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+xml"/>
  <Override PartName="/xl/tables/table5.xml" ContentType="application/vnd.openxmlformats-officedocument.spreadsheetml.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tables/table6.xml" ContentType="application/vnd.openxmlformats-officedocument.spreadsheetml.table+xml"/>
  <Override PartName="/xl/charts/chartEx1.xml" ContentType="application/vnd.ms-office.chartex+xml"/>
  <Override PartName="/xl/charts/style7.xml" ContentType="application/vnd.ms-office.chartstyle+xml"/>
  <Override PartName="/xl/charts/colors7.xml" ContentType="application/vnd.ms-office.chartcolorstyle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2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xr:revisionPtr revIDLastSave="0" documentId="8_{163B2927-7809-41F7-AF6F-62225E0CB1F0}" xr6:coauthVersionLast="47" xr6:coauthVersionMax="47" xr10:uidLastSave="{00000000-0000-0000-0000-000000000000}"/>
  <bookViews>
    <workbookView xWindow="2340" yWindow="2790" windowWidth="24270" windowHeight="13800" firstSheet="5" activeTab="7" xr2:uid="{00000000-000D-0000-FFFF-FFFF00000000}"/>
  </bookViews>
  <sheets>
    <sheet name="notas " sheetId="29" r:id="rId1"/>
    <sheet name="50s" sheetId="21" r:id="rId2"/>
    <sheet name="40s" sheetId="20" r:id="rId3"/>
    <sheet name="30s" sheetId="19" r:id="rId4"/>
    <sheet name="20s" sheetId="16" r:id="rId5"/>
    <sheet name="CxExcl" sheetId="17" r:id="rId6"/>
    <sheet name="Escalas " sheetId="25" r:id="rId7"/>
    <sheet name="Sheet1" sheetId="1" r:id="rId8"/>
    <sheet name="genero" sheetId="28" r:id="rId9"/>
  </sheets>
  <definedNames>
    <definedName name="_xlnm._FilterDatabase" localSheetId="6" hidden="1">'Escalas '!$A$1:$A$31</definedName>
    <definedName name="_xlnm._FilterDatabase" localSheetId="7" hidden="1">Sheet1!$C$1:$C$31</definedName>
    <definedName name="_xlchart.v1.0" hidden="1">Sheet1!$M$10:$Q$10</definedName>
    <definedName name="_xlchart.v1.1" hidden="1">Sheet1!$M$11:$Q$11</definedName>
    <definedName name="_xlchart.v1.10" hidden="1">Sheet1!$M$1:$Q$1</definedName>
    <definedName name="_xlchart.v1.11" hidden="1">Sheet1!$M$20:$Q$20</definedName>
    <definedName name="_xlchart.v1.12" hidden="1">Sheet1!$M$21:$Q$21</definedName>
    <definedName name="_xlchart.v1.13" hidden="1">Sheet1!$M$22:$Q$22</definedName>
    <definedName name="_xlchart.v1.14" hidden="1">Sheet1!$M$23:$Q$23</definedName>
    <definedName name="_xlchart.v1.15" hidden="1">Sheet1!$M$24:$Q$24</definedName>
    <definedName name="_xlchart.v1.16" hidden="1">Sheet1!$M$25:$Q$25</definedName>
    <definedName name="_xlchart.v1.17" hidden="1">Sheet1!$M$26:$Q$26</definedName>
    <definedName name="_xlchart.v1.18" hidden="1">Sheet1!$M$27:$Q$27</definedName>
    <definedName name="_xlchart.v1.19" hidden="1">Sheet1!$M$28:$Q$28</definedName>
    <definedName name="_xlchart.v1.2" hidden="1">Sheet1!$M$12:$Q$12</definedName>
    <definedName name="_xlchart.v1.20" hidden="1">Sheet1!$M$29:$Q$29</definedName>
    <definedName name="_xlchart.v1.21" hidden="1">Sheet1!$M$2:$Q$2</definedName>
    <definedName name="_xlchart.v1.22" hidden="1">Sheet1!$M$30:$Q$30</definedName>
    <definedName name="_xlchart.v1.23" hidden="1">Sheet1!$M$31:$Q$31</definedName>
    <definedName name="_xlchart.v1.24" hidden="1">Sheet1!$M$3:$Q$3</definedName>
    <definedName name="_xlchart.v1.25" hidden="1">Sheet1!$M$4:$Q$4</definedName>
    <definedName name="_xlchart.v1.26" hidden="1">Sheet1!$M$5:$Q$5</definedName>
    <definedName name="_xlchart.v1.27" hidden="1">Sheet1!$M$6:$Q$6</definedName>
    <definedName name="_xlchart.v1.28" hidden="1">Sheet1!$M$7:$Q$7</definedName>
    <definedName name="_xlchart.v1.29" hidden="1">Sheet1!$M$8:$Q$8</definedName>
    <definedName name="_xlchart.v1.3" hidden="1">Sheet1!$M$13:$Q$13</definedName>
    <definedName name="_xlchart.v1.30" hidden="1">Sheet1!$M$9:$Q$9</definedName>
    <definedName name="_xlchart.v1.4" hidden="1">Sheet1!$M$14:$Q$14</definedName>
    <definedName name="_xlchart.v1.5" hidden="1">Sheet1!$M$15:$Q$15</definedName>
    <definedName name="_xlchart.v1.6" hidden="1">Sheet1!$M$16:$Q$16</definedName>
    <definedName name="_xlchart.v1.7" hidden="1">Sheet1!$M$17:$Q$17</definedName>
    <definedName name="_xlchart.v1.8" hidden="1">Sheet1!$M$18:$Q$18</definedName>
    <definedName name="_xlchart.v1.9" hidden="1">Sheet1!$M$19:$Q$19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2" i="28" l="1"/>
  <c r="F33" i="28"/>
  <c r="U43" i="1"/>
  <c r="T43" i="1"/>
  <c r="U42" i="1"/>
  <c r="T42" i="1"/>
  <c r="T37" i="1"/>
  <c r="O36" i="1"/>
  <c r="U35" i="1"/>
  <c r="T35" i="1"/>
  <c r="Q33" i="1"/>
  <c r="P33" i="1"/>
  <c r="O33" i="1"/>
  <c r="N33" i="1"/>
  <c r="M33" i="1"/>
  <c r="O35" i="1" s="1"/>
  <c r="F33" i="1"/>
  <c r="B33" i="1"/>
  <c r="E48" i="25"/>
  <c r="D48" i="25"/>
  <c r="C48" i="25"/>
  <c r="B48" i="25"/>
  <c r="A48" i="25"/>
  <c r="F4" i="25"/>
  <c r="F2" i="25"/>
  <c r="U34" i="16"/>
  <c r="T34" i="16"/>
  <c r="T36" i="16" s="1"/>
  <c r="U34" i="19"/>
  <c r="T34" i="19"/>
  <c r="T36" i="19" s="1"/>
  <c r="T36" i="20"/>
  <c r="U34" i="20"/>
  <c r="T34" i="20"/>
  <c r="T36" i="21" a="1"/>
  <c r="T36" i="21" s="1"/>
  <c r="U34" i="21"/>
  <c r="T34" i="2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<sst xmlns="http://schemas.openxmlformats.org/spreadsheetml/2006/main" count="4213" uniqueCount="426">
  <si>
    <t>Dimensión</t>
  </si>
  <si>
    <t>Jóvenes (~20 años)</t>
  </si>
  <si>
    <t>Mayores (50+)</t>
  </si>
  <si>
    <t>Valoración de la comodidad</t>
  </si>
  <si>
    <t>Baja, pero con más resignación ("ya estoy acostumbrado")</t>
  </si>
  <si>
    <t>Muy baja, con sufrimiento explícito (desgaste físico real)</t>
  </si>
  <si>
    <t>Puntualidad</t>
  </si>
  <si>
    <t>Mal valorada, pero aún funcional ("salgo más temprano")</t>
  </si>
  <si>
    <t>Muy baja, causa pérdidas laborales y hasta enfermedades</t>
  </si>
  <si>
    <t>Impacto en la vida</t>
  </si>
  <si>
    <t>Afecta oportunidades, pero se intentan adaptar</t>
  </si>
  <si>
    <t>Limita completamente acceso a empleo, salud y vida social</t>
  </si>
  <si>
    <t>Adaptación</t>
  </si>
  <si>
    <t>Algunos logran adaptarse o resignarse</t>
  </si>
  <si>
    <t>Mayor dificultad para adaptarse, frustración constante</t>
  </si>
  <si>
    <t>Emociones comunes</t>
  </si>
  <si>
    <t>Desesperación, rabia, pereza, frustración</t>
  </si>
  <si>
    <t>Rabia, tristeza profunda, desolación, exclusión</t>
  </si>
  <si>
    <t>Exclusión sentida</t>
  </si>
  <si>
    <t>Algunas frases de "yo por allá no subo" o "mucha gente"</t>
  </si>
  <si>
    <t>Alta percepción de abandono institucional y social</t>
  </si>
  <si>
    <t>Relato comunitario</t>
  </si>
  <si>
    <t>Mencionan a vecinos, pero sin énfasis</t>
  </si>
  <si>
    <t>Señalan que vecinos se quejan o se mudan: percepción colectiva negativa muy fuerte</t>
  </si>
  <si>
    <t>Detalles para Suma de Caso</t>
  </si>
  <si>
    <t>Caso</t>
  </si>
  <si>
    <t>Edad</t>
  </si>
  <si>
    <t>Género</t>
  </si>
  <si>
    <t>Ocupación y sector de trabajo</t>
  </si>
  <si>
    <t>Estrato socioeconómico</t>
  </si>
  <si>
    <t>Tiempo de residencia en el barrio</t>
  </si>
  <si>
    <t>Emociones generadas por el transporte público</t>
  </si>
  <si>
    <t>Experiencias positivas o negativas</t>
  </si>
  <si>
    <t>Imágenes o palabras que evoca el transporte público</t>
  </si>
  <si>
    <t>Medios de transporte utilizados aparte del bus</t>
  </si>
  <si>
    <t>Frecuencia de uso del transporte</t>
  </si>
  <si>
    <t>Motivo principal de uso</t>
  </si>
  <si>
    <t>Valoración de comodidad (1 a 5)</t>
  </si>
  <si>
    <t>Valoración de costo (1 a 5)</t>
  </si>
  <si>
    <t>Valoración de puntualidad (1 a 5)</t>
  </si>
  <si>
    <t>Valoración del estado de los vehículos (1 a 5)</t>
  </si>
  <si>
    <t>Valoración del trato del personal (1 a 5)</t>
  </si>
  <si>
    <t>Opinión sobre el costo del transporte público</t>
  </si>
  <si>
    <t>Personas en el hogar que usan transporte público</t>
  </si>
  <si>
    <t>Tiempo promedio de espera del vehículo</t>
  </si>
  <si>
    <t>Tiempo total de desplazamiento</t>
  </si>
  <si>
    <t>Impacto en actividades cotidianas</t>
  </si>
  <si>
    <t>Sensaciones físicas en el transporte</t>
  </si>
  <si>
    <t>Limitaciones por el transporte (laborales/educativas)</t>
  </si>
  <si>
    <t>Problemas de adaptación al transporte</t>
  </si>
  <si>
    <t>Opinión de vecinos y familiares</t>
  </si>
  <si>
    <t>exclusión</t>
  </si>
  <si>
    <t>Propuestas de mejora</t>
  </si>
  <si>
    <t>notas:</t>
  </si>
  <si>
    <t>Femenino</t>
  </si>
  <si>
    <t>Manofactura</t>
  </si>
  <si>
    <t>Infelicidad, tristeza, angustia</t>
  </si>
  <si>
    <t>Mixtas: calle angostas, entonces es muy fácil que se haga un trancón por algún carro grande, ya sea volqueta, carro de la basura</t>
  </si>
  <si>
    <t>Tacos</t>
  </si>
  <si>
    <t>Metro cable y bus</t>
  </si>
  <si>
    <t>Lunes a sábado</t>
  </si>
  <si>
    <t>Estudio y trabajo</t>
  </si>
  <si>
    <t>No, separa el gasto</t>
  </si>
  <si>
    <t>5 a 10 min</t>
  </si>
  <si>
    <t>1.5 h</t>
  </si>
  <si>
    <t>Sí, uno no se cansa en el trabajo para terminarse de cansar en un trayecto</t>
  </si>
  <si>
    <t>No</t>
  </si>
  <si>
    <t>No, pero sí he mantenido una sostenibilidad que ha sido como el sueño y el trabajo muy puntualmente</t>
  </si>
  <si>
    <t>No, adaptarse, yo creo que si me he podido adaptar, no pues prácticamente salir de la casa. Pero solamente porque uno tiene una responsabilidad</t>
  </si>
  <si>
    <t>Lo bueno, no solamente en hora pico o en hora pico, sino porque uno debe llevar alguna distracción, ya sea libro o auriculares.</t>
  </si>
  <si>
    <t>arreglar las calles para poder transitar de su vida y de bajada</t>
  </si>
  <si>
    <t>agotamiento general con baja sensacion de inseguridad</t>
  </si>
  <si>
    <t>Masculino</t>
  </si>
  <si>
    <t>Operario</t>
  </si>
  <si>
    <t>No dice</t>
  </si>
  <si>
    <t>Mixtas: vías cerradas, taco, problemas entre conductores</t>
  </si>
  <si>
    <t>"No llegar a tiempo"</t>
  </si>
  <si>
    <t>Metro y bus</t>
  </si>
  <si>
    <t>Diario</t>
  </si>
  <si>
    <t>Trabajo</t>
  </si>
  <si>
    <t>30 min a 2.5 h</t>
  </si>
  <si>
    <t>1.5 a 2 h</t>
  </si>
  <si>
    <t>Mentalizarse</t>
  </si>
  <si>
    <t>Hambre, cansancio</t>
  </si>
  <si>
    <t>No menciona</t>
  </si>
  <si>
    <t>Los que llegan dicen que es una porquería de transporte</t>
  </si>
  <si>
    <t xml:space="preserve">Control en las vias, carro de la basura </t>
  </si>
  <si>
    <t>Cotero</t>
  </si>
  <si>
    <t>Rabia</t>
  </si>
  <si>
    <t>Negativas: malo el trasporte</t>
  </si>
  <si>
    <t>Tacos, mas control</t>
  </si>
  <si>
    <t>bus</t>
  </si>
  <si>
    <t>Sí, cada año sube mas</t>
  </si>
  <si>
    <t>Sí</t>
  </si>
  <si>
    <t>Hambre, fatiga</t>
  </si>
  <si>
    <t>Sí, perdió empleos por llegar tarde</t>
  </si>
  <si>
    <t>Sí, prefieren irse para otro lado</t>
  </si>
  <si>
    <t>Lo mismo, todos se quejan</t>
  </si>
  <si>
    <t>Excluida</t>
  </si>
  <si>
    <t>Metro cable, más buses, mejorar rutas</t>
  </si>
  <si>
    <t>Independiente</t>
  </si>
  <si>
    <t>Desesperación</t>
  </si>
  <si>
    <t>Negativas: mal parqueo</t>
  </si>
  <si>
    <t xml:space="preserve">Está muy mal. Y nada más llegamos tarde a una cita ahí porque nos colaboró la muchacha </t>
  </si>
  <si>
    <t xml:space="preserve">metro, bus </t>
  </si>
  <si>
    <t>Trabajo y médico</t>
  </si>
  <si>
    <t>Sí, le afecta</t>
  </si>
  <si>
    <t>2 h</t>
  </si>
  <si>
    <t>N/A</t>
  </si>
  <si>
    <t>Desason, dolor</t>
  </si>
  <si>
    <t>Personal de conductores malo</t>
  </si>
  <si>
    <t>Alimentos</t>
  </si>
  <si>
    <t>Estrés,tristeza</t>
  </si>
  <si>
    <t>Negativas: muchos tacos en el camino</t>
  </si>
  <si>
    <t xml:space="preserve">Tristeza </t>
  </si>
  <si>
    <t>3 veces/semana</t>
  </si>
  <si>
    <t xml:space="preserve">Medico, negocio, oceo </t>
  </si>
  <si>
    <t>30 a 60 min</t>
  </si>
  <si>
    <t>Sí, ha pensado mudarse</t>
  </si>
  <si>
    <t>Lo mismo</t>
  </si>
  <si>
    <t>Metro cable, doble via</t>
  </si>
  <si>
    <t>Auxiliar de enfermería</t>
  </si>
  <si>
    <t>Estrés</t>
  </si>
  <si>
    <t>Negativas: tacos, vías estrechas</t>
  </si>
  <si>
    <t>“¿Cuándo meterán el metro cable?”</t>
  </si>
  <si>
    <t>Metro cable, bus</t>
  </si>
  <si>
    <t>5 veces/semana</t>
  </si>
  <si>
    <t>Sí, se ajusta como puede</t>
  </si>
  <si>
    <t>5 a 30 min</t>
  </si>
  <si>
    <t>Sí, llega a las 10 p.m.</t>
  </si>
  <si>
    <t>Hambre, estrés</t>
  </si>
  <si>
    <t>Sí se adapta</t>
  </si>
  <si>
    <t>Usan también motos</t>
  </si>
  <si>
    <t>Metro cable urgente</t>
  </si>
  <si>
    <t>Podador</t>
  </si>
  <si>
    <t>Negativas: llegar caminando mas facil</t>
  </si>
  <si>
    <t>llegar tarde, madrugar mas</t>
  </si>
  <si>
    <t>bus y moto</t>
  </si>
  <si>
    <t>15 a 20 min</t>
  </si>
  <si>
    <t xml:space="preserve">No creo por mi parte, de pronto otra persona si diga por allá no vivo por que el trasporte es muy </t>
  </si>
  <si>
    <t>Yo por alla no subo</t>
  </si>
  <si>
    <t>Control en las vias</t>
  </si>
  <si>
    <t>Auxiliar administrativa</t>
  </si>
  <si>
    <t>Desesperación, tristeza</t>
  </si>
  <si>
    <t>Negativas: choques, caminatas largas</t>
  </si>
  <si>
    <t>Congestión, tiempo perdido</t>
  </si>
  <si>
    <t>Trabajo, médico, ocio</t>
  </si>
  <si>
    <t>Sí, usa dos transportes</t>
  </si>
  <si>
    <t>40 min a 1.5 h</t>
  </si>
  <si>
    <t>1 a 2 h</t>
  </si>
  <si>
    <t>Sí, llega muy tarde y agotada</t>
  </si>
  <si>
    <t>Cansancio</t>
  </si>
  <si>
    <t>No directamente</t>
  </si>
  <si>
    <t>Lo mismo: nadie conoce bien el barrio</t>
  </si>
  <si>
    <t>No tiene expectativas</t>
  </si>
  <si>
    <t>Desempleado (adulto mayor)</t>
  </si>
  <si>
    <t>Negativas: tacos, sueño</t>
  </si>
  <si>
    <t>Estrés ni el verriondo</t>
  </si>
  <si>
    <t>Cada 15 días</t>
  </si>
  <si>
    <t>Citas médicas, vueltas</t>
  </si>
  <si>
    <t>No lo considera costoso</t>
  </si>
  <si>
    <t>Sí, solo quiere dormir luego</t>
  </si>
  <si>
    <t>Sí afecta trabajadores</t>
  </si>
  <si>
    <t>Eliminar chatarra, hacer el puente</t>
  </si>
  <si>
    <t>Negativas: bulla</t>
  </si>
  <si>
    <t>Desagrado, suciedad</t>
  </si>
  <si>
    <t>Metro, bus, moto</t>
  </si>
  <si>
    <t>De vez en cuando</t>
  </si>
  <si>
    <t>Estudio</t>
  </si>
  <si>
    <t>Si</t>
  </si>
  <si>
    <t>5 min</t>
  </si>
  <si>
    <t>40 min</t>
  </si>
  <si>
    <t xml:space="preserve">No les gusta pero es lo mas economico </t>
  </si>
  <si>
    <t>yo creo que mas buses, para que no haya tanta aglomeración de personas por eso es muy desagradable por que todo mundo es con eso olores</t>
  </si>
  <si>
    <t>Pereza</t>
  </si>
  <si>
    <t>Positivas: todo bien, positiva, en que la gente puede ir a trabajar</t>
  </si>
  <si>
    <t>Sí, a veces no tiene para el pasaje, influe en la compra de alimentos</t>
  </si>
  <si>
    <t>15 a 30 min</t>
  </si>
  <si>
    <t>Si, salir mas temprano</t>
  </si>
  <si>
    <t>Mas buses para que más personas se vayan sentaditas, mucha gente sale de trabajar cansada para que le toque en ese taco parado entonces eso desespera.</t>
  </si>
  <si>
    <t>Cosmetologa</t>
  </si>
  <si>
    <t>Rabia, estrés</t>
  </si>
  <si>
    <t>Negativas: altas velocidad o lentitud extrema</t>
  </si>
  <si>
    <t>A que horas voy a llegar</t>
  </si>
  <si>
    <t>2 veces/semana</t>
  </si>
  <si>
    <t>Trabajo, visitas al hijo</t>
  </si>
  <si>
    <t>Sí, no tiene quien suba a su negocio</t>
  </si>
  <si>
    <t xml:space="preserve">yo lo veo muy difícil, dicen que van a ampliar las vías pero como, tienen que tumbar todas esas casas y como van a hacer eso </t>
  </si>
  <si>
    <t>yo la veo muy dura, la única ampliar esas vías y cómo van a tumbar todo el barrio, la gente pensó eso como una vereda no como un barrio, mas adelante ya no tienen vías una sola vía bien estrecha para carros subiendo y bajando muy tedioso</t>
  </si>
  <si>
    <t>Oficios varios</t>
  </si>
  <si>
    <t>Estrés, aburrimiento</t>
  </si>
  <si>
    <t>Negativas: muchos conflictos</t>
  </si>
  <si>
    <t>Sí, afecta ingresos diarios</t>
  </si>
  <si>
    <t>No sabe</t>
  </si>
  <si>
    <t>La rapidez del trasporte, mejores comodidades, que fluya el tiempo si ves</t>
  </si>
  <si>
    <t>Comerciante</t>
  </si>
  <si>
    <t>Negativas: trancones, largas esperas</t>
  </si>
  <si>
    <t>“No llega nunca”</t>
  </si>
  <si>
    <t xml:space="preserve">Sí </t>
  </si>
  <si>
    <t>3 h</t>
  </si>
  <si>
    <t>Hambre, sueño diario</t>
  </si>
  <si>
    <t>Sí, si mejora, mejoran otras cosas</t>
  </si>
  <si>
    <t>Sí, no todos se adaptan</t>
  </si>
  <si>
    <t>Cambiar despachador, mejorar tránsito</t>
  </si>
  <si>
    <t>Ama de casa</t>
  </si>
  <si>
    <t>No sabe qué decir</t>
  </si>
  <si>
    <t>Mercado</t>
  </si>
  <si>
    <t>30 min a 1 h</t>
  </si>
  <si>
    <t>3 a 4 h</t>
  </si>
  <si>
    <t>Se acostumbra</t>
  </si>
  <si>
    <t>Enviar más buses</t>
  </si>
  <si>
    <t>Auxiliar de producción</t>
  </si>
  <si>
    <t>Estrés, desesperación</t>
  </si>
  <si>
    <t>Mixta: buena sentado, mala parada</t>
  </si>
  <si>
    <t>Llegar rápido a casa</t>
  </si>
  <si>
    <t>No especificado</t>
  </si>
  <si>
    <t>Trabajo, salud, compras</t>
  </si>
  <si>
    <t>No afecta aún</t>
  </si>
  <si>
    <t>20 min a 3 h</t>
  </si>
  <si>
    <t>Sí, afecta tareas en casa</t>
  </si>
  <si>
    <t>Cansancio, hambre</t>
  </si>
  <si>
    <t>Sí, no da tiempo de cocinar</t>
  </si>
  <si>
    <t>Todos piensan igual</t>
  </si>
  <si>
    <t>Mejorar vías</t>
  </si>
  <si>
    <t>Tristeza</t>
  </si>
  <si>
    <t>“Ya viene lleno”</t>
  </si>
  <si>
    <t>No le afecta</t>
  </si>
  <si>
    <t>SI</t>
  </si>
  <si>
    <t>Tienen carro o moto</t>
  </si>
  <si>
    <t>Acompañamiento familiar</t>
  </si>
  <si>
    <t>Frustración, rabia</t>
  </si>
  <si>
    <t>Negativas: tacos largos, pérdida de tiempo</t>
  </si>
  <si>
    <t>Buscar solución, “terrible”</t>
  </si>
  <si>
    <t>Trabajo y salud</t>
  </si>
  <si>
    <t>Sí, 4 horas esperando</t>
  </si>
  <si>
    <t>En vez de mejorar empeora</t>
  </si>
  <si>
    <t>Ser más puntuales</t>
  </si>
  <si>
    <t>Costruccion</t>
  </si>
  <si>
    <t>Moto y bus</t>
  </si>
  <si>
    <t>Sí, no acepta trabajos lejanos</t>
  </si>
  <si>
    <t>Sí, difícil adaptarse</t>
  </si>
  <si>
    <t>Todos se quejan, mejor se vienen a pie</t>
  </si>
  <si>
    <t>Aux. administrativa</t>
  </si>
  <si>
    <t>Ansiedad</t>
  </si>
  <si>
    <t>Negativas: siempre llega tarde</t>
  </si>
  <si>
    <t>Caos</t>
  </si>
  <si>
    <t>Sí afecta todo</t>
  </si>
  <si>
    <t>2 a 3 h</t>
  </si>
  <si>
    <t>Sí, le come todo el tiempo</t>
  </si>
  <si>
    <t>Hambre, lleva desayuno/almuerzo/cena</t>
  </si>
  <si>
    <t>Sí, quieren irse del barrio</t>
  </si>
  <si>
    <t>Incluida</t>
  </si>
  <si>
    <t>Llevar tránsito, hacer respetar</t>
  </si>
  <si>
    <t>Electricista</t>
  </si>
  <si>
    <t>Negativas: peleas, desorden</t>
  </si>
  <si>
    <t>Aglomeraciones, gente pegada</t>
  </si>
  <si>
    <t>Sí, se adaptó tras dejar la moto</t>
  </si>
  <si>
    <t>Menos gente en buses, puntualidad</t>
  </si>
  <si>
    <t>Negativas: buses llenos, mal parqueo</t>
  </si>
  <si>
    <t>Trabajo, médico</t>
  </si>
  <si>
    <t>15 min a 1 h</t>
  </si>
  <si>
    <t>Sí, algunos creen que está bien</t>
  </si>
  <si>
    <t>Retirar carros/motos mal parqueados</t>
  </si>
  <si>
    <t>Maquinista</t>
  </si>
  <si>
    <t>Negativas: lentitud, taco</t>
  </si>
  <si>
    <t xml:space="preserve">1.5 h </t>
  </si>
  <si>
    <t>No se menciona</t>
  </si>
  <si>
    <t>Metro cable, otra vía</t>
  </si>
  <si>
    <t>Bodega de madera</t>
  </si>
  <si>
    <t>Rabia, descontento</t>
  </si>
  <si>
    <t>Negativas: lento, mal despachador</t>
  </si>
  <si>
    <t>“Póngale malo”</t>
  </si>
  <si>
    <t xml:space="preserve">1 a 2 h </t>
  </si>
  <si>
    <t>Sí, sale temprano llega 8–9 p.m.</t>
  </si>
  <si>
    <t>Hambre desde que se sube</t>
  </si>
  <si>
    <t>Sí, lo mismo</t>
  </si>
  <si>
    <t>Poner dos rutas que compitan</t>
  </si>
  <si>
    <t>Tristeza, rabia, desolación</t>
  </si>
  <si>
    <t>Negativas: hasta 3 h de trancón</t>
  </si>
  <si>
    <t>“La marginación al pobre”</t>
  </si>
  <si>
    <t>Sí, $280 mil al mes</t>
  </si>
  <si>
    <t>Sí, algunos se mudan por eso</t>
  </si>
  <si>
    <t>Mejor tránsito, mejorar tiempos</t>
  </si>
  <si>
    <t>Estudiante</t>
  </si>
  <si>
    <t>Negativas: demora, lentitud</t>
  </si>
  <si>
    <t>“Como mínimo salir 3 h antes”</t>
  </si>
  <si>
    <t>Lunes a viernes</t>
  </si>
  <si>
    <t>1 a 1.5 h</t>
  </si>
  <si>
    <t>Ha perdido cosas por tanta espera</t>
  </si>
  <si>
    <t>Sí, le costó adaptarse</t>
  </si>
  <si>
    <t>Ampliar la vía</t>
  </si>
  <si>
    <t>Rabia, tristeza</t>
  </si>
  <si>
    <t>Negativas: ha esperado hasta 6 h</t>
  </si>
  <si>
    <t>“Ojalá fuera mejor el transporte”</t>
  </si>
  <si>
    <t>Trabajo, salud</t>
  </si>
  <si>
    <t>Sí, gasta $14 mil diarios</t>
  </si>
  <si>
    <t>Sí, peleas con el esposo</t>
  </si>
  <si>
    <t>Sí, condicion de salud</t>
  </si>
  <si>
    <t>Sí, todos piensan igual</t>
  </si>
  <si>
    <t>Cambiar transporte, mejorar vías</t>
  </si>
  <si>
    <t>Confecciones</t>
  </si>
  <si>
    <t>Desespero</t>
  </si>
  <si>
    <t>Negativas: buses lentos o veloces</t>
  </si>
  <si>
    <t>Una vez</t>
  </si>
  <si>
    <t>Laboral</t>
  </si>
  <si>
    <t>A veces afecta</t>
  </si>
  <si>
    <t>Sí, se duerme, hambre</t>
  </si>
  <si>
    <t>Sí, su hija debe salir más temprano</t>
  </si>
  <si>
    <t>Revisión técnica buses, menos sobrecupo</t>
  </si>
  <si>
    <t>Educación</t>
  </si>
  <si>
    <t>Estrés, frustración</t>
  </si>
  <si>
    <t>Mixtas: a veces rápido, otras no</t>
  </si>
  <si>
    <t>Buses, moto, metro, tranvía</t>
  </si>
  <si>
    <t>Laboral y compras</t>
  </si>
  <si>
    <t>Sí, debe salir muy temprano</t>
  </si>
  <si>
    <t>Quiere mudarse</t>
  </si>
  <si>
    <t>Fluidez, presencia de tránsito</t>
  </si>
  <si>
    <t>Mecánico y estudiante</t>
  </si>
  <si>
    <t>Negativas: solo mejora al ir acompañado</t>
  </si>
  <si>
    <t>“Pereza”</t>
  </si>
  <si>
    <t>Sí, lo conectan con impuestos</t>
  </si>
  <si>
    <t>40 min a 1 h</t>
  </si>
  <si>
    <t>Sí, afecta oportunidades laborales</t>
  </si>
  <si>
    <t>Sí, obligado adaptarse</t>
  </si>
  <si>
    <t>Recoger carros parqueados</t>
  </si>
  <si>
    <t>5 horas</t>
  </si>
  <si>
    <t>10 a 15 min</t>
  </si>
  <si>
    <t>45 min a 2.5 h</t>
  </si>
  <si>
    <t>1 h</t>
  </si>
  <si>
    <t>30 min</t>
  </si>
  <si>
    <t>1 a 3 h</t>
  </si>
  <si>
    <t>1.5 a 3 h</t>
  </si>
  <si>
    <t>30 min a 1.5 h</t>
  </si>
  <si>
    <t xml:space="preserve">4:15 horas </t>
  </si>
  <si>
    <t>3:40 horas</t>
  </si>
  <si>
    <t>3:10 horas</t>
  </si>
  <si>
    <t>(Todas)</t>
  </si>
  <si>
    <t>Cuenta de Caso</t>
  </si>
  <si>
    <t xml:space="preserve">mujeres expresan mas </t>
  </si>
  <si>
    <t xml:space="preserve">En la mayoría no hay sensación de exclusión </t>
  </si>
  <si>
    <t>desv general</t>
  </si>
  <si>
    <t>Promedio</t>
  </si>
  <si>
    <t xml:space="preserve">Calidad media </t>
  </si>
  <si>
    <t>Tiempo promedio de espera del vehículo en minutos</t>
  </si>
  <si>
    <t>Exclusión</t>
  </si>
  <si>
    <t>trabajo</t>
  </si>
  <si>
    <t>Limitaciones junto con desarrollo</t>
  </si>
  <si>
    <t xml:space="preserve">Tema de la salud mental: mencionar al norcoreano </t>
  </si>
  <si>
    <t xml:space="preserve">Rutina; comun; habitual: se vuelve algo comun y zona srgura: pero no hay datoss para confirmar eso </t>
  </si>
  <si>
    <t xml:space="preserve">Tiempo total de desplazamiento </t>
  </si>
  <si>
    <t>¿la relacion de ese tiempo y las representaciones sociales positivas o negativas</t>
  </si>
  <si>
    <t>Promedio:</t>
  </si>
  <si>
    <t>Notas</t>
  </si>
  <si>
    <t>Que poblacion es la que mas o menos se queja : los de 50</t>
  </si>
  <si>
    <t xml:space="preserve">que porcentaje son y que dicen </t>
  </si>
  <si>
    <t>Tiempo de ida promedio:35 min</t>
  </si>
  <si>
    <t>4 horas de viaje en promedio</t>
  </si>
  <si>
    <t xml:space="preserve">establecer tendencias o cosas homogeneas </t>
  </si>
  <si>
    <t xml:space="preserve">3 tipos de variables que podamos relacionar: genero, edad, tiempo, ocupacion, </t>
  </si>
  <si>
    <t xml:space="preserve">eje: son mas los que estudian o trabajn </t>
  </si>
  <si>
    <t xml:space="preserve">que se ve entre un genero y otra </t>
  </si>
  <si>
    <t xml:space="preserve">por genero: </t>
  </si>
  <si>
    <t>f</t>
  </si>
  <si>
    <t>m</t>
  </si>
  <si>
    <t>Vias</t>
  </si>
  <si>
    <t>Personal de conductores</t>
  </si>
  <si>
    <t>Metro y vias</t>
  </si>
  <si>
    <t xml:space="preserve">Metro </t>
  </si>
  <si>
    <t>Personal de conductores y control vial</t>
  </si>
  <si>
    <t>Mas buses</t>
  </si>
  <si>
    <t>Control vial</t>
  </si>
  <si>
    <t>Control vial y puntualidad</t>
  </si>
  <si>
    <t>Cambiar transporte y vias</t>
  </si>
  <si>
    <t>Revisión técnica buses y menos sobrecupo</t>
  </si>
  <si>
    <t>7 personas lo utilizan 7 dias a la semana</t>
  </si>
  <si>
    <t>Ninguno estudia de manera formal</t>
  </si>
  <si>
    <t>7 de 15 les afecta el bolsillo</t>
  </si>
  <si>
    <t xml:space="preserve">48 personas </t>
  </si>
  <si>
    <t xml:space="preserve">13 personas dicen que si, 1 dice que no, 1 dice que no sabe o no respondio </t>
  </si>
  <si>
    <t xml:space="preserve">6 no manifiestan </t>
  </si>
  <si>
    <t>7 ven limitaciones y 8 no</t>
  </si>
  <si>
    <t>10 personas ven problemas para adaptarse</t>
  </si>
  <si>
    <t xml:space="preserve">8 personas creen que su persepcion es compartida, 2 mencionan que los vecinos cuentan con trasporte propio 1 menciona maneras de distraerse 2 no respondieron </t>
  </si>
  <si>
    <t>9 personas no mencionan sentirse excluidos, 5 personas se sienten excluidas y 1 se siente incluida</t>
  </si>
  <si>
    <t>6 tristeza</t>
  </si>
  <si>
    <t>Mayoria menciona exp negativas</t>
  </si>
  <si>
    <t>1 cinco dias a la semana</t>
  </si>
  <si>
    <t>La mayoria trabaja</t>
  </si>
  <si>
    <t>6 mencionan ansiedad o desesperacion o angustias</t>
  </si>
  <si>
    <t>2 mencionan exp mixtas</t>
  </si>
  <si>
    <t>2 diario</t>
  </si>
  <si>
    <t xml:space="preserve"> </t>
  </si>
  <si>
    <t>4 mencionan rabia</t>
  </si>
  <si>
    <t>2 no mencionan</t>
  </si>
  <si>
    <t>2 de vez en cuando</t>
  </si>
  <si>
    <t>1 no menciona</t>
  </si>
  <si>
    <t>1 dos veces por semana</t>
  </si>
  <si>
    <t xml:space="preserve">1 menciona desolacion </t>
  </si>
  <si>
    <t>1 tres veces por semana</t>
  </si>
  <si>
    <t xml:space="preserve">1 menciona frustracion </t>
  </si>
  <si>
    <t>1 no especifica</t>
  </si>
  <si>
    <t>Metro, mas buses, mas rutas</t>
  </si>
  <si>
    <t>Control vial y puente</t>
  </si>
  <si>
    <t xml:space="preserve">Mas buses </t>
  </si>
  <si>
    <t>Menos aglomeracion y puntualidad</t>
  </si>
  <si>
    <t>Algunos dicen que esta bien</t>
  </si>
  <si>
    <t>Metro cable y vias</t>
  </si>
  <si>
    <t>Mas rutas</t>
  </si>
  <si>
    <t xml:space="preserve">Control vial </t>
  </si>
  <si>
    <t>6 personas utilizan el trasporte 6 veces por semana</t>
  </si>
  <si>
    <t>Solo dos estudian</t>
  </si>
  <si>
    <t>4 todos los dias</t>
  </si>
  <si>
    <t>la mayoria trabaja</t>
  </si>
  <si>
    <t>6 de 15 les afecta el bolsillo</t>
  </si>
  <si>
    <t>13 personas dicen que si, 2 no mencionan</t>
  </si>
  <si>
    <t xml:space="preserve">7 no manifiestan </t>
  </si>
  <si>
    <t xml:space="preserve">8 ven limitaciones y 6 no, 1 no respondio </t>
  </si>
  <si>
    <t xml:space="preserve">7 personas ven problemas para adaptarse </t>
  </si>
  <si>
    <t>6 personas creen que su persepcion es compartida</t>
  </si>
  <si>
    <t xml:space="preserve">11 personas no se sienten excluidos, 3 se siente excluidos y 1 se siente incluido </t>
  </si>
  <si>
    <t>2 lo utilizan 5 dias a la semana</t>
  </si>
  <si>
    <t>Uno no menciona</t>
  </si>
  <si>
    <t>Solo dos se sienten incluidos</t>
  </si>
  <si>
    <t>Los hombres usan mas motos</t>
  </si>
  <si>
    <t>Los hombres hacen uso del trasporte mas dias a la semana</t>
  </si>
  <si>
    <t xml:space="preserve">la mitad de kis entrevistados no manifiestan sensaciones fisicas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</si>
</sst>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/>
    <xf numFmtId="0" fontId="0" fillId="0" borderId="0" xfId="0" pivotButton="1"/>
    <xf numFmtId="0" fontId="0" fillId="0" borderId="0" xfId="0" applyAlignment="1">
      <alignment wrapText="1"/>
    </xf>
    <xf numFmtId="0" fontId="2" fillId="2" borderId="7" xfId="0" applyFont="1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2" fontId="1" fillId="0" borderId="0" xfId="0" applyNumberFormat="1" applyFont="1"/>
    <xf numFmtId="2" fontId="0" fillId="0" borderId="0" xfId="0" applyNumberFormat="1"/>
    <xf numFmtId="2" fontId="0" fillId="0" borderId="0" xfId="0" applyNumberFormat="1" applyAlignment="1">
      <alignment wrapText="1"/>
    </xf>
    <xf numFmtId="0" fontId="0" fillId="5" borderId="0" xfId="0" applyFill="1"/>
    <xf numFmtId="1" fontId="0" fillId="0" borderId="0" xfId="0" applyNumberFormat="1"/>
    <xf numFmtId="2" fontId="0" fillId="6" borderId="0" xfId="0" applyNumberFormat="1" applyFill="1"/>
    <xf numFmtId="0" fontId="0" fillId="6" borderId="0" xfId="0" applyFill="1"/>
    <xf numFmtId="0" fontId="2" fillId="2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2" fontId="0" fillId="7" borderId="0" xfId="0" applyNumberFormat="1" applyFill="1"/>
    <xf numFmtId="49" fontId="0" fillId="0" borderId="0" xfId="0" applyNumberFormat="1"/>
    <xf numFmtId="0" fontId="3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5" borderId="0" xfId="0" applyFill="1" applyAlignment="1">
      <alignment horizontal="center"/>
    </xf>
    <xf numFmtId="20" fontId="0" fillId="5" borderId="0" xfId="0" applyNumberFormat="1" applyFill="1" applyAlignment="1">
      <alignment horizontal="center"/>
    </xf>
  </cellXfs>
  <cellStyles count="1">
    <cellStyle name="Normal" xfId="0" builtinId="0"/>
  </cellStyles>
  <dxfs count="1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numFmt numFmtId="30" formatCode="@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/>
        </top>
        <bottom/>
        <vertical/>
        <horizontal/>
      </border>
    </dxf>
    <dxf>
      <fill>
        <patternFill patternType="solid">
          <fgColor theme="4" tint="0.59999389629810485"/>
          <bgColor theme="4" tint="0.59999389629810485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border outline="0">
        <right style="thin">
          <color theme="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theme="4"/>
          <bgColor theme="4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[Hoja de cálculo en https   eafit-my.sharepoint.com personal jguiral_eafit_edu_co Documents Asesorías Royo%20Diaz,%20Sebastian Artículo Plantilla_final%20copia.docx]CxExcl!TablaDinámica13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Cuenta de Caso por exclusión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CxExcl!$B$3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CxExcl!$A$4:$A$6</c:f>
              <c:strCache>
                <c:ptCount val="3"/>
                <c:pt idx="0">
                  <c:v>Excluida</c:v>
                </c:pt>
                <c:pt idx="1">
                  <c:v>Incluida</c:v>
                </c:pt>
                <c:pt idx="2">
                  <c:v>No</c:v>
                </c:pt>
              </c:strCache>
            </c:strRef>
          </c:cat>
          <c:val>
            <c:numRef>
              <c:f>CxExcl!$B$4:$B$6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1F-42A6-9A82-A768F7F9A1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70574543"/>
        <c:axId val="670548623"/>
      </c:barChart>
      <c:catAx>
        <c:axId val="670574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548623"/>
        <c:crosses val="autoZero"/>
        <c:auto val="1"/>
        <c:lblAlgn val="ctr"/>
        <c:lblOffset val="100"/>
        <c:noMultiLvlLbl val="0"/>
      </c:catAx>
      <c:valAx>
        <c:axId val="6705486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05745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Valoración de comodidad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'Escalas '!$A$1</c:f>
              <c:strCache>
                <c:ptCount val="1"/>
                <c:pt idx="0">
                  <c:v>Valoración de comodidad (1 a 5)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'Escalas '!$A$2:$A$31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0AA-4F2A-9328-9C784A407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84564815"/>
        <c:axId val="1784545615"/>
      </c:scatterChart>
      <c:valAx>
        <c:axId val="1784564815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84545615"/>
        <c:crosses val="autoZero"/>
        <c:crossBetween val="midCat"/>
        <c:majorUnit val="5"/>
      </c:valAx>
      <c:valAx>
        <c:axId val="17845456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84564815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Valoración de costo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'Escalas '!$B$1</c:f>
              <c:strCache>
                <c:ptCount val="1"/>
                <c:pt idx="0">
                  <c:v>Valoración de costo (1 a 5)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'Escalas '!$B$2:$B$31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606-4D38-96A8-3EF6AFAA8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9652624"/>
        <c:axId val="1509645424"/>
      </c:scatterChart>
      <c:valAx>
        <c:axId val="1509652624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45424"/>
        <c:crosses val="autoZero"/>
        <c:crossBetween val="midCat"/>
        <c:minorUnit val="5"/>
      </c:valAx>
      <c:valAx>
        <c:axId val="1509645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526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Valoración</a:t>
            </a:r>
            <a:r>
              <a:rPr lang="es-CO" baseline="0"/>
              <a:t> de puntualidad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'Escalas '!$C$2:$C$31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6D-4BDF-810D-449F53FA0B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9713584"/>
        <c:axId val="1509699664"/>
      </c:scatterChart>
      <c:valAx>
        <c:axId val="1509713584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99664"/>
        <c:crosses val="autoZero"/>
        <c:crossBetween val="midCat"/>
      </c:valAx>
      <c:valAx>
        <c:axId val="1509699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7135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Valoración del estado de los vehículos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'Escalas '!$D$1</c:f>
              <c:strCache>
                <c:ptCount val="1"/>
                <c:pt idx="0">
                  <c:v>Valoración del estado de los vehículos (1 a 5)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'Escalas '!$D$2:$D$31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AF1-451E-B6CD-033683588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9635824"/>
        <c:axId val="1509653104"/>
      </c:scatterChart>
      <c:valAx>
        <c:axId val="1509635824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53104"/>
        <c:crosses val="autoZero"/>
        <c:crossBetween val="midCat"/>
      </c:valAx>
      <c:valAx>
        <c:axId val="150965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35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Valoración del trato del personal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'Escalas '!$E$1</c:f>
              <c:strCache>
                <c:ptCount val="1"/>
                <c:pt idx="0">
                  <c:v>Valoración del trato del personal (1 a 5)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'Escalas '!$E$2:$E$31</c:f>
              <c:numCache>
                <c:formatCode>General</c:formatCode>
                <c:ptCount val="3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7DB-490D-A27A-A25A063C1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9690064"/>
        <c:axId val="1509702544"/>
      </c:scatterChart>
      <c:valAx>
        <c:axId val="1509690064"/>
        <c:scaling>
          <c:orientation val="minMax"/>
          <c:max val="3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702544"/>
        <c:crosses val="autoZero"/>
        <c:crossBetween val="midCat"/>
      </c:valAx>
      <c:valAx>
        <c:axId val="1509702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09690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0"/>
    </c:view3D>
    <c:floor>
      <c:thickness val="0"/>
      <c:spPr>
        <a:noFill/>
        <a:ln w="9525" cap="flat" cmpd="sng" algn="ctr">
          <a:solidFill>
            <a:schemeClr val="dk1">
              <a:lumMod val="50000"/>
              <a:lumOff val="50000"/>
            </a:schemeClr>
          </a:solidFill>
          <a:round/>
        </a:ln>
        <a:effectLst/>
        <a:sp3d contourW="9525">
          <a:contourClr>
            <a:schemeClr val="dk1">
              <a:lumMod val="50000"/>
              <a:lumOff val="50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8499503269412584E-2"/>
          <c:y val="1.1120070296124978E-2"/>
          <c:w val="0.83541272872565642"/>
          <c:h val="0.79691663749351971"/>
        </c:manualLayout>
      </c:layout>
      <c:area3DChart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Sheet1!$M$2:$Q$2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B8-4599-AB27-B428B9E8629A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Sheet1!$M$3:$Q$3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B8-4599-AB27-B428B9E8629A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Sheet1!$M$4:$Q$4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B8-4599-AB27-B428B9E8629A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Sheet1!$M$5:$Q$5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B8-4599-AB27-B428B9E8629A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Sheet1!$M$6:$Q$6</c:f>
              <c:numCache>
                <c:formatCode>General</c:formatCode>
                <c:ptCount val="5"/>
                <c:pt idx="0">
                  <c:v>1</c:v>
                </c:pt>
                <c:pt idx="1">
                  <c:v>4</c:v>
                </c:pt>
                <c:pt idx="2">
                  <c:v>1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B8-4599-AB27-B428B9E8629A}"/>
            </c:ext>
          </c:extLst>
        </c:ser>
        <c:ser>
          <c:idx val="5"/>
          <c:order val="5"/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Sheet1!$M$7:$Q$7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75B8-4599-AB27-B428B9E8629A}"/>
            </c:ext>
          </c:extLst>
        </c:ser>
        <c:ser>
          <c:idx val="6"/>
          <c:order val="6"/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Sheet1!$M$8:$Q$8</c:f>
              <c:numCache>
                <c:formatCode>General</c:formatCode>
                <c:ptCount val="5"/>
                <c:pt idx="0">
                  <c:v>4</c:v>
                </c:pt>
                <c:pt idx="1">
                  <c:v>3</c:v>
                </c:pt>
                <c:pt idx="2">
                  <c:v>1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75B8-4599-AB27-B428B9E8629A}"/>
            </c:ext>
          </c:extLst>
        </c:ser>
        <c:ser>
          <c:idx val="7"/>
          <c:order val="7"/>
          <c:spPr>
            <a:gradFill rotWithShape="1">
              <a:gsLst>
                <a:gs pos="0">
                  <a:schemeClr val="accent2">
                    <a:lumMod val="6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Sheet1!$M$9:$Q$9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75B8-4599-AB27-B428B9E8629A}"/>
            </c:ext>
          </c:extLst>
        </c:ser>
        <c:ser>
          <c:idx val="8"/>
          <c:order val="8"/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Sheet1!$M$10:$Q$10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75B8-4599-AB27-B428B9E8629A}"/>
            </c:ext>
          </c:extLst>
        </c:ser>
        <c:ser>
          <c:idx val="9"/>
          <c:order val="9"/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Sheet1!$M$11:$Q$11</c:f>
              <c:numCache>
                <c:formatCode>General</c:formatCode>
                <c:ptCount val="5"/>
                <c:pt idx="0">
                  <c:v>2</c:v>
                </c:pt>
                <c:pt idx="1">
                  <c:v>4</c:v>
                </c:pt>
                <c:pt idx="2">
                  <c:v>5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75B8-4599-AB27-B428B9E8629A}"/>
            </c:ext>
          </c:extLst>
        </c:ser>
        <c:ser>
          <c:idx val="10"/>
          <c:order val="10"/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Sheet1!$M$12:$Q$12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75B8-4599-AB27-B428B9E8629A}"/>
            </c:ext>
          </c:extLst>
        </c:ser>
        <c:ser>
          <c:idx val="11"/>
          <c:order val="11"/>
          <c:spPr>
            <a:gradFill rotWithShape="1">
              <a:gsLst>
                <a:gs pos="0">
                  <a:schemeClr val="accent6">
                    <a:lumMod val="6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Sheet1!$M$13:$Q$13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75B8-4599-AB27-B428B9E8629A}"/>
            </c:ext>
          </c:extLst>
        </c:ser>
        <c:ser>
          <c:idx val="12"/>
          <c:order val="12"/>
          <c:spPr>
            <a:gradFill rotWithShape="1">
              <a:gsLst>
                <a:gs pos="0">
                  <a:schemeClr val="accent1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Sheet1!$M$14:$Q$14</c:f>
              <c:numCache>
                <c:formatCode>General</c:formatCode>
                <c:ptCount val="5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75B8-4599-AB27-B428B9E8629A}"/>
            </c:ext>
          </c:extLst>
        </c:ser>
        <c:ser>
          <c:idx val="13"/>
          <c:order val="13"/>
          <c:spPr>
            <a:gradFill rotWithShape="1">
              <a:gsLst>
                <a:gs pos="0">
                  <a:schemeClr val="accent2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Sheet1!$M$15:$Q$15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75B8-4599-AB27-B428B9E8629A}"/>
            </c:ext>
          </c:extLst>
        </c:ser>
        <c:ser>
          <c:idx val="14"/>
          <c:order val="14"/>
          <c:spPr>
            <a:gradFill rotWithShape="1">
              <a:gsLst>
                <a:gs pos="0">
                  <a:schemeClr val="accent3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Sheet1!$M$16:$Q$16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3">
                  <c:v>5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75B8-4599-AB27-B428B9E8629A}"/>
            </c:ext>
          </c:extLst>
        </c:ser>
        <c:ser>
          <c:idx val="15"/>
          <c:order val="15"/>
          <c:spPr>
            <a:gradFill rotWithShape="1">
              <a:gsLst>
                <a:gs pos="0">
                  <a:schemeClr val="accent4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Sheet1!$M$17:$Q$17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8-75B8-4599-AB27-B428B9E8629A}"/>
            </c:ext>
          </c:extLst>
        </c:ser>
        <c:ser>
          <c:idx val="16"/>
          <c:order val="16"/>
          <c:spPr>
            <a:gradFill rotWithShape="1">
              <a:gsLst>
                <a:gs pos="0">
                  <a:schemeClr val="accent5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Sheet1!$M$18:$Q$18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9-75B8-4599-AB27-B428B9E8629A}"/>
            </c:ext>
          </c:extLst>
        </c:ser>
        <c:ser>
          <c:idx val="17"/>
          <c:order val="17"/>
          <c:spPr>
            <a:gradFill rotWithShape="1">
              <a:gsLst>
                <a:gs pos="0">
                  <a:schemeClr val="accent6">
                    <a:lumMod val="80000"/>
                    <a:lumOff val="2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lumOff val="2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lumOff val="2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Sheet1!$M$19:$Q$19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A-75B8-4599-AB27-B428B9E8629A}"/>
            </c:ext>
          </c:extLst>
        </c:ser>
        <c:ser>
          <c:idx val="18"/>
          <c:order val="18"/>
          <c:spPr>
            <a:gradFill rotWithShape="1">
              <a:gsLst>
                <a:gs pos="0">
                  <a:schemeClr val="accent1">
                    <a:lumMod val="80000"/>
                    <a:shade val="51000"/>
                    <a:satMod val="130000"/>
                  </a:schemeClr>
                </a:gs>
                <a:gs pos="80000">
                  <a:schemeClr val="accent1">
                    <a:lumMod val="80000"/>
                    <a:shade val="93000"/>
                    <a:satMod val="130000"/>
                  </a:schemeClr>
                </a:gs>
                <a:gs pos="100000">
                  <a:schemeClr val="accent1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Sheet1!$M$20:$Q$20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75B8-4599-AB27-B428B9E8629A}"/>
            </c:ext>
          </c:extLst>
        </c:ser>
        <c:ser>
          <c:idx val="19"/>
          <c:order val="19"/>
          <c:spPr>
            <a:gradFill rotWithShape="1">
              <a:gsLst>
                <a:gs pos="0">
                  <a:schemeClr val="accent2">
                    <a:lumMod val="80000"/>
                    <a:shade val="51000"/>
                    <a:satMod val="130000"/>
                  </a:schemeClr>
                </a:gs>
                <a:gs pos="80000">
                  <a:schemeClr val="accent2">
                    <a:lumMod val="80000"/>
                    <a:shade val="93000"/>
                    <a:satMod val="130000"/>
                  </a:schemeClr>
                </a:gs>
                <a:gs pos="100000">
                  <a:schemeClr val="accent2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Sheet1!$M$21:$Q$21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3">
                  <c:v>3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C-75B8-4599-AB27-B428B9E8629A}"/>
            </c:ext>
          </c:extLst>
        </c:ser>
        <c:ser>
          <c:idx val="20"/>
          <c:order val="20"/>
          <c:spPr>
            <a:gradFill rotWithShape="1">
              <a:gsLst>
                <a:gs pos="0">
                  <a:schemeClr val="accent3">
                    <a:lumMod val="80000"/>
                    <a:shade val="51000"/>
                    <a:satMod val="130000"/>
                  </a:schemeClr>
                </a:gs>
                <a:gs pos="80000">
                  <a:schemeClr val="accent3">
                    <a:lumMod val="80000"/>
                    <a:shade val="93000"/>
                    <a:satMod val="130000"/>
                  </a:schemeClr>
                </a:gs>
                <a:gs pos="100000">
                  <a:schemeClr val="accent3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Sheet1!$M$22:$Q$22</c:f>
              <c:numCache>
                <c:formatCode>General</c:formatCode>
                <c:ptCount val="5"/>
                <c:pt idx="0">
                  <c:v>4</c:v>
                </c:pt>
                <c:pt idx="1">
                  <c:v>5</c:v>
                </c:pt>
                <c:pt idx="2">
                  <c:v>3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D-75B8-4599-AB27-B428B9E8629A}"/>
            </c:ext>
          </c:extLst>
        </c:ser>
        <c:ser>
          <c:idx val="21"/>
          <c:order val="21"/>
          <c:spPr>
            <a:gradFill rotWithShape="1">
              <a:gsLst>
                <a:gs pos="0">
                  <a:schemeClr val="accent4">
                    <a:lumMod val="80000"/>
                    <a:shade val="51000"/>
                    <a:satMod val="130000"/>
                  </a:schemeClr>
                </a:gs>
                <a:gs pos="80000">
                  <a:schemeClr val="accent4">
                    <a:lumMod val="80000"/>
                    <a:shade val="93000"/>
                    <a:satMod val="130000"/>
                  </a:schemeClr>
                </a:gs>
                <a:gs pos="100000">
                  <a:schemeClr val="accent4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Sheet1!$M$23:$Q$23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75B8-4599-AB27-B428B9E8629A}"/>
            </c:ext>
          </c:extLst>
        </c:ser>
        <c:ser>
          <c:idx val="22"/>
          <c:order val="22"/>
          <c:spPr>
            <a:gradFill rotWithShape="1">
              <a:gsLst>
                <a:gs pos="0">
                  <a:schemeClr val="accent5">
                    <a:lumMod val="80000"/>
                    <a:shade val="51000"/>
                    <a:satMod val="130000"/>
                  </a:schemeClr>
                </a:gs>
                <a:gs pos="80000">
                  <a:schemeClr val="accent5">
                    <a:lumMod val="80000"/>
                    <a:shade val="93000"/>
                    <a:satMod val="130000"/>
                  </a:schemeClr>
                </a:gs>
                <a:gs pos="100000">
                  <a:schemeClr val="accent5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Sheet1!$M$24:$Q$24</c:f>
              <c:numCache>
                <c:formatCode>General</c:formatCode>
                <c:ptCount val="5"/>
                <c:pt idx="0">
                  <c:v>5</c:v>
                </c:pt>
                <c:pt idx="1">
                  <c:v>1</c:v>
                </c:pt>
                <c:pt idx="2">
                  <c:v>5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F-75B8-4599-AB27-B428B9E8629A}"/>
            </c:ext>
          </c:extLst>
        </c:ser>
        <c:ser>
          <c:idx val="23"/>
          <c:order val="23"/>
          <c:spPr>
            <a:gradFill rotWithShape="1">
              <a:gsLst>
                <a:gs pos="0">
                  <a:schemeClr val="accent6">
                    <a:lumMod val="80000"/>
                    <a:shade val="51000"/>
                    <a:satMod val="130000"/>
                  </a:schemeClr>
                </a:gs>
                <a:gs pos="80000">
                  <a:schemeClr val="accent6">
                    <a:lumMod val="80000"/>
                    <a:shade val="93000"/>
                    <a:satMod val="130000"/>
                  </a:schemeClr>
                </a:gs>
                <a:gs pos="100000">
                  <a:schemeClr val="accent6">
                    <a:lumMod val="8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Sheet1!$M$25:$Q$25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75B8-4599-AB27-B428B9E8629A}"/>
            </c:ext>
          </c:extLst>
        </c:ser>
        <c:ser>
          <c:idx val="24"/>
          <c:order val="24"/>
          <c:spPr>
            <a:gradFill rotWithShape="1">
              <a:gsLst>
                <a:gs pos="0">
                  <a:schemeClr val="accent1">
                    <a:lumMod val="60000"/>
                    <a:lumOff val="4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lumOff val="4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lumOff val="4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Sheet1!$M$26:$Q$26</c:f>
              <c:numCache>
                <c:formatCode>General</c:formatCode>
                <c:ptCount val="5"/>
                <c:pt idx="0">
                  <c:v>1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1-75B8-4599-AB27-B428B9E8629A}"/>
            </c:ext>
          </c:extLst>
        </c:ser>
        <c:ser>
          <c:idx val="25"/>
          <c:order val="25"/>
          <c:spPr>
            <a:gradFill rotWithShape="1">
              <a:gsLst>
                <a:gs pos="0">
                  <a:schemeClr val="accent2">
                    <a:lumMod val="60000"/>
                    <a:lumOff val="40000"/>
                    <a:shade val="51000"/>
                    <a:satMod val="130000"/>
                  </a:schemeClr>
                </a:gs>
                <a:gs pos="80000">
                  <a:schemeClr val="accent2">
                    <a:lumMod val="60000"/>
                    <a:lumOff val="40000"/>
                    <a:shade val="93000"/>
                    <a:satMod val="130000"/>
                  </a:schemeClr>
                </a:gs>
                <a:gs pos="100000">
                  <a:schemeClr val="accent2">
                    <a:lumMod val="60000"/>
                    <a:lumOff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Sheet1!$M$27:$Q$27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2-75B8-4599-AB27-B428B9E8629A}"/>
            </c:ext>
          </c:extLst>
        </c:ser>
        <c:ser>
          <c:idx val="26"/>
          <c:order val="26"/>
          <c:spPr>
            <a:gradFill rotWithShape="1">
              <a:gsLst>
                <a:gs pos="0">
                  <a:schemeClr val="accent3">
                    <a:lumMod val="60000"/>
                    <a:lumOff val="4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lumOff val="4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lumOff val="4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Sheet1!$M$28:$Q$28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1</c:v>
                </c:pt>
                <c:pt idx="3">
                  <c:v>5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3-75B8-4599-AB27-B428B9E8629A}"/>
            </c:ext>
          </c:extLst>
        </c:ser>
        <c:ser>
          <c:idx val="27"/>
          <c:order val="27"/>
          <c:spPr>
            <a:gradFill rotWithShape="1">
              <a:gsLst>
                <a:gs pos="0">
                  <a:schemeClr val="accent4">
                    <a:lumMod val="60000"/>
                    <a:lumOff val="4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lumOff val="4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lumOff val="40000"/>
                    <a:shade val="94000"/>
                    <a:satMod val="135000"/>
                  </a:schemeClr>
                </a:gs>
              </a:gsLst>
              <a:lin ang="16200000" scaled="0"/>
            </a:gradFill>
            <a:ln w="25400"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Sheet1!$M$29:$Q$29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4-75B8-4599-AB27-B428B9E8629A}"/>
            </c:ext>
          </c:extLst>
        </c:ser>
        <c:ser>
          <c:idx val="28"/>
          <c:order val="28"/>
          <c:spPr>
            <a:gradFill rotWithShape="1">
              <a:gsLst>
                <a:gs pos="0">
                  <a:schemeClr val="accent5">
                    <a:lumMod val="60000"/>
                    <a:lumOff val="4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lumOff val="4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lumOff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Sheet1!$M$30:$Q$30</c:f>
              <c:numCache>
                <c:formatCode>General</c:formatCode>
                <c:ptCount val="5"/>
                <c:pt idx="0">
                  <c:v>5</c:v>
                </c:pt>
                <c:pt idx="1">
                  <c:v>5</c:v>
                </c:pt>
                <c:pt idx="2">
                  <c:v>1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5-75B8-4599-AB27-B428B9E8629A}"/>
            </c:ext>
          </c:extLst>
        </c:ser>
        <c:ser>
          <c:idx val="29"/>
          <c:order val="29"/>
          <c:spPr>
            <a:gradFill rotWithShape="1">
              <a:gsLst>
                <a:gs pos="0">
                  <a:schemeClr val="accent6">
                    <a:lumMod val="60000"/>
                    <a:lumOff val="40000"/>
                    <a:shade val="51000"/>
                    <a:satMod val="130000"/>
                  </a:schemeClr>
                </a:gs>
                <a:gs pos="80000">
                  <a:schemeClr val="accent6">
                    <a:lumMod val="60000"/>
                    <a:lumOff val="40000"/>
                    <a:shade val="93000"/>
                    <a:satMod val="130000"/>
                  </a:schemeClr>
                </a:gs>
                <a:gs pos="100000">
                  <a:schemeClr val="accent6">
                    <a:lumMod val="60000"/>
                    <a:lumOff val="4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cat>
            <c:strRef>
              <c:f>Sheet1!$M$1:$Q$1</c:f>
              <c:strCache>
                <c:ptCount val="5"/>
                <c:pt idx="0">
                  <c:v>Valoración de comodidad (1 a 5)</c:v>
                </c:pt>
                <c:pt idx="1">
                  <c:v>Valoración de costo (1 a 5)</c:v>
                </c:pt>
                <c:pt idx="2">
                  <c:v>Valoración de puntualidad (1 a 5)</c:v>
                </c:pt>
                <c:pt idx="3">
                  <c:v>Valoración del estado de los vehículos (1 a 5)</c:v>
                </c:pt>
                <c:pt idx="4">
                  <c:v>Valoración del trato del personal (1 a 5)</c:v>
                </c:pt>
              </c:strCache>
            </c:strRef>
          </c:cat>
          <c:val>
            <c:numRef>
              <c:f>Sheet1!$M$31:$Q$31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6-75B8-4599-AB27-B428B9E862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5840719"/>
        <c:axId val="1525839279"/>
        <c:axId val="0"/>
      </c:area3DChart>
      <c:catAx>
        <c:axId val="152584071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50000"/>
                <a:lumOff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5839279"/>
        <c:crosses val="autoZero"/>
        <c:auto val="1"/>
        <c:lblAlgn val="ctr"/>
        <c:lblOffset val="100"/>
        <c:noMultiLvlLbl val="0"/>
      </c:catAx>
      <c:valAx>
        <c:axId val="1525839279"/>
        <c:scaling>
          <c:orientation val="minMax"/>
          <c:min val="30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525840719"/>
        <c:crosses val="autoZero"/>
        <c:crossBetween val="midCat"/>
        <c:majorUnit val="30"/>
        <c:minorUnit val="3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_xlchart.v1.10</cx:f>
      </cx:strDim>
      <cx:numDim type="size">
        <cx:f dir="row">_xlchart.v1.21</cx:f>
      </cx:numDim>
    </cx:data>
    <cx:data id="1">
      <cx:strDim type="cat">
        <cx:f dir="row">_xlchart.v1.10</cx:f>
      </cx:strDim>
      <cx:numDim type="size">
        <cx:f dir="row">_xlchart.v1.24</cx:f>
      </cx:numDim>
    </cx:data>
    <cx:data id="2">
      <cx:strDim type="cat">
        <cx:f dir="row">_xlchart.v1.10</cx:f>
      </cx:strDim>
      <cx:numDim type="size">
        <cx:f dir="row">_xlchart.v1.25</cx:f>
      </cx:numDim>
    </cx:data>
    <cx:data id="3">
      <cx:strDim type="cat">
        <cx:f dir="row">_xlchart.v1.10</cx:f>
      </cx:strDim>
      <cx:numDim type="size">
        <cx:f dir="row">_xlchart.v1.26</cx:f>
      </cx:numDim>
    </cx:data>
    <cx:data id="4">
      <cx:strDim type="cat">
        <cx:f dir="row">_xlchart.v1.10</cx:f>
      </cx:strDim>
      <cx:numDim type="size">
        <cx:f dir="row">_xlchart.v1.27</cx:f>
      </cx:numDim>
    </cx:data>
    <cx:data id="5">
      <cx:strDim type="cat">
        <cx:f dir="row">_xlchart.v1.10</cx:f>
      </cx:strDim>
      <cx:numDim type="size">
        <cx:f dir="row">_xlchart.v1.28</cx:f>
      </cx:numDim>
    </cx:data>
    <cx:data id="6">
      <cx:strDim type="cat">
        <cx:f dir="row">_xlchart.v1.10</cx:f>
      </cx:strDim>
      <cx:numDim type="size">
        <cx:f dir="row">_xlchart.v1.29</cx:f>
      </cx:numDim>
    </cx:data>
    <cx:data id="7">
      <cx:strDim type="cat">
        <cx:f dir="row">_xlchart.v1.10</cx:f>
      </cx:strDim>
      <cx:numDim type="size">
        <cx:f dir="row">_xlchart.v1.30</cx:f>
      </cx:numDim>
    </cx:data>
    <cx:data id="8">
      <cx:strDim type="cat">
        <cx:f dir="row">_xlchart.v1.10</cx:f>
      </cx:strDim>
      <cx:numDim type="size">
        <cx:f dir="row">_xlchart.v1.0</cx:f>
      </cx:numDim>
    </cx:data>
    <cx:data id="9">
      <cx:strDim type="cat">
        <cx:f dir="row">_xlchart.v1.10</cx:f>
      </cx:strDim>
      <cx:numDim type="size">
        <cx:f dir="row">_xlchart.v1.1</cx:f>
      </cx:numDim>
    </cx:data>
    <cx:data id="10">
      <cx:strDim type="cat">
        <cx:f dir="row">_xlchart.v1.10</cx:f>
      </cx:strDim>
      <cx:numDim type="size">
        <cx:f dir="row">_xlchart.v1.2</cx:f>
      </cx:numDim>
    </cx:data>
    <cx:data id="11">
      <cx:strDim type="cat">
        <cx:f dir="row">_xlchart.v1.10</cx:f>
      </cx:strDim>
      <cx:numDim type="size">
        <cx:f dir="row">_xlchart.v1.3</cx:f>
      </cx:numDim>
    </cx:data>
    <cx:data id="12">
      <cx:strDim type="cat">
        <cx:f dir="row">_xlchart.v1.10</cx:f>
      </cx:strDim>
      <cx:numDim type="size">
        <cx:f dir="row">_xlchart.v1.4</cx:f>
      </cx:numDim>
    </cx:data>
    <cx:data id="13">
      <cx:strDim type="cat">
        <cx:f dir="row">_xlchart.v1.10</cx:f>
      </cx:strDim>
      <cx:numDim type="size">
        <cx:f dir="row">_xlchart.v1.5</cx:f>
      </cx:numDim>
    </cx:data>
    <cx:data id="14">
      <cx:strDim type="cat">
        <cx:f dir="row">_xlchart.v1.10</cx:f>
      </cx:strDim>
      <cx:numDim type="size">
        <cx:f dir="row">_xlchart.v1.6</cx:f>
      </cx:numDim>
    </cx:data>
    <cx:data id="15">
      <cx:strDim type="cat">
        <cx:f dir="row">_xlchart.v1.10</cx:f>
      </cx:strDim>
      <cx:numDim type="size">
        <cx:f dir="row">_xlchart.v1.7</cx:f>
      </cx:numDim>
    </cx:data>
    <cx:data id="16">
      <cx:strDim type="cat">
        <cx:f dir="row">_xlchart.v1.10</cx:f>
      </cx:strDim>
      <cx:numDim type="size">
        <cx:f dir="row">_xlchart.v1.8</cx:f>
      </cx:numDim>
    </cx:data>
    <cx:data id="17">
      <cx:strDim type="cat">
        <cx:f dir="row">_xlchart.v1.10</cx:f>
      </cx:strDim>
      <cx:numDim type="size">
        <cx:f dir="row">_xlchart.v1.9</cx:f>
      </cx:numDim>
    </cx:data>
    <cx:data id="18">
      <cx:strDim type="cat">
        <cx:f dir="row">_xlchart.v1.10</cx:f>
      </cx:strDim>
      <cx:numDim type="size">
        <cx:f dir="row">_xlchart.v1.11</cx:f>
      </cx:numDim>
    </cx:data>
    <cx:data id="19">
      <cx:strDim type="cat">
        <cx:f dir="row">_xlchart.v1.10</cx:f>
      </cx:strDim>
      <cx:numDim type="size">
        <cx:f dir="row">_xlchart.v1.12</cx:f>
      </cx:numDim>
    </cx:data>
    <cx:data id="20">
      <cx:strDim type="cat">
        <cx:f dir="row">_xlchart.v1.10</cx:f>
      </cx:strDim>
      <cx:numDim type="size">
        <cx:f dir="row">_xlchart.v1.13</cx:f>
      </cx:numDim>
    </cx:data>
    <cx:data id="21">
      <cx:strDim type="cat">
        <cx:f dir="row">_xlchart.v1.10</cx:f>
      </cx:strDim>
      <cx:numDim type="size">
        <cx:f dir="row">_xlchart.v1.14</cx:f>
      </cx:numDim>
    </cx:data>
    <cx:data id="22">
      <cx:strDim type="cat">
        <cx:f dir="row">_xlchart.v1.10</cx:f>
      </cx:strDim>
      <cx:numDim type="size">
        <cx:f dir="row">_xlchart.v1.15</cx:f>
      </cx:numDim>
    </cx:data>
    <cx:data id="23">
      <cx:strDim type="cat">
        <cx:f dir="row">_xlchart.v1.10</cx:f>
      </cx:strDim>
      <cx:numDim type="size">
        <cx:f dir="row">_xlchart.v1.16</cx:f>
      </cx:numDim>
    </cx:data>
    <cx:data id="24">
      <cx:strDim type="cat">
        <cx:f dir="row">_xlchart.v1.10</cx:f>
      </cx:strDim>
      <cx:numDim type="size">
        <cx:f dir="row">_xlchart.v1.17</cx:f>
      </cx:numDim>
    </cx:data>
    <cx:data id="25">
      <cx:strDim type="cat">
        <cx:f dir="row">_xlchart.v1.10</cx:f>
      </cx:strDim>
      <cx:numDim type="size">
        <cx:f dir="row">_xlchart.v1.18</cx:f>
      </cx:numDim>
    </cx:data>
    <cx:data id="26">
      <cx:strDim type="cat">
        <cx:f dir="row">_xlchart.v1.10</cx:f>
      </cx:strDim>
      <cx:numDim type="size">
        <cx:f dir="row">_xlchart.v1.19</cx:f>
      </cx:numDim>
    </cx:data>
    <cx:data id="27">
      <cx:strDim type="cat">
        <cx:f dir="row">_xlchart.v1.10</cx:f>
      </cx:strDim>
      <cx:numDim type="size">
        <cx:f dir="row">_xlchart.v1.20</cx:f>
      </cx:numDim>
    </cx:data>
    <cx:data id="28">
      <cx:strDim type="cat">
        <cx:f dir="row">_xlchart.v1.10</cx:f>
      </cx:strDim>
      <cx:numDim type="size">
        <cx:f dir="row">_xlchart.v1.22</cx:f>
      </cx:numDim>
    </cx:data>
    <cx:data id="29">
      <cx:strDim type="cat">
        <cx:f dir="row">_xlchart.v1.10</cx:f>
      </cx:strDim>
      <cx:numDim type="size">
        <cx:f dir="row">_xlchart.v1.23</cx:f>
      </cx:numDim>
    </cx:data>
  </cx:chartData>
  <cx:chart>
    <cx:title pos="t" align="ctr" overlay="0">
      <cx:tx>
        <cx:rich>
          <a:bodyPr rot="0" spcFirstLastPara="1" vertOverflow="ellipsis" vert="horz" wrap="square" lIns="38100" tIns="19050" rIns="38100" bIns="19050" anchor="ctr" anchorCtr="1" compatLnSpc="0"/>
          <a:lstStyle/>
          <a:p>
            <a:pPr algn="ctr" rtl="0"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kumimoji="0" lang="es-CO" sz="1400" b="0" i="0" u="none" strike="noStrike" kern="1200" cap="none" spc="0" normalizeH="0" baseline="0" noProof="0">
                <a:ln>
                  <a:noFill/>
                </a:ln>
                <a:solidFill>
                  <a:srgbClr val="FFC000"/>
                </a:solidFill>
                <a:effectLst/>
                <a:uLnTx/>
                <a:uFillTx/>
                <a:latin typeface="Calibri"/>
              </a:rPr>
              <a:t>Promedios:</a:t>
            </a:r>
            <a:endParaRPr kumimoji="0" lang="es-CO" sz="1400" b="0" i="0" u="none" strike="noStrike" kern="1200" cap="none" spc="0" normalizeH="0" baseline="0" noProof="0">
              <a:ln>
                <a:noFill/>
              </a:ln>
              <a:solidFill>
                <a:sysClr val="windowText" lastClr="000000">
                  <a:lumMod val="65000"/>
                  <a:lumOff val="35000"/>
                </a:sysClr>
              </a:solidFill>
              <a:effectLst/>
              <a:uLnTx/>
              <a:uFillTx/>
              <a:latin typeface="Calibri"/>
            </a:endParaRPr>
          </a:p>
        </cx:rich>
      </cx:tx>
    </cx:title>
    <cx:plotArea>
      <cx:plotAreaRegion>
        <cx:series layoutId="sunburst" uniqueId="{C367C7B5-36F7-4B67-8249-0C0601F9480A}" formatIdx="0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1200" b="0" i="0">
                    <a:solidFill>
                      <a:srgbClr val="000000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/>
              </a:p>
            </cx:txPr>
            <cx:visibility seriesName="0" categoryName="1" value="0"/>
          </cx:dataLabels>
          <cx:dataId val="0"/>
        </cx:series>
        <cx:series layoutId="sunburst" hidden="1" uniqueId="{C346462E-52AD-4C05-9EEF-7AFEADC3E344}" formatIdx="1">
          <cx:dataLabels>
            <cx:visibility seriesName="0" categoryName="1" value="0"/>
          </cx:dataLabels>
          <cx:dataId val="1"/>
        </cx:series>
        <cx:series layoutId="sunburst" hidden="1" uniqueId="{4DA4B049-7D6F-4DC9-9504-53EF44774378}" formatIdx="2">
          <cx:dataLabels>
            <cx:visibility seriesName="0" categoryName="1" value="0"/>
          </cx:dataLabels>
          <cx:dataId val="2"/>
        </cx:series>
        <cx:series layoutId="sunburst" hidden="1" uniqueId="{CF5DA9E3-5957-4E16-989E-9FAA43C8DA3D}" formatIdx="3">
          <cx:dataLabels>
            <cx:visibility seriesName="0" categoryName="1" value="0"/>
          </cx:dataLabels>
          <cx:dataId val="3"/>
        </cx:series>
        <cx:series layoutId="sunburst" hidden="1" uniqueId="{94420510-43E0-4C4E-AF35-276DC5DBE4EC}" formatIdx="4">
          <cx:dataLabels>
            <cx:visibility seriesName="0" categoryName="1" value="0"/>
          </cx:dataLabels>
          <cx:dataId val="4"/>
        </cx:series>
        <cx:series layoutId="sunburst" hidden="1" uniqueId="{4576E4FC-FF2D-4216-9AC9-31A6205FC1CA}" formatIdx="5">
          <cx:dataLabels>
            <cx:visibility seriesName="0" categoryName="1" value="0"/>
          </cx:dataLabels>
          <cx:dataId val="5"/>
        </cx:series>
        <cx:series layoutId="sunburst" hidden="1" uniqueId="{2E44CF6E-61D7-468B-8756-07AE6CBE1DAA}" formatIdx="6">
          <cx:dataLabels>
            <cx:visibility seriesName="0" categoryName="1" value="0"/>
          </cx:dataLabels>
          <cx:dataId val="6"/>
        </cx:series>
        <cx:series layoutId="sunburst" hidden="1" uniqueId="{76E136E8-5F01-4496-B1AC-2489E4B1FCFA}" formatIdx="7">
          <cx:dataLabels>
            <cx:visibility seriesName="0" categoryName="1" value="0"/>
          </cx:dataLabels>
          <cx:dataId val="7"/>
        </cx:series>
        <cx:series layoutId="sunburst" hidden="1" uniqueId="{B247F486-5136-499E-ADD9-51D0EB695294}" formatIdx="8">
          <cx:dataLabels>
            <cx:visibility seriesName="0" categoryName="1" value="0"/>
          </cx:dataLabels>
          <cx:dataId val="8"/>
        </cx:series>
        <cx:series layoutId="sunburst" hidden="1" uniqueId="{3DE2BD79-A896-4D1E-80CF-44EFE3480B0D}" formatIdx="9">
          <cx:dataLabels>
            <cx:visibility seriesName="0" categoryName="1" value="0"/>
          </cx:dataLabels>
          <cx:dataId val="9"/>
        </cx:series>
        <cx:series layoutId="sunburst" hidden="1" uniqueId="{B2E8C8B2-B046-49A1-8CCD-0BD43FC3444C}" formatIdx="10">
          <cx:dataLabels>
            <cx:visibility seriesName="0" categoryName="1" value="0"/>
          </cx:dataLabels>
          <cx:dataId val="10"/>
        </cx:series>
        <cx:series layoutId="sunburst" hidden="1" uniqueId="{75509449-FD74-446F-9593-3CD20C2B3E94}" formatIdx="11">
          <cx:dataLabels>
            <cx:visibility seriesName="0" categoryName="1" value="0"/>
          </cx:dataLabels>
          <cx:dataId val="11"/>
        </cx:series>
        <cx:series layoutId="sunburst" hidden="1" uniqueId="{CF28A363-0EFF-40CE-82D0-8020FB384258}" formatIdx="12">
          <cx:dataLabels>
            <cx:visibility seriesName="0" categoryName="1" value="0"/>
          </cx:dataLabels>
          <cx:dataId val="12"/>
        </cx:series>
        <cx:series layoutId="sunburst" hidden="1" uniqueId="{F6CE8F0A-0AB7-4011-8F73-EC356F4A2B98}" formatIdx="13">
          <cx:dataLabels>
            <cx:visibility seriesName="0" categoryName="1" value="0"/>
          </cx:dataLabels>
          <cx:dataId val="13"/>
        </cx:series>
        <cx:series layoutId="sunburst" hidden="1" uniqueId="{6387D80F-E84B-4E23-B76B-D2CCDF18E2B8}" formatIdx="14">
          <cx:dataLabels>
            <cx:visibility seriesName="0" categoryName="1" value="0"/>
          </cx:dataLabels>
          <cx:dataId val="14"/>
        </cx:series>
        <cx:series layoutId="sunburst" hidden="1" uniqueId="{2144BD9C-44E4-4F27-90BF-CADD4A2E808F}" formatIdx="15">
          <cx:dataLabels>
            <cx:visibility seriesName="0" categoryName="1" value="0"/>
          </cx:dataLabels>
          <cx:dataId val="15"/>
        </cx:series>
        <cx:series layoutId="sunburst" hidden="1" uniqueId="{8F3069F6-7340-4493-B282-56B1B793A526}" formatIdx="16">
          <cx:dataLabels>
            <cx:visibility seriesName="0" categoryName="1" value="0"/>
          </cx:dataLabels>
          <cx:dataId val="16"/>
        </cx:series>
        <cx:series layoutId="sunburst" hidden="1" uniqueId="{82AF45DD-C06A-499E-88E1-9D12D9FF0F8A}" formatIdx="17">
          <cx:dataLabels>
            <cx:visibility seriesName="0" categoryName="1" value="0"/>
          </cx:dataLabels>
          <cx:dataId val="17"/>
        </cx:series>
        <cx:series layoutId="sunburst" hidden="1" uniqueId="{78D8D37A-FDF0-41E2-ABFA-3B07C06C48B1}" formatIdx="18">
          <cx:dataLabels>
            <cx:visibility seriesName="0" categoryName="1" value="0"/>
          </cx:dataLabels>
          <cx:dataId val="18"/>
        </cx:series>
        <cx:series layoutId="sunburst" hidden="1" uniqueId="{54123C07-4B7F-4FD6-A831-D8817F20E03A}" formatIdx="19">
          <cx:dataLabels>
            <cx:visibility seriesName="0" categoryName="1" value="0"/>
          </cx:dataLabels>
          <cx:dataId val="19"/>
        </cx:series>
        <cx:series layoutId="sunburst" hidden="1" uniqueId="{9C41C256-4629-4460-AE36-CE5892B922D6}" formatIdx="20">
          <cx:dataLabels>
            <cx:visibility seriesName="0" categoryName="1" value="0"/>
          </cx:dataLabels>
          <cx:dataId val="20"/>
        </cx:series>
        <cx:series layoutId="sunburst" hidden="1" uniqueId="{3F5142F2-6CC9-49BC-A0EB-03C88958713A}" formatIdx="21">
          <cx:dataLabels>
            <cx:visibility seriesName="0" categoryName="1" value="0"/>
          </cx:dataLabels>
          <cx:dataId val="21"/>
        </cx:series>
        <cx:series layoutId="sunburst" hidden="1" uniqueId="{EE7E6B8D-6C38-432B-893C-10728C3714D5}" formatIdx="22">
          <cx:dataLabels>
            <cx:visibility seriesName="0" categoryName="1" value="0"/>
          </cx:dataLabels>
          <cx:dataId val="22"/>
        </cx:series>
        <cx:series layoutId="sunburst" hidden="1" uniqueId="{525F0278-9C65-4A14-A4EA-FA271D681E95}" formatIdx="23">
          <cx:dataLabels>
            <cx:visibility seriesName="0" categoryName="1" value="0"/>
          </cx:dataLabels>
          <cx:dataId val="23"/>
        </cx:series>
        <cx:series layoutId="sunburst" hidden="1" uniqueId="{B4C99D75-3142-4309-9E21-5BA3A606D099}" formatIdx="24">
          <cx:dataLabels>
            <cx:visibility seriesName="0" categoryName="1" value="0"/>
          </cx:dataLabels>
          <cx:dataId val="24"/>
        </cx:series>
        <cx:series layoutId="sunburst" hidden="1" uniqueId="{23F7DE95-87A9-46A6-8791-AC7EAC76AE04}" formatIdx="25">
          <cx:dataLabels>
            <cx:visibility seriesName="0" categoryName="1" value="0"/>
          </cx:dataLabels>
          <cx:dataId val="25"/>
        </cx:series>
        <cx:series layoutId="sunburst" hidden="1" uniqueId="{CE074B42-0209-4B55-B09C-B793562B45B9}" formatIdx="26">
          <cx:dataLabels>
            <cx:visibility seriesName="0" categoryName="1" value="0"/>
          </cx:dataLabels>
          <cx:dataId val="26"/>
        </cx:series>
        <cx:series layoutId="sunburst" hidden="1" uniqueId="{85E522AC-5922-4B85-94BD-FF8F9535CFBA}" formatIdx="27">
          <cx:dataLabels>
            <cx:visibility seriesName="0" categoryName="1" value="0"/>
          </cx:dataLabels>
          <cx:dataId val="27"/>
        </cx:series>
        <cx:series layoutId="sunburst" hidden="1" uniqueId="{6367CD30-EA2F-4B0C-944D-35DD8FBABD82}" formatIdx="28">
          <cx:dataLabels>
            <cx:visibility seriesName="0" categoryName="1" value="0"/>
          </cx:dataLabels>
          <cx:dataId val="28"/>
        </cx:series>
        <cx:series layoutId="sunburst" hidden="1" uniqueId="{CC3B5E60-6417-4009-8997-D9A5B2DA2F62}" formatIdx="29">
          <cx:dataLabels>
            <cx:visibility seriesName="0" categoryName="1" value="0"/>
          </cx:dataLabels>
          <cx:dataId val="29"/>
        </cx:series>
      </cx:plotAreaRegion>
    </cx:plotArea>
    <cx:legend pos="b" align="ctr" overlay="0">
      <cx:txPr>
        <a:bodyPr vertOverflow="overflow" horzOverflow="overflow" wrap="square" lIns="0" tIns="0" rIns="0" bIns="0"/>
        <a:lstStyle/>
        <a:p>
          <a:pPr algn="ctr" rtl="0">
            <a:defRPr sz="1200" b="0" i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/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87">
  <cs:axisTitle>
    <cs:lnRef idx="0"/>
    <cs:fillRef idx="0"/>
    <cs:effectRef idx="0"/>
    <cs:fontRef idx="minor">
      <a:schemeClr val="lt1">
        <a:lumMod val="95000"/>
      </a:schemeClr>
    </cs:fontRef>
    <cs:defRPr sz="900"/>
  </cs:axisTitle>
  <cs:category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/>
  </cs:chartArea>
  <cs:dataLabel>
    <cs:lnRef idx="0"/>
    <cs:fillRef idx="0"/>
    <cs:effectRef idx="0"/>
    <cs:fontRef idx="minor">
      <a:schemeClr val="lt1">
        <a:lumMod val="9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lt1"/>
    </cs:fontRef>
    <cs:spPr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  <a:ln>
        <a:solidFill>
          <a:schemeClr val="tx1"/>
        </a:solidFill>
      </a:ln>
    </cs:spPr>
  </cs:dataPoint>
  <cs:dataPoint3D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</cs:spPr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lt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lt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9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10000"/>
            <a:lumOff val="1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95000"/>
      </a:schemeClr>
    </cs:fontRef>
    <cs:defRPr sz="9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9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lt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spc="10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lt1">
        <a:lumMod val="95000"/>
      </a:schemeClr>
    </cs:fontRef>
    <cs:defRPr sz="9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95000"/>
      </a:schemeClr>
    </cs:fontRef>
    <cs:defRPr sz="900"/>
  </cs:valueAxis>
  <cs:wall>
    <cs:lnRef idx="0"/>
    <cs:fillRef idx="0"/>
    <cs:effectRef idx="0"/>
    <cs:fontRef idx="minor">
      <a:schemeClr val="lt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315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microsoft.com/office/2014/relationships/chartEx" Target="../charts/chartEx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394607</xdr:colOff>
      <xdr:row>2</xdr:row>
      <xdr:rowOff>95250</xdr:rowOff>
    </xdr:from>
    <xdr:ext cx="12937516" cy="6399829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3FA3949-66CB-DFF0-152F-C7E05D3632FC}"/>
            </a:ext>
          </a:extLst>
        </xdr:cNvPr>
        <xdr:cNvSpPr txBox="1"/>
      </xdr:nvSpPr>
      <xdr:spPr>
        <a:xfrm>
          <a:off x="394607" y="3810000"/>
          <a:ext cx="12937516" cy="63998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/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1. Condiciones estructurales comunes</a:t>
          </a: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Estrato socioeconómico 1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 en todos los casos: ambos grupos viven en condiciones similares de vulnerabilidad económica.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Largo tiempo de residencia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 en el barrio en casi todos los casos: indica un fuerte arraigo territorial.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Medios de transporte principales: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 el bus predomina en ambos grupos, a veces complementado con moto o metro.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Frecuencia de uso: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 en ambos casos, uso diario o casi diario, por motivos similares (trabajo, estudio, citas médicas).</a:t>
          </a: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📌 Hallazgos clave para la investigación social</a:t>
          </a: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El transporte como factor de exclusión estructural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: A mayor edad, mayor vulnerabilidad frente a un sistema que no se adapta a sus tiempos ni condiciones físicas.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Desgaste multicausal y acumulado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: En mayores, el transporte no solo cansa, sino que agrava enfermedades, acelera conflictos familiares y restringe el acceso al trabajo.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Diferencias generacionales en la percepción de agencia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: Los jóvenes aún expresan cierto margen de acción ("madrugar más", "llevar música"), mientras los mayores evidencian una pérdida de poder sobre su vida cotidiana.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Propuesta de mejora común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: Ambos grupos coinciden en la necesidad de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más buses, mayor puntualidad y mejor infraestructura vial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Emergencia de una ética del cuidado territorial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: Desde la perspectiva foucaultiana, podría decirse que el transporte limita la posibilidad de "ocuparse de sí" en tanto acceso al descanso, al trabajo y al cuidado de la salud.</a:t>
          </a:r>
        </a:p>
        <a:p>
          <a:pPr marL="0" indent="0"/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📌 Personas en sus 20s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Imagen recibida: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"Análisis personas en sus 20s"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Características: estudiantes o trabajadores, uso combinado de bus y metro, emociones como estrés, cansancio, frustración; buscan estrategias de adaptación como escuchar música.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📌 Personas en sus 30s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Imagen recibida: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"Análisis personas en sus 30s"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Características: trabajadores y madres cuidadoras, más peso en responsabilidades familiares, reportan sufrimiento físico y emocional, críticas al tiempo y a la infraestructura del transporte.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📌 Personas en sus 40s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Imagen recibida: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"Análisis personas en sus 40s"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Características: trabajadores con enfermedades crónicas, narrativas de exclusión, mucho estrés y resignación, precariedad e imposibilidad de cambiar de sistema de transporte.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📌 Personas mayores de 50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Imagen recibida: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"Análisis personas 50+"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Características: adultos mayores, impacto profundo del transporte en la salud y vida diaria, sentimientos de exclusión total, vecinos se mudan por la situación del transporte.</a:t>
          </a: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</xdr:txBody>
    </xdr:sp>
    <xdr:clientData/>
  </xdr:one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0.53854</cdr:x>
      <cdr:y>0.36998</cdr:y>
    </cdr:from>
    <cdr:to>
      <cdr:x>0.62258</cdr:x>
      <cdr:y>0.46847</cdr:y>
    </cdr:to>
    <cdr:sp macro="" textlink="">
      <cdr:nvSpPr>
        <cdr:cNvPr id="2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1641475" y="993775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4</a:t>
          </a:r>
        </a:p>
      </cdr:txBody>
    </cdr:sp>
  </cdr:relSizeAnchor>
  <cdr:relSizeAnchor xmlns:cdr="http://schemas.openxmlformats.org/drawingml/2006/chartDrawing">
    <cdr:from>
      <cdr:x>0.17917</cdr:x>
      <cdr:y>0.5792</cdr:y>
    </cdr:from>
    <cdr:to>
      <cdr:x>0.26321</cdr:x>
      <cdr:y>0.67769</cdr:y>
    </cdr:to>
    <cdr:sp macro="" textlink="">
      <cdr:nvSpPr>
        <cdr:cNvPr id="3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546100" y="1555750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5</a:t>
          </a:r>
        </a:p>
      </cdr:txBody>
    </cdr:sp>
  </cdr:relSizeAnchor>
  <cdr:relSizeAnchor xmlns:cdr="http://schemas.openxmlformats.org/drawingml/2006/chartDrawing">
    <cdr:from>
      <cdr:x>0.07917</cdr:x>
      <cdr:y>0.69622</cdr:y>
    </cdr:from>
    <cdr:to>
      <cdr:x>0.16321</cdr:x>
      <cdr:y>0.79471</cdr:y>
    </cdr:to>
    <cdr:sp macro="" textlink="">
      <cdr:nvSpPr>
        <cdr:cNvPr id="4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241300" y="1870075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2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1835727</xdr:colOff>
      <xdr:row>42</xdr:row>
      <xdr:rowOff>51955</xdr:rowOff>
    </xdr:from>
    <xdr:to>
      <xdr:col>15</xdr:col>
      <xdr:colOff>3377045</xdr:colOff>
      <xdr:row>70</xdr:row>
      <xdr:rowOff>34636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28FA2F24-C6AE-8243-C728-5055DB6BB66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999527" y="8148205"/>
              <a:ext cx="9113693" cy="531668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oneCellAnchor>
    <xdr:from>
      <xdr:col>14</xdr:col>
      <xdr:colOff>1673679</xdr:colOff>
      <xdr:row>47</xdr:row>
      <xdr:rowOff>149678</xdr:rowOff>
    </xdr:from>
    <xdr:ext cx="362856" cy="436786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B4CE4D5B-A3CD-72C7-7F4D-D8BFF369032B}"/>
            </a:ext>
          </a:extLst>
        </xdr:cNvPr>
        <xdr:cNvSpPr txBox="1"/>
      </xdr:nvSpPr>
      <xdr:spPr>
        <a:xfrm>
          <a:off x="21717000" y="9103178"/>
          <a:ext cx="362856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2,1</a:t>
          </a:r>
        </a:p>
        <a:p>
          <a:endParaRPr lang="es-CO" sz="1100"/>
        </a:p>
      </xdr:txBody>
    </xdr:sp>
    <xdr:clientData/>
  </xdr:oneCellAnchor>
  <xdr:oneCellAnchor>
    <xdr:from>
      <xdr:col>14</xdr:col>
      <xdr:colOff>1047751</xdr:colOff>
      <xdr:row>47</xdr:row>
      <xdr:rowOff>149679</xdr:rowOff>
    </xdr:from>
    <xdr:ext cx="362856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8A61894A-2B02-9802-B7C5-1D6709EB9F10}"/>
            </a:ext>
          </a:extLst>
        </xdr:cNvPr>
        <xdr:cNvSpPr txBox="1"/>
      </xdr:nvSpPr>
      <xdr:spPr>
        <a:xfrm>
          <a:off x="21091072" y="9103179"/>
          <a:ext cx="36285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3,3</a:t>
          </a:r>
        </a:p>
      </xdr:txBody>
    </xdr:sp>
    <xdr:clientData/>
  </xdr:oneCellAnchor>
  <xdr:oneCellAnchor>
    <xdr:from>
      <xdr:col>13</xdr:col>
      <xdr:colOff>2027465</xdr:colOff>
      <xdr:row>54</xdr:row>
      <xdr:rowOff>95251</xdr:rowOff>
    </xdr:from>
    <xdr:ext cx="362856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19C83DE7-6016-8F8F-2A79-63E23B14209C}"/>
            </a:ext>
          </a:extLst>
        </xdr:cNvPr>
        <xdr:cNvSpPr txBox="1"/>
      </xdr:nvSpPr>
      <xdr:spPr>
        <a:xfrm>
          <a:off x="19839215" y="10382251"/>
          <a:ext cx="36285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3,6</a:t>
          </a:r>
        </a:p>
      </xdr:txBody>
    </xdr:sp>
    <xdr:clientData/>
  </xdr:oneCellAnchor>
  <xdr:oneCellAnchor>
    <xdr:from>
      <xdr:col>14</xdr:col>
      <xdr:colOff>1932214</xdr:colOff>
      <xdr:row>62</xdr:row>
      <xdr:rowOff>81643</xdr:rowOff>
    </xdr:from>
    <xdr:ext cx="362856" cy="264560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F76E90D9-D9EE-A668-7DDA-9024BC76A8E5}"/>
            </a:ext>
          </a:extLst>
        </xdr:cNvPr>
        <xdr:cNvSpPr txBox="1"/>
      </xdr:nvSpPr>
      <xdr:spPr>
        <a:xfrm>
          <a:off x="21975535" y="11892643"/>
          <a:ext cx="362856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3,3</a:t>
          </a:r>
        </a:p>
      </xdr:txBody>
    </xdr:sp>
    <xdr:clientData/>
  </xdr:oneCellAnchor>
  <xdr:oneCellAnchor>
    <xdr:from>
      <xdr:col>14</xdr:col>
      <xdr:colOff>1238251</xdr:colOff>
      <xdr:row>62</xdr:row>
      <xdr:rowOff>95250</xdr:rowOff>
    </xdr:from>
    <xdr:ext cx="426592" cy="264560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9870146D-354B-2DD4-18C6-187E455721EE}"/>
            </a:ext>
          </a:extLst>
        </xdr:cNvPr>
        <xdr:cNvSpPr txBox="1"/>
      </xdr:nvSpPr>
      <xdr:spPr>
        <a:xfrm>
          <a:off x="21281572" y="11906250"/>
          <a:ext cx="426592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3,1  </a:t>
          </a:r>
        </a:p>
      </xdr:txBody>
    </xdr:sp>
    <xdr:clientData/>
  </xdr:oneCellAnchor>
  <xdr:twoCellAnchor>
    <xdr:from>
      <xdr:col>12</xdr:col>
      <xdr:colOff>2119993</xdr:colOff>
      <xdr:row>72</xdr:row>
      <xdr:rowOff>46265</xdr:rowOff>
    </xdr:from>
    <xdr:to>
      <xdr:col>15</xdr:col>
      <xdr:colOff>3151414</xdr:colOff>
      <xdr:row>105</xdr:row>
      <xdr:rowOff>32657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FF97E8D4-C798-3563-B89A-111799BEC6A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307731</xdr:colOff>
      <xdr:row>1</xdr:row>
      <xdr:rowOff>43962</xdr:rowOff>
    </xdr:from>
    <xdr:ext cx="2366596" cy="1480038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28C81F3-F906-F067-9C22-A9629FB6FA9C}"/>
            </a:ext>
          </a:extLst>
        </xdr:cNvPr>
        <xdr:cNvSpPr txBox="1"/>
      </xdr:nvSpPr>
      <xdr:spPr>
        <a:xfrm>
          <a:off x="24691731" y="234462"/>
          <a:ext cx="2366596" cy="14800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32</xdr:col>
      <xdr:colOff>733740</xdr:colOff>
      <xdr:row>0</xdr:row>
      <xdr:rowOff>65942</xdr:rowOff>
    </xdr:from>
    <xdr:ext cx="2659672" cy="3069982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78D6D4-F2D5-D6B6-2F03-2999BDE628A5}"/>
            </a:ext>
          </a:extLst>
        </xdr:cNvPr>
        <xdr:cNvSpPr txBox="1"/>
      </xdr:nvSpPr>
      <xdr:spPr>
        <a:xfrm>
          <a:off x="25117740" y="65942"/>
          <a:ext cx="2659672" cy="30699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s-CO" b="1"/>
            <a:t>No tienen expectativas de mejora</a:t>
          </a:r>
          <a:r>
            <a:rPr lang="es-CO"/>
            <a:t> (3 respuestas)</a:t>
          </a:r>
          <a:br>
            <a:rPr lang="es-CO"/>
          </a:br>
          <a:r>
            <a:rPr lang="es-CO"/>
            <a:t>→ Varias personas están desilusionadas o no confían en que el transporte pueda mejorar.</a:t>
          </a:r>
        </a:p>
        <a:p>
          <a:r>
            <a:rPr lang="es-CO" b="1"/>
            <a:t>Piden mejorar las vías o la infraestructura</a:t>
          </a:r>
          <a:r>
            <a:rPr lang="es-CO"/>
            <a:t> (4 respuestas)</a:t>
          </a:r>
          <a:br>
            <a:rPr lang="es-CO"/>
          </a:br>
          <a:r>
            <a:rPr lang="es-CO"/>
            <a:t>→ La condición de las calles y rutas es una preocupación común.</a:t>
          </a:r>
        </a:p>
        <a:p>
          <a:r>
            <a:rPr lang="es-CO" b="1"/>
            <a:t>Se preocupan por los conductores y el control vial</a:t>
          </a:r>
          <a:r>
            <a:rPr lang="es-CO"/>
            <a:t> (3 respuestas)</a:t>
          </a:r>
          <a:br>
            <a:rPr lang="es-CO"/>
          </a:br>
          <a:r>
            <a:rPr lang="es-CO"/>
            <a:t>→ Las personas notan problemas en la actitud de los conductores o falta de regulación.</a:t>
          </a:r>
        </a:p>
        <a:p>
          <a:r>
            <a:rPr lang="es-CO" b="1"/>
            <a:t>Mencionan buses llenos o pocos buses disponibles</a:t>
          </a:r>
          <a:r>
            <a:rPr lang="es-CO"/>
            <a:t> (2 respuestas)</a:t>
          </a:r>
          <a:br>
            <a:rPr lang="es-CO"/>
          </a:br>
          <a:r>
            <a:rPr lang="es-CO"/>
            <a:t>→ Hay percepción de sobrecupo y poca frecuencia.</a:t>
          </a:r>
        </a:p>
        <a:p>
          <a:r>
            <a:rPr lang="es-CO" b="1"/>
            <a:t>Quieren más puntualidad</a:t>
          </a:r>
          <a:r>
            <a:rPr lang="es-CO"/>
            <a:t> (2 respuestas)</a:t>
          </a:r>
          <a:br>
            <a:rPr lang="es-CO"/>
          </a:br>
          <a:r>
            <a:rPr lang="es-CO"/>
            <a:t>→ Esperan que el transporte llegue a tiempo y sea más confiable.</a:t>
          </a:r>
        </a:p>
        <a:p>
          <a:endParaRPr lang="es-CO" sz="1100"/>
        </a:p>
      </xdr:txBody>
    </xdr:sp>
    <xdr:clientData/>
  </xdr:oneCellAnchor>
  <xdr:oneCellAnchor>
    <xdr:from>
      <xdr:col>32</xdr:col>
      <xdr:colOff>703384</xdr:colOff>
      <xdr:row>41</xdr:row>
      <xdr:rowOff>29308</xdr:rowOff>
    </xdr:from>
    <xdr:ext cx="2710962" cy="388131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57504AE3-90B0-B169-1F73-6E16C431A8EF}"/>
            </a:ext>
          </a:extLst>
        </xdr:cNvPr>
        <xdr:cNvSpPr txBox="1"/>
      </xdr:nvSpPr>
      <xdr:spPr>
        <a:xfrm>
          <a:off x="25087384" y="4220308"/>
          <a:ext cx="2710962" cy="38813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 b="1"/>
            <a:t>Control vial</a:t>
          </a:r>
          <a:r>
            <a:rPr lang="es-CO"/>
            <a:t> (6 respuestas)</a:t>
          </a:r>
          <a:br>
            <a:rPr lang="es-CO"/>
          </a:br>
          <a:r>
            <a:rPr lang="es-CO"/>
            <a:t>→ Hay una clara preocupación por la regulación del tráfico y el comportamiento de conductores.</a:t>
          </a:r>
        </a:p>
        <a:p>
          <a:r>
            <a:rPr lang="es-CO" b="1"/>
            <a:t>Más buses / más rutas / transporte adicional</a:t>
          </a:r>
          <a:r>
            <a:rPr lang="es-CO"/>
            <a:t> (4 respuestas)</a:t>
          </a:r>
          <a:br>
            <a:rPr lang="es-CO"/>
          </a:br>
          <a:r>
            <a:rPr lang="es-CO"/>
            <a:t>→ Se piden mejoras en la cobertura y capacidad del transporte (más buses, más rutas, metro cable).</a:t>
          </a:r>
        </a:p>
        <a:p>
          <a:r>
            <a:rPr lang="es-CO" b="1"/>
            <a:t>Puntualidad y menos aglomeración</a:t>
          </a:r>
          <a:r>
            <a:rPr lang="es-CO"/>
            <a:t> (2 respuestas)</a:t>
          </a:r>
          <a:br>
            <a:rPr lang="es-CO"/>
          </a:br>
          <a:r>
            <a:rPr lang="es-CO"/>
            <a:t>→ Quieren un sistema más ordenado y eficiente.</a:t>
          </a:r>
        </a:p>
        <a:p>
          <a:r>
            <a:rPr lang="es-CO" b="1"/>
            <a:t>Infraestructura (vías y puente)</a:t>
          </a:r>
          <a:r>
            <a:rPr lang="es-CO"/>
            <a:t> (2 respuestas)</a:t>
          </a:r>
          <a:br>
            <a:rPr lang="es-CO"/>
          </a:br>
          <a:r>
            <a:rPr lang="es-CO"/>
            <a:t>→ También aparece la necesidad de mejorar el estado de las vías y conectar mejor zonas.</a:t>
          </a:r>
        </a:p>
        <a:p>
          <a:r>
            <a:rPr lang="es-CO" b="1"/>
            <a:t>No tiene expectativas</a:t>
          </a:r>
          <a:r>
            <a:rPr lang="es-CO"/>
            <a:t> (1 respuesta)</a:t>
          </a:r>
          <a:br>
            <a:rPr lang="es-CO"/>
          </a:br>
          <a:r>
            <a:rPr lang="es-CO"/>
            <a:t>→ Menor resignación o desilusión comparado con las mujeres.</a:t>
          </a:r>
        </a:p>
        <a:p>
          <a:endParaRPr lang="es-CO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786848</xdr:colOff>
      <xdr:row>37</xdr:row>
      <xdr:rowOff>49696</xdr:rowOff>
    </xdr:from>
    <xdr:ext cx="4779065" cy="4397999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5D91ABD-D124-8353-07FE-EF76C0572E9E}"/>
            </a:ext>
          </a:extLst>
        </xdr:cNvPr>
        <xdr:cNvSpPr txBox="1"/>
      </xdr:nvSpPr>
      <xdr:spPr>
        <a:xfrm>
          <a:off x="5077239" y="2542761"/>
          <a:ext cx="4779065" cy="43979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s-CO"/>
            <a:t>Todos viven en </a:t>
          </a:r>
          <a:r>
            <a:rPr lang="es-CO" b="1"/>
            <a:t>estrato 1</a:t>
          </a:r>
          <a:r>
            <a:rPr lang="es-CO"/>
            <a:t>, con residencias de largo plazo (más de 10 años, salvo un caso).</a:t>
          </a:r>
        </a:p>
        <a:p>
          <a:r>
            <a:rPr lang="es-CO"/>
            <a:t>Usan principalmente el </a:t>
          </a:r>
          <a:r>
            <a:rPr lang="es-CO" b="1"/>
            <a:t>bus</a:t>
          </a:r>
          <a:r>
            <a:rPr lang="es-CO"/>
            <a:t>, algunos combinan con </a:t>
          </a:r>
          <a:r>
            <a:rPr lang="es-CO" b="1"/>
            <a:t>moto</a:t>
          </a:r>
          <a:r>
            <a:rPr lang="es-CO"/>
            <a:t>.</a:t>
          </a:r>
        </a:p>
        <a:p>
          <a:r>
            <a:rPr lang="es-CO"/>
            <a:t>Motivo prin cipal: </a:t>
          </a:r>
          <a:r>
            <a:rPr lang="es-CO" b="1"/>
            <a:t>trabajo o citas médicas</a:t>
          </a:r>
          <a:r>
            <a:rPr lang="es-CO"/>
            <a:t>.</a:t>
          </a:r>
        </a:p>
        <a:p>
          <a:r>
            <a:rPr lang="es-CO"/>
            <a:t>La mayoría </a:t>
          </a:r>
          <a:r>
            <a:rPr lang="es-CO" b="1"/>
            <a:t>usa transporte diariamente o de lunes a sábado</a:t>
          </a:r>
          <a:r>
            <a:rPr lang="es-CO"/>
            <a:t>.</a:t>
          </a:r>
        </a:p>
        <a:p>
          <a:r>
            <a:rPr lang="es-CO" b="1"/>
            <a:t>Valoraciones del transporte (promedios aproximados en escala 1 a 5):</a:t>
          </a:r>
        </a:p>
        <a:p>
          <a:r>
            <a:rPr lang="es-CO" b="1"/>
            <a:t>Comodidad:</a:t>
          </a:r>
          <a:r>
            <a:rPr lang="es-CO"/>
            <a:t> baja (entre 1 y 2 en 4 de 6 casos)</a:t>
          </a:r>
        </a:p>
        <a:p>
          <a:r>
            <a:rPr lang="es-CO" b="1"/>
            <a:t>Costo:</a:t>
          </a:r>
          <a:r>
            <a:rPr lang="es-CO"/>
            <a:t> variada, desde 1 (muy bajo) hasta 5 (muy alto)</a:t>
          </a:r>
        </a:p>
        <a:p>
          <a:r>
            <a:rPr lang="es-CO" b="1"/>
            <a:t>Puntualidad:</a:t>
          </a:r>
          <a:r>
            <a:rPr lang="es-CO"/>
            <a:t> </a:t>
          </a:r>
          <a:r>
            <a:rPr lang="es-CO" b="1"/>
            <a:t>muy baja</a:t>
          </a:r>
          <a:r>
            <a:rPr lang="es-CO"/>
            <a:t>, muchos la califican con 1</a:t>
          </a:r>
        </a:p>
        <a:p>
          <a:r>
            <a:rPr lang="es-CO" b="1"/>
            <a:t>Estado del vehículo:</a:t>
          </a:r>
          <a:r>
            <a:rPr lang="es-CO"/>
            <a:t> regular a malo</a:t>
          </a:r>
        </a:p>
        <a:p>
          <a:r>
            <a:rPr lang="es-CO" b="1"/>
            <a:t>Trato del personal:</a:t>
          </a:r>
          <a:r>
            <a:rPr lang="es-CO"/>
            <a:t> generalmente positivo (4 o 5)</a:t>
          </a:r>
        </a:p>
        <a:p>
          <a:r>
            <a:rPr lang="es-CO" b="1"/>
            <a:t>Emociones y experiencias comunes:</a:t>
          </a:r>
        </a:p>
        <a:p>
          <a:r>
            <a:rPr lang="es-CO" b="1"/>
            <a:t>Rabia, estrés, tristeza, desolación</a:t>
          </a:r>
          <a:r>
            <a:rPr lang="es-CO"/>
            <a:t>, hambre y fatiga.</a:t>
          </a:r>
        </a:p>
        <a:p>
          <a:r>
            <a:rPr lang="es-CO" b="1"/>
            <a:t>Sensación de agotamiento generalizada</a:t>
          </a:r>
          <a:r>
            <a:rPr lang="es-CO"/>
            <a:t>.</a:t>
          </a:r>
        </a:p>
        <a:p>
          <a:r>
            <a:rPr lang="es-CO"/>
            <a:t>Todos relatan </a:t>
          </a:r>
          <a:r>
            <a:rPr lang="es-CO" b="1"/>
            <a:t>experiencias negativas</a:t>
          </a:r>
          <a:r>
            <a:rPr lang="es-CO"/>
            <a:t>: trancones, esperas largas (hasta 6 horas), velocidad extrema o lentitud.</a:t>
          </a:r>
        </a:p>
        <a:p>
          <a:r>
            <a:rPr lang="es-CO"/>
            <a:t>Se sienten </a:t>
          </a:r>
          <a:r>
            <a:rPr lang="es-CO" b="1"/>
            <a:t>excluidos</a:t>
          </a:r>
          <a:r>
            <a:rPr lang="es-CO"/>
            <a:t> del sistema, incluso </a:t>
          </a:r>
          <a:r>
            <a:rPr lang="es-CO" b="1"/>
            <a:t>limitados laboralmente</a:t>
          </a:r>
          <a:r>
            <a:rPr lang="es-CO"/>
            <a:t> por el transporte.</a:t>
          </a:r>
        </a:p>
        <a:p>
          <a:r>
            <a:rPr lang="es-CO" b="1"/>
            <a:t>Impacto en su vida cotidiana:</a:t>
          </a:r>
        </a:p>
        <a:p>
          <a:r>
            <a:rPr lang="es-CO" b="1"/>
            <a:t>Sí hay impacto fuerte</a:t>
          </a:r>
          <a:r>
            <a:rPr lang="es-CO"/>
            <a:t>: pérdidas de empleo, peleas familiares, problemas de salud, imposibilidad de aceptar trabajos lejanos.</a:t>
          </a:r>
        </a:p>
        <a:p>
          <a:r>
            <a:rPr lang="es-CO"/>
            <a:t>Reportan </a:t>
          </a:r>
          <a:r>
            <a:rPr lang="es-CO" b="1"/>
            <a:t>problemas de adaptación</a:t>
          </a:r>
          <a:r>
            <a:rPr lang="es-CO"/>
            <a:t> al sistema.</a:t>
          </a:r>
        </a:p>
        <a:p>
          <a:r>
            <a:rPr lang="es-CO"/>
            <a:t>En todos los casos, las personas mayores reportan que </a:t>
          </a:r>
          <a:r>
            <a:rPr lang="es-CO" b="1"/>
            <a:t>sus vecinos también se quejan</a:t>
          </a:r>
          <a:r>
            <a:rPr lang="es-CO"/>
            <a:t>, incluso se mudan por el transporte.</a:t>
          </a:r>
        </a:p>
        <a:p>
          <a:endParaRPr lang="es-CO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41412</xdr:colOff>
      <xdr:row>37</xdr:row>
      <xdr:rowOff>124238</xdr:rowOff>
    </xdr:from>
    <xdr:to>
      <xdr:col>6</xdr:col>
      <xdr:colOff>2161760</xdr:colOff>
      <xdr:row>70</xdr:row>
      <xdr:rowOff>24848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2DB7B0A-E326-8AA6-1417-192CB3034988}"/>
            </a:ext>
          </a:extLst>
        </xdr:cNvPr>
        <xdr:cNvSpPr txBox="1"/>
      </xdr:nvSpPr>
      <xdr:spPr>
        <a:xfrm>
          <a:off x="5963477" y="3188803"/>
          <a:ext cx="4340087" cy="618711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/>
            <a:t>Usan transporte </a:t>
          </a:r>
          <a:r>
            <a:rPr lang="es-CO" b="1"/>
            <a:t>mayormente de lunes a sábado o diario</a:t>
          </a:r>
          <a:r>
            <a:rPr lang="es-CO"/>
            <a:t>, en especial por </a:t>
          </a:r>
          <a:r>
            <a:rPr lang="es-CO" b="1"/>
            <a:t>trabajo</a:t>
          </a:r>
          <a:r>
            <a:rPr lang="es-CO"/>
            <a:t>.</a:t>
          </a:r>
        </a:p>
        <a:p>
          <a:r>
            <a:rPr lang="es-CO"/>
            <a:t>Algunos combinan el </a:t>
          </a:r>
          <a:r>
            <a:rPr lang="es-CO" b="1"/>
            <a:t>bus con metro, moto o tranvía</a:t>
          </a:r>
          <a:r>
            <a:rPr lang="es-CO"/>
            <a:t>.</a:t>
          </a:r>
        </a:p>
        <a:p>
          <a:r>
            <a:rPr lang="es-CO"/>
            <a:t>Viven en los barrios de estrato 1, desde hace muchos años (hasta 42 años en un caso).</a:t>
          </a:r>
        </a:p>
        <a:p>
          <a:r>
            <a:rPr lang="es-CO" b="1"/>
            <a:t>Valoraciones del transporte (1 a 5):</a:t>
          </a:r>
        </a:p>
        <a:p>
          <a:r>
            <a:rPr lang="es-CO"/>
            <a:t>CategoríaTendencia</a:t>
          </a:r>
          <a:r>
            <a:rPr lang="es-CO" b="1"/>
            <a:t>Comodidad</a:t>
          </a:r>
          <a:r>
            <a:rPr lang="es-CO"/>
            <a:t>Muy baja o muy alta (1 o 5, no hay punto medio)</a:t>
          </a:r>
        </a:p>
        <a:p>
          <a:r>
            <a:rPr lang="es-CO" b="1"/>
            <a:t>Costo</a:t>
          </a:r>
          <a:r>
            <a:rPr lang="es-CO"/>
            <a:t>Alto en varios casos (valoración de 4 o 5)</a:t>
          </a:r>
        </a:p>
        <a:p>
          <a:r>
            <a:rPr lang="es-CO" b="1"/>
            <a:t>Puntualidad</a:t>
          </a:r>
          <a:r>
            <a:rPr lang="es-CO"/>
            <a:t>Generalmente </a:t>
          </a:r>
          <a:r>
            <a:rPr lang="es-CO" b="1"/>
            <a:t>muy baja</a:t>
          </a:r>
          <a:r>
            <a:rPr lang="es-CO"/>
            <a:t> (valoración 1)</a:t>
          </a:r>
        </a:p>
        <a:p>
          <a:r>
            <a:rPr lang="es-CO" b="1"/>
            <a:t>Estado vehículos</a:t>
          </a:r>
          <a:r>
            <a:rPr lang="es-CO"/>
            <a:t>Variado, con muchos casos sin respuesta clara</a:t>
          </a:r>
        </a:p>
        <a:p>
          <a:r>
            <a:rPr lang="es-CO" b="1"/>
            <a:t>Trato del personal</a:t>
          </a:r>
          <a:r>
            <a:rPr lang="es-CO"/>
            <a:t>No es tan mencionado, pero en casos con dato, suele estar entre 4 y 5</a:t>
          </a:r>
        </a:p>
        <a:p>
          <a:r>
            <a:rPr lang="es-CO" b="1"/>
            <a:t>Emociones y experiencias:</a:t>
          </a:r>
        </a:p>
        <a:p>
          <a:r>
            <a:rPr lang="es-CO"/>
            <a:t>Emociones predominantes: </a:t>
          </a:r>
          <a:r>
            <a:rPr lang="es-CO" b="1"/>
            <a:t>rabia, estrés, ansiedad, desespero, frustración</a:t>
          </a:r>
          <a:r>
            <a:rPr lang="es-CO"/>
            <a:t>.</a:t>
          </a:r>
        </a:p>
        <a:p>
          <a:r>
            <a:rPr lang="es-CO"/>
            <a:t>El transporte evoca ideas como </a:t>
          </a:r>
          <a:r>
            <a:rPr lang="es-CO" b="1"/>
            <a:t>caos, tristeza, "no llega nunca", tacos, lentitud, hambre</a:t>
          </a:r>
          <a:r>
            <a:rPr lang="es-CO"/>
            <a:t>, y en un caso: </a:t>
          </a:r>
          <a:r>
            <a:rPr lang="es-CO" i="1"/>
            <a:t>"Póngale malo"</a:t>
          </a:r>
          <a:r>
            <a:rPr lang="es-CO"/>
            <a:t>.</a:t>
          </a:r>
        </a:p>
        <a:p>
          <a:r>
            <a:rPr lang="es-CO"/>
            <a:t>Todas las experiencias descritas son </a:t>
          </a:r>
          <a:r>
            <a:rPr lang="es-CO" b="1"/>
            <a:t>negativas</a:t>
          </a:r>
          <a:r>
            <a:rPr lang="es-CO"/>
            <a:t>, salvo una mención mixta (caso 29).</a:t>
          </a:r>
        </a:p>
        <a:p>
          <a:r>
            <a:rPr lang="es-CO" b="1"/>
            <a:t>Impacto en la vida cotidiana:</a:t>
          </a:r>
        </a:p>
        <a:p>
          <a:r>
            <a:rPr lang="es-CO"/>
            <a:t>Todos reportan </a:t>
          </a:r>
          <a:r>
            <a:rPr lang="es-CO" b="1"/>
            <a:t>impactos importantes</a:t>
          </a:r>
          <a:r>
            <a:rPr lang="es-CO"/>
            <a:t>: llegar a casa tarde (8–10 p.m.), comer en el transporte, sueño, hambre constante, cansancio.</a:t>
          </a:r>
        </a:p>
        <a:p>
          <a:r>
            <a:rPr lang="es-CO"/>
            <a:t>Hay </a:t>
          </a:r>
          <a:r>
            <a:rPr lang="es-CO" b="1"/>
            <a:t>limitaciones laborales o familiares</a:t>
          </a:r>
          <a:r>
            <a:rPr lang="es-CO"/>
            <a:t> frecuentes: tener que salir más temprano, rechazar oportunidades, pensar en mudarse.</a:t>
          </a:r>
        </a:p>
        <a:p>
          <a:r>
            <a:rPr lang="es-CO" b="1"/>
            <a:t>Problemas de adaptación</a:t>
          </a:r>
          <a:r>
            <a:rPr lang="es-CO"/>
            <a:t> son frecuentes; varios casos mencionan que </a:t>
          </a:r>
          <a:r>
            <a:rPr lang="es-CO" b="1"/>
            <a:t>los vecinos también sufren lo mismo</a:t>
          </a:r>
          <a:r>
            <a:rPr lang="es-CO"/>
            <a:t>.</a:t>
          </a:r>
        </a:p>
        <a:p>
          <a:r>
            <a:rPr lang="es-CO" b="1"/>
            <a:t>Percepción colectiva:</a:t>
          </a:r>
        </a:p>
        <a:p>
          <a:r>
            <a:rPr lang="es-CO"/>
            <a:t>En su mayoría, sienten </a:t>
          </a:r>
          <a:r>
            <a:rPr lang="es-CO" b="1"/>
            <a:t>exclusión o maltrato estructural</a:t>
          </a:r>
          <a:r>
            <a:rPr lang="es-CO"/>
            <a:t>.</a:t>
          </a:r>
        </a:p>
        <a:p>
          <a:r>
            <a:rPr lang="es-CO"/>
            <a:t>Algunos </a:t>
          </a:r>
          <a:r>
            <a:rPr lang="es-CO" b="1"/>
            <a:t>quieren mudarse</a:t>
          </a:r>
          <a:r>
            <a:rPr lang="es-CO"/>
            <a:t> del barrio.</a:t>
          </a:r>
        </a:p>
        <a:p>
          <a:r>
            <a:rPr lang="es-CO"/>
            <a:t>Hay una </a:t>
          </a:r>
          <a:r>
            <a:rPr lang="es-CO" b="1"/>
            <a:t>aceptación resignada</a:t>
          </a:r>
          <a:r>
            <a:rPr lang="es-CO"/>
            <a:t> del mal servicio en algunos casos, pero también propuestas de mejora.</a:t>
          </a:r>
        </a:p>
        <a:p>
          <a:endParaRPr lang="es-CO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19050</xdr:colOff>
      <xdr:row>37</xdr:row>
      <xdr:rowOff>171450</xdr:rowOff>
    </xdr:from>
    <xdr:ext cx="19460456" cy="3709092"/>
    <xdr:sp macro="" textlink="">
      <xdr:nvSpPr>
        <xdr:cNvPr id="4" name="CuadroTexto 1">
          <a:extLst>
            <a:ext uri="{FF2B5EF4-FFF2-40B4-BE49-F238E27FC236}">
              <a16:creationId xmlns:a16="http://schemas.microsoft.com/office/drawing/2014/main" id="{DB7D32A0-D5F9-A14E-7AC5-45722E82F129}"/>
            </a:ext>
          </a:extLst>
        </xdr:cNvPr>
        <xdr:cNvSpPr txBox="1"/>
      </xdr:nvSpPr>
      <xdr:spPr>
        <a:xfrm>
          <a:off x="2338668" y="2860862"/>
          <a:ext cx="19460456" cy="37090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/>
            <a:t>Usan transporte mayormente de lunes a sábado o todos los días, principalmente por trabajo o estudio.</a:t>
          </a:r>
          <a:br>
            <a:rPr lang="es-CO"/>
          </a:br>
          <a:r>
            <a:rPr lang="es-CO"/>
            <a:t>Algunos combinan el bus con el metro o moto.</a:t>
          </a:r>
          <a:br>
            <a:rPr lang="es-CO"/>
          </a:br>
          <a:r>
            <a:rPr lang="es-CO"/>
            <a:t>Viven en barrios de estrato 1 (salvo un caso en estrato 2), y llevan varios años en la zona (entre menos de 1 año y más de 30 años).</a:t>
          </a:r>
        </a:p>
        <a:p>
          <a:r>
            <a:rPr lang="es-CO" b="1"/>
            <a:t>Valoraciones del transporte (1 a 5):</a:t>
          </a:r>
          <a:endParaRPr lang="es-CO"/>
        </a:p>
        <a:p>
          <a:r>
            <a:rPr lang="es-CO"/>
            <a:t>Categoría Tendencia Comodidad Muy baja o aceptable, entre 2 y 5 Costo Alto (varios casos lo califican con 4 o 5) Puntualidad Muy baja (casi todos con 1, una excepción en 5) Estado vehículos Bajo o medio (2 o 3, algunos no responden) Trato del personal Positivo en su mayoría (4–5), salvo un caso negativo (1) </a:t>
          </a:r>
          <a:r>
            <a:rPr lang="es-CO" b="1"/>
            <a:t>Emociones y experiencias:</a:t>
          </a:r>
          <a:endParaRPr lang="es-CO"/>
        </a:p>
        <a:p>
          <a:r>
            <a:rPr lang="es-CO"/>
            <a:t>Emociones frecuentes: estrés, pereza, tristeza, desesperación, aburrimiento, hambre, frustración.</a:t>
          </a:r>
          <a:br>
            <a:rPr lang="es-CO"/>
          </a:br>
          <a:r>
            <a:rPr lang="es-CO"/>
            <a:t>El transporte evoca ideas como: “no llegar a tiempo”, “pereza”, “congestión”, “mucho tiempo”, “ya viene lleno”.</a:t>
          </a:r>
          <a:br>
            <a:rPr lang="es-CO"/>
          </a:br>
          <a:r>
            <a:rPr lang="es-CO"/>
            <a:t>Casi todas las experiencias son negativas, con descripciones de choques, demoras, incomodidad, largas caminatas o incomodidad emocional. Solo un caso mezcla elementos positivos y negativos.</a:t>
          </a:r>
        </a:p>
        <a:p>
          <a:r>
            <a:rPr lang="es-CO" b="1"/>
            <a:t>Impacto en la vida cotidiana:</a:t>
          </a:r>
          <a:endParaRPr lang="es-CO"/>
        </a:p>
        <a:p>
          <a:r>
            <a:rPr lang="es-CO"/>
            <a:t>Los efectos son importantes:</a:t>
          </a:r>
        </a:p>
        <a:p>
          <a:r>
            <a:rPr lang="es-CO"/>
            <a:t>Llegar tarde al trabajo o estudio</a:t>
          </a:r>
        </a:p>
        <a:p>
          <a:r>
            <a:rPr lang="es-CO"/>
            <a:t>No tener tiempo para cocinar o descansar</a:t>
          </a:r>
        </a:p>
        <a:p>
          <a:r>
            <a:rPr lang="es-CO"/>
            <a:t>Perder oportunidades por el transporte</a:t>
          </a:r>
        </a:p>
        <a:p>
          <a:r>
            <a:rPr lang="es-CO"/>
            <a:t>Comer o dormirse en el transporte</a:t>
          </a:r>
        </a:p>
        <a:p>
          <a:r>
            <a:rPr lang="es-CO"/>
            <a:t>Estrés constante y en algunos casos, considerar mudarse</a:t>
          </a:r>
        </a:p>
        <a:p>
          <a:r>
            <a:rPr lang="es-CO" b="1"/>
            <a:t>Percepción colectiva:</a:t>
          </a:r>
          <a:endParaRPr lang="es-CO"/>
        </a:p>
        <a:p>
          <a:r>
            <a:rPr lang="es-CO"/>
            <a:t>La mayoría menciona que los vecinos y familiares viven situaciones similares.</a:t>
          </a:r>
          <a:br>
            <a:rPr lang="es-CO"/>
          </a:br>
          <a:r>
            <a:rPr lang="es-CO"/>
            <a:t>Hay una percepción clara de abandono o exclusión.</a:t>
          </a:r>
          <a:br>
            <a:rPr lang="es-CO"/>
          </a:br>
          <a:r>
            <a:rPr lang="es-CO"/>
            <a:t>En algunos casos se nota resignación (“ya uno sabe cómo es”), y en otros, malestar activo.</a:t>
          </a:r>
          <a:br>
            <a:rPr lang="es-CO"/>
          </a:br>
          <a:r>
            <a:rPr lang="es-CO"/>
            <a:t>Algunas personas mencionan ideas para mejorar (más buses, arreglar las vías, descongestionar), mientras que otros no tienen expectativas claras.</a:t>
          </a:r>
        </a:p>
        <a:p>
          <a:endParaRPr lang="es-CO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24423</xdr:colOff>
      <xdr:row>40</xdr:row>
      <xdr:rowOff>0</xdr:rowOff>
    </xdr:from>
    <xdr:ext cx="19533232" cy="4225772"/>
    <xdr:sp macro="" textlink="">
      <xdr:nvSpPr>
        <xdr:cNvPr id="4" name="CuadroTexto 1">
          <a:extLst>
            <a:ext uri="{FF2B5EF4-FFF2-40B4-BE49-F238E27FC236}">
              <a16:creationId xmlns:a16="http://schemas.microsoft.com/office/drawing/2014/main" id="{1671F2E7-D16B-427F-9E5A-4A7142D93925}"/>
            </a:ext>
          </a:extLst>
        </xdr:cNvPr>
        <xdr:cNvSpPr txBox="1"/>
      </xdr:nvSpPr>
      <xdr:spPr>
        <a:xfrm>
          <a:off x="4327482" y="3451412"/>
          <a:ext cx="19533232" cy="42257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Grupo 18 a 25 años – Resumen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Usan el transporte público casi todos los días, combinando bus con metro, moto o mototaxi.</a:t>
          </a:r>
          <a:b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</a:b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Todos viven en barrios de estrato 1 y han residido ahí desde 3 hasta 24 años.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Valoraciones del transporte (1 a 5):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Categoría Tendencia general Comodidad Muy baja a media (1 a 4, predominan los puntajes bajos) Costo Alto (la mayoría da 4 o 5; solo uno da 2) Puntualidad Muy baja (predominan 1 y 2) Estado vehículos Irregular o no aplica (varios no responden) Trato del personal Variado: desde muy bueno (5) hasta bajo (2)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Emociones y experiencias: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Emociones dominantes: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estrés, desesperación, rabia, frustración, pereza, angustia</a:t>
          </a:r>
          <a:r>
            <a:rPr lang="en-US" sz="1100" b="1" i="0" u="none" strike="noStrike">
              <a:solidFill>
                <a:schemeClr val="tx1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 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Evocan palabras e imágenes como: tacos, aglomeraciones, bulla, suciedad, “pereza”, “terrible”, “buscar solución”.</a:t>
          </a:r>
          <a:b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</a:b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Las experiencias son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negativas en su mayoría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, aunque un caso resalta un aspecto positivo (ir acompañado o poder trabajar).</a:t>
          </a:r>
          <a:b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</a:b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Varios mencionan incidentes de mal parqueo, caminatas largas o situaciones desagradables como peleas.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Impacto en la vida cotidiana: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Las afectaciones son claras: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Pérdida de tiempo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, viajes de hasta 3 horas</a:t>
          </a:r>
          <a:endParaRPr lang="en-US" sz="1100" b="1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Afectación del rendimiento laboral o académico</a:t>
          </a: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Hambre, cansancio y agotamiento físico constante</a:t>
          </a: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Algunos casos muestran resignación o adaptación forzada</a:t>
          </a:r>
        </a:p>
        <a:p>
          <a:pPr marL="0" indent="0"/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Percepción colectiva:</a:t>
          </a:r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Hay una </a:t>
          </a:r>
          <a:r>
            <a:rPr lang="en-US" sz="1100" b="1">
              <a:solidFill>
                <a:schemeClr val="tx1"/>
              </a:solidFill>
              <a:latin typeface="+mn-lt"/>
              <a:ea typeface="+mn-lt"/>
              <a:cs typeface="+mn-lt"/>
            </a:rPr>
            <a:t>conciencia compartida de exclusión y abandono</a:t>
          </a: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, expresada con frases como “lo mismo de siempre” o “en vez de mejorar, empeora”.</a:t>
          </a:r>
          <a:b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</a:br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Pocas personas ven posibilidad de cambio, aunque se proponen ideas como: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Más buses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Recoger carros mal parqueados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Controlar vías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Mejorar la puntualidad</a:t>
          </a:r>
        </a:p>
        <a:p>
          <a:pPr marL="0" indent="0"/>
          <a:r>
            <a:rPr lang="en-US" sz="1100">
              <a:solidFill>
                <a:schemeClr val="tx1"/>
              </a:solidFill>
              <a:latin typeface="+mn-lt"/>
              <a:ea typeface="+mn-lt"/>
              <a:cs typeface="+mn-lt"/>
            </a:rPr>
            <a:t>Permitir viajar sentado</a:t>
          </a:r>
        </a:p>
        <a:p>
          <a:pPr marL="0" indent="0"/>
          <a:endParaRPr lang="en-US" sz="1100">
            <a:solidFill>
              <a:schemeClr val="tx1"/>
            </a:solidFill>
            <a:latin typeface="+mn-lt"/>
            <a:ea typeface="+mn-lt"/>
            <a:cs typeface="+mn-lt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304800</xdr:colOff>
      <xdr:row>7</xdr:row>
      <xdr:rowOff>38100</xdr:rowOff>
    </xdr:from>
    <xdr:to>
      <xdr:col>12</xdr:col>
      <xdr:colOff>304800</xdr:colOff>
      <xdr:row>21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51EC9C4-9F72-A096-0DE8-DE0ED367FBA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136071</xdr:rowOff>
    </xdr:from>
    <xdr:to>
      <xdr:col>0</xdr:col>
      <xdr:colOff>3320143</xdr:colOff>
      <xdr:row>45</xdr:row>
      <xdr:rowOff>145596</xdr:rowOff>
    </xdr:to>
    <xdr:graphicFrame macro="">
      <xdr:nvGraphicFramePr>
        <xdr:cNvPr id="4" name="Gráfico 1">
          <a:extLst>
            <a:ext uri="{FF2B5EF4-FFF2-40B4-BE49-F238E27FC236}">
              <a16:creationId xmlns:a16="http://schemas.microsoft.com/office/drawing/2014/main" id="{B8CDC63D-6F0D-E666-5703-AB88DECDA1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428624</xdr:colOff>
      <xdr:row>41</xdr:row>
      <xdr:rowOff>13607</xdr:rowOff>
    </xdr:from>
    <xdr:ext cx="288028" cy="264560"/>
    <xdr:sp macro="" textlink="">
      <xdr:nvSpPr>
        <xdr:cNvPr id="5" name="CuadroTexto 2">
          <a:extLst>
            <a:ext uri="{FF2B5EF4-FFF2-40B4-BE49-F238E27FC236}">
              <a16:creationId xmlns:a16="http://schemas.microsoft.com/office/drawing/2014/main" id="{05DC4C02-B5F4-F2EA-78FD-0E29D42B2FAE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428624" y="7851321"/>
          <a:ext cx="28802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7 </a:t>
          </a:r>
        </a:p>
      </xdr:txBody>
    </xdr:sp>
    <xdr:clientData/>
  </xdr:oneCellAnchor>
  <xdr:twoCellAnchor>
    <xdr:from>
      <xdr:col>0</xdr:col>
      <xdr:colOff>3337893</xdr:colOff>
      <xdr:row>31</xdr:row>
      <xdr:rowOff>132522</xdr:rowOff>
    </xdr:from>
    <xdr:to>
      <xdr:col>1</xdr:col>
      <xdr:colOff>3147393</xdr:colOff>
      <xdr:row>45</xdr:row>
      <xdr:rowOff>165652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72260C5-BC8A-CA27-C743-B7F5D42B76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0</xdr:col>
      <xdr:colOff>1066385</xdr:colOff>
      <xdr:row>39</xdr:row>
      <xdr:rowOff>65669</xdr:rowOff>
    </xdr:from>
    <xdr:ext cx="288028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6086D418-EC92-4742-A69E-198D7D6C4C67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066385" y="7511734"/>
          <a:ext cx="28802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5 </a:t>
          </a:r>
        </a:p>
      </xdr:txBody>
    </xdr:sp>
    <xdr:clientData/>
  </xdr:oneCellAnchor>
  <xdr:oneCellAnchor>
    <xdr:from>
      <xdr:col>0</xdr:col>
      <xdr:colOff>1574937</xdr:colOff>
      <xdr:row>37</xdr:row>
      <xdr:rowOff>118678</xdr:rowOff>
    </xdr:from>
    <xdr:ext cx="288028" cy="264560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4052D38-5BAE-4F56-B2B0-5FB42E5FDCBA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574937" y="7183743"/>
          <a:ext cx="28802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5 </a:t>
          </a:r>
        </a:p>
      </xdr:txBody>
    </xdr:sp>
    <xdr:clientData/>
  </xdr:oneCellAnchor>
  <xdr:oneCellAnchor>
    <xdr:from>
      <xdr:col>0</xdr:col>
      <xdr:colOff>2025511</xdr:colOff>
      <xdr:row>36</xdr:row>
      <xdr:rowOff>6035</xdr:rowOff>
    </xdr:from>
    <xdr:ext cx="256160" cy="264560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2025511" y="6880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4</a:t>
          </a:r>
        </a:p>
      </xdr:txBody>
    </xdr:sp>
    <xdr:clientData/>
  </xdr:oneCellAnchor>
  <xdr:oneCellAnchor>
    <xdr:from>
      <xdr:col>0</xdr:col>
      <xdr:colOff>2625172</xdr:colOff>
      <xdr:row>34</xdr:row>
      <xdr:rowOff>83891</xdr:rowOff>
    </xdr:from>
    <xdr:ext cx="256160" cy="264560"/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3B7880BE-7655-4D02-A748-1D17C21C2D87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2625172" y="6577456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9</a:t>
          </a:r>
        </a:p>
      </xdr:txBody>
    </xdr:sp>
    <xdr:clientData/>
  </xdr:oneCellAnchor>
  <xdr:twoCellAnchor>
    <xdr:from>
      <xdr:col>2</xdr:col>
      <xdr:colOff>8282</xdr:colOff>
      <xdr:row>31</xdr:row>
      <xdr:rowOff>124238</xdr:rowOff>
    </xdr:from>
    <xdr:to>
      <xdr:col>3</xdr:col>
      <xdr:colOff>8283</xdr:colOff>
      <xdr:row>45</xdr:row>
      <xdr:rowOff>173935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28D0D244-A216-55A6-1A41-30ACB737C1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9526</xdr:colOff>
      <xdr:row>31</xdr:row>
      <xdr:rowOff>133350</xdr:rowOff>
    </xdr:from>
    <xdr:to>
      <xdr:col>4</xdr:col>
      <xdr:colOff>28575</xdr:colOff>
      <xdr:row>45</xdr:row>
      <xdr:rowOff>180975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611318A9-C39C-B6F0-B6AD-4AD0B5B6C9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3</xdr:col>
      <xdr:colOff>2095500</xdr:colOff>
      <xdr:row>35</xdr:row>
      <xdr:rowOff>66675</xdr:rowOff>
    </xdr:from>
    <xdr:ext cx="256160" cy="264560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8275C8F3-65B9-4804-BCA6-B1A5CB2E1B65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1687175" y="67532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7</a:t>
          </a:r>
        </a:p>
      </xdr:txBody>
    </xdr:sp>
    <xdr:clientData/>
  </xdr:oneCellAnchor>
  <xdr:oneCellAnchor>
    <xdr:from>
      <xdr:col>3</xdr:col>
      <xdr:colOff>1095375</xdr:colOff>
      <xdr:row>38</xdr:row>
      <xdr:rowOff>57150</xdr:rowOff>
    </xdr:from>
    <xdr:ext cx="256160" cy="264560"/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959CC2C3-216B-47C3-8224-A59F9554AA36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0687050" y="73152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8</a:t>
          </a:r>
        </a:p>
      </xdr:txBody>
    </xdr:sp>
    <xdr:clientData/>
  </xdr:oneCellAnchor>
  <xdr:twoCellAnchor>
    <xdr:from>
      <xdr:col>4</xdr:col>
      <xdr:colOff>52386</xdr:colOff>
      <xdr:row>31</xdr:row>
      <xdr:rowOff>123824</xdr:rowOff>
    </xdr:from>
    <xdr:to>
      <xdr:col>4</xdr:col>
      <xdr:colOff>3143249</xdr:colOff>
      <xdr:row>45</xdr:row>
      <xdr:rowOff>190499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6CFF6C9B-FE47-05F8-CDF8-7F65C9929FA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oneCellAnchor>
    <xdr:from>
      <xdr:col>4</xdr:col>
      <xdr:colOff>2190750</xdr:colOff>
      <xdr:row>34</xdr:row>
      <xdr:rowOff>47625</xdr:rowOff>
    </xdr:from>
    <xdr:ext cx="256160" cy="264560"/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9FC00D11-89CD-401A-8DDA-60778B322129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4811375" y="654367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9</a:t>
          </a:r>
        </a:p>
      </xdr:txBody>
    </xdr:sp>
    <xdr:clientData/>
  </xdr:oneCellAnchor>
  <xdr:oneCellAnchor>
    <xdr:from>
      <xdr:col>4</xdr:col>
      <xdr:colOff>1457325</xdr:colOff>
      <xdr:row>35</xdr:row>
      <xdr:rowOff>142875</xdr:rowOff>
    </xdr:from>
    <xdr:ext cx="256160" cy="264560"/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CDD2E55A-46E8-4E00-BD21-278D437C4333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4077950" y="68294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8</a:t>
          </a:r>
        </a:p>
      </xdr:txBody>
    </xdr:sp>
    <xdr:clientData/>
  </xdr:oneCellAnchor>
  <xdr:oneCellAnchor>
    <xdr:from>
      <xdr:col>4</xdr:col>
      <xdr:colOff>923925</xdr:colOff>
      <xdr:row>37</xdr:row>
      <xdr:rowOff>76200</xdr:rowOff>
    </xdr:from>
    <xdr:ext cx="256160" cy="264560"/>
    <xdr:sp macro="" textlink="">
      <xdr:nvSpPr>
        <xdr:cNvPr id="17" name="CuadroTexto 16">
          <a:extLst>
            <a:ext uri="{FF2B5EF4-FFF2-40B4-BE49-F238E27FC236}">
              <a16:creationId xmlns:a16="http://schemas.microsoft.com/office/drawing/2014/main" id="{B6F06CAC-D59D-48D5-9FB9-D0BAAD3FB035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3544550" y="714375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4</a:t>
          </a:r>
        </a:p>
      </xdr:txBody>
    </xdr:sp>
    <xdr:clientData/>
  </xdr:oneCellAnchor>
  <xdr:oneCellAnchor>
    <xdr:from>
      <xdr:col>4</xdr:col>
      <xdr:colOff>619125</xdr:colOff>
      <xdr:row>39</xdr:row>
      <xdr:rowOff>19050</xdr:rowOff>
    </xdr:from>
    <xdr:ext cx="256160" cy="264560"/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57C3763A-7318-4FA3-A128-938E54B5FDAD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3239750" y="7467600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3</a:t>
          </a:r>
        </a:p>
      </xdr:txBody>
    </xdr:sp>
    <xdr:clientData/>
  </xdr:oneCellAnchor>
  <xdr:oneCellAnchor>
    <xdr:from>
      <xdr:col>4</xdr:col>
      <xdr:colOff>333375</xdr:colOff>
      <xdr:row>40</xdr:row>
      <xdr:rowOff>142875</xdr:rowOff>
    </xdr:from>
    <xdr:ext cx="256160" cy="264560"/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58DD0EA5-B0A4-4AB9-8A19-6DCF94818AD2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xdr:cNvPr>
        <xdr:cNvSpPr txBox="1"/>
      </xdr:nvSpPr>
      <xdr:spPr>
        <a:xfrm>
          <a:off x="12954000" y="7781925"/>
          <a:ext cx="25616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/>
            <a:t>3</a:t>
          </a:r>
        </a:p>
      </xdr:txBody>
    </xdr:sp>
    <xdr:clientData/>
  </xdr:one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0.15258</cdr:x>
      <cdr:y>0.66605</cdr:y>
    </cdr:from>
    <cdr:to>
      <cdr:x>0.23376</cdr:x>
      <cdr:y>0.76403</cdr:y>
    </cdr:to>
    <cdr:sp macro="" textlink="">
      <cdr:nvSpPr>
        <cdr:cNvPr id="3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481496" y="1798431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7</a:t>
          </a:r>
        </a:p>
      </cdr:txBody>
    </cdr:sp>
  </cdr:relSizeAnchor>
  <cdr:relSizeAnchor xmlns:cdr="http://schemas.openxmlformats.org/drawingml/2006/chartDrawing">
    <cdr:from>
      <cdr:x>0.27594</cdr:x>
      <cdr:y>0.54642</cdr:y>
    </cdr:from>
    <cdr:to>
      <cdr:x>0.35711</cdr:x>
      <cdr:y>0.6444</cdr:y>
    </cdr:to>
    <cdr:sp macro="" textlink="">
      <cdr:nvSpPr>
        <cdr:cNvPr id="4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870778" y="1475409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2</a:t>
          </a:r>
        </a:p>
      </cdr:txBody>
    </cdr:sp>
  </cdr:relSizeAnchor>
  <cdr:relSizeAnchor xmlns:cdr="http://schemas.openxmlformats.org/drawingml/2006/chartDrawing">
    <cdr:from>
      <cdr:x>0.3783</cdr:x>
      <cdr:y>0.43292</cdr:y>
    </cdr:from>
    <cdr:to>
      <cdr:x>0.46958</cdr:x>
      <cdr:y>0.5309</cdr:y>
    </cdr:to>
    <cdr:sp macro="" textlink="">
      <cdr:nvSpPr>
        <cdr:cNvPr id="5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1193800" y="1168952"/>
          <a:ext cx="288028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5 </a:t>
          </a:r>
        </a:p>
      </cdr:txBody>
    </cdr:sp>
  </cdr:relSizeAnchor>
  <cdr:relSizeAnchor xmlns:cdr="http://schemas.openxmlformats.org/drawingml/2006/chartDrawing">
    <cdr:from>
      <cdr:x>0.53316</cdr:x>
      <cdr:y>0.30409</cdr:y>
    </cdr:from>
    <cdr:to>
      <cdr:x>0.61433</cdr:x>
      <cdr:y>0.40207</cdr:y>
    </cdr:to>
    <cdr:sp macro="" textlink="">
      <cdr:nvSpPr>
        <cdr:cNvPr id="6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1682474" y="821083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6</a:t>
          </a:r>
        </a:p>
      </cdr:txBody>
    </cdr:sp>
  </cdr:relSizeAnchor>
  <cdr:relSizeAnchor xmlns:cdr="http://schemas.openxmlformats.org/drawingml/2006/chartDrawing">
    <cdr:from>
      <cdr:x>0.75626</cdr:x>
      <cdr:y>0.19059</cdr:y>
    </cdr:from>
    <cdr:to>
      <cdr:x>0.86009</cdr:x>
      <cdr:y>0.28857</cdr:y>
    </cdr:to>
    <cdr:sp macro="" textlink="">
      <cdr:nvSpPr>
        <cdr:cNvPr id="7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2386496" y="514626"/>
          <a:ext cx="327654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10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0.82766</cdr:x>
      <cdr:y>0.1905</cdr:y>
    </cdr:from>
    <cdr:to>
      <cdr:x>0.91092</cdr:x>
      <cdr:y>0.28788</cdr:y>
    </cdr:to>
    <cdr:sp macro="" textlink="">
      <cdr:nvSpPr>
        <cdr:cNvPr id="2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2546350" y="517525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4</a:t>
          </a:r>
        </a:p>
      </cdr:txBody>
    </cdr:sp>
  </cdr:relSizeAnchor>
  <cdr:relSizeAnchor xmlns:cdr="http://schemas.openxmlformats.org/drawingml/2006/chartDrawing">
    <cdr:from>
      <cdr:x>0.73787</cdr:x>
      <cdr:y>0.31672</cdr:y>
    </cdr:from>
    <cdr:to>
      <cdr:x>0.82114</cdr:x>
      <cdr:y>0.4141</cdr:y>
    </cdr:to>
    <cdr:sp macro="" textlink="">
      <cdr:nvSpPr>
        <cdr:cNvPr id="3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2270125" y="860425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1</a:t>
          </a:r>
        </a:p>
      </cdr:txBody>
    </cdr:sp>
  </cdr:relSizeAnchor>
  <cdr:relSizeAnchor xmlns:cdr="http://schemas.openxmlformats.org/drawingml/2006/chartDrawing">
    <cdr:from>
      <cdr:x>0.65428</cdr:x>
      <cdr:y>0.43242</cdr:y>
    </cdr:from>
    <cdr:to>
      <cdr:x>0.7479</cdr:x>
      <cdr:y>0.5298</cdr:y>
    </cdr:to>
    <cdr:sp macro="" textlink="">
      <cdr:nvSpPr>
        <cdr:cNvPr id="4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2012950" y="1174750"/>
          <a:ext cx="288028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6 </a:t>
          </a:r>
        </a:p>
      </cdr:txBody>
    </cdr:sp>
  </cdr:relSizeAnchor>
  <cdr:relSizeAnchor xmlns:cdr="http://schemas.openxmlformats.org/drawingml/2006/chartDrawing">
    <cdr:from>
      <cdr:x>0.52425</cdr:x>
      <cdr:y>0.55513</cdr:y>
    </cdr:from>
    <cdr:to>
      <cdr:x>0.60751</cdr:x>
      <cdr:y>0.65251</cdr:y>
    </cdr:to>
    <cdr:sp macro="" textlink="">
      <cdr:nvSpPr>
        <cdr:cNvPr id="5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1612900" y="1508125"/>
          <a:ext cx="256160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3</a:t>
          </a:r>
        </a:p>
      </cdr:txBody>
    </cdr:sp>
  </cdr:relSizeAnchor>
  <cdr:relSizeAnchor xmlns:cdr="http://schemas.openxmlformats.org/drawingml/2006/chartDrawing">
    <cdr:from>
      <cdr:x>0.26729</cdr:x>
      <cdr:y>0.67434</cdr:y>
    </cdr:from>
    <cdr:to>
      <cdr:x>0.37379</cdr:x>
      <cdr:y>0.77172</cdr:y>
    </cdr:to>
    <cdr:sp macro="" textlink="">
      <cdr:nvSpPr>
        <cdr:cNvPr id="6" name="CuadroTexto 6">
          <a:extLst xmlns:a="http://schemas.openxmlformats.org/drawingml/2006/main">
            <a:ext uri="{FF2B5EF4-FFF2-40B4-BE49-F238E27FC236}">
              <a16:creationId xmlns:a16="http://schemas.microsoft.com/office/drawing/2014/main" id="{8BD27BCB-309C-451F-89DA-AE0D17873B9C}"/>
            </a:ext>
            <a:ext uri="{147F2762-F138-4A5C-976F-8EAC2B608ADB}">
              <a16:predDERef xmlns:a16="http://schemas.microsoft.com/office/drawing/2014/main" pred="{B8CDC63D-6F0D-E666-5703-AB88DECDA13D}"/>
            </a:ext>
          </a:extLst>
        </cdr:cNvPr>
        <cdr:cNvSpPr txBox="1"/>
      </cdr:nvSpPr>
      <cdr:spPr>
        <a:xfrm xmlns:a="http://schemas.openxmlformats.org/drawingml/2006/main">
          <a:off x="822325" y="1831975"/>
          <a:ext cx="327654" cy="26456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/>
            <a:t>15</a:t>
          </a:r>
        </a:p>
      </cdr:txBody>
    </cdr:sp>
  </cdr:relSizeAnchor>
</c:userShape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779.344687731478" createdVersion="8" refreshedVersion="8" minRefreshableVersion="3" recordCount="30" xr:uid="{45FF7621-DEE1-4F1D-9B9C-1F098A62C0F7}">
  <cacheSource type="worksheet">
    <worksheetSource name="Tabla1"/>
  </cacheSource>
  <cacheFields count="29">
    <cacheField name="Caso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Edad" numFmtId="0">
      <sharedItems containsSemiMixedTypes="0" containsString="0" containsNumber="1" containsInteger="1" minValue="18" maxValue="69" count="19">
        <n v="25"/>
        <n v="32"/>
        <n v="57"/>
        <n v="20"/>
        <n v="46"/>
        <n v="47"/>
        <n v="28"/>
        <n v="69"/>
        <n v="18"/>
        <n v="51"/>
        <n v="33"/>
        <n v="44"/>
        <n v="37"/>
        <n v="24"/>
        <n v="42"/>
        <n v="41"/>
        <n v="53"/>
        <n v="50"/>
        <n v="19"/>
      </sharedItems>
    </cacheField>
    <cacheField name="Género" numFmtId="0">
      <sharedItems count="2">
        <s v="Femenino"/>
        <s v="Masculino"/>
      </sharedItems>
    </cacheField>
    <cacheField name="Ocupación y sector de trabajo" numFmtId="0">
      <sharedItems/>
    </cacheField>
    <cacheField name="Estrato socioeconómico" numFmtId="0">
      <sharedItems containsSemiMixedTypes="0" containsString="0" containsNumber="1" containsInteger="1" minValue="1" maxValue="2"/>
    </cacheField>
    <cacheField name="Tiempo de residencia en el barrio" numFmtId="0">
      <sharedItems containsSemiMixedTypes="0" containsString="0" containsNumber="1" minValue="0.4" maxValue="42"/>
    </cacheField>
    <cacheField name="Emociones generadas por el transporte público" numFmtId="0">
      <sharedItems count="19">
        <s v="Infelicidad, tristeza, angustia"/>
        <s v="No dice"/>
        <s v="Rabia"/>
        <s v="Desesperación"/>
        <s v="Estrés,tristeza"/>
        <s v="Estrés"/>
        <s v="Desesperación, tristeza"/>
        <s v="Pereza"/>
        <s v="Rabia, estrés"/>
        <s v="Estrés, aburrimiento"/>
        <s v="Estrés, desesperación"/>
        <s v="Tristeza"/>
        <s v="Frustración, rabia"/>
        <s v="Ansiedad"/>
        <s v="Rabia, descontento"/>
        <s v="Tristeza, rabia, desolación"/>
        <s v="Rabia, tristeza"/>
        <s v="Desespero"/>
        <s v="Estrés, frustración"/>
      </sharedItems>
    </cacheField>
    <cacheField name="Experiencias positivas o negativas" numFmtId="0">
      <sharedItems count="29">
        <s v="Mixtas: calle angostas, entonces es muy fácil que se haga un trancón por algún carro grande, ya sea volqueta, carro de la basura"/>
        <s v="Mixtas: vías cerradas, taco, problemas entre conductores"/>
        <s v="Negativas: malo el trasporte"/>
        <s v="Negativas: mal parqueo"/>
        <s v="Negativas: muchos tacos en el camino"/>
        <s v="Negativas: tacos, vías estrechas"/>
        <s v="Negativas: llegar caminando mas facil"/>
        <s v="Negativas: choques, caminatas largas"/>
        <s v="Negativas: tacos, sueño"/>
        <s v="Negativas: bulla"/>
        <s v="Positivas: todo bien, positiva, en que la gente puede ir a trabajar"/>
        <s v="Negativas: altas velocidad o lentitud extrema"/>
        <s v="Negativas: muchos conflictos"/>
        <s v="Negativas: trancones, largas esperas"/>
        <s v="No sabe qué decir"/>
        <s v="Mixta: buena sentado, mala parada"/>
        <s v="No menciona"/>
        <s v="Negativas: tacos largos, pérdida de tiempo"/>
        <s v="Negativas: siempre llega tarde"/>
        <s v="Negativas: peleas, desorden"/>
        <s v="Negativas: buses llenos, mal parqueo"/>
        <s v="Negativas: lentitud, taco"/>
        <s v="Negativas: lento, mal despachador"/>
        <s v="Negativas: hasta 3 h de trancón"/>
        <s v="Negativas: demora, lentitud"/>
        <s v="Negativas: ha esperado hasta 6 h"/>
        <s v="Negativas: buses lentos o veloces"/>
        <s v="Mixtas: a veces rápido, otras no"/>
        <s v="Negativas: solo mejora al ir acompañado"/>
      </sharedItems>
    </cacheField>
    <cacheField name="Imágenes o palabras que evoca el transporte público" numFmtId="0">
      <sharedItems count="24">
        <s v="Tacos"/>
        <s v="&quot;No llegar a tiempo&quot;"/>
        <s v="Tacos, mas control"/>
        <s v="Está muy mal. Y nada más llegamos tarde a una cita ahí porque nos colaboró la muchacha "/>
        <s v="Tristeza "/>
        <s v="“¿Cuándo meterán el metro cable?”"/>
        <s v="llegar tarde, madrugar mas"/>
        <s v="Congestión, tiempo perdido"/>
        <s v="Estrés ni el verriondo"/>
        <s v="Desagrado, suciedad"/>
        <s v="Pereza"/>
        <s v="A que horas voy a llegar"/>
        <s v="“No llega nunca”"/>
        <s v="No menciona"/>
        <s v="Llegar rápido a casa"/>
        <s v="“Ya viene lleno”"/>
        <s v="Buscar solución, “terrible”"/>
        <s v="Caos"/>
        <s v="Aglomeraciones, gente pegada"/>
        <s v="“Póngale malo”"/>
        <s v="“La marginación al pobre”"/>
        <s v="“Como mínimo salir 3 h antes”"/>
        <s v="“Ojalá fuera mejor el transporte”"/>
        <s v="“Pereza”"/>
      </sharedItems>
    </cacheField>
    <cacheField name="Medios de transporte utilizados aparte del bus" numFmtId="0">
      <sharedItems count="9">
        <s v="Metro cable y bus"/>
        <s v="Metro y bus"/>
        <s v="bus"/>
        <s v="metro, bus "/>
        <s v="Metro cable, bus"/>
        <s v="bus y moto"/>
        <s v="Metro, bus, moto"/>
        <s v="Moto y bus"/>
        <s v="Buses, moto, metro, tranvía"/>
      </sharedItems>
    </cacheField>
    <cacheField name="Frecuencia de uso del transporte" numFmtId="0">
      <sharedItems count="10">
        <s v="Lunes a sábado"/>
        <s v="Diario"/>
        <s v="3 veces/semana"/>
        <s v="5 veces/semana"/>
        <s v="Cada 15 días"/>
        <s v="De vez en cuando"/>
        <s v="2 veces/semana"/>
        <s v="No especificado"/>
        <s v="Lunes a viernes"/>
        <s v="Una vez"/>
      </sharedItems>
    </cacheField>
    <cacheField name="Motivo principal de uso" numFmtId="0">
      <sharedItems/>
    </cacheField>
    <cacheField name="Valoración de comodidad (1 a 5)" numFmtId="0">
      <sharedItems containsSemiMixedTypes="0" containsString="0" containsNumber="1" containsInteger="1" minValue="1" maxValue="5"/>
    </cacheField>
    <cacheField name="Valoración de costo (1 a 5)" numFmtId="0">
      <sharedItems containsSemiMixedTypes="0" containsString="0" containsNumber="1" containsInteger="1" minValue="1" maxValue="5"/>
    </cacheField>
    <cacheField name="Valoración de puntualidad (1 a 5)" numFmtId="0">
      <sharedItems containsMixedTypes="1" containsNumber="1" containsInteger="1" minValue="0" maxValue="5" count="7">
        <n v="5"/>
        <n v="0"/>
        <n v="4"/>
        <n v="2"/>
        <n v="1"/>
        <n v="3"/>
        <s v="N/A"/>
      </sharedItems>
    </cacheField>
    <cacheField name="Valoración del estado de los vehículos (1 a 5)" numFmtId="0">
      <sharedItems containsMixedTypes="1" containsNumber="1" containsInteger="1" minValue="1" maxValue="5" count="6">
        <n v="3"/>
        <n v="4"/>
        <n v="5"/>
        <n v="2"/>
        <n v="1"/>
        <s v="N/A"/>
      </sharedItems>
    </cacheField>
    <cacheField name="Valoración del trato del personal (1 a 5)" numFmtId="0">
      <sharedItems containsMixedTypes="1" containsNumber="1" containsInteger="1" minValue="1" maxValue="5" count="6">
        <n v="3"/>
        <n v="1"/>
        <n v="5"/>
        <n v="2"/>
        <n v="4"/>
        <s v="N/A"/>
      </sharedItems>
    </cacheField>
    <cacheField name="Opinión sobre el costo del transporte público" numFmtId="0">
      <sharedItems/>
    </cacheField>
    <cacheField name="Personas en el hogar que usan transporte público" numFmtId="0">
      <sharedItems containsSemiMixedTypes="0" containsString="0" containsNumber="1" containsInteger="1" minValue="1" maxValue="8"/>
    </cacheField>
    <cacheField name="Tiempo promedio de espera del vehículo" numFmtId="0">
      <sharedItems/>
    </cacheField>
    <cacheField name="Tiempo total de desplazamiento" numFmtId="0">
      <sharedItems/>
    </cacheField>
    <cacheField name="Impacto en actividades cotidianas" numFmtId="0">
      <sharedItems/>
    </cacheField>
    <cacheField name="Sensaciones físicas en el transporte" numFmtId="0">
      <sharedItems/>
    </cacheField>
    <cacheField name="Limitaciones por el transporte (laborales/educativas)" numFmtId="0">
      <sharedItems/>
    </cacheField>
    <cacheField name="Problemas de adaptación al transporte" numFmtId="0">
      <sharedItems/>
    </cacheField>
    <cacheField name="Opinión de vecinos y familiares" numFmtId="0">
      <sharedItems/>
    </cacheField>
    <cacheField name="exclusión" numFmtId="0">
      <sharedItems count="3">
        <s v="No"/>
        <s v="Excluida"/>
        <s v="Incluida"/>
      </sharedItems>
    </cacheField>
    <cacheField name="Propuestas de mejora" numFmtId="0">
      <sharedItems/>
    </cacheField>
    <cacheField name="notas: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s v="Manofactura"/>
    <n v="1"/>
    <n v="18"/>
    <x v="0"/>
    <x v="0"/>
    <x v="0"/>
    <x v="0"/>
    <x v="0"/>
    <s v="Estudio y trabajo"/>
    <n v="5"/>
    <n v="5"/>
    <x v="0"/>
    <x v="0"/>
    <x v="0"/>
    <s v="No, separa el gasto"/>
    <n v="2"/>
    <s v="5 a 10 min"/>
    <s v="1.5 h"/>
    <s v="Sí, uno no se cansa en el trabajo para terminarse de cansar en un trayecto"/>
    <s v="No"/>
    <s v="No, pero sí he mantenido una sostenibilidad que ha sido como el sueño y el trabajo muy puntualmente"/>
    <s v="No, adaptarse, yo creo que si me he podido adaptar, no pues prácticamente salir de la casa. Pero solamente porque uno tiene una responsabilidad"/>
    <s v="Lo bueno, no solamente en hora pico o en hora pico, sino porque uno debe llevar alguna distracción, ya sea libro o auriculares."/>
    <x v="0"/>
    <s v="arreglar las calles para poder transitar de su vida y de bajada"/>
    <s v="agotamiento general con baja sensacion de inseguridad"/>
  </r>
  <r>
    <x v="1"/>
    <x v="1"/>
    <x v="1"/>
    <s v="Operario"/>
    <n v="1"/>
    <n v="25"/>
    <x v="1"/>
    <x v="1"/>
    <x v="1"/>
    <x v="1"/>
    <x v="1"/>
    <s v="Trabajo"/>
    <n v="4"/>
    <n v="5"/>
    <x v="1"/>
    <x v="0"/>
    <x v="1"/>
    <s v="No, separa el gasto"/>
    <n v="3"/>
    <s v="30 min a 2.5 h"/>
    <s v="1.5 a 2 h"/>
    <s v="Mentalizarse"/>
    <s v="Hambre, cansancio"/>
    <s v="No"/>
    <s v="No menciona"/>
    <s v="Los que llegan dicen que es una porquería de transporte"/>
    <x v="0"/>
    <s v="Control en las vias, carro de la basura "/>
    <s v="agotamiento general con baja sensacion de inseguridad"/>
  </r>
  <r>
    <x v="2"/>
    <x v="2"/>
    <x v="1"/>
    <s v="Cotero"/>
    <n v="1"/>
    <n v="20"/>
    <x v="2"/>
    <x v="2"/>
    <x v="2"/>
    <x v="2"/>
    <x v="1"/>
    <s v="Trabajo"/>
    <n v="4"/>
    <n v="4"/>
    <x v="2"/>
    <x v="1"/>
    <x v="2"/>
    <s v="Sí, cada año sube mas"/>
    <n v="5"/>
    <s v="2 h"/>
    <s v="2 a 3 h"/>
    <s v="Sí"/>
    <s v="Hambre, fatiga"/>
    <s v="Sí, perdió empleos por llegar tarde"/>
    <s v="Sí, prefieren irse para otro lado"/>
    <s v="Lo mismo, todos se quejan"/>
    <x v="1"/>
    <s v="Metro cable, más buses, mejorar rutas"/>
    <s v="agotamiento general con baja sensacion de inseguridad"/>
  </r>
  <r>
    <x v="3"/>
    <x v="3"/>
    <x v="0"/>
    <s v="Independiente"/>
    <n v="1"/>
    <n v="20"/>
    <x v="3"/>
    <x v="3"/>
    <x v="3"/>
    <x v="3"/>
    <x v="1"/>
    <s v="Trabajo y médico"/>
    <n v="2"/>
    <n v="3"/>
    <x v="3"/>
    <x v="0"/>
    <x v="3"/>
    <s v="Sí, le afecta"/>
    <n v="8"/>
    <s v="2 h"/>
    <s v="N/A"/>
    <s v="Sí"/>
    <s v="Desason, dolor"/>
    <s v="No"/>
    <s v="No menciona"/>
    <s v="No"/>
    <x v="0"/>
    <s v="Personal de conductores malo"/>
    <s v="agotamiento general con baja sensacion de inseguridad"/>
  </r>
  <r>
    <x v="4"/>
    <x v="4"/>
    <x v="0"/>
    <s v="Alimentos"/>
    <n v="1"/>
    <n v="14"/>
    <x v="4"/>
    <x v="4"/>
    <x v="4"/>
    <x v="2"/>
    <x v="2"/>
    <s v="Medico, negocio, oceo "/>
    <n v="1"/>
    <n v="4"/>
    <x v="4"/>
    <x v="1"/>
    <x v="2"/>
    <s v="No, separa el gasto"/>
    <n v="5"/>
    <s v="30 a 60 min"/>
    <s v="N/A"/>
    <s v="Sí"/>
    <s v="No"/>
    <s v="No"/>
    <s v="Sí, ha pensado mudarse"/>
    <s v="Lo mismo"/>
    <x v="1"/>
    <s v="Metro cable, doble via"/>
    <s v="agotamiento general con baja sensacion de inseguridad"/>
  </r>
  <r>
    <x v="5"/>
    <x v="5"/>
    <x v="0"/>
    <s v="Auxiliar de enfermería"/>
    <n v="1"/>
    <n v="7"/>
    <x v="5"/>
    <x v="5"/>
    <x v="5"/>
    <x v="4"/>
    <x v="3"/>
    <s v="Trabajo y médico"/>
    <n v="5"/>
    <n v="5"/>
    <x v="5"/>
    <x v="2"/>
    <x v="2"/>
    <s v="Sí, se ajusta como puede"/>
    <n v="3"/>
    <s v="5 a 30 min"/>
    <s v="1.5 a 2 h"/>
    <s v="Sí, llega a las 10 p.m."/>
    <s v="Hambre, estrés"/>
    <s v="No"/>
    <s v="Sí se adapta"/>
    <s v="Usan también motos"/>
    <x v="0"/>
    <s v="Metro cable urgente"/>
    <s v="agotamiento general con baja sensacion de inseguridad"/>
  </r>
  <r>
    <x v="6"/>
    <x v="0"/>
    <x v="1"/>
    <s v="Podador"/>
    <n v="1"/>
    <n v="3"/>
    <x v="3"/>
    <x v="6"/>
    <x v="6"/>
    <x v="5"/>
    <x v="3"/>
    <s v="Trabajo"/>
    <n v="4"/>
    <n v="3"/>
    <x v="4"/>
    <x v="2"/>
    <x v="2"/>
    <s v="No"/>
    <n v="1"/>
    <s v="15 a 20 min"/>
    <s v="1.5 h"/>
    <s v="N/A"/>
    <s v="No"/>
    <s v="No"/>
    <s v="No creo por mi parte, de pronto otra persona si diga por allá no vivo por que el trasporte es muy "/>
    <s v="Yo por alla no subo"/>
    <x v="0"/>
    <s v="Control en las vias"/>
    <s v="agotamiento general con baja sensacion de inseguridad"/>
  </r>
  <r>
    <x v="7"/>
    <x v="6"/>
    <x v="0"/>
    <s v="Auxiliar administrativa"/>
    <n v="1"/>
    <n v="3"/>
    <x v="6"/>
    <x v="7"/>
    <x v="7"/>
    <x v="1"/>
    <x v="0"/>
    <s v="Trabajo, médico, ocio"/>
    <n v="3"/>
    <n v="3"/>
    <x v="3"/>
    <x v="3"/>
    <x v="4"/>
    <s v="Sí, usa dos transportes"/>
    <n v="1"/>
    <s v="40 min a 1.5 h"/>
    <s v="1 a 2 h"/>
    <s v="Sí, llega muy tarde y agotada"/>
    <s v="Cansancio"/>
    <s v="No directamente"/>
    <s v="Sí, prefieren irse para otro lado"/>
    <s v="Lo mismo: nadie conoce bien el barrio"/>
    <x v="1"/>
    <s v="No tiene expectativas"/>
    <s v="agotamiento general con baja sensacion de inseguridad"/>
  </r>
  <r>
    <x v="8"/>
    <x v="7"/>
    <x v="1"/>
    <s v="Desempleado (adulto mayor)"/>
    <n v="1"/>
    <n v="16"/>
    <x v="5"/>
    <x v="8"/>
    <x v="8"/>
    <x v="2"/>
    <x v="4"/>
    <s v="Citas médicas, vueltas"/>
    <n v="1"/>
    <n v="1"/>
    <x v="4"/>
    <x v="2"/>
    <x v="2"/>
    <s v="No lo considera costoso"/>
    <n v="2"/>
    <s v="10 a 15 min"/>
    <s v="45 min a 2.5 h"/>
    <s v="Sí, solo quiere dormir luego"/>
    <s v="Hambre, cansancio"/>
    <s v="Sí afecta trabajadores"/>
    <s v="Sí, prefieren irse para otro lado"/>
    <s v="Lo mismo"/>
    <x v="0"/>
    <s v="Eliminar chatarra, hacer el puente"/>
    <s v="agotamiento general con baja sensacion de inseguridad"/>
  </r>
  <r>
    <x v="9"/>
    <x v="8"/>
    <x v="1"/>
    <s v="Desempleado (adulto mayor)"/>
    <n v="1"/>
    <n v="4"/>
    <x v="2"/>
    <x v="9"/>
    <x v="9"/>
    <x v="6"/>
    <x v="5"/>
    <s v="Estudio"/>
    <n v="2"/>
    <n v="4"/>
    <x v="0"/>
    <x v="0"/>
    <x v="4"/>
    <s v="Si"/>
    <n v="1"/>
    <s v="5 min"/>
    <s v="40 min"/>
    <s v="Si"/>
    <s v="No"/>
    <s v="No"/>
    <s v="No"/>
    <s v="No les gusta pero es lo mas economico "/>
    <x v="0"/>
    <s v="yo creo que mas buses, para que no haya tanta aglomeración de personas por eso es muy desagradable por que todo mundo es con eso olores"/>
    <s v="agotamiento general con baja sensacion de inseguridad"/>
  </r>
  <r>
    <x v="10"/>
    <x v="8"/>
    <x v="1"/>
    <s v="Independiente"/>
    <n v="1"/>
    <n v="8"/>
    <x v="7"/>
    <x v="10"/>
    <x v="10"/>
    <x v="6"/>
    <x v="1"/>
    <s v="Trabajo"/>
    <n v="1"/>
    <n v="2"/>
    <x v="4"/>
    <x v="4"/>
    <x v="2"/>
    <s v="Sí, a veces no tiene para el pasaje, influe en la compra de alimentos"/>
    <n v="1"/>
    <s v="15 a 30 min"/>
    <s v="1.5 h"/>
    <s v="Si, salir mas temprano"/>
    <s v="No"/>
    <s v="No"/>
    <s v="No"/>
    <s v="No"/>
    <x v="0"/>
    <s v="Mas buses para que más personas se vayan sentaditas, mucha gente sale de trabajar cansada para que le toque en ese taco parado entonces eso desespera."/>
    <s v="agotamiento general con baja sensacion de inseguridad"/>
  </r>
  <r>
    <x v="11"/>
    <x v="9"/>
    <x v="0"/>
    <s v="Cosmetologa"/>
    <n v="1"/>
    <n v="0.6"/>
    <x v="8"/>
    <x v="11"/>
    <x v="11"/>
    <x v="2"/>
    <x v="6"/>
    <s v="Trabajo, visitas al hijo"/>
    <n v="2"/>
    <n v="1"/>
    <x v="4"/>
    <x v="3"/>
    <x v="4"/>
    <s v="No"/>
    <n v="3"/>
    <s v="N/A"/>
    <s v="1 h"/>
    <s v="Sí, no tiene quien suba a su negocio"/>
    <s v="No"/>
    <s v="yo lo veo muy difícil, dicen que van a ampliar las vías pero como, tienen que tumbar todas esas casas y como van a hacer eso "/>
    <s v="Sí"/>
    <s v="Lo mismo"/>
    <x v="0"/>
    <s v="yo la veo muy dura, la única ampliar esas vías y cómo van a tumbar todo el barrio, la gente pensó eso como una vereda no como un barrio, mas adelante ya no tienen vías una sola vía bien estrecha para carros subiendo y bajando muy tedioso"/>
    <s v="agotamiento general con baja sensacion de inseguridad"/>
  </r>
  <r>
    <x v="12"/>
    <x v="10"/>
    <x v="1"/>
    <s v="Oficios varios"/>
    <n v="1"/>
    <n v="33"/>
    <x v="9"/>
    <x v="12"/>
    <x v="10"/>
    <x v="6"/>
    <x v="0"/>
    <s v="Trabajo"/>
    <n v="2"/>
    <n v="1"/>
    <x v="4"/>
    <x v="3"/>
    <x v="4"/>
    <s v="Sí"/>
    <n v="4"/>
    <s v="15 a 30 min"/>
    <s v="2 h"/>
    <s v="Sí, afecta ingresos diarios"/>
    <s v="No"/>
    <s v="Sí"/>
    <s v="Sí"/>
    <s v="No sabe"/>
    <x v="0"/>
    <s v="La rapidez del trasporte, mejores comodidades, que fluya el tiempo si ves"/>
    <s v="agotamiento general con baja sensacion de inseguridad"/>
  </r>
  <r>
    <x v="13"/>
    <x v="11"/>
    <x v="0"/>
    <s v="Comerciante"/>
    <n v="1"/>
    <n v="18"/>
    <x v="5"/>
    <x v="13"/>
    <x v="12"/>
    <x v="2"/>
    <x v="0"/>
    <s v="Trabajo"/>
    <n v="5"/>
    <n v="1"/>
    <x v="4"/>
    <x v="4"/>
    <x v="2"/>
    <s v="Sí "/>
    <n v="1"/>
    <s v="2 h"/>
    <s v="3 h"/>
    <s v="Sí"/>
    <s v="Hambre, sueño diario"/>
    <s v="Sí, si mejora, mejoran otras cosas"/>
    <s v="Sí, no todos se adaptan"/>
    <s v="No"/>
    <x v="0"/>
    <s v="Cambiar despachador, mejorar tránsito"/>
    <s v="agotamiento general con baja sensacion de inseguridad"/>
  </r>
  <r>
    <x v="14"/>
    <x v="12"/>
    <x v="0"/>
    <s v="Ama de casa"/>
    <n v="1"/>
    <n v="4"/>
    <x v="1"/>
    <x v="14"/>
    <x v="13"/>
    <x v="1"/>
    <x v="5"/>
    <s v="Mercado"/>
    <n v="5"/>
    <n v="5"/>
    <x v="6"/>
    <x v="2"/>
    <x v="2"/>
    <s v="No"/>
    <n v="5"/>
    <s v="30 min a 1 h"/>
    <s v="3 a 4 h"/>
    <s v="Sí"/>
    <s v="No"/>
    <s v="No"/>
    <s v="Se acostumbra"/>
    <s v="Lo mismo"/>
    <x v="0"/>
    <s v="Enviar más buses"/>
    <s v="agotamiento general con baja sensacion de inseguridad"/>
  </r>
  <r>
    <x v="15"/>
    <x v="12"/>
    <x v="0"/>
    <s v="Auxiliar de producción"/>
    <n v="2"/>
    <n v="0.8"/>
    <x v="10"/>
    <x v="15"/>
    <x v="14"/>
    <x v="1"/>
    <x v="7"/>
    <s v="Trabajo, salud, compras"/>
    <n v="3"/>
    <n v="4"/>
    <x v="3"/>
    <x v="3"/>
    <x v="1"/>
    <s v="No afecta aún"/>
    <n v="3"/>
    <s v="N/A"/>
    <s v="20 min a 3 h"/>
    <s v="Sí, afecta tareas en casa"/>
    <s v="Cansancio, hambre"/>
    <s v="Sí, no da tiempo de cocinar"/>
    <s v="No menciona"/>
    <s v="Todos piensan igual"/>
    <x v="1"/>
    <s v="Mejorar vías"/>
    <s v="agotamiento general con baja sensacion de inseguridad"/>
  </r>
  <r>
    <x v="16"/>
    <x v="1"/>
    <x v="0"/>
    <s v="Independiente"/>
    <n v="1"/>
    <n v="32"/>
    <x v="11"/>
    <x v="16"/>
    <x v="15"/>
    <x v="2"/>
    <x v="0"/>
    <s v="No menciona"/>
    <n v="5"/>
    <n v="1"/>
    <x v="0"/>
    <x v="0"/>
    <x v="2"/>
    <s v="No le afecta"/>
    <n v="1"/>
    <s v="N/A"/>
    <s v="N/A"/>
    <s v="No"/>
    <s v="Cansancio"/>
    <s v="SI"/>
    <s v="Sí"/>
    <s v="Tienen carro o moto"/>
    <x v="0"/>
    <s v="No menciona"/>
    <s v="agotamiento general con baja sensacion de inseguridad"/>
  </r>
  <r>
    <x v="17"/>
    <x v="13"/>
    <x v="0"/>
    <s v="Acompañamiento familiar"/>
    <n v="1"/>
    <n v="24"/>
    <x v="12"/>
    <x v="17"/>
    <x v="16"/>
    <x v="1"/>
    <x v="0"/>
    <s v="Trabajo y salud"/>
    <n v="5"/>
    <n v="5"/>
    <x v="4"/>
    <x v="5"/>
    <x v="0"/>
    <s v="No le afecta"/>
    <n v="7"/>
    <s v="3 h"/>
    <s v="3 h"/>
    <s v="Sí, 4 horas esperando"/>
    <s v="No"/>
    <s v="No"/>
    <s v="No menciona"/>
    <s v="En vez de mejorar empeora"/>
    <x v="0"/>
    <s v="Ser más puntuales"/>
    <s v="agotamiento general con baja sensacion de inseguridad"/>
  </r>
  <r>
    <x v="18"/>
    <x v="9"/>
    <x v="1"/>
    <s v="Costruccion"/>
    <n v="1"/>
    <n v="32"/>
    <x v="1"/>
    <x v="3"/>
    <x v="13"/>
    <x v="7"/>
    <x v="0"/>
    <s v="Trabajo"/>
    <n v="1"/>
    <n v="1"/>
    <x v="4"/>
    <x v="0"/>
    <x v="4"/>
    <s v="Sí"/>
    <n v="1"/>
    <s v="30 min"/>
    <s v="3 h"/>
    <s v="Si, salir mas temprano"/>
    <s v="No"/>
    <s v="Sí, no acepta trabajos lejanos"/>
    <s v="Sí, difícil adaptarse"/>
    <s v="Todos se quejan, mejor se vienen a pie"/>
    <x v="1"/>
    <s v="No menciona"/>
    <s v="agotamiento general con baja sensacion de inseguridad"/>
  </r>
  <r>
    <x v="19"/>
    <x v="14"/>
    <x v="0"/>
    <s v="Aux. administrativa"/>
    <n v="1"/>
    <n v="42"/>
    <x v="13"/>
    <x v="18"/>
    <x v="17"/>
    <x v="7"/>
    <x v="1"/>
    <s v="Trabajo"/>
    <n v="1"/>
    <n v="5"/>
    <x v="4"/>
    <x v="0"/>
    <x v="0"/>
    <s v="Sí afecta todo"/>
    <n v="3"/>
    <s v="2 a 3 h"/>
    <s v="2 a 3 h"/>
    <s v="Sí, le come todo el tiempo"/>
    <s v="Hambre, lleva desayuno/almuerzo/cena"/>
    <s v="Sí"/>
    <s v="Sí, quieren irse del barrio"/>
    <s v="Lo mismo"/>
    <x v="2"/>
    <s v="Llevar tránsito, hacer respetar"/>
    <s v="agotamiento general con baja sensacion de inseguridad"/>
  </r>
  <r>
    <x v="20"/>
    <x v="3"/>
    <x v="1"/>
    <s v="Electricista"/>
    <n v="1"/>
    <n v="12"/>
    <x v="5"/>
    <x v="19"/>
    <x v="18"/>
    <x v="7"/>
    <x v="1"/>
    <s v="Trabajo"/>
    <n v="4"/>
    <n v="5"/>
    <x v="5"/>
    <x v="1"/>
    <x v="4"/>
    <s v="No le afecta"/>
    <n v="5"/>
    <s v="5 min"/>
    <s v="2 h"/>
    <s v="Sí"/>
    <s v="Hambre, cansancio"/>
    <s v="Sí"/>
    <s v="Sí, se adaptó tras dejar la moto"/>
    <s v="Lo mismo"/>
    <x v="2"/>
    <s v="Menos gente en buses, puntualidad"/>
    <s v="agotamiento general con baja sensacion de inseguridad"/>
  </r>
  <r>
    <x v="21"/>
    <x v="14"/>
    <x v="1"/>
    <s v="Operario"/>
    <n v="1"/>
    <n v="22"/>
    <x v="2"/>
    <x v="20"/>
    <x v="13"/>
    <x v="6"/>
    <x v="7"/>
    <s v="Trabajo, médico"/>
    <n v="1"/>
    <n v="5"/>
    <x v="4"/>
    <x v="2"/>
    <x v="5"/>
    <s v="No le afecta"/>
    <n v="1"/>
    <s v="15 min a 1 h"/>
    <s v="1.5 h"/>
    <s v="Sí"/>
    <s v="No"/>
    <s v="No"/>
    <s v="No menciona"/>
    <s v="Sí, algunos creen que está bien"/>
    <x v="1"/>
    <s v="Retirar carros/motos mal parqueados"/>
    <s v="agotamiento general con baja sensacion de inseguridad"/>
  </r>
  <r>
    <x v="22"/>
    <x v="4"/>
    <x v="1"/>
    <s v="Maquinista"/>
    <n v="1"/>
    <n v="6"/>
    <x v="2"/>
    <x v="21"/>
    <x v="13"/>
    <x v="6"/>
    <x v="0"/>
    <s v="Trabajo"/>
    <n v="5"/>
    <n v="1"/>
    <x v="0"/>
    <x v="2"/>
    <x v="3"/>
    <s v="No le afecta"/>
    <n v="2"/>
    <s v="1.5 a 2 h"/>
    <s v="1.5 h "/>
    <s v="N/A"/>
    <s v="Sí"/>
    <s v="No se menciona"/>
    <s v="No menciona"/>
    <s v="No"/>
    <x v="0"/>
    <s v="Metro cable, otra vía"/>
    <s v="agotamiento general con baja sensacion de inseguridad"/>
  </r>
  <r>
    <x v="23"/>
    <x v="15"/>
    <x v="1"/>
    <s v="Bodega de madera"/>
    <n v="1"/>
    <n v="8"/>
    <x v="14"/>
    <x v="22"/>
    <x v="19"/>
    <x v="2"/>
    <x v="0"/>
    <s v="Trabajo"/>
    <n v="3"/>
    <n v="3"/>
    <x v="5"/>
    <x v="5"/>
    <x v="1"/>
    <s v="No le afecta"/>
    <n v="2"/>
    <s v="2 h"/>
    <s v="1 a 2 h "/>
    <s v="Sí, sale temprano llega 8–9 p.m."/>
    <s v="Hambre desde que se sube"/>
    <s v="No"/>
    <s v="No menciona"/>
    <s v="Sí, lo mismo"/>
    <x v="0"/>
    <s v="Poner dos rutas que compitan"/>
    <s v="agotamiento general con baja sensacion de inseguridad"/>
  </r>
  <r>
    <x v="24"/>
    <x v="16"/>
    <x v="0"/>
    <s v="Oficios varios"/>
    <n v="1"/>
    <n v="16"/>
    <x v="15"/>
    <x v="23"/>
    <x v="20"/>
    <x v="2"/>
    <x v="0"/>
    <s v="Trabajo, médico"/>
    <n v="1"/>
    <n v="4"/>
    <x v="5"/>
    <x v="3"/>
    <x v="4"/>
    <s v="Sí, $280 mil al mes"/>
    <n v="2"/>
    <s v="1 a 3 h"/>
    <s v="1.5 a 3 h"/>
    <s v="N/A"/>
    <s v="N/A"/>
    <s v="Sí, algunos se mudan por eso"/>
    <s v="Sí"/>
    <s v="No"/>
    <x v="1"/>
    <s v="Mejor tránsito, mejorar tiempos"/>
    <s v="agotamiento general con baja sensacion de inseguridad"/>
  </r>
  <r>
    <x v="25"/>
    <x v="6"/>
    <x v="1"/>
    <s v="Estudiante"/>
    <n v="1"/>
    <n v="0.4"/>
    <x v="7"/>
    <x v="24"/>
    <x v="21"/>
    <x v="2"/>
    <x v="8"/>
    <s v="Estudio"/>
    <n v="3"/>
    <n v="3"/>
    <x v="4"/>
    <x v="5"/>
    <x v="5"/>
    <s v="No le afecta"/>
    <n v="4"/>
    <s v="1 a 1.5 h"/>
    <s v="1.5 h"/>
    <s v="Sí"/>
    <s v="No"/>
    <s v="Ha perdido cosas por tanta espera"/>
    <s v="Sí, le costó adaptarse"/>
    <s v="Lo mismo"/>
    <x v="0"/>
    <s v="Ampliar la vía"/>
    <s v="agotamiento general con baja sensacion de inseguridad"/>
  </r>
  <r>
    <x v="26"/>
    <x v="17"/>
    <x v="0"/>
    <s v="Ama de casa"/>
    <n v="1"/>
    <n v="10"/>
    <x v="16"/>
    <x v="25"/>
    <x v="22"/>
    <x v="2"/>
    <x v="0"/>
    <s v="Trabajo, salud"/>
    <n v="5"/>
    <n v="5"/>
    <x v="4"/>
    <x v="2"/>
    <x v="3"/>
    <s v="Sí, gasta $14 mil diarios"/>
    <n v="1"/>
    <s v="30 min a 1.5 h"/>
    <s v="1 a 1.5 h"/>
    <s v="Sí, peleas con el esposo"/>
    <s v="Hambre, estrés"/>
    <s v="Sí, condicion de salud"/>
    <s v="No menciona"/>
    <s v="Sí, todos piensan igual"/>
    <x v="1"/>
    <s v="Cambiar transporte, mejorar vías"/>
    <s v="agotamiento general con baja sensacion de inseguridad"/>
  </r>
  <r>
    <x v="27"/>
    <x v="14"/>
    <x v="0"/>
    <s v="Confecciones"/>
    <n v="1"/>
    <n v="5"/>
    <x v="17"/>
    <x v="26"/>
    <x v="13"/>
    <x v="2"/>
    <x v="9"/>
    <s v="Laboral"/>
    <n v="3"/>
    <n v="4"/>
    <x v="5"/>
    <x v="0"/>
    <x v="5"/>
    <s v="A veces afecta"/>
    <n v="3"/>
    <s v="1 a 2 h"/>
    <s v="1 a 1.5 h"/>
    <s v="Sí, se duerme, hambre"/>
    <s v="Hambre, cansancio"/>
    <s v="Sí, su hija debe salir más temprano"/>
    <s v="Sí"/>
    <s v="Lo mismo"/>
    <x v="0"/>
    <s v="Revisión técnica buses, menos sobrecupo"/>
    <s v="agotamiento general con baja sensacion de inseguridad"/>
  </r>
  <r>
    <x v="28"/>
    <x v="15"/>
    <x v="1"/>
    <s v="Educación"/>
    <n v="1"/>
    <n v="5"/>
    <x v="18"/>
    <x v="27"/>
    <x v="13"/>
    <x v="8"/>
    <x v="0"/>
    <s v="Laboral y compras"/>
    <n v="5"/>
    <n v="5"/>
    <x v="4"/>
    <x v="1"/>
    <x v="4"/>
    <s v="No, separa el gasto"/>
    <n v="2"/>
    <s v="N/A"/>
    <s v="3 h"/>
    <s v="Sí"/>
    <s v="Cansancio"/>
    <s v="Sí, debe salir muy temprano"/>
    <s v="Quiere mudarse"/>
    <s v="No"/>
    <x v="0"/>
    <s v="Fluidez, presencia de tránsito"/>
    <s v="agotamiento general con baja sensacion de inseguridad"/>
  </r>
  <r>
    <x v="29"/>
    <x v="18"/>
    <x v="1"/>
    <s v="Mecánico y estudiante"/>
    <n v="1"/>
    <n v="19"/>
    <x v="5"/>
    <x v="28"/>
    <x v="23"/>
    <x v="1"/>
    <x v="0"/>
    <s v="Estudio y trabajo"/>
    <n v="2"/>
    <n v="2"/>
    <x v="5"/>
    <x v="5"/>
    <x v="0"/>
    <s v="Sí, lo conectan con impuestos"/>
    <n v="1"/>
    <s v="40 min a 1 h"/>
    <s v="1.5 a 2 h"/>
    <s v="Sí"/>
    <s v="Hambre, cansancio"/>
    <s v="Sí, afecta oportunidades laborales"/>
    <s v="Sí, obligado adaptarse"/>
    <s v="Lo mismo"/>
    <x v="0"/>
    <s v="Recoger carros parqueados"/>
    <s v="agotamiento general con baja sensacion de insegurida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394E58-633E-4F7A-9208-C70A7D70EFFF}" name="TablaDinámica13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2">
  <location ref="A3:B6" firstHeaderRow="1" firstDataRow="1" firstDataCol="1" rowPageCount="1" colPageCount="1"/>
  <pivotFields count="29"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2">
        <item x="0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1"/>
        <item x="2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26"/>
  </rowFields>
  <rowItems count="3">
    <i>
      <x/>
    </i>
    <i>
      <x v="1"/>
    </i>
    <i>
      <x v="2"/>
    </i>
  </rowItems>
  <colItems count="1">
    <i/>
  </colItems>
  <pageFields count="1">
    <pageField fld="2" hier="-1"/>
  </pageFields>
  <dataFields count="1">
    <dataField name="Cuenta de Caso" fld="0" subtotal="count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27D452-79C0-49B4-BA87-F9A1AD55882D}" name="Tabla1345" displayName="Tabla1345" ref="A3:AC34" totalsRowCount="1">
  <autoFilter ref="A3:AC33" xr:uid="{882031A9-396D-4549-B3E5-362E7DE57884}">
    <filterColumn colId="1">
      <filters>
        <filter val="50"/>
        <filter val="51"/>
        <filter val="53"/>
        <filter val="57"/>
        <filter val="69"/>
      </filters>
    </filterColumn>
  </autoFilter>
  <sortState xmlns:xlrd2="http://schemas.microsoft.com/office/spreadsheetml/2017/richdata2" ref="A6:AC30">
    <sortCondition ref="A4:A33"/>
  </sortState>
  <tableColumns count="29">
    <tableColumn id="1" xr3:uid="{1D0A06A1-254E-4E28-944C-7DF70B03D283}" name="Caso"/>
    <tableColumn id="2" xr3:uid="{66E85A43-F093-41BC-AE94-6CEB8EBCABAF}" name="Edad"/>
    <tableColumn id="3" xr3:uid="{4B98F08B-8AA4-453B-B3AF-6DD126F608BD}" name="Género"/>
    <tableColumn id="4" xr3:uid="{9A853778-EFEF-4C23-BD35-D9CCCD9B2824}" name="Ocupación y sector de trabajo"/>
    <tableColumn id="5" xr3:uid="{47B4F6B1-A180-4309-9E23-3FAC2C312CC4}" name="Estrato socioeconómico"/>
    <tableColumn id="6" xr3:uid="{F8FE788A-C5E1-4B15-B4FD-3214FAC34E93}" name="Tiempo de residencia en el barrio"/>
    <tableColumn id="7" xr3:uid="{B3F7A5FD-93CE-494F-8F5B-F03D12578D38}" name="Emociones generadas por el transporte público"/>
    <tableColumn id="8" xr3:uid="{118D31D8-16C5-4B73-8346-39730015CD73}" name="Experiencias positivas o negativas"/>
    <tableColumn id="9" xr3:uid="{85C871D4-947E-4593-9AA0-DA6367CCA95B}" name="Imágenes o palabras que evoca el transporte público"/>
    <tableColumn id="10" xr3:uid="{A490EB72-4387-44B4-A1BE-FD82AAFDD034}" name="Medios de transporte utilizados aparte del bus"/>
    <tableColumn id="11" xr3:uid="{600663F1-ED64-49F0-AC54-6ACDAD6F8191}" name="Frecuencia de uso del transporte"/>
    <tableColumn id="12" xr3:uid="{468EE312-41D4-49EF-956C-83DFA2DFF795}" name="Motivo principal de uso"/>
    <tableColumn id="13" xr3:uid="{B223A3EA-5B82-4538-988A-B4988A2FC28E}" name="Valoración de comodidad (1 a 5)"/>
    <tableColumn id="14" xr3:uid="{B9C1E8E8-F569-4765-AE4B-154C51F68494}" name="Valoración de costo (1 a 5)"/>
    <tableColumn id="15" xr3:uid="{33783545-F0FD-4CF5-8439-1FA159ABCFED}" name="Valoración de puntualidad (1 a 5)"/>
    <tableColumn id="16" xr3:uid="{EB3BA64B-D9BF-4EEA-A60E-E512E6D5053D}" name="Valoración del estado de los vehículos (1 a 5)"/>
    <tableColumn id="17" xr3:uid="{FA2B7B7B-0BC5-4D13-BF42-AFA0CF7B14CC}" name="Valoración del trato del personal (1 a 5)"/>
    <tableColumn id="18" xr3:uid="{18291A9A-C364-4116-B9DB-2BDE944EC4F5}" name="Opinión sobre el costo del transporte público"/>
    <tableColumn id="19" xr3:uid="{9CFFEDA7-239F-4D8A-9878-E69799B5947B}" name="Personas en el hogar que usan transporte público"/>
    <tableColumn id="20" xr3:uid="{A2C7A397-6FCA-4F94-824A-2DC3BB41AEEC}" name="Tiempo promedio de espera del vehículo" totalsRowFunction="custom">
      <totalsRowFormula>AVERAGE(T6:T30)</totalsRowFormula>
    </tableColumn>
    <tableColumn id="21" xr3:uid="{3D25E4BD-5F2A-4B89-ADFF-14998FF47ECF}" name="Tiempo total de desplazamiento" totalsRowFunction="custom">
      <totalsRowFormula>AVERAGE(U6:U30)</totalsRowFormula>
    </tableColumn>
    <tableColumn id="22" xr3:uid="{F115977E-E3D1-4A41-AC07-2015BB5483E4}" name="Impacto en actividades cotidianas"/>
    <tableColumn id="23" xr3:uid="{C9A3B241-87DE-4B85-883A-CE6C15FE3698}" name="Sensaciones físicas en el transporte"/>
    <tableColumn id="24" xr3:uid="{53911D9C-2BF0-4C84-BAAE-4D89ABBBA155}" name="Limitaciones por el transporte (laborales/educativas)"/>
    <tableColumn id="25" xr3:uid="{8A5B8B9F-C554-439B-92DE-5D5D503A61F3}" name="Problemas de adaptación al transporte"/>
    <tableColumn id="26" xr3:uid="{005D3C94-3E88-4603-A98D-CA68BC0A9C33}" name="Opinión de vecinos y familiares"/>
    <tableColumn id="27" xr3:uid="{C359637A-490F-4E25-9BC3-3C35A038945C}" name="exclusión"/>
    <tableColumn id="28" xr3:uid="{ED71C660-5207-4F47-9DE9-5B9B55CF0336}" name="Propuestas de mejora"/>
    <tableColumn id="29" xr3:uid="{06B188D7-04B4-4DFB-8DAB-1309CE2F985D}" name="notas: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98D46A4-8C05-46C8-B2F1-B6DBA83DC29A}" name="Tabla134" displayName="Tabla134" ref="A3:AC34" totalsRowCount="1">
  <autoFilter ref="A3:AC33" xr:uid="{882031A9-396D-4549-B3E5-362E7DE57884}">
    <filterColumn colId="1">
      <filters>
        <filter val="41"/>
        <filter val="42"/>
        <filter val="44"/>
        <filter val="46"/>
        <filter val="47"/>
      </filters>
    </filterColumn>
  </autoFilter>
  <sortState xmlns:xlrd2="http://schemas.microsoft.com/office/spreadsheetml/2017/richdata2" ref="A4:AC33">
    <sortCondition ref="A3:A33"/>
  </sortState>
  <tableColumns count="29">
    <tableColumn id="1" xr3:uid="{789585A1-59F5-48DD-B535-5F44BC67D0DD}" name="Caso"/>
    <tableColumn id="2" xr3:uid="{53EBFF4A-F40E-4E67-90CF-14F1686AD0EF}" name="Edad"/>
    <tableColumn id="3" xr3:uid="{B43E4669-6E81-4A49-9862-0EEC6DCFBD69}" name="Género"/>
    <tableColumn id="4" xr3:uid="{F0B81726-B0C5-4E9F-840E-4B2E8CAF0D44}" name="Ocupación y sector de trabajo"/>
    <tableColumn id="5" xr3:uid="{CF23A73E-4A63-4F11-A490-A4684D5FF779}" name="Estrato socioeconómico"/>
    <tableColumn id="6" xr3:uid="{019E55B6-766F-40BE-B102-7EF20201EC53}" name="Tiempo de residencia en el barrio"/>
    <tableColumn id="7" xr3:uid="{13621355-B79E-4B7B-9316-BE90EC857DE8}" name="Emociones generadas por el transporte público"/>
    <tableColumn id="8" xr3:uid="{E268954C-76B3-41AD-BA6F-3C33E72B33E2}" name="Experiencias positivas o negativas"/>
    <tableColumn id="9" xr3:uid="{8D2E2399-2EDC-47C3-A00F-8B5CE4F6B045}" name="Imágenes o palabras que evoca el transporte público"/>
    <tableColumn id="10" xr3:uid="{0C89DB70-B6B2-4BED-8C36-EBD155D7A7A8}" name="Medios de transporte utilizados aparte del bus"/>
    <tableColumn id="11" xr3:uid="{B8CF6724-66DC-455F-9AF5-3E1B8ACBB5A7}" name="Frecuencia de uso del transporte"/>
    <tableColumn id="12" xr3:uid="{C4391F7C-EA93-4AEF-87F7-04649BF85AB7}" name="Motivo principal de uso"/>
    <tableColumn id="13" xr3:uid="{BA5B2B94-1ED8-4D66-9D24-F95C44CD1535}" name="Valoración de comodidad (1 a 5)"/>
    <tableColumn id="14" xr3:uid="{85932DFF-3211-455B-8D5D-62C5B6C94094}" name="Valoración de costo (1 a 5)"/>
    <tableColumn id="15" xr3:uid="{D72E05D7-494B-4983-9E4E-67423DD9A797}" name="Valoración de puntualidad (1 a 5)"/>
    <tableColumn id="16" xr3:uid="{FE5FB69A-AB5F-4937-954A-D9CB1D331406}" name="Valoración del estado de los vehículos (1 a 5)"/>
    <tableColumn id="17" xr3:uid="{EAC40DF3-5AE7-4E90-9812-AC59FE2A47F1}" name="Valoración del trato del personal (1 a 5)"/>
    <tableColumn id="18" xr3:uid="{174FFC54-C0E2-4A81-A454-312747F31EF9}" name="Opinión sobre el costo del transporte público"/>
    <tableColumn id="19" xr3:uid="{EC35BF03-C670-43D8-A312-7B07399688CA}" name="Personas en el hogar que usan transporte público"/>
    <tableColumn id="20" xr3:uid="{56F45A2F-4183-4290-A2B1-43BDFC7E9D5D}" name="Tiempo promedio de espera del vehículo" totalsRowFunction="custom">
      <totalsRowFormula>AVERAGE(T8:T32)</totalsRowFormula>
    </tableColumn>
    <tableColumn id="21" xr3:uid="{A7F692D5-6904-48ED-B71E-933E5283742F}" name="Tiempo total de desplazamiento" totalsRowFunction="custom">
      <totalsRowFormula>AVERAGE(U8:U32)</totalsRowFormula>
    </tableColumn>
    <tableColumn id="22" xr3:uid="{F9BA6DF3-DA50-42E7-A88D-330FAD7E1AEC}" name="Impacto en actividades cotidianas"/>
    <tableColumn id="23" xr3:uid="{3EAF43FC-6D43-465C-AB62-A95A0B749820}" name="Sensaciones físicas en el transporte"/>
    <tableColumn id="24" xr3:uid="{2174D138-FC9D-48C0-B249-F167DBF93286}" name="Limitaciones por el transporte (laborales/educativas)"/>
    <tableColumn id="25" xr3:uid="{4BCDC4A1-DB4D-4EE7-A9E9-34B423C08BCD}" name="Problemas de adaptación al transporte"/>
    <tableColumn id="26" xr3:uid="{93E6E2C2-CF05-4623-9117-0CFE195E070F}" name="Opinión de vecinos y familiares"/>
    <tableColumn id="27" xr3:uid="{47554AD6-5D58-46B1-8827-C1F1AA2C61B8}" name="exclusión"/>
    <tableColumn id="28" xr3:uid="{3D9BCBB1-869B-42E3-8F96-957F6166A476}" name="Propuestas de mejora"/>
    <tableColumn id="29" xr3:uid="{CDE99B1F-6D40-4089-B851-E4858CEC1DF6}" name="notas: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90E1BA8-F52A-4619-B050-9BC2DFFAA3E4}" name="Tabla13" displayName="Tabla13" ref="A3:AC34" totalsRowCount="1">
  <autoFilter ref="A3:AC33" xr:uid="{882031A9-396D-4549-B3E5-362E7DE57884}">
    <filterColumn colId="1">
      <filters>
        <filter val="28"/>
        <filter val="32"/>
        <filter val="33"/>
        <filter val="37"/>
      </filters>
    </filterColumn>
  </autoFilter>
  <sortState xmlns:xlrd2="http://schemas.microsoft.com/office/spreadsheetml/2017/richdata2" ref="A4:AC33">
    <sortCondition ref="A3:A33"/>
  </sortState>
  <tableColumns count="29">
    <tableColumn id="1" xr3:uid="{64811A11-87D3-4FC6-85B2-6A0C5925A52D}" name="Caso"/>
    <tableColumn id="2" xr3:uid="{7104E7A5-453B-4AAB-92B7-B2D98432DAF0}" name="Edad"/>
    <tableColumn id="3" xr3:uid="{9C11DA58-207D-4B13-ACB4-2DEF38F222C6}" name="Género"/>
    <tableColumn id="4" xr3:uid="{E471903D-253B-4A15-83C7-A91261EC0894}" name="Ocupación y sector de trabajo"/>
    <tableColumn id="5" xr3:uid="{0A4F354D-8093-452D-9A71-6B4AB0497793}" name="Estrato socioeconómico"/>
    <tableColumn id="6" xr3:uid="{8E93596E-7CC2-4250-BBFB-AFDEC3B9BD49}" name="Tiempo de residencia en el barrio"/>
    <tableColumn id="7" xr3:uid="{A0EF61AD-AEC3-479B-A66C-6AE0F771AD1E}" name="Emociones generadas por el transporte público"/>
    <tableColumn id="8" xr3:uid="{1DCB98FA-8C40-4E89-9C33-0E3C991E3427}" name="Experiencias positivas o negativas"/>
    <tableColumn id="9" xr3:uid="{48AF9FB0-EADE-4843-9FD7-FABDD243165A}" name="Imágenes o palabras que evoca el transporte público"/>
    <tableColumn id="10" xr3:uid="{23A74A59-4619-4C5E-B32C-42BAD361D89F}" name="Medios de transporte utilizados aparte del bus"/>
    <tableColumn id="11" xr3:uid="{B4FD6A58-7CF7-4ADF-AF84-970759E789A5}" name="Frecuencia de uso del transporte"/>
    <tableColumn id="12" xr3:uid="{C8668E24-EA28-467C-880E-7F5F0CE52E17}" name="Motivo principal de uso"/>
    <tableColumn id="13" xr3:uid="{7D16C63C-56EA-4649-8016-CF794D5959D7}" name="Valoración de comodidad (1 a 5)"/>
    <tableColumn id="14" xr3:uid="{065D4706-1D43-4658-87B4-5603D408EC77}" name="Valoración de costo (1 a 5)"/>
    <tableColumn id="15" xr3:uid="{21B1E16C-AD89-4C34-9473-31F1E83BC481}" name="Valoración de puntualidad (1 a 5)"/>
    <tableColumn id="16" xr3:uid="{706C6827-D21B-4C29-BE64-C81A3D02809B}" name="Valoración del estado de los vehículos (1 a 5)"/>
    <tableColumn id="17" xr3:uid="{0E5A6328-1E44-4F80-A384-E1E297500C22}" name="Valoración del trato del personal (1 a 5)"/>
    <tableColumn id="18" xr3:uid="{0AE50C77-EAFE-4CCB-900E-47DCE2FB5CA2}" name="Opinión sobre el costo del transporte público"/>
    <tableColumn id="19" xr3:uid="{9D9287B2-01BF-433C-93D3-15336A26117E}" name="Personas en el hogar que usan transporte público"/>
    <tableColumn id="20" xr3:uid="{1C85412F-9C76-46D5-9BA1-E4626FB26B18}" name="Tiempo promedio de espera del vehículo" totalsRowFunction="custom">
      <totalsRowFormula>AVERAGE(T5:T29)</totalsRowFormula>
    </tableColumn>
    <tableColumn id="21" xr3:uid="{6961C7A5-FC0D-4381-BB92-33D7D15C5246}" name="Tiempo total de desplazamiento" totalsRowFunction="custom">
      <totalsRowFormula>AVERAGE(U5:U29)</totalsRowFormula>
    </tableColumn>
    <tableColumn id="22" xr3:uid="{2E4AE453-B02A-4079-9E59-282065834110}" name="Impacto en actividades cotidianas"/>
    <tableColumn id="23" xr3:uid="{7398CA97-168C-464E-B4DA-45CF8E2E4374}" name="Sensaciones físicas en el transporte"/>
    <tableColumn id="24" xr3:uid="{1A94FCBA-B042-4456-BDE7-C00BA28DDEC4}" name="Limitaciones por el transporte (laborales/educativas)"/>
    <tableColumn id="25" xr3:uid="{F925E0F5-D375-4C96-9287-B36EC5704ACC}" name="Problemas de adaptación al transporte"/>
    <tableColumn id="26" xr3:uid="{207C3FAF-DF7A-4207-80C4-A1A2391B6F30}" name="Opinión de vecinos y familiares"/>
    <tableColumn id="27" xr3:uid="{0D83D7A2-8DED-48E4-98CD-1A30B169D1B5}" name="exclusión"/>
    <tableColumn id="28" xr3:uid="{AD769846-1B2C-49D6-9757-8BFEBFFC5491}" name="Propuestas de mejora"/>
    <tableColumn id="29" xr3:uid="{3F2FF776-81C2-4E6A-81BD-16570325A5C8}" name="notas: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82031A9-396D-4549-B3E5-362E7DE57884}" name="Tabla1" displayName="Tabla1" ref="A3:AC34" totalsRowCount="1">
  <autoFilter ref="A3:AC33" xr:uid="{882031A9-396D-4549-B3E5-362E7DE57884}">
    <filterColumn colId="1">
      <filters>
        <filter val="18"/>
        <filter val="19"/>
        <filter val="20"/>
        <filter val="24"/>
        <filter val="25"/>
      </filters>
    </filterColumn>
  </autoFilter>
  <sortState xmlns:xlrd2="http://schemas.microsoft.com/office/spreadsheetml/2017/richdata2" ref="A4:AC33">
    <sortCondition ref="A3:A33"/>
  </sortState>
  <tableColumns count="29">
    <tableColumn id="1" xr3:uid="{D28B887C-BCB3-454E-A3FB-F07F8D5B8454}" name="Caso"/>
    <tableColumn id="2" xr3:uid="{221BC8B4-E620-4BC0-9935-C0D0EE4DACE5}" name="Edad"/>
    <tableColumn id="3" xr3:uid="{B4E0B22D-6249-40F3-9457-4BBFEA637939}" name="Género"/>
    <tableColumn id="4" xr3:uid="{E2E31E2B-D6B1-4CB9-9BCD-EA97142CA479}" name="Ocupación y sector de trabajo"/>
    <tableColumn id="5" xr3:uid="{5F78CF56-E74F-4F4C-8E8E-C3630D00982C}" name="Estrato socioeconómico"/>
    <tableColumn id="6" xr3:uid="{DDBB8DA4-512C-4E7B-ACAE-49E9E016F9CD}" name="Tiempo de residencia en el barrio"/>
    <tableColumn id="7" xr3:uid="{CC049D1C-6A64-4805-9120-0CFA81C90E11}" name="Emociones generadas por el transporte público"/>
    <tableColumn id="8" xr3:uid="{C81D5D23-80A9-4254-B27A-5FB837E9EA5B}" name="Experiencias positivas o negativas"/>
    <tableColumn id="9" xr3:uid="{7C685DB5-4990-42C4-AB7E-2909CCB9E019}" name="Imágenes o palabras que evoca el transporte público"/>
    <tableColumn id="10" xr3:uid="{38B6416F-44DF-4D92-A589-0BA9FD50D11B}" name="Medios de transporte utilizados aparte del bus"/>
    <tableColumn id="11" xr3:uid="{C49C6A61-21E2-4B01-B3DF-A97B02073759}" name="Frecuencia de uso del transporte"/>
    <tableColumn id="12" xr3:uid="{AAE5DCCA-7ED1-4B0A-BF6E-9B835EC50744}" name="Motivo principal de uso"/>
    <tableColumn id="13" xr3:uid="{3F167F3A-8A07-42B1-8309-B25B3A137FCE}" name="Valoración de comodidad (1 a 5)"/>
    <tableColumn id="14" xr3:uid="{71BDBB13-1DDF-4E18-BA81-272BC671D80A}" name="Valoración de costo (1 a 5)"/>
    <tableColumn id="15" xr3:uid="{47EE77B0-B936-446D-B5A3-52CAC6003DA9}" name="Valoración de puntualidad (1 a 5)"/>
    <tableColumn id="16" xr3:uid="{D29B327B-2717-45A5-95BB-6C3938A0D49D}" name="Valoración del estado de los vehículos (1 a 5)"/>
    <tableColumn id="17" xr3:uid="{AF098529-CFB1-4EB1-AE89-046B8D99658B}" name="Valoración del trato del personal (1 a 5)"/>
    <tableColumn id="18" xr3:uid="{A135A28F-0C5D-4087-AD9A-4316A638C99A}" name="Opinión sobre el costo del transporte público"/>
    <tableColumn id="19" xr3:uid="{C60BEC78-0881-4ACC-B127-8CE31DFE0831}" name="Personas en el hogar que usan transporte público"/>
    <tableColumn id="20" xr3:uid="{68FAC907-C539-4B18-A870-AB8A67AF8991}" name="Tiempo promedio de espera del vehículo" totalsRowFunction="custom">
      <totalsRowFormula>AVERAGE(Tabla1[Tiempo promedio de espera del vehículo])</totalsRowFormula>
    </tableColumn>
    <tableColumn id="21" xr3:uid="{0CF1C823-2CC4-49A4-BD3E-C3C2AD489243}" name="Tiempo total de desplazamiento" totalsRowFunction="custom">
      <totalsRowFormula>AVERAGE(Tabla1[Tiempo total de desplazamiento])</totalsRowFormula>
    </tableColumn>
    <tableColumn id="22" xr3:uid="{AE07829D-208B-40E2-925E-BF987185E551}" name="Impacto en actividades cotidianas"/>
    <tableColumn id="23" xr3:uid="{73451F56-7D72-4F3A-B5B8-71D35D9FB27C}" name="Sensaciones físicas en el transporte"/>
    <tableColumn id="24" xr3:uid="{AA9F3AB7-6919-4A10-BAA0-FF32CACE10E6}" name="Limitaciones por el transporte (laborales/educativas)"/>
    <tableColumn id="25" xr3:uid="{007ED67D-DA7A-4FC2-B47E-9F02CDFDAC2D}" name="Problemas de adaptación al transporte"/>
    <tableColumn id="26" xr3:uid="{274CDB6C-FE3D-4AA2-B75D-82DE7389F1AE}" name="Opinión de vecinos y familiares"/>
    <tableColumn id="27" xr3:uid="{F7517A7F-1E1D-4B9F-BC67-C80DD850528E}" name="exclusión"/>
    <tableColumn id="28" xr3:uid="{46BBF5A0-7F04-40D1-BF91-6FD211EBD493}" name="Propuestas de mejora"/>
    <tableColumn id="29" xr3:uid="{D8FDE789-8C17-475A-A11F-44D71B07F642}" name="notas: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B0EB631-3D7C-459F-8492-E5DAB6CBF9CE}" name="Tabla6" displayName="Tabla6" ref="A1:E31" totalsRowShown="0" headerRowDxfId="17" dataDxfId="16" tableBorderDxfId="15">
  <autoFilter ref="A1:E31" xr:uid="{CB0EB631-3D7C-459F-8492-E5DAB6CBF9CE}"/>
  <tableColumns count="5">
    <tableColumn id="1" xr3:uid="{4F6BA6C9-5C84-4F36-A87B-7692028B1BB5}" name="Valoración de comodidad (1 a 5)" dataDxfId="14"/>
    <tableColumn id="2" xr3:uid="{A7148662-5A14-4DD8-8F61-B84F933E65DC}" name="Valoración de costo (1 a 5)" dataDxfId="13"/>
    <tableColumn id="3" xr3:uid="{23567343-E669-4CDF-8117-1D9789A2DCBF}" name="Valoración de puntualidad (1 a 5)" dataDxfId="12"/>
    <tableColumn id="4" xr3:uid="{D5813AC4-5E6D-4141-A370-9DF683EE74AF}" name="Valoración del estado de los vehículos (1 a 5)" dataDxfId="11"/>
    <tableColumn id="5" xr3:uid="{11196EA0-09C5-4794-B77D-6C9206687B9E}" name="Valoración del trato del personal (1 a 5)" dataDxfId="10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564BC57-152A-4784-8DB0-86041F401E8A}" name="Tabla5" displayName="Tabla5" ref="M1:Q31" totalsRowShown="0" headerRowDxfId="9">
  <autoFilter ref="M1:Q31" xr:uid="{D564BC57-152A-4784-8DB0-86041F401E8A}"/>
  <tableColumns count="5">
    <tableColumn id="1" xr3:uid="{F471B902-0C3B-4A45-AAEA-1B40761797EE}" name="Valoración de comodidad (1 a 5)"/>
    <tableColumn id="2" xr3:uid="{D0641D97-0E20-43A0-9633-130D6B4F3A51}" name="Valoración de costo (1 a 5)"/>
    <tableColumn id="3" xr3:uid="{DCA601AE-67A3-468D-994E-143CEBFE5BB6}" name="Valoración de puntualidad (1 a 5)"/>
    <tableColumn id="4" xr3:uid="{270B8346-3885-4E27-B59D-57011E9134C5}" name="Valoración del estado de los vehículos (1 a 5)"/>
    <tableColumn id="5" xr3:uid="{A6A83C5D-1CD3-4382-B07F-1E1D2BC112B0}" name="Valoración del trato del personal (1 a 5)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37FCA8B-B4DA-42DD-AE29-5549725248AB}" name="Tabla18" displayName="Tabla18" ref="A1:AC31" totalsRowShown="0">
  <autoFilter ref="A1:AC31" xr:uid="{637FCA8B-B4DA-42DD-AE29-5549725248AB}">
    <filterColumn colId="2">
      <filters>
        <filter val="Femenino"/>
      </filters>
    </filterColumn>
  </autoFilter>
  <sortState xmlns:xlrd2="http://schemas.microsoft.com/office/spreadsheetml/2017/richdata2" ref="A2:AC30">
    <sortCondition ref="A3:A32"/>
  </sortState>
  <tableColumns count="29">
    <tableColumn id="1" xr3:uid="{BB561EDD-5952-4267-9643-614BB5D3D679}" name="Caso" dataDxfId="8"/>
    <tableColumn id="2" xr3:uid="{5B14B7AF-C1CA-4AFC-9B71-8C09BB770A41}" name="Edad"/>
    <tableColumn id="3" xr3:uid="{7E209036-8128-402E-937B-FB286AE4CD2D}" name="Género"/>
    <tableColumn id="4" xr3:uid="{88D6881F-0B79-406F-B55F-8A5F1BDFBC33}" name="Ocupación y sector de trabajo"/>
    <tableColumn id="5" xr3:uid="{DC349791-4698-4E4E-BD8E-8E190E74E0D2}" name="Estrato socioeconómico"/>
    <tableColumn id="6" xr3:uid="{DD1A7B61-138E-4156-B108-773ECE3C8494}" name="Tiempo de residencia en el barrio"/>
    <tableColumn id="7" xr3:uid="{AA014718-E63D-41B4-8D39-28690325C4C2}" name="Emociones generadas por el transporte público"/>
    <tableColumn id="8" xr3:uid="{FCCA406F-A2E0-4F0A-A06B-B4D900CBA8FF}" name="Experiencias positivas o negativas"/>
    <tableColumn id="9" xr3:uid="{F35CDC20-A949-4556-8B33-E3C6D547633B}" name="Imágenes o palabras que evoca el transporte público"/>
    <tableColumn id="10" xr3:uid="{B6785413-F61D-4B32-96CF-D135F0267047}" name="Medios de transporte utilizados aparte del bus"/>
    <tableColumn id="11" xr3:uid="{21B68E92-7BA1-423B-B503-D1FBE0C2A0F6}" name="Frecuencia de uso del transporte"/>
    <tableColumn id="12" xr3:uid="{948A2D66-E76F-4395-94D7-2520B698FD14}" name="Motivo principal de uso"/>
    <tableColumn id="13" xr3:uid="{2D9B6C1A-7F60-4383-AB9A-DCF34E3F6265}" name="Valoración de comodidad (1 a 5)"/>
    <tableColumn id="14" xr3:uid="{13BD9496-59B4-4CE8-B9E7-E2C6CA95234C}" name="Valoración de costo (1 a 5)"/>
    <tableColumn id="15" xr3:uid="{4799E3B3-FA16-4A34-AC03-0586A2429297}" name="Valoración de puntualidad (1 a 5)"/>
    <tableColumn id="16" xr3:uid="{F14E10AE-0ECE-42B3-AFE4-5D499607F050}" name="Valoración del estado de los vehículos (1 a 5)"/>
    <tableColumn id="17" xr3:uid="{8144E66D-7CFE-4AA2-B74A-AA18CD9C7510}" name="Valoración del trato del personal (1 a 5)"/>
    <tableColumn id="18" xr3:uid="{B937CB25-8F76-4853-A2C9-F7D1AB1E00F6}" name="Opinión sobre el costo del transporte público"/>
    <tableColumn id="19" xr3:uid="{4467D9F6-5241-43DE-9E1A-086EA9E74760}" name="Personas en el hogar que usan transporte público"/>
    <tableColumn id="20" xr3:uid="{86830507-0037-4F28-96C3-86371E869F10}" name="Tiempo promedio de espera del vehículo"/>
    <tableColumn id="21" xr3:uid="{17C4930B-B88D-4B6B-8A9C-D918177BA93C}" name="Tiempo total de desplazamiento"/>
    <tableColumn id="22" xr3:uid="{575CEA4A-FA5A-40D9-8BCE-BBC03EFC34E5}" name="Impacto en actividades cotidianas"/>
    <tableColumn id="23" xr3:uid="{15AD6CA7-C9AF-4320-A054-5B17DC0B2BE4}" name="Sensaciones físicas en el transporte"/>
    <tableColumn id="24" xr3:uid="{69B1CD27-9046-42BF-AFA3-5B67C3DBFB8F}" name="Limitaciones por el transporte (laborales/educativas)"/>
    <tableColumn id="25" xr3:uid="{F4B9BBCA-A610-41CD-97FB-3DA39316930E}" name="Problemas de adaptación al transporte"/>
    <tableColumn id="26" xr3:uid="{D3886C41-62C8-4E30-8D42-A7578BE3DE0D}" name="Opinión de vecinos y familiares"/>
    <tableColumn id="27" xr3:uid="{01D60948-706E-4A02-88E4-44A98EB27836}" name="exclusión"/>
    <tableColumn id="28" xr3:uid="{E57B8AC7-C259-484B-8008-957FFB729DFE}" name="Propuestas de mejora"/>
    <tableColumn id="29" xr3:uid="{E03BCA95-6C86-437D-B7C4-9938F10AAE03}" name="notas: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4CA27F1-96A3-48EA-BC4F-3B823BDF49DB}" name="Tabla110" displayName="Tabla110" ref="A40:AC70" totalsRowShown="0">
  <autoFilter ref="A40:AC70" xr:uid="{34CA27F1-96A3-48EA-BC4F-3B823BDF49DB}">
    <filterColumn colId="2">
      <filters>
        <filter val="Masculino"/>
      </filters>
    </filterColumn>
  </autoFilter>
  <sortState xmlns:xlrd2="http://schemas.microsoft.com/office/spreadsheetml/2017/richdata2" ref="A41:AC70">
    <sortCondition ref="A3:A32"/>
  </sortState>
  <tableColumns count="29">
    <tableColumn id="1" xr3:uid="{D4C832D7-72FD-4C88-B2DC-0512CEA0790D}" name="Caso"/>
    <tableColumn id="2" xr3:uid="{405CD4A1-EB22-43BF-8D8F-9D0F3D504177}" name="Edad"/>
    <tableColumn id="3" xr3:uid="{3A3241EF-638C-47EF-A0C8-C62A5C92F338}" name="Género"/>
    <tableColumn id="4" xr3:uid="{FA1148DD-F065-4F69-9FFE-2DEEF41D4AF4}" name="Ocupación y sector de trabajo"/>
    <tableColumn id="5" xr3:uid="{327AD06C-B62C-4CC4-BE7D-50743F904F6C}" name="Estrato socioeconómico"/>
    <tableColumn id="6" xr3:uid="{D2990A4E-9710-4F7F-BCAA-24C7E69CF782}" name="Tiempo de residencia en el barrio"/>
    <tableColumn id="7" xr3:uid="{E0F40D0C-B67C-48BB-9353-E118E2E9C2EA}" name="Emociones generadas por el transporte público"/>
    <tableColumn id="8" xr3:uid="{A78A3464-2D2C-48A9-93F7-28F4F98772AE}" name="Experiencias positivas o negativas"/>
    <tableColumn id="9" xr3:uid="{C0808040-7C83-4DE1-9E27-CAAA8F1D4AD4}" name="Imágenes o palabras que evoca el transporte público"/>
    <tableColumn id="10" xr3:uid="{B5CC4785-6D8F-47FB-8910-463FCAAEAB3C}" name="Medios de transporte utilizados aparte del bus"/>
    <tableColumn id="11" xr3:uid="{7FD1D262-4673-4D3C-8EF3-E894DCBD9AE9}" name="Frecuencia de uso del transporte"/>
    <tableColumn id="12" xr3:uid="{DF664141-A441-49ED-A184-AFE4A7CEA76C}" name="Motivo principal de uso"/>
    <tableColumn id="13" xr3:uid="{2308C6BD-3EDE-414A-89E4-D958A36D7E53}" name="Valoración de comodidad (1 a 5)"/>
    <tableColumn id="14" xr3:uid="{A973825A-8404-4386-8222-CB0A85ED302F}" name="Valoración de costo (1 a 5)"/>
    <tableColumn id="15" xr3:uid="{7E9A1123-C8E6-4D3A-8540-4C3CC589B214}" name="Valoración de puntualidad (1 a 5)"/>
    <tableColumn id="16" xr3:uid="{4CEA70B9-9EDA-459D-AF78-3EBF340367B3}" name="Valoración del estado de los vehículos (1 a 5)"/>
    <tableColumn id="17" xr3:uid="{8EDF89D6-E8E3-4137-BBFA-22877347C5B9}" name="Valoración del trato del personal (1 a 5)"/>
    <tableColumn id="18" xr3:uid="{4F1F22B3-37EA-4A6A-8B54-B6D6E8C78070}" name="Opinión sobre el costo del transporte público"/>
    <tableColumn id="19" xr3:uid="{B583863D-302C-48B1-9D21-7547D46B7BC7}" name="Personas en el hogar que usan transporte público"/>
    <tableColumn id="20" xr3:uid="{F08D54C4-34AD-4786-9232-6F350B9DC7E2}" name="Tiempo promedio de espera del vehículo"/>
    <tableColumn id="21" xr3:uid="{816CC559-517A-430E-99C9-F70B2443CFB9}" name="Tiempo total de desplazamiento"/>
    <tableColumn id="22" xr3:uid="{C5A1D39E-A9E1-45D1-B199-C45C341422FF}" name="Impacto en actividades cotidianas"/>
    <tableColumn id="23" xr3:uid="{711EE7EF-6ABB-47C5-834D-76AD64299DCE}" name="Sensaciones físicas en el transporte"/>
    <tableColumn id="24" xr3:uid="{F8EA5705-8077-477B-B762-C9D8A3861FFF}" name="Limitaciones por el transporte (laborales/educativas)"/>
    <tableColumn id="25" xr3:uid="{BAF5E578-460E-4E0E-89D4-5E330744CD97}" name="Problemas de adaptación al transporte"/>
    <tableColumn id="26" xr3:uid="{557B1674-BA13-4271-B29B-A18823E20783}" name="Opinión de vecinos y familiares"/>
    <tableColumn id="27" xr3:uid="{441E992D-866A-4A3B-A884-81264D0EADBF}" name="exclusión"/>
    <tableColumn id="28" xr3:uid="{0BCBF218-2C45-438E-A4A1-ED1B0CD1F0D1}" name="Propuestas de mejora"/>
    <tableColumn id="29" xr3:uid="{50A5310C-196A-4F22-909C-92F10E7DC27D}" name="notas: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6">
    <wetp:webextensionref xmlns:r="http://schemas.openxmlformats.org/officeDocument/2006/relationships" r:id="rId1"/>
  </wetp:taskpane>
  <wetp:taskpane dockstate="right" visibility="0" width="350" row="7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E88EF494-1316-4CAE-AD6C-41CB5AFCB7B5}">
  <we:reference id="wa200005669" version="2.0.0.0" store="es-ES" storeType="OMEX"/>
  <we:alternateReferences>
    <we:reference id="wa200005669" version="2.0.0.0" store="wa200005669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ebextensions/webextension2.xml><?xml version="1.0" encoding="utf-8"?>
<we:webextension xmlns:we="http://schemas.microsoft.com/office/webextensions/webextension/2010/11" id="{CFA00444-CBD2-40B9-9A5B-5B56E168B849}">
  <we:reference id="wa200005502" version="1.0.0.11" store="es-ES" storeType="OMEX"/>
  <we:alternateReferences>
    <we:reference id="wa200005502" version="1.0.0.11" store="wa200005502" storeType="OMEX"/>
  </we:alternateReferences>
  <we:properties>
    <we:property name="docId" value="&quot;EKXKu7BQg4t2ORps7NRz_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drawing" Target="../drawings/drawing1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B7CBF-CE2C-4E46-B7E0-41682353C8F3}">
  <dimension ref="P4:R11"/>
  <sheetViews>
    <sheetView topLeftCell="A7" zoomScale="70" zoomScaleNormal="70" workbookViewId="0">
      <selection activeCell="A21" sqref="A21"/>
    </sheetView>
  </sheetViews>
  <sheetFormatPr baseColWidth="10" defaultColWidth="11.42578125" defaultRowHeight="15" x14ac:dyDescent="0.25"/>
  <cols>
    <col min="1" max="1" width="47.42578125" customWidth="1"/>
    <col min="16" max="16" width="22.42578125" customWidth="1"/>
    <col min="17" max="17" width="19.140625" customWidth="1"/>
    <col min="18" max="18" width="22.7109375" customWidth="1"/>
  </cols>
  <sheetData>
    <row r="4" spans="16:18" x14ac:dyDescent="0.25">
      <c r="P4" s="22" t="s">
        <v>0</v>
      </c>
      <c r="Q4" s="22" t="s">
        <v>1</v>
      </c>
      <c r="R4" s="22" t="s">
        <v>2</v>
      </c>
    </row>
    <row r="5" spans="16:18" ht="60" x14ac:dyDescent="0.25">
      <c r="P5" s="24" t="s">
        <v>3</v>
      </c>
      <c r="Q5" s="23" t="s">
        <v>4</v>
      </c>
      <c r="R5" s="23" t="s">
        <v>5</v>
      </c>
    </row>
    <row r="6" spans="16:18" ht="60" x14ac:dyDescent="0.25">
      <c r="P6" s="24" t="s">
        <v>6</v>
      </c>
      <c r="Q6" s="23" t="s">
        <v>7</v>
      </c>
      <c r="R6" s="23" t="s">
        <v>8</v>
      </c>
    </row>
    <row r="7" spans="16:18" ht="60" x14ac:dyDescent="0.25">
      <c r="P7" s="24" t="s">
        <v>9</v>
      </c>
      <c r="Q7" s="23" t="s">
        <v>10</v>
      </c>
      <c r="R7" s="23" t="s">
        <v>11</v>
      </c>
    </row>
    <row r="8" spans="16:18" ht="45" x14ac:dyDescent="0.25">
      <c r="P8" s="24" t="s">
        <v>12</v>
      </c>
      <c r="Q8" s="23" t="s">
        <v>13</v>
      </c>
      <c r="R8" s="23" t="s">
        <v>14</v>
      </c>
    </row>
    <row r="9" spans="16:18" ht="45" x14ac:dyDescent="0.25">
      <c r="P9" s="24" t="s">
        <v>15</v>
      </c>
      <c r="Q9" s="23" t="s">
        <v>16</v>
      </c>
      <c r="R9" s="23" t="s">
        <v>17</v>
      </c>
    </row>
    <row r="10" spans="16:18" ht="60" x14ac:dyDescent="0.25">
      <c r="P10" s="24" t="s">
        <v>18</v>
      </c>
      <c r="Q10" s="23" t="s">
        <v>19</v>
      </c>
      <c r="R10" s="23" t="s">
        <v>20</v>
      </c>
    </row>
    <row r="11" spans="16:18" ht="60" x14ac:dyDescent="0.25">
      <c r="P11" s="24" t="s">
        <v>21</v>
      </c>
      <c r="Q11" s="23" t="s">
        <v>22</v>
      </c>
      <c r="R11" s="23" t="s">
        <v>23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2B64A-FD74-4D00-B5CC-A2C434C32133}">
  <dimension ref="A1:AC137"/>
  <sheetViews>
    <sheetView zoomScale="55" zoomScaleNormal="55" workbookViewId="0">
      <selection activeCell="J46" sqref="J46"/>
    </sheetView>
  </sheetViews>
  <sheetFormatPr baseColWidth="10" defaultColWidth="11.42578125" defaultRowHeight="15" x14ac:dyDescent="0.25"/>
  <cols>
    <col min="1" max="3" width="11.5703125" bestFit="1" customWidth="1"/>
    <col min="4" max="4" width="29.7109375" bestFit="1" customWidth="1"/>
    <col min="5" max="5" width="24.42578125" bestFit="1" customWidth="1"/>
    <col min="6" max="6" width="33.28515625" bestFit="1" customWidth="1"/>
    <col min="7" max="7" width="45.5703125" bestFit="1" customWidth="1"/>
    <col min="8" max="8" width="115" bestFit="1" customWidth="1"/>
    <col min="9" max="9" width="80.7109375" bestFit="1" customWidth="1"/>
    <col min="10" max="10" width="45.28515625" bestFit="1" customWidth="1"/>
    <col min="11" max="11" width="32.5703125" bestFit="1" customWidth="1"/>
    <col min="12" max="12" width="24.42578125" bestFit="1" customWidth="1"/>
    <col min="13" max="13" width="31.85546875" bestFit="1" customWidth="1"/>
    <col min="14" max="14" width="26.5703125" bestFit="1" customWidth="1"/>
    <col min="15" max="15" width="32.7109375" bestFit="1" customWidth="1"/>
    <col min="16" max="16" width="43.42578125" bestFit="1" customWidth="1"/>
    <col min="17" max="17" width="38.42578125" bestFit="1" customWidth="1"/>
    <col min="18" max="18" width="61.5703125" bestFit="1" customWidth="1"/>
    <col min="19" max="19" width="47.5703125" bestFit="1" customWidth="1"/>
    <col min="20" max="20" width="40.28515625" bestFit="1" customWidth="1"/>
    <col min="21" max="21" width="32.28515625" bestFit="1" customWidth="1"/>
    <col min="22" max="22" width="66.5703125" bestFit="1" customWidth="1"/>
    <col min="23" max="23" width="37.140625" bestFit="1" customWidth="1"/>
    <col min="24" max="24" width="112.7109375" bestFit="1" customWidth="1"/>
    <col min="25" max="25" width="132.85546875" bestFit="1" customWidth="1"/>
    <col min="26" max="26" width="114.7109375" bestFit="1" customWidth="1"/>
    <col min="27" max="27" width="11.7109375" bestFit="1" customWidth="1"/>
    <col min="28" max="28" width="216.85546875" bestFit="1" customWidth="1"/>
    <col min="29" max="29" width="50.85546875" bestFit="1" customWidth="1"/>
  </cols>
  <sheetData>
    <row r="1" spans="1:29" x14ac:dyDescent="0.25">
      <c r="A1" s="2" t="s">
        <v>24</v>
      </c>
    </row>
    <row r="3" spans="1:29" x14ac:dyDescent="0.25">
      <c r="A3" t="s">
        <v>25</v>
      </c>
      <c r="B3" t="s">
        <v>26</v>
      </c>
      <c r="C3" t="s">
        <v>27</v>
      </c>
      <c r="D3" t="s">
        <v>28</v>
      </c>
      <c r="E3" t="s">
        <v>29</v>
      </c>
      <c r="F3" t="s">
        <v>30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38</v>
      </c>
      <c r="O3" t="s">
        <v>39</v>
      </c>
      <c r="P3" t="s">
        <v>40</v>
      </c>
      <c r="Q3" t="s">
        <v>41</v>
      </c>
      <c r="R3" t="s">
        <v>42</v>
      </c>
      <c r="S3" t="s">
        <v>43</v>
      </c>
      <c r="T3" t="s">
        <v>44</v>
      </c>
      <c r="U3" t="s">
        <v>45</v>
      </c>
      <c r="V3" t="s">
        <v>46</v>
      </c>
      <c r="W3" t="s">
        <v>47</v>
      </c>
      <c r="X3" t="s">
        <v>48</v>
      </c>
      <c r="Y3" t="s">
        <v>49</v>
      </c>
      <c r="Z3" t="s">
        <v>50</v>
      </c>
      <c r="AA3" t="s">
        <v>51</v>
      </c>
      <c r="AB3" t="s">
        <v>52</v>
      </c>
      <c r="AC3" t="s">
        <v>53</v>
      </c>
    </row>
    <row r="4" spans="1:29" hidden="1" x14ac:dyDescent="0.25">
      <c r="A4">
        <v>1</v>
      </c>
      <c r="B4">
        <v>25</v>
      </c>
      <c r="C4" t="s">
        <v>54</v>
      </c>
      <c r="D4" t="s">
        <v>55</v>
      </c>
      <c r="E4">
        <v>1</v>
      </c>
      <c r="F4">
        <v>18</v>
      </c>
      <c r="G4" t="s">
        <v>56</v>
      </c>
      <c r="H4" t="s">
        <v>57</v>
      </c>
      <c r="I4" t="s">
        <v>58</v>
      </c>
      <c r="J4" t="s">
        <v>59</v>
      </c>
      <c r="K4" t="s">
        <v>60</v>
      </c>
      <c r="L4" t="s">
        <v>61</v>
      </c>
      <c r="M4">
        <v>5</v>
      </c>
      <c r="N4">
        <v>5</v>
      </c>
      <c r="O4">
        <v>5</v>
      </c>
      <c r="P4">
        <v>3</v>
      </c>
      <c r="Q4">
        <v>3</v>
      </c>
      <c r="R4" t="s">
        <v>62</v>
      </c>
      <c r="S4">
        <v>2</v>
      </c>
      <c r="T4" t="s">
        <v>63</v>
      </c>
      <c r="U4" t="s">
        <v>64</v>
      </c>
      <c r="V4" t="s">
        <v>65</v>
      </c>
      <c r="W4" t="s">
        <v>66</v>
      </c>
      <c r="X4" t="s">
        <v>67</v>
      </c>
      <c r="Y4" t="s">
        <v>68</v>
      </c>
      <c r="Z4" t="s">
        <v>69</v>
      </c>
      <c r="AA4" t="s">
        <v>66</v>
      </c>
      <c r="AB4" t="s">
        <v>70</v>
      </c>
      <c r="AC4" t="s">
        <v>71</v>
      </c>
    </row>
    <row r="5" spans="1:29" hidden="1" x14ac:dyDescent="0.25">
      <c r="A5">
        <v>2</v>
      </c>
      <c r="B5">
        <v>32</v>
      </c>
      <c r="C5" t="s">
        <v>72</v>
      </c>
      <c r="D5" t="s">
        <v>73</v>
      </c>
      <c r="E5">
        <v>1</v>
      </c>
      <c r="F5">
        <v>25</v>
      </c>
      <c r="G5" t="s">
        <v>74</v>
      </c>
      <c r="H5" t="s">
        <v>75</v>
      </c>
      <c r="I5" t="s">
        <v>76</v>
      </c>
      <c r="J5" t="s">
        <v>77</v>
      </c>
      <c r="K5" t="s">
        <v>78</v>
      </c>
      <c r="L5" t="s">
        <v>79</v>
      </c>
      <c r="M5">
        <v>4</v>
      </c>
      <c r="N5">
        <v>5</v>
      </c>
      <c r="O5">
        <v>0</v>
      </c>
      <c r="P5">
        <v>3</v>
      </c>
      <c r="Q5">
        <v>1</v>
      </c>
      <c r="R5" t="s">
        <v>62</v>
      </c>
      <c r="S5">
        <v>3</v>
      </c>
      <c r="T5" t="s">
        <v>80</v>
      </c>
      <c r="U5" t="s">
        <v>81</v>
      </c>
      <c r="V5" t="s">
        <v>82</v>
      </c>
      <c r="W5" t="s">
        <v>83</v>
      </c>
      <c r="X5" t="s">
        <v>66</v>
      </c>
      <c r="Y5" t="s">
        <v>84</v>
      </c>
      <c r="Z5" t="s">
        <v>85</v>
      </c>
      <c r="AA5" t="s">
        <v>66</v>
      </c>
      <c r="AB5" t="s">
        <v>86</v>
      </c>
      <c r="AC5" t="s">
        <v>71</v>
      </c>
    </row>
    <row r="6" spans="1:29" x14ac:dyDescent="0.25">
      <c r="A6">
        <v>3</v>
      </c>
      <c r="B6">
        <v>57</v>
      </c>
      <c r="C6" t="s">
        <v>72</v>
      </c>
      <c r="D6" t="s">
        <v>87</v>
      </c>
      <c r="E6">
        <v>1</v>
      </c>
      <c r="F6">
        <v>20</v>
      </c>
      <c r="G6" t="s">
        <v>88</v>
      </c>
      <c r="H6" t="s">
        <v>89</v>
      </c>
      <c r="I6" t="s">
        <v>90</v>
      </c>
      <c r="J6" t="s">
        <v>91</v>
      </c>
      <c r="K6" t="s">
        <v>78</v>
      </c>
      <c r="L6" t="s">
        <v>79</v>
      </c>
      <c r="M6">
        <v>4</v>
      </c>
      <c r="N6">
        <v>4</v>
      </c>
      <c r="O6">
        <v>4</v>
      </c>
      <c r="P6">
        <v>4</v>
      </c>
      <c r="Q6">
        <v>5</v>
      </c>
      <c r="R6" t="s">
        <v>92</v>
      </c>
      <c r="S6">
        <v>5</v>
      </c>
      <c r="T6">
        <v>120</v>
      </c>
      <c r="U6">
        <v>180</v>
      </c>
      <c r="V6" t="s">
        <v>93</v>
      </c>
      <c r="W6" t="s">
        <v>94</v>
      </c>
      <c r="X6" t="s">
        <v>95</v>
      </c>
      <c r="Y6" t="s">
        <v>96</v>
      </c>
      <c r="Z6" t="s">
        <v>97</v>
      </c>
      <c r="AA6" t="s">
        <v>98</v>
      </c>
      <c r="AB6" t="s">
        <v>99</v>
      </c>
      <c r="AC6" t="s">
        <v>71</v>
      </c>
    </row>
    <row r="7" spans="1:29" hidden="1" x14ac:dyDescent="0.25">
      <c r="A7">
        <v>4</v>
      </c>
      <c r="B7">
        <v>20</v>
      </c>
      <c r="C7" t="s">
        <v>54</v>
      </c>
      <c r="D7" t="s">
        <v>100</v>
      </c>
      <c r="E7">
        <v>1</v>
      </c>
      <c r="F7">
        <v>20</v>
      </c>
      <c r="G7" t="s">
        <v>101</v>
      </c>
      <c r="H7" t="s">
        <v>102</v>
      </c>
      <c r="I7" t="s">
        <v>103</v>
      </c>
      <c r="J7" t="s">
        <v>104</v>
      </c>
      <c r="K7" t="s">
        <v>78</v>
      </c>
      <c r="L7" t="s">
        <v>105</v>
      </c>
      <c r="M7">
        <v>2</v>
      </c>
      <c r="N7">
        <v>3</v>
      </c>
      <c r="O7">
        <v>2</v>
      </c>
      <c r="P7">
        <v>3</v>
      </c>
      <c r="Q7">
        <v>2</v>
      </c>
      <c r="R7" t="s">
        <v>106</v>
      </c>
      <c r="S7">
        <v>8</v>
      </c>
      <c r="T7" t="s">
        <v>107</v>
      </c>
      <c r="U7" t="s">
        <v>108</v>
      </c>
      <c r="V7" t="s">
        <v>93</v>
      </c>
      <c r="W7" t="s">
        <v>109</v>
      </c>
      <c r="X7" t="s">
        <v>66</v>
      </c>
      <c r="Y7" t="s">
        <v>84</v>
      </c>
      <c r="Z7" t="s">
        <v>66</v>
      </c>
      <c r="AA7" t="s">
        <v>66</v>
      </c>
      <c r="AB7" t="s">
        <v>110</v>
      </c>
      <c r="AC7" t="s">
        <v>71</v>
      </c>
    </row>
    <row r="8" spans="1:29" hidden="1" x14ac:dyDescent="0.25">
      <c r="A8">
        <v>5</v>
      </c>
      <c r="B8">
        <v>46</v>
      </c>
      <c r="C8" t="s">
        <v>54</v>
      </c>
      <c r="D8" t="s">
        <v>111</v>
      </c>
      <c r="E8">
        <v>1</v>
      </c>
      <c r="F8">
        <v>14</v>
      </c>
      <c r="G8" t="s">
        <v>112</v>
      </c>
      <c r="H8" t="s">
        <v>113</v>
      </c>
      <c r="I8" t="s">
        <v>114</v>
      </c>
      <c r="J8" t="s">
        <v>91</v>
      </c>
      <c r="K8" t="s">
        <v>115</v>
      </c>
      <c r="L8" t="s">
        <v>116</v>
      </c>
      <c r="M8">
        <v>1</v>
      </c>
      <c r="N8">
        <v>4</v>
      </c>
      <c r="O8">
        <v>1</v>
      </c>
      <c r="P8">
        <v>4</v>
      </c>
      <c r="Q8">
        <v>5</v>
      </c>
      <c r="R8" t="s">
        <v>62</v>
      </c>
      <c r="S8">
        <v>5</v>
      </c>
      <c r="T8" t="s">
        <v>117</v>
      </c>
      <c r="U8" t="s">
        <v>108</v>
      </c>
      <c r="V8" t="s">
        <v>93</v>
      </c>
      <c r="W8" t="s">
        <v>66</v>
      </c>
      <c r="X8" t="s">
        <v>66</v>
      </c>
      <c r="Y8" t="s">
        <v>118</v>
      </c>
      <c r="Z8" t="s">
        <v>119</v>
      </c>
      <c r="AA8" t="s">
        <v>98</v>
      </c>
      <c r="AB8" t="s">
        <v>120</v>
      </c>
      <c r="AC8" t="s">
        <v>71</v>
      </c>
    </row>
    <row r="9" spans="1:29" hidden="1" x14ac:dyDescent="0.25">
      <c r="A9">
        <v>6</v>
      </c>
      <c r="B9">
        <v>47</v>
      </c>
      <c r="C9" t="s">
        <v>54</v>
      </c>
      <c r="D9" t="s">
        <v>121</v>
      </c>
      <c r="E9">
        <v>1</v>
      </c>
      <c r="F9">
        <v>7</v>
      </c>
      <c r="G9" t="s">
        <v>122</v>
      </c>
      <c r="H9" t="s">
        <v>123</v>
      </c>
      <c r="I9" t="s">
        <v>124</v>
      </c>
      <c r="J9" t="s">
        <v>125</v>
      </c>
      <c r="K9" t="s">
        <v>126</v>
      </c>
      <c r="L9" t="s">
        <v>105</v>
      </c>
      <c r="M9">
        <v>5</v>
      </c>
      <c r="N9">
        <v>5</v>
      </c>
      <c r="O9">
        <v>3</v>
      </c>
      <c r="P9">
        <v>5</v>
      </c>
      <c r="Q9">
        <v>5</v>
      </c>
      <c r="R9" t="s">
        <v>127</v>
      </c>
      <c r="S9">
        <v>3</v>
      </c>
      <c r="T9" t="s">
        <v>128</v>
      </c>
      <c r="U9" t="s">
        <v>81</v>
      </c>
      <c r="V9" t="s">
        <v>129</v>
      </c>
      <c r="W9" t="s">
        <v>130</v>
      </c>
      <c r="X9" t="s">
        <v>66</v>
      </c>
      <c r="Y9" t="s">
        <v>131</v>
      </c>
      <c r="Z9" t="s">
        <v>132</v>
      </c>
      <c r="AA9" t="s">
        <v>66</v>
      </c>
      <c r="AB9" t="s">
        <v>133</v>
      </c>
      <c r="AC9" t="s">
        <v>71</v>
      </c>
    </row>
    <row r="10" spans="1:29" hidden="1" x14ac:dyDescent="0.25">
      <c r="A10">
        <v>7</v>
      </c>
      <c r="B10">
        <v>25</v>
      </c>
      <c r="C10" t="s">
        <v>72</v>
      </c>
      <c r="D10" t="s">
        <v>134</v>
      </c>
      <c r="E10">
        <v>1</v>
      </c>
      <c r="F10">
        <v>3</v>
      </c>
      <c r="G10" t="s">
        <v>101</v>
      </c>
      <c r="H10" t="s">
        <v>135</v>
      </c>
      <c r="I10" t="s">
        <v>136</v>
      </c>
      <c r="J10" t="s">
        <v>137</v>
      </c>
      <c r="K10" t="s">
        <v>126</v>
      </c>
      <c r="L10" t="s">
        <v>79</v>
      </c>
      <c r="M10">
        <v>4</v>
      </c>
      <c r="N10">
        <v>3</v>
      </c>
      <c r="O10">
        <v>1</v>
      </c>
      <c r="P10">
        <v>5</v>
      </c>
      <c r="Q10">
        <v>5</v>
      </c>
      <c r="R10" t="s">
        <v>66</v>
      </c>
      <c r="S10">
        <v>1</v>
      </c>
      <c r="T10" t="s">
        <v>138</v>
      </c>
      <c r="U10" t="s">
        <v>64</v>
      </c>
      <c r="V10" t="s">
        <v>108</v>
      </c>
      <c r="W10" t="s">
        <v>66</v>
      </c>
      <c r="X10" t="s">
        <v>66</v>
      </c>
      <c r="Y10" t="s">
        <v>139</v>
      </c>
      <c r="Z10" t="s">
        <v>140</v>
      </c>
      <c r="AA10" t="s">
        <v>66</v>
      </c>
      <c r="AB10" t="s">
        <v>141</v>
      </c>
      <c r="AC10" t="s">
        <v>71</v>
      </c>
    </row>
    <row r="11" spans="1:29" hidden="1" x14ac:dyDescent="0.25">
      <c r="A11">
        <v>8</v>
      </c>
      <c r="B11">
        <v>28</v>
      </c>
      <c r="C11" t="s">
        <v>54</v>
      </c>
      <c r="D11" t="s">
        <v>142</v>
      </c>
      <c r="E11">
        <v>1</v>
      </c>
      <c r="F11">
        <v>3</v>
      </c>
      <c r="G11" t="s">
        <v>143</v>
      </c>
      <c r="H11" t="s">
        <v>144</v>
      </c>
      <c r="I11" t="s">
        <v>145</v>
      </c>
      <c r="J11" t="s">
        <v>77</v>
      </c>
      <c r="K11" t="s">
        <v>60</v>
      </c>
      <c r="L11" t="s">
        <v>146</v>
      </c>
      <c r="M11">
        <v>3</v>
      </c>
      <c r="N11">
        <v>3</v>
      </c>
      <c r="O11">
        <v>2</v>
      </c>
      <c r="P11">
        <v>2</v>
      </c>
      <c r="Q11">
        <v>4</v>
      </c>
      <c r="R11" t="s">
        <v>147</v>
      </c>
      <c r="S11">
        <v>1</v>
      </c>
      <c r="T11" t="s">
        <v>148</v>
      </c>
      <c r="U11" t="s">
        <v>149</v>
      </c>
      <c r="V11" t="s">
        <v>150</v>
      </c>
      <c r="W11" t="s">
        <v>151</v>
      </c>
      <c r="X11" t="s">
        <v>152</v>
      </c>
      <c r="Y11" t="s">
        <v>96</v>
      </c>
      <c r="Z11" t="s">
        <v>153</v>
      </c>
      <c r="AA11" t="s">
        <v>98</v>
      </c>
      <c r="AB11" t="s">
        <v>154</v>
      </c>
      <c r="AC11" t="s">
        <v>71</v>
      </c>
    </row>
    <row r="12" spans="1:29" x14ac:dyDescent="0.25">
      <c r="A12">
        <v>9</v>
      </c>
      <c r="B12">
        <v>69</v>
      </c>
      <c r="C12" t="s">
        <v>72</v>
      </c>
      <c r="D12" t="s">
        <v>155</v>
      </c>
      <c r="E12">
        <v>1</v>
      </c>
      <c r="F12">
        <v>16</v>
      </c>
      <c r="G12" t="s">
        <v>122</v>
      </c>
      <c r="H12" t="s">
        <v>156</v>
      </c>
      <c r="I12" t="s">
        <v>157</v>
      </c>
      <c r="J12" t="s">
        <v>91</v>
      </c>
      <c r="K12" t="s">
        <v>158</v>
      </c>
      <c r="L12" t="s">
        <v>159</v>
      </c>
      <c r="M12">
        <v>1</v>
      </c>
      <c r="N12">
        <v>1</v>
      </c>
      <c r="O12">
        <v>1</v>
      </c>
      <c r="P12">
        <v>5</v>
      </c>
      <c r="Q12">
        <v>5</v>
      </c>
      <c r="R12" t="s">
        <v>160</v>
      </c>
      <c r="S12">
        <v>2</v>
      </c>
      <c r="T12">
        <v>15</v>
      </c>
      <c r="U12">
        <v>150</v>
      </c>
      <c r="V12" t="s">
        <v>161</v>
      </c>
      <c r="W12" t="s">
        <v>83</v>
      </c>
      <c r="X12" t="s">
        <v>162</v>
      </c>
      <c r="Y12" t="s">
        <v>96</v>
      </c>
      <c r="Z12" t="s">
        <v>119</v>
      </c>
      <c r="AA12" t="s">
        <v>66</v>
      </c>
      <c r="AB12" t="s">
        <v>163</v>
      </c>
      <c r="AC12" t="s">
        <v>71</v>
      </c>
    </row>
    <row r="13" spans="1:29" hidden="1" x14ac:dyDescent="0.25">
      <c r="A13">
        <v>10</v>
      </c>
      <c r="B13">
        <v>18</v>
      </c>
      <c r="C13" t="s">
        <v>72</v>
      </c>
      <c r="D13" t="s">
        <v>155</v>
      </c>
      <c r="E13">
        <v>1</v>
      </c>
      <c r="F13">
        <v>4</v>
      </c>
      <c r="G13" t="s">
        <v>88</v>
      </c>
      <c r="H13" t="s">
        <v>164</v>
      </c>
      <c r="I13" t="s">
        <v>165</v>
      </c>
      <c r="J13" t="s">
        <v>166</v>
      </c>
      <c r="K13" t="s">
        <v>167</v>
      </c>
      <c r="L13" t="s">
        <v>168</v>
      </c>
      <c r="M13">
        <v>2</v>
      </c>
      <c r="N13">
        <v>4</v>
      </c>
      <c r="O13">
        <v>5</v>
      </c>
      <c r="P13">
        <v>3</v>
      </c>
      <c r="Q13">
        <v>4</v>
      </c>
      <c r="R13" t="s">
        <v>169</v>
      </c>
      <c r="S13">
        <v>1</v>
      </c>
      <c r="T13" t="s">
        <v>170</v>
      </c>
      <c r="U13" t="s">
        <v>171</v>
      </c>
      <c r="V13" t="s">
        <v>169</v>
      </c>
      <c r="W13" t="s">
        <v>66</v>
      </c>
      <c r="X13" t="s">
        <v>66</v>
      </c>
      <c r="Y13" t="s">
        <v>66</v>
      </c>
      <c r="Z13" t="s">
        <v>172</v>
      </c>
      <c r="AA13" t="s">
        <v>66</v>
      </c>
      <c r="AB13" t="s">
        <v>173</v>
      </c>
      <c r="AC13" t="s">
        <v>71</v>
      </c>
    </row>
    <row r="14" spans="1:29" hidden="1" x14ac:dyDescent="0.25">
      <c r="A14">
        <v>11</v>
      </c>
      <c r="B14">
        <v>18</v>
      </c>
      <c r="C14" t="s">
        <v>72</v>
      </c>
      <c r="D14" t="s">
        <v>100</v>
      </c>
      <c r="E14">
        <v>1</v>
      </c>
      <c r="F14">
        <v>8</v>
      </c>
      <c r="G14" t="s">
        <v>174</v>
      </c>
      <c r="H14" t="s">
        <v>175</v>
      </c>
      <c r="I14" t="s">
        <v>174</v>
      </c>
      <c r="J14" t="s">
        <v>166</v>
      </c>
      <c r="K14" t="s">
        <v>78</v>
      </c>
      <c r="L14" t="s">
        <v>79</v>
      </c>
      <c r="M14">
        <v>1</v>
      </c>
      <c r="N14">
        <v>2</v>
      </c>
      <c r="O14">
        <v>1</v>
      </c>
      <c r="P14">
        <v>1</v>
      </c>
      <c r="Q14">
        <v>5</v>
      </c>
      <c r="R14" t="s">
        <v>176</v>
      </c>
      <c r="S14">
        <v>1</v>
      </c>
      <c r="T14" t="s">
        <v>177</v>
      </c>
      <c r="U14" t="s">
        <v>64</v>
      </c>
      <c r="V14" t="s">
        <v>178</v>
      </c>
      <c r="W14" t="s">
        <v>66</v>
      </c>
      <c r="X14" t="s">
        <v>66</v>
      </c>
      <c r="Y14" t="s">
        <v>66</v>
      </c>
      <c r="Z14" t="s">
        <v>66</v>
      </c>
      <c r="AA14" t="s">
        <v>66</v>
      </c>
      <c r="AB14" t="s">
        <v>179</v>
      </c>
      <c r="AC14" t="s">
        <v>71</v>
      </c>
    </row>
    <row r="15" spans="1:29" x14ac:dyDescent="0.25">
      <c r="A15">
        <v>12</v>
      </c>
      <c r="B15">
        <v>51</v>
      </c>
      <c r="C15" t="s">
        <v>54</v>
      </c>
      <c r="D15" t="s">
        <v>180</v>
      </c>
      <c r="E15">
        <v>1</v>
      </c>
      <c r="F15">
        <v>0.6</v>
      </c>
      <c r="G15" t="s">
        <v>181</v>
      </c>
      <c r="H15" t="s">
        <v>182</v>
      </c>
      <c r="I15" t="s">
        <v>183</v>
      </c>
      <c r="J15" t="s">
        <v>91</v>
      </c>
      <c r="K15" t="s">
        <v>184</v>
      </c>
      <c r="L15" t="s">
        <v>185</v>
      </c>
      <c r="M15">
        <v>2</v>
      </c>
      <c r="N15">
        <v>1</v>
      </c>
      <c r="O15">
        <v>1</v>
      </c>
      <c r="P15">
        <v>2</v>
      </c>
      <c r="Q15">
        <v>4</v>
      </c>
      <c r="R15" t="s">
        <v>66</v>
      </c>
      <c r="S15">
        <v>3</v>
      </c>
      <c r="U15">
        <v>120</v>
      </c>
      <c r="V15" t="s">
        <v>186</v>
      </c>
      <c r="W15" t="s">
        <v>66</v>
      </c>
      <c r="X15" t="s">
        <v>187</v>
      </c>
      <c r="Y15" t="s">
        <v>93</v>
      </c>
      <c r="Z15" t="s">
        <v>119</v>
      </c>
      <c r="AA15" t="s">
        <v>66</v>
      </c>
      <c r="AB15" t="s">
        <v>188</v>
      </c>
      <c r="AC15" t="s">
        <v>71</v>
      </c>
    </row>
    <row r="16" spans="1:29" hidden="1" x14ac:dyDescent="0.25">
      <c r="A16">
        <v>13</v>
      </c>
      <c r="B16">
        <v>33</v>
      </c>
      <c r="C16" t="s">
        <v>72</v>
      </c>
      <c r="D16" t="s">
        <v>189</v>
      </c>
      <c r="E16">
        <v>1</v>
      </c>
      <c r="F16">
        <v>33</v>
      </c>
      <c r="G16" t="s">
        <v>190</v>
      </c>
      <c r="H16" t="s">
        <v>191</v>
      </c>
      <c r="I16" t="s">
        <v>174</v>
      </c>
      <c r="J16" t="s">
        <v>166</v>
      </c>
      <c r="K16" t="s">
        <v>60</v>
      </c>
      <c r="L16" t="s">
        <v>79</v>
      </c>
      <c r="M16">
        <v>2</v>
      </c>
      <c r="N16">
        <v>1</v>
      </c>
      <c r="O16">
        <v>1</v>
      </c>
      <c r="P16">
        <v>2</v>
      </c>
      <c r="Q16">
        <v>4</v>
      </c>
      <c r="R16" t="s">
        <v>93</v>
      </c>
      <c r="S16">
        <v>4</v>
      </c>
      <c r="T16" t="s">
        <v>177</v>
      </c>
      <c r="U16" t="s">
        <v>107</v>
      </c>
      <c r="V16" t="s">
        <v>192</v>
      </c>
      <c r="W16" t="s">
        <v>66</v>
      </c>
      <c r="X16" t="s">
        <v>93</v>
      </c>
      <c r="Y16" t="s">
        <v>93</v>
      </c>
      <c r="Z16" t="s">
        <v>193</v>
      </c>
      <c r="AA16" t="s">
        <v>66</v>
      </c>
      <c r="AB16" t="s">
        <v>194</v>
      </c>
      <c r="AC16" t="s">
        <v>71</v>
      </c>
    </row>
    <row r="17" spans="1:29" hidden="1" x14ac:dyDescent="0.25">
      <c r="A17">
        <v>14</v>
      </c>
      <c r="B17">
        <v>44</v>
      </c>
      <c r="C17" t="s">
        <v>54</v>
      </c>
      <c r="D17" t="s">
        <v>195</v>
      </c>
      <c r="E17">
        <v>1</v>
      </c>
      <c r="F17">
        <v>18</v>
      </c>
      <c r="G17" t="s">
        <v>122</v>
      </c>
      <c r="H17" t="s">
        <v>196</v>
      </c>
      <c r="I17" t="s">
        <v>197</v>
      </c>
      <c r="J17" t="s">
        <v>91</v>
      </c>
      <c r="K17" t="s">
        <v>60</v>
      </c>
      <c r="L17" t="s">
        <v>79</v>
      </c>
      <c r="M17">
        <v>5</v>
      </c>
      <c r="N17">
        <v>1</v>
      </c>
      <c r="O17">
        <v>1</v>
      </c>
      <c r="P17">
        <v>1</v>
      </c>
      <c r="Q17">
        <v>5</v>
      </c>
      <c r="R17" t="s">
        <v>198</v>
      </c>
      <c r="S17">
        <v>1</v>
      </c>
      <c r="T17" t="s">
        <v>107</v>
      </c>
      <c r="U17" t="s">
        <v>199</v>
      </c>
      <c r="V17" t="s">
        <v>93</v>
      </c>
      <c r="W17" t="s">
        <v>200</v>
      </c>
      <c r="X17" t="s">
        <v>201</v>
      </c>
      <c r="Y17" t="s">
        <v>202</v>
      </c>
      <c r="Z17" t="s">
        <v>66</v>
      </c>
      <c r="AA17" t="s">
        <v>66</v>
      </c>
      <c r="AB17" t="s">
        <v>203</v>
      </c>
      <c r="AC17" t="s">
        <v>71</v>
      </c>
    </row>
    <row r="18" spans="1:29" hidden="1" x14ac:dyDescent="0.25">
      <c r="A18">
        <v>15</v>
      </c>
      <c r="B18">
        <v>37</v>
      </c>
      <c r="C18" t="s">
        <v>54</v>
      </c>
      <c r="D18" t="s">
        <v>204</v>
      </c>
      <c r="E18">
        <v>1</v>
      </c>
      <c r="F18">
        <v>4</v>
      </c>
      <c r="G18" t="s">
        <v>74</v>
      </c>
      <c r="H18" t="s">
        <v>205</v>
      </c>
      <c r="I18" t="s">
        <v>84</v>
      </c>
      <c r="J18" t="s">
        <v>77</v>
      </c>
      <c r="K18" t="s">
        <v>167</v>
      </c>
      <c r="L18" t="s">
        <v>206</v>
      </c>
      <c r="M18">
        <v>5</v>
      </c>
      <c r="N18">
        <v>5</v>
      </c>
      <c r="O18" t="s">
        <v>108</v>
      </c>
      <c r="P18">
        <v>5</v>
      </c>
      <c r="Q18">
        <v>5</v>
      </c>
      <c r="R18" t="s">
        <v>66</v>
      </c>
      <c r="S18">
        <v>5</v>
      </c>
      <c r="T18" t="s">
        <v>207</v>
      </c>
      <c r="U18" t="s">
        <v>208</v>
      </c>
      <c r="V18" t="s">
        <v>93</v>
      </c>
      <c r="W18" t="s">
        <v>66</v>
      </c>
      <c r="X18" t="s">
        <v>66</v>
      </c>
      <c r="Y18" t="s">
        <v>209</v>
      </c>
      <c r="Z18" t="s">
        <v>119</v>
      </c>
      <c r="AA18" t="s">
        <v>66</v>
      </c>
      <c r="AB18" t="s">
        <v>210</v>
      </c>
      <c r="AC18" t="s">
        <v>71</v>
      </c>
    </row>
    <row r="19" spans="1:29" hidden="1" x14ac:dyDescent="0.25">
      <c r="A19">
        <v>16</v>
      </c>
      <c r="B19">
        <v>37</v>
      </c>
      <c r="C19" t="s">
        <v>54</v>
      </c>
      <c r="D19" t="s">
        <v>211</v>
      </c>
      <c r="E19">
        <v>2</v>
      </c>
      <c r="F19">
        <v>0.8</v>
      </c>
      <c r="G19" t="s">
        <v>212</v>
      </c>
      <c r="H19" t="s">
        <v>213</v>
      </c>
      <c r="I19" t="s">
        <v>214</v>
      </c>
      <c r="J19" t="s">
        <v>77</v>
      </c>
      <c r="K19" t="s">
        <v>215</v>
      </c>
      <c r="L19" t="s">
        <v>216</v>
      </c>
      <c r="M19">
        <v>3</v>
      </c>
      <c r="N19">
        <v>4</v>
      </c>
      <c r="O19">
        <v>2</v>
      </c>
      <c r="P19">
        <v>2</v>
      </c>
      <c r="Q19">
        <v>1</v>
      </c>
      <c r="R19" t="s">
        <v>217</v>
      </c>
      <c r="S19">
        <v>3</v>
      </c>
      <c r="T19" t="s">
        <v>108</v>
      </c>
      <c r="U19" t="s">
        <v>218</v>
      </c>
      <c r="V19" t="s">
        <v>219</v>
      </c>
      <c r="W19" t="s">
        <v>220</v>
      </c>
      <c r="X19" t="s">
        <v>221</v>
      </c>
      <c r="Y19" t="s">
        <v>84</v>
      </c>
      <c r="Z19" t="s">
        <v>222</v>
      </c>
      <c r="AA19" t="s">
        <v>98</v>
      </c>
      <c r="AB19" t="s">
        <v>223</v>
      </c>
      <c r="AC19" t="s">
        <v>71</v>
      </c>
    </row>
    <row r="20" spans="1:29" hidden="1" x14ac:dyDescent="0.25">
      <c r="A20">
        <v>17</v>
      </c>
      <c r="B20">
        <v>32</v>
      </c>
      <c r="C20" t="s">
        <v>54</v>
      </c>
      <c r="D20" t="s">
        <v>100</v>
      </c>
      <c r="E20">
        <v>1</v>
      </c>
      <c r="F20">
        <v>32</v>
      </c>
      <c r="G20" t="s">
        <v>224</v>
      </c>
      <c r="H20" t="s">
        <v>84</v>
      </c>
      <c r="I20" t="s">
        <v>225</v>
      </c>
      <c r="J20" t="s">
        <v>91</v>
      </c>
      <c r="K20" t="s">
        <v>60</v>
      </c>
      <c r="L20" t="s">
        <v>84</v>
      </c>
      <c r="M20">
        <v>5</v>
      </c>
      <c r="N20">
        <v>1</v>
      </c>
      <c r="O20">
        <v>5</v>
      </c>
      <c r="P20">
        <v>3</v>
      </c>
      <c r="Q20">
        <v>5</v>
      </c>
      <c r="R20" t="s">
        <v>226</v>
      </c>
      <c r="S20">
        <v>1</v>
      </c>
      <c r="T20" t="s">
        <v>108</v>
      </c>
      <c r="U20" t="s">
        <v>108</v>
      </c>
      <c r="V20" t="s">
        <v>66</v>
      </c>
      <c r="W20" t="s">
        <v>151</v>
      </c>
      <c r="X20" t="s">
        <v>227</v>
      </c>
      <c r="Y20" t="s">
        <v>93</v>
      </c>
      <c r="Z20" t="s">
        <v>228</v>
      </c>
      <c r="AA20" t="s">
        <v>66</v>
      </c>
      <c r="AB20" t="s">
        <v>84</v>
      </c>
      <c r="AC20" t="s">
        <v>71</v>
      </c>
    </row>
    <row r="21" spans="1:29" hidden="1" x14ac:dyDescent="0.25">
      <c r="A21">
        <v>18</v>
      </c>
      <c r="B21">
        <v>24</v>
      </c>
      <c r="C21" t="s">
        <v>54</v>
      </c>
      <c r="D21" t="s">
        <v>229</v>
      </c>
      <c r="E21">
        <v>1</v>
      </c>
      <c r="F21">
        <v>24</v>
      </c>
      <c r="G21" t="s">
        <v>230</v>
      </c>
      <c r="H21" t="s">
        <v>231</v>
      </c>
      <c r="I21" t="s">
        <v>232</v>
      </c>
      <c r="J21" t="s">
        <v>77</v>
      </c>
      <c r="K21" t="s">
        <v>60</v>
      </c>
      <c r="L21" t="s">
        <v>233</v>
      </c>
      <c r="M21">
        <v>5</v>
      </c>
      <c r="N21">
        <v>5</v>
      </c>
      <c r="O21">
        <v>1</v>
      </c>
      <c r="P21" t="s">
        <v>108</v>
      </c>
      <c r="Q21">
        <v>3</v>
      </c>
      <c r="R21" t="s">
        <v>226</v>
      </c>
      <c r="S21">
        <v>7</v>
      </c>
      <c r="T21" t="s">
        <v>199</v>
      </c>
      <c r="U21" t="s">
        <v>199</v>
      </c>
      <c r="V21" t="s">
        <v>234</v>
      </c>
      <c r="W21" t="s">
        <v>66</v>
      </c>
      <c r="X21" t="s">
        <v>66</v>
      </c>
      <c r="Y21" t="s">
        <v>84</v>
      </c>
      <c r="Z21" t="s">
        <v>235</v>
      </c>
      <c r="AA21" t="s">
        <v>66</v>
      </c>
      <c r="AB21" t="s">
        <v>236</v>
      </c>
      <c r="AC21" t="s">
        <v>71</v>
      </c>
    </row>
    <row r="22" spans="1:29" x14ac:dyDescent="0.25">
      <c r="A22">
        <v>19</v>
      </c>
      <c r="B22">
        <v>51</v>
      </c>
      <c r="C22" t="s">
        <v>72</v>
      </c>
      <c r="D22" t="s">
        <v>237</v>
      </c>
      <c r="E22">
        <v>1</v>
      </c>
      <c r="F22">
        <v>32</v>
      </c>
      <c r="G22" t="s">
        <v>74</v>
      </c>
      <c r="H22" t="s">
        <v>102</v>
      </c>
      <c r="I22" t="s">
        <v>84</v>
      </c>
      <c r="J22" t="s">
        <v>238</v>
      </c>
      <c r="K22" t="s">
        <v>60</v>
      </c>
      <c r="L22" t="s">
        <v>79</v>
      </c>
      <c r="M22">
        <v>1</v>
      </c>
      <c r="N22">
        <v>1</v>
      </c>
      <c r="O22">
        <v>1</v>
      </c>
      <c r="P22">
        <v>3</v>
      </c>
      <c r="Q22">
        <v>4</v>
      </c>
      <c r="R22" t="s">
        <v>93</v>
      </c>
      <c r="S22">
        <v>1</v>
      </c>
      <c r="T22">
        <v>30</v>
      </c>
      <c r="U22">
        <v>180</v>
      </c>
      <c r="V22" t="s">
        <v>178</v>
      </c>
      <c r="W22" t="s">
        <v>66</v>
      </c>
      <c r="X22" t="s">
        <v>239</v>
      </c>
      <c r="Y22" t="s">
        <v>240</v>
      </c>
      <c r="Z22" t="s">
        <v>241</v>
      </c>
      <c r="AA22" t="s">
        <v>98</v>
      </c>
      <c r="AB22" t="s">
        <v>84</v>
      </c>
      <c r="AC22" t="s">
        <v>71</v>
      </c>
    </row>
    <row r="23" spans="1:29" hidden="1" x14ac:dyDescent="0.25">
      <c r="A23">
        <v>20</v>
      </c>
      <c r="B23">
        <v>42</v>
      </c>
      <c r="C23" t="s">
        <v>54</v>
      </c>
      <c r="D23" t="s">
        <v>242</v>
      </c>
      <c r="E23">
        <v>1</v>
      </c>
      <c r="F23">
        <v>42</v>
      </c>
      <c r="G23" t="s">
        <v>243</v>
      </c>
      <c r="H23" t="s">
        <v>244</v>
      </c>
      <c r="I23" t="s">
        <v>245</v>
      </c>
      <c r="J23" t="s">
        <v>238</v>
      </c>
      <c r="K23" t="s">
        <v>78</v>
      </c>
      <c r="L23" t="s">
        <v>79</v>
      </c>
      <c r="M23">
        <v>1</v>
      </c>
      <c r="N23">
        <v>5</v>
      </c>
      <c r="O23">
        <v>1</v>
      </c>
      <c r="P23">
        <v>3</v>
      </c>
      <c r="Q23">
        <v>3</v>
      </c>
      <c r="R23" t="s">
        <v>246</v>
      </c>
      <c r="S23">
        <v>3</v>
      </c>
      <c r="T23" t="s">
        <v>247</v>
      </c>
      <c r="U23" t="s">
        <v>247</v>
      </c>
      <c r="V23" t="s">
        <v>248</v>
      </c>
      <c r="W23" t="s">
        <v>249</v>
      </c>
      <c r="X23" t="s">
        <v>93</v>
      </c>
      <c r="Y23" t="s">
        <v>250</v>
      </c>
      <c r="Z23" t="s">
        <v>119</v>
      </c>
      <c r="AA23" t="s">
        <v>251</v>
      </c>
      <c r="AB23" t="s">
        <v>252</v>
      </c>
      <c r="AC23" t="s">
        <v>71</v>
      </c>
    </row>
    <row r="24" spans="1:29" hidden="1" x14ac:dyDescent="0.25">
      <c r="A24">
        <v>21</v>
      </c>
      <c r="B24">
        <v>20</v>
      </c>
      <c r="C24" t="s">
        <v>72</v>
      </c>
      <c r="D24" t="s">
        <v>253</v>
      </c>
      <c r="E24">
        <v>1</v>
      </c>
      <c r="F24">
        <v>12</v>
      </c>
      <c r="G24" t="s">
        <v>122</v>
      </c>
      <c r="H24" t="s">
        <v>254</v>
      </c>
      <c r="I24" t="s">
        <v>255</v>
      </c>
      <c r="J24" t="s">
        <v>238</v>
      </c>
      <c r="K24" t="s">
        <v>78</v>
      </c>
      <c r="L24" t="s">
        <v>79</v>
      </c>
      <c r="M24">
        <v>4</v>
      </c>
      <c r="N24">
        <v>5</v>
      </c>
      <c r="O24">
        <v>3</v>
      </c>
      <c r="P24">
        <v>4</v>
      </c>
      <c r="Q24">
        <v>4</v>
      </c>
      <c r="R24" t="s">
        <v>226</v>
      </c>
      <c r="S24">
        <v>5</v>
      </c>
      <c r="T24" t="s">
        <v>170</v>
      </c>
      <c r="U24" t="s">
        <v>107</v>
      </c>
      <c r="V24" t="s">
        <v>93</v>
      </c>
      <c r="W24" t="s">
        <v>83</v>
      </c>
      <c r="X24" t="s">
        <v>93</v>
      </c>
      <c r="Y24" t="s">
        <v>256</v>
      </c>
      <c r="Z24" t="s">
        <v>119</v>
      </c>
      <c r="AA24" t="s">
        <v>251</v>
      </c>
      <c r="AB24" t="s">
        <v>257</v>
      </c>
      <c r="AC24" t="s">
        <v>71</v>
      </c>
    </row>
    <row r="25" spans="1:29" hidden="1" x14ac:dyDescent="0.25">
      <c r="A25">
        <v>22</v>
      </c>
      <c r="B25">
        <v>42</v>
      </c>
      <c r="C25" t="s">
        <v>72</v>
      </c>
      <c r="D25" t="s">
        <v>73</v>
      </c>
      <c r="E25">
        <v>1</v>
      </c>
      <c r="F25">
        <v>22</v>
      </c>
      <c r="G25" t="s">
        <v>88</v>
      </c>
      <c r="H25" t="s">
        <v>258</v>
      </c>
      <c r="I25" t="s">
        <v>84</v>
      </c>
      <c r="J25" t="s">
        <v>166</v>
      </c>
      <c r="K25" t="s">
        <v>215</v>
      </c>
      <c r="L25" t="s">
        <v>259</v>
      </c>
      <c r="M25">
        <v>1</v>
      </c>
      <c r="N25">
        <v>5</v>
      </c>
      <c r="O25">
        <v>1</v>
      </c>
      <c r="P25">
        <v>5</v>
      </c>
      <c r="Q25" t="s">
        <v>108</v>
      </c>
      <c r="R25" t="s">
        <v>226</v>
      </c>
      <c r="S25">
        <v>1</v>
      </c>
      <c r="T25" t="s">
        <v>260</v>
      </c>
      <c r="U25" t="s">
        <v>64</v>
      </c>
      <c r="V25" t="s">
        <v>93</v>
      </c>
      <c r="W25" t="s">
        <v>66</v>
      </c>
      <c r="X25" t="s">
        <v>66</v>
      </c>
      <c r="Y25" t="s">
        <v>84</v>
      </c>
      <c r="Z25" t="s">
        <v>261</v>
      </c>
      <c r="AA25" t="s">
        <v>98</v>
      </c>
      <c r="AB25" t="s">
        <v>262</v>
      </c>
      <c r="AC25" t="s">
        <v>71</v>
      </c>
    </row>
    <row r="26" spans="1:29" hidden="1" x14ac:dyDescent="0.25">
      <c r="A26">
        <v>23</v>
      </c>
      <c r="B26">
        <v>46</v>
      </c>
      <c r="C26" t="s">
        <v>72</v>
      </c>
      <c r="D26" t="s">
        <v>263</v>
      </c>
      <c r="E26">
        <v>1</v>
      </c>
      <c r="F26">
        <v>6</v>
      </c>
      <c r="G26" t="s">
        <v>88</v>
      </c>
      <c r="H26" t="s">
        <v>264</v>
      </c>
      <c r="I26" t="s">
        <v>84</v>
      </c>
      <c r="J26" t="s">
        <v>166</v>
      </c>
      <c r="K26" t="s">
        <v>60</v>
      </c>
      <c r="L26" t="s">
        <v>79</v>
      </c>
      <c r="M26">
        <v>5</v>
      </c>
      <c r="N26">
        <v>1</v>
      </c>
      <c r="O26">
        <v>5</v>
      </c>
      <c r="P26">
        <v>5</v>
      </c>
      <c r="Q26">
        <v>2</v>
      </c>
      <c r="R26" t="s">
        <v>226</v>
      </c>
      <c r="S26">
        <v>2</v>
      </c>
      <c r="T26" t="s">
        <v>81</v>
      </c>
      <c r="U26" t="s">
        <v>265</v>
      </c>
      <c r="V26" t="s">
        <v>108</v>
      </c>
      <c r="W26" t="s">
        <v>93</v>
      </c>
      <c r="X26" t="s">
        <v>266</v>
      </c>
      <c r="Y26" t="s">
        <v>84</v>
      </c>
      <c r="Z26" t="s">
        <v>66</v>
      </c>
      <c r="AA26" t="s">
        <v>66</v>
      </c>
      <c r="AB26" t="s">
        <v>267</v>
      </c>
      <c r="AC26" t="s">
        <v>71</v>
      </c>
    </row>
    <row r="27" spans="1:29" hidden="1" x14ac:dyDescent="0.25">
      <c r="A27">
        <v>24</v>
      </c>
      <c r="B27">
        <v>41</v>
      </c>
      <c r="C27" t="s">
        <v>72</v>
      </c>
      <c r="D27" t="s">
        <v>268</v>
      </c>
      <c r="E27">
        <v>1</v>
      </c>
      <c r="F27">
        <v>8</v>
      </c>
      <c r="G27" t="s">
        <v>269</v>
      </c>
      <c r="H27" t="s">
        <v>270</v>
      </c>
      <c r="I27" t="s">
        <v>271</v>
      </c>
      <c r="J27" t="s">
        <v>91</v>
      </c>
      <c r="K27" t="s">
        <v>60</v>
      </c>
      <c r="L27" t="s">
        <v>79</v>
      </c>
      <c r="M27">
        <v>3</v>
      </c>
      <c r="N27">
        <v>3</v>
      </c>
      <c r="O27">
        <v>3</v>
      </c>
      <c r="P27" t="s">
        <v>108</v>
      </c>
      <c r="Q27">
        <v>1</v>
      </c>
      <c r="R27" t="s">
        <v>226</v>
      </c>
      <c r="S27">
        <v>2</v>
      </c>
      <c r="T27" t="s">
        <v>107</v>
      </c>
      <c r="U27" t="s">
        <v>272</v>
      </c>
      <c r="V27" t="s">
        <v>273</v>
      </c>
      <c r="W27" t="s">
        <v>274</v>
      </c>
      <c r="X27" t="s">
        <v>66</v>
      </c>
      <c r="Y27" t="s">
        <v>84</v>
      </c>
      <c r="Z27" t="s">
        <v>275</v>
      </c>
      <c r="AA27" t="s">
        <v>66</v>
      </c>
      <c r="AB27" t="s">
        <v>276</v>
      </c>
      <c r="AC27" t="s">
        <v>71</v>
      </c>
    </row>
    <row r="28" spans="1:29" x14ac:dyDescent="0.25">
      <c r="A28">
        <v>25</v>
      </c>
      <c r="B28">
        <v>53</v>
      </c>
      <c r="C28" t="s">
        <v>54</v>
      </c>
      <c r="D28" t="s">
        <v>189</v>
      </c>
      <c r="E28">
        <v>1</v>
      </c>
      <c r="F28">
        <v>16</v>
      </c>
      <c r="G28" t="s">
        <v>277</v>
      </c>
      <c r="H28" t="s">
        <v>278</v>
      </c>
      <c r="I28" t="s">
        <v>279</v>
      </c>
      <c r="J28" t="s">
        <v>91</v>
      </c>
      <c r="K28" t="s">
        <v>60</v>
      </c>
      <c r="L28" t="s">
        <v>259</v>
      </c>
      <c r="M28">
        <v>1</v>
      </c>
      <c r="N28">
        <v>4</v>
      </c>
      <c r="O28">
        <v>3</v>
      </c>
      <c r="P28">
        <v>2</v>
      </c>
      <c r="Q28">
        <v>4</v>
      </c>
      <c r="R28" t="s">
        <v>280</v>
      </c>
      <c r="S28">
        <v>2</v>
      </c>
      <c r="T28">
        <v>180</v>
      </c>
      <c r="U28">
        <v>180</v>
      </c>
      <c r="V28" t="s">
        <v>108</v>
      </c>
      <c r="W28" t="s">
        <v>108</v>
      </c>
      <c r="X28" t="s">
        <v>281</v>
      </c>
      <c r="Y28" t="s">
        <v>93</v>
      </c>
      <c r="Z28" t="s">
        <v>66</v>
      </c>
      <c r="AA28" t="s">
        <v>98</v>
      </c>
      <c r="AB28" t="s">
        <v>282</v>
      </c>
      <c r="AC28" t="s">
        <v>71</v>
      </c>
    </row>
    <row r="29" spans="1:29" hidden="1" x14ac:dyDescent="0.25">
      <c r="A29">
        <v>26</v>
      </c>
      <c r="B29">
        <v>28</v>
      </c>
      <c r="C29" t="s">
        <v>72</v>
      </c>
      <c r="D29" t="s">
        <v>283</v>
      </c>
      <c r="E29">
        <v>1</v>
      </c>
      <c r="F29">
        <v>0.4</v>
      </c>
      <c r="G29" t="s">
        <v>174</v>
      </c>
      <c r="H29" t="s">
        <v>284</v>
      </c>
      <c r="I29" t="s">
        <v>285</v>
      </c>
      <c r="J29" t="s">
        <v>91</v>
      </c>
      <c r="K29" t="s">
        <v>286</v>
      </c>
      <c r="L29" t="s">
        <v>168</v>
      </c>
      <c r="M29">
        <v>3</v>
      </c>
      <c r="N29">
        <v>3</v>
      </c>
      <c r="O29">
        <v>1</v>
      </c>
      <c r="P29" t="s">
        <v>108</v>
      </c>
      <c r="Q29" t="s">
        <v>108</v>
      </c>
      <c r="R29" t="s">
        <v>226</v>
      </c>
      <c r="S29">
        <v>4</v>
      </c>
      <c r="T29" t="s">
        <v>287</v>
      </c>
      <c r="U29" t="s">
        <v>64</v>
      </c>
      <c r="V29" t="s">
        <v>93</v>
      </c>
      <c r="W29" t="s">
        <v>66</v>
      </c>
      <c r="X29" t="s">
        <v>288</v>
      </c>
      <c r="Y29" t="s">
        <v>289</v>
      </c>
      <c r="Z29" t="s">
        <v>119</v>
      </c>
      <c r="AA29" t="s">
        <v>66</v>
      </c>
      <c r="AB29" t="s">
        <v>290</v>
      </c>
      <c r="AC29" t="s">
        <v>71</v>
      </c>
    </row>
    <row r="30" spans="1:29" x14ac:dyDescent="0.25">
      <c r="A30">
        <v>27</v>
      </c>
      <c r="B30">
        <v>50</v>
      </c>
      <c r="C30" t="s">
        <v>54</v>
      </c>
      <c r="D30" t="s">
        <v>204</v>
      </c>
      <c r="E30">
        <v>1</v>
      </c>
      <c r="F30">
        <v>10</v>
      </c>
      <c r="G30" t="s">
        <v>291</v>
      </c>
      <c r="H30" t="s">
        <v>292</v>
      </c>
      <c r="I30" t="s">
        <v>293</v>
      </c>
      <c r="J30" t="s">
        <v>91</v>
      </c>
      <c r="K30" t="s">
        <v>60</v>
      </c>
      <c r="L30" t="s">
        <v>294</v>
      </c>
      <c r="M30">
        <v>5</v>
      </c>
      <c r="N30">
        <v>5</v>
      </c>
      <c r="O30">
        <v>1</v>
      </c>
      <c r="P30">
        <v>5</v>
      </c>
      <c r="Q30">
        <v>2</v>
      </c>
      <c r="R30" t="s">
        <v>295</v>
      </c>
      <c r="S30">
        <v>1</v>
      </c>
      <c r="T30">
        <v>90</v>
      </c>
      <c r="U30">
        <v>120</v>
      </c>
      <c r="V30" t="s">
        <v>296</v>
      </c>
      <c r="W30" t="s">
        <v>130</v>
      </c>
      <c r="X30" t="s">
        <v>297</v>
      </c>
      <c r="Y30" t="s">
        <v>84</v>
      </c>
      <c r="Z30" t="s">
        <v>298</v>
      </c>
      <c r="AA30" t="s">
        <v>98</v>
      </c>
      <c r="AB30" t="s">
        <v>299</v>
      </c>
      <c r="AC30" t="s">
        <v>71</v>
      </c>
    </row>
    <row r="31" spans="1:29" hidden="1" x14ac:dyDescent="0.25">
      <c r="A31">
        <v>28</v>
      </c>
      <c r="B31">
        <v>42</v>
      </c>
      <c r="C31" t="s">
        <v>54</v>
      </c>
      <c r="D31" t="s">
        <v>300</v>
      </c>
      <c r="E31">
        <v>1</v>
      </c>
      <c r="F31">
        <v>5</v>
      </c>
      <c r="G31" t="s">
        <v>301</v>
      </c>
      <c r="H31" t="s">
        <v>302</v>
      </c>
      <c r="I31" t="s">
        <v>84</v>
      </c>
      <c r="J31" t="s">
        <v>91</v>
      </c>
      <c r="K31" t="s">
        <v>303</v>
      </c>
      <c r="L31" t="s">
        <v>304</v>
      </c>
      <c r="M31">
        <v>3</v>
      </c>
      <c r="N31">
        <v>4</v>
      </c>
      <c r="O31">
        <v>3</v>
      </c>
      <c r="P31">
        <v>3</v>
      </c>
      <c r="Q31" t="s">
        <v>108</v>
      </c>
      <c r="R31" t="s">
        <v>305</v>
      </c>
      <c r="S31">
        <v>3</v>
      </c>
      <c r="T31" t="s">
        <v>149</v>
      </c>
      <c r="U31" t="s">
        <v>287</v>
      </c>
      <c r="V31" t="s">
        <v>306</v>
      </c>
      <c r="W31" t="s">
        <v>83</v>
      </c>
      <c r="X31" t="s">
        <v>307</v>
      </c>
      <c r="Y31" t="s">
        <v>93</v>
      </c>
      <c r="Z31" t="s">
        <v>119</v>
      </c>
      <c r="AA31" t="s">
        <v>66</v>
      </c>
      <c r="AB31" t="s">
        <v>308</v>
      </c>
      <c r="AC31" t="s">
        <v>71</v>
      </c>
    </row>
    <row r="32" spans="1:29" hidden="1" x14ac:dyDescent="0.25">
      <c r="A32">
        <v>29</v>
      </c>
      <c r="B32">
        <v>41</v>
      </c>
      <c r="C32" t="s">
        <v>72</v>
      </c>
      <c r="D32" t="s">
        <v>309</v>
      </c>
      <c r="E32">
        <v>1</v>
      </c>
      <c r="F32">
        <v>5</v>
      </c>
      <c r="G32" t="s">
        <v>310</v>
      </c>
      <c r="H32" t="s">
        <v>311</v>
      </c>
      <c r="I32" t="s">
        <v>84</v>
      </c>
      <c r="J32" t="s">
        <v>312</v>
      </c>
      <c r="K32" t="s">
        <v>60</v>
      </c>
      <c r="L32" t="s">
        <v>313</v>
      </c>
      <c r="M32">
        <v>5</v>
      </c>
      <c r="N32">
        <v>5</v>
      </c>
      <c r="O32">
        <v>1</v>
      </c>
      <c r="P32">
        <v>4</v>
      </c>
      <c r="Q32">
        <v>4</v>
      </c>
      <c r="R32" t="s">
        <v>62</v>
      </c>
      <c r="S32">
        <v>2</v>
      </c>
      <c r="T32" t="s">
        <v>108</v>
      </c>
      <c r="U32" t="s">
        <v>199</v>
      </c>
      <c r="V32" t="s">
        <v>93</v>
      </c>
      <c r="W32" t="s">
        <v>151</v>
      </c>
      <c r="X32" t="s">
        <v>314</v>
      </c>
      <c r="Y32" t="s">
        <v>315</v>
      </c>
      <c r="Z32" t="s">
        <v>66</v>
      </c>
      <c r="AA32" t="s">
        <v>66</v>
      </c>
      <c r="AB32" t="s">
        <v>316</v>
      </c>
      <c r="AC32" t="s">
        <v>71</v>
      </c>
    </row>
    <row r="33" spans="1:29" hidden="1" x14ac:dyDescent="0.25">
      <c r="A33">
        <v>30</v>
      </c>
      <c r="B33">
        <v>19</v>
      </c>
      <c r="C33" t="s">
        <v>72</v>
      </c>
      <c r="D33" t="s">
        <v>317</v>
      </c>
      <c r="E33">
        <v>1</v>
      </c>
      <c r="F33">
        <v>19</v>
      </c>
      <c r="G33" t="s">
        <v>122</v>
      </c>
      <c r="H33" t="s">
        <v>318</v>
      </c>
      <c r="I33" t="s">
        <v>319</v>
      </c>
      <c r="J33" t="s">
        <v>77</v>
      </c>
      <c r="K33" t="s">
        <v>60</v>
      </c>
      <c r="L33" t="s">
        <v>61</v>
      </c>
      <c r="M33">
        <v>2</v>
      </c>
      <c r="N33">
        <v>2</v>
      </c>
      <c r="O33">
        <v>3</v>
      </c>
      <c r="P33" t="s">
        <v>108</v>
      </c>
      <c r="Q33">
        <v>3</v>
      </c>
      <c r="R33" t="s">
        <v>320</v>
      </c>
      <c r="S33">
        <v>1</v>
      </c>
      <c r="T33" t="s">
        <v>321</v>
      </c>
      <c r="U33" t="s">
        <v>81</v>
      </c>
      <c r="V33" t="s">
        <v>93</v>
      </c>
      <c r="W33" t="s">
        <v>83</v>
      </c>
      <c r="X33" t="s">
        <v>322</v>
      </c>
      <c r="Y33" t="s">
        <v>323</v>
      </c>
      <c r="Z33" t="s">
        <v>119</v>
      </c>
      <c r="AA33" t="s">
        <v>66</v>
      </c>
      <c r="AB33" t="s">
        <v>324</v>
      </c>
      <c r="AC33" t="s">
        <v>71</v>
      </c>
    </row>
    <row r="34" spans="1:29" ht="15.75" thickBot="1" x14ac:dyDescent="0.3">
      <c r="T34">
        <f>AVERAGE(T6:T30)</f>
        <v>87</v>
      </c>
      <c r="U34">
        <f>AVERAGE(U6:U30)</f>
        <v>155</v>
      </c>
    </row>
    <row r="35" spans="1:29" x14ac:dyDescent="0.25">
      <c r="C35" s="25"/>
      <c r="D35" s="26"/>
      <c r="E35" s="26"/>
      <c r="F35" s="26"/>
      <c r="G35" s="26"/>
      <c r="H35" s="27"/>
    </row>
    <row r="36" spans="1:29" ht="15.75" thickBot="1" x14ac:dyDescent="0.3">
      <c r="C36" s="28"/>
      <c r="D36" s="29"/>
      <c r="E36" s="29"/>
      <c r="F36" s="29"/>
      <c r="G36" s="29"/>
      <c r="H36" s="30"/>
      <c r="T36" s="31" cm="1">
        <f t="array" ref="T36">SUM(Tabla1345[[#Totals],[Tiempo promedio de espera del vehículo]:[Tiempo total de desplazamiento]]+35)</f>
        <v>312</v>
      </c>
      <c r="U36" s="31"/>
    </row>
    <row r="37" spans="1:29" x14ac:dyDescent="0.25">
      <c r="T37" s="32" t="s">
        <v>325</v>
      </c>
      <c r="U37" s="32"/>
    </row>
    <row r="137" ht="35.25" customHeight="1" x14ac:dyDescent="0.25"/>
  </sheetData>
  <mergeCells count="3">
    <mergeCell ref="C35:H36"/>
    <mergeCell ref="T36:U36"/>
    <mergeCell ref="T37:U37"/>
  </mergeCells>
  <pageMargins left="0.7" right="0.7" top="0.75" bottom="0.75" header="0.3" footer="0.3"/>
  <drawing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6424A-5F52-48BD-A1A2-1A1EF1ECD304}">
  <dimension ref="A1:AC137"/>
  <sheetViews>
    <sheetView topLeftCell="B1" zoomScale="40" zoomScaleNormal="40" workbookViewId="0">
      <selection activeCell="C35" sqref="C35:H36"/>
    </sheetView>
  </sheetViews>
  <sheetFormatPr baseColWidth="10" defaultColWidth="11.42578125" defaultRowHeight="15" x14ac:dyDescent="0.25"/>
  <cols>
    <col min="1" max="3" width="11.5703125" bestFit="1" customWidth="1"/>
    <col min="4" max="4" width="29.7109375" bestFit="1" customWidth="1"/>
    <col min="5" max="5" width="24.42578125" bestFit="1" customWidth="1"/>
    <col min="6" max="6" width="33.28515625" bestFit="1" customWidth="1"/>
    <col min="7" max="7" width="45.5703125" bestFit="1" customWidth="1"/>
    <col min="8" max="8" width="115" bestFit="1" customWidth="1"/>
    <col min="9" max="9" width="80.7109375" bestFit="1" customWidth="1"/>
    <col min="10" max="10" width="45.28515625" bestFit="1" customWidth="1"/>
    <col min="11" max="11" width="32.5703125" bestFit="1" customWidth="1"/>
    <col min="12" max="12" width="24.42578125" bestFit="1" customWidth="1"/>
    <col min="13" max="13" width="31.85546875" bestFit="1" customWidth="1"/>
    <col min="14" max="14" width="26.5703125" bestFit="1" customWidth="1"/>
    <col min="15" max="15" width="32.7109375" bestFit="1" customWidth="1"/>
    <col min="16" max="16" width="43.42578125" bestFit="1" customWidth="1"/>
    <col min="17" max="17" width="38.42578125" bestFit="1" customWidth="1"/>
    <col min="18" max="18" width="61.5703125" bestFit="1" customWidth="1"/>
    <col min="19" max="19" width="47.5703125" bestFit="1" customWidth="1"/>
    <col min="20" max="20" width="40.28515625" bestFit="1" customWidth="1"/>
    <col min="21" max="21" width="32.28515625" bestFit="1" customWidth="1"/>
    <col min="22" max="22" width="66.5703125" bestFit="1" customWidth="1"/>
    <col min="23" max="23" width="37.140625" bestFit="1" customWidth="1"/>
    <col min="24" max="24" width="112.7109375" bestFit="1" customWidth="1"/>
    <col min="25" max="25" width="132.85546875" bestFit="1" customWidth="1"/>
    <col min="26" max="26" width="114.7109375" bestFit="1" customWidth="1"/>
    <col min="27" max="27" width="11.7109375" bestFit="1" customWidth="1"/>
    <col min="28" max="28" width="216.85546875" bestFit="1" customWidth="1"/>
    <col min="29" max="29" width="50.85546875" bestFit="1" customWidth="1"/>
  </cols>
  <sheetData>
    <row r="1" spans="1:29" x14ac:dyDescent="0.25">
      <c r="A1" s="2" t="s">
        <v>24</v>
      </c>
    </row>
    <row r="3" spans="1:29" x14ac:dyDescent="0.25">
      <c r="A3" t="s">
        <v>25</v>
      </c>
      <c r="B3" t="s">
        <v>26</v>
      </c>
      <c r="C3" t="s">
        <v>27</v>
      </c>
      <c r="D3" t="s">
        <v>28</v>
      </c>
      <c r="E3" t="s">
        <v>29</v>
      </c>
      <c r="F3" t="s">
        <v>30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38</v>
      </c>
      <c r="O3" t="s">
        <v>39</v>
      </c>
      <c r="P3" t="s">
        <v>40</v>
      </c>
      <c r="Q3" t="s">
        <v>41</v>
      </c>
      <c r="R3" t="s">
        <v>42</v>
      </c>
      <c r="S3" t="s">
        <v>43</v>
      </c>
      <c r="T3" t="s">
        <v>44</v>
      </c>
      <c r="U3" t="s">
        <v>45</v>
      </c>
      <c r="V3" t="s">
        <v>46</v>
      </c>
      <c r="W3" t="s">
        <v>47</v>
      </c>
      <c r="X3" t="s">
        <v>48</v>
      </c>
      <c r="Y3" t="s">
        <v>49</v>
      </c>
      <c r="Z3" t="s">
        <v>50</v>
      </c>
      <c r="AA3" t="s">
        <v>51</v>
      </c>
      <c r="AB3" t="s">
        <v>52</v>
      </c>
      <c r="AC3" t="s">
        <v>53</v>
      </c>
    </row>
    <row r="4" spans="1:29" hidden="1" x14ac:dyDescent="0.25">
      <c r="A4">
        <v>1</v>
      </c>
      <c r="B4">
        <v>25</v>
      </c>
      <c r="C4" t="s">
        <v>54</v>
      </c>
      <c r="D4" t="s">
        <v>55</v>
      </c>
      <c r="E4">
        <v>1</v>
      </c>
      <c r="F4">
        <v>18</v>
      </c>
      <c r="G4" t="s">
        <v>56</v>
      </c>
      <c r="H4" t="s">
        <v>57</v>
      </c>
      <c r="I4" t="s">
        <v>58</v>
      </c>
      <c r="J4" t="s">
        <v>59</v>
      </c>
      <c r="K4" t="s">
        <v>60</v>
      </c>
      <c r="L4" t="s">
        <v>61</v>
      </c>
      <c r="M4">
        <v>5</v>
      </c>
      <c r="N4">
        <v>5</v>
      </c>
      <c r="O4">
        <v>5</v>
      </c>
      <c r="P4">
        <v>3</v>
      </c>
      <c r="Q4">
        <v>3</v>
      </c>
      <c r="R4" t="s">
        <v>62</v>
      </c>
      <c r="S4">
        <v>2</v>
      </c>
      <c r="T4" t="s">
        <v>63</v>
      </c>
      <c r="U4" t="s">
        <v>64</v>
      </c>
      <c r="V4" t="s">
        <v>65</v>
      </c>
      <c r="W4" t="s">
        <v>66</v>
      </c>
      <c r="X4" t="s">
        <v>67</v>
      </c>
      <c r="Y4" t="s">
        <v>68</v>
      </c>
      <c r="Z4" t="s">
        <v>69</v>
      </c>
      <c r="AA4" t="s">
        <v>66</v>
      </c>
      <c r="AB4" t="s">
        <v>70</v>
      </c>
      <c r="AC4" t="s">
        <v>71</v>
      </c>
    </row>
    <row r="5" spans="1:29" hidden="1" x14ac:dyDescent="0.25">
      <c r="A5">
        <v>2</v>
      </c>
      <c r="B5">
        <v>32</v>
      </c>
      <c r="C5" t="s">
        <v>72</v>
      </c>
      <c r="D5" t="s">
        <v>73</v>
      </c>
      <c r="E5">
        <v>1</v>
      </c>
      <c r="F5">
        <v>25</v>
      </c>
      <c r="G5" t="s">
        <v>74</v>
      </c>
      <c r="H5" t="s">
        <v>75</v>
      </c>
      <c r="I5" t="s">
        <v>76</v>
      </c>
      <c r="J5" t="s">
        <v>77</v>
      </c>
      <c r="K5" t="s">
        <v>78</v>
      </c>
      <c r="L5" t="s">
        <v>79</v>
      </c>
      <c r="M5">
        <v>4</v>
      </c>
      <c r="N5">
        <v>5</v>
      </c>
      <c r="O5">
        <v>0</v>
      </c>
      <c r="P5">
        <v>3</v>
      </c>
      <c r="Q5">
        <v>1</v>
      </c>
      <c r="R5" t="s">
        <v>62</v>
      </c>
      <c r="S5">
        <v>3</v>
      </c>
      <c r="T5" t="s">
        <v>80</v>
      </c>
      <c r="U5" t="s">
        <v>81</v>
      </c>
      <c r="V5" t="s">
        <v>82</v>
      </c>
      <c r="W5" t="s">
        <v>83</v>
      </c>
      <c r="X5" t="s">
        <v>66</v>
      </c>
      <c r="Y5" t="s">
        <v>84</v>
      </c>
      <c r="Z5" t="s">
        <v>85</v>
      </c>
      <c r="AA5" t="s">
        <v>66</v>
      </c>
      <c r="AB5" t="s">
        <v>86</v>
      </c>
      <c r="AC5" t="s">
        <v>71</v>
      </c>
    </row>
    <row r="6" spans="1:29" hidden="1" x14ac:dyDescent="0.25">
      <c r="A6">
        <v>3</v>
      </c>
      <c r="B6">
        <v>57</v>
      </c>
      <c r="C6" t="s">
        <v>72</v>
      </c>
      <c r="D6" t="s">
        <v>87</v>
      </c>
      <c r="E6">
        <v>1</v>
      </c>
      <c r="F6">
        <v>20</v>
      </c>
      <c r="G6" t="s">
        <v>88</v>
      </c>
      <c r="H6" t="s">
        <v>89</v>
      </c>
      <c r="I6" t="s">
        <v>90</v>
      </c>
      <c r="J6" t="s">
        <v>91</v>
      </c>
      <c r="K6" t="s">
        <v>78</v>
      </c>
      <c r="L6" t="s">
        <v>79</v>
      </c>
      <c r="M6">
        <v>4</v>
      </c>
      <c r="N6">
        <v>4</v>
      </c>
      <c r="O6">
        <v>4</v>
      </c>
      <c r="P6">
        <v>4</v>
      </c>
      <c r="Q6">
        <v>5</v>
      </c>
      <c r="R6" t="s">
        <v>92</v>
      </c>
      <c r="S6">
        <v>5</v>
      </c>
      <c r="T6" t="s">
        <v>107</v>
      </c>
      <c r="U6" t="s">
        <v>247</v>
      </c>
      <c r="V6" t="s">
        <v>93</v>
      </c>
      <c r="W6" t="s">
        <v>94</v>
      </c>
      <c r="X6" t="s">
        <v>95</v>
      </c>
      <c r="Y6" t="s">
        <v>96</v>
      </c>
      <c r="Z6" t="s">
        <v>97</v>
      </c>
      <c r="AA6" t="s">
        <v>98</v>
      </c>
      <c r="AB6" t="s">
        <v>99</v>
      </c>
      <c r="AC6" t="s">
        <v>71</v>
      </c>
    </row>
    <row r="7" spans="1:29" hidden="1" x14ac:dyDescent="0.25">
      <c r="A7">
        <v>4</v>
      </c>
      <c r="B7">
        <v>20</v>
      </c>
      <c r="C7" t="s">
        <v>54</v>
      </c>
      <c r="D7" t="s">
        <v>100</v>
      </c>
      <c r="E7">
        <v>1</v>
      </c>
      <c r="F7">
        <v>20</v>
      </c>
      <c r="G7" t="s">
        <v>101</v>
      </c>
      <c r="H7" t="s">
        <v>102</v>
      </c>
      <c r="I7" t="s">
        <v>103</v>
      </c>
      <c r="J7" t="s">
        <v>104</v>
      </c>
      <c r="K7" t="s">
        <v>78</v>
      </c>
      <c r="L7" t="s">
        <v>105</v>
      </c>
      <c r="M7">
        <v>2</v>
      </c>
      <c r="N7">
        <v>3</v>
      </c>
      <c r="O7">
        <v>2</v>
      </c>
      <c r="P7">
        <v>3</v>
      </c>
      <c r="Q7">
        <v>2</v>
      </c>
      <c r="R7" t="s">
        <v>106</v>
      </c>
      <c r="S7">
        <v>8</v>
      </c>
      <c r="T7" t="s">
        <v>107</v>
      </c>
      <c r="U7" t="s">
        <v>108</v>
      </c>
      <c r="V7" t="s">
        <v>93</v>
      </c>
      <c r="W7" t="s">
        <v>109</v>
      </c>
      <c r="X7" t="s">
        <v>66</v>
      </c>
      <c r="Y7" t="s">
        <v>84</v>
      </c>
      <c r="Z7" t="s">
        <v>66</v>
      </c>
      <c r="AA7" t="s">
        <v>66</v>
      </c>
      <c r="AB7" t="s">
        <v>110</v>
      </c>
      <c r="AC7" t="s">
        <v>71</v>
      </c>
    </row>
    <row r="8" spans="1:29" x14ac:dyDescent="0.25">
      <c r="A8">
        <v>5</v>
      </c>
      <c r="B8">
        <v>46</v>
      </c>
      <c r="C8" t="s">
        <v>54</v>
      </c>
      <c r="D8" t="s">
        <v>111</v>
      </c>
      <c r="E8">
        <v>1</v>
      </c>
      <c r="F8">
        <v>14</v>
      </c>
      <c r="G8" t="s">
        <v>112</v>
      </c>
      <c r="H8" t="s">
        <v>113</v>
      </c>
      <c r="I8" t="s">
        <v>114</v>
      </c>
      <c r="J8" t="s">
        <v>91</v>
      </c>
      <c r="K8" t="s">
        <v>115</v>
      </c>
      <c r="L8" t="s">
        <v>116</v>
      </c>
      <c r="M8">
        <v>1</v>
      </c>
      <c r="N8">
        <v>4</v>
      </c>
      <c r="O8">
        <v>1</v>
      </c>
      <c r="P8">
        <v>4</v>
      </c>
      <c r="Q8">
        <v>5</v>
      </c>
      <c r="R8" t="s">
        <v>62</v>
      </c>
      <c r="S8">
        <v>5</v>
      </c>
      <c r="T8">
        <v>60</v>
      </c>
      <c r="V8" t="s">
        <v>93</v>
      </c>
      <c r="W8" t="s">
        <v>66</v>
      </c>
      <c r="X8" t="s">
        <v>66</v>
      </c>
      <c r="Y8" t="s">
        <v>118</v>
      </c>
      <c r="Z8" t="s">
        <v>119</v>
      </c>
      <c r="AA8" t="s">
        <v>98</v>
      </c>
      <c r="AB8" t="s">
        <v>120</v>
      </c>
      <c r="AC8" t="s">
        <v>71</v>
      </c>
    </row>
    <row r="9" spans="1:29" x14ac:dyDescent="0.25">
      <c r="A9">
        <v>6</v>
      </c>
      <c r="B9">
        <v>47</v>
      </c>
      <c r="C9" t="s">
        <v>54</v>
      </c>
      <c r="D9" t="s">
        <v>121</v>
      </c>
      <c r="E9">
        <v>1</v>
      </c>
      <c r="F9">
        <v>7</v>
      </c>
      <c r="G9" t="s">
        <v>122</v>
      </c>
      <c r="H9" t="s">
        <v>123</v>
      </c>
      <c r="I9" t="s">
        <v>124</v>
      </c>
      <c r="J9" t="s">
        <v>125</v>
      </c>
      <c r="K9" t="s">
        <v>126</v>
      </c>
      <c r="L9" t="s">
        <v>105</v>
      </c>
      <c r="M9">
        <v>5</v>
      </c>
      <c r="N9">
        <v>5</v>
      </c>
      <c r="O9">
        <v>3</v>
      </c>
      <c r="P9">
        <v>5</v>
      </c>
      <c r="Q9">
        <v>5</v>
      </c>
      <c r="R9" t="s">
        <v>127</v>
      </c>
      <c r="S9">
        <v>3</v>
      </c>
      <c r="T9">
        <v>30</v>
      </c>
      <c r="U9">
        <v>120</v>
      </c>
      <c r="V9" t="s">
        <v>129</v>
      </c>
      <c r="W9" t="s">
        <v>130</v>
      </c>
      <c r="X9" t="s">
        <v>66</v>
      </c>
      <c r="Y9" t="s">
        <v>131</v>
      </c>
      <c r="Z9" t="s">
        <v>132</v>
      </c>
      <c r="AA9" t="s">
        <v>66</v>
      </c>
      <c r="AB9" t="s">
        <v>133</v>
      </c>
      <c r="AC9" t="s">
        <v>71</v>
      </c>
    </row>
    <row r="10" spans="1:29" hidden="1" x14ac:dyDescent="0.25">
      <c r="A10">
        <v>7</v>
      </c>
      <c r="B10">
        <v>25</v>
      </c>
      <c r="C10" t="s">
        <v>72</v>
      </c>
      <c r="D10" t="s">
        <v>134</v>
      </c>
      <c r="E10">
        <v>1</v>
      </c>
      <c r="F10">
        <v>3</v>
      </c>
      <c r="G10" t="s">
        <v>101</v>
      </c>
      <c r="H10" t="s">
        <v>135</v>
      </c>
      <c r="I10" t="s">
        <v>136</v>
      </c>
      <c r="J10" t="s">
        <v>137</v>
      </c>
      <c r="K10" t="s">
        <v>126</v>
      </c>
      <c r="L10" t="s">
        <v>79</v>
      </c>
      <c r="M10">
        <v>4</v>
      </c>
      <c r="N10">
        <v>3</v>
      </c>
      <c r="O10">
        <v>1</v>
      </c>
      <c r="P10">
        <v>5</v>
      </c>
      <c r="Q10">
        <v>5</v>
      </c>
      <c r="R10" t="s">
        <v>66</v>
      </c>
      <c r="S10">
        <v>1</v>
      </c>
      <c r="T10" t="s">
        <v>138</v>
      </c>
      <c r="U10" t="s">
        <v>64</v>
      </c>
      <c r="V10" t="s">
        <v>108</v>
      </c>
      <c r="W10" t="s">
        <v>66</v>
      </c>
      <c r="X10" t="s">
        <v>66</v>
      </c>
      <c r="Y10" t="s">
        <v>139</v>
      </c>
      <c r="Z10" t="s">
        <v>140</v>
      </c>
      <c r="AA10" t="s">
        <v>66</v>
      </c>
      <c r="AB10" t="s">
        <v>141</v>
      </c>
      <c r="AC10" t="s">
        <v>71</v>
      </c>
    </row>
    <row r="11" spans="1:29" hidden="1" x14ac:dyDescent="0.25">
      <c r="A11">
        <v>8</v>
      </c>
      <c r="B11">
        <v>28</v>
      </c>
      <c r="C11" t="s">
        <v>54</v>
      </c>
      <c r="D11" t="s">
        <v>142</v>
      </c>
      <c r="E11">
        <v>1</v>
      </c>
      <c r="F11">
        <v>3</v>
      </c>
      <c r="G11" t="s">
        <v>143</v>
      </c>
      <c r="H11" t="s">
        <v>144</v>
      </c>
      <c r="I11" t="s">
        <v>145</v>
      </c>
      <c r="J11" t="s">
        <v>77</v>
      </c>
      <c r="K11" t="s">
        <v>60</v>
      </c>
      <c r="L11" t="s">
        <v>146</v>
      </c>
      <c r="M11">
        <v>3</v>
      </c>
      <c r="N11">
        <v>3</v>
      </c>
      <c r="O11">
        <v>2</v>
      </c>
      <c r="P11">
        <v>2</v>
      </c>
      <c r="Q11">
        <v>4</v>
      </c>
      <c r="R11" t="s">
        <v>147</v>
      </c>
      <c r="S11">
        <v>1</v>
      </c>
      <c r="T11" t="s">
        <v>148</v>
      </c>
      <c r="U11" t="s">
        <v>149</v>
      </c>
      <c r="V11" t="s">
        <v>150</v>
      </c>
      <c r="W11" t="s">
        <v>151</v>
      </c>
      <c r="X11" t="s">
        <v>152</v>
      </c>
      <c r="Y11" t="s">
        <v>96</v>
      </c>
      <c r="Z11" t="s">
        <v>153</v>
      </c>
      <c r="AA11" t="s">
        <v>98</v>
      </c>
      <c r="AB11" t="s">
        <v>154</v>
      </c>
      <c r="AC11" t="s">
        <v>71</v>
      </c>
    </row>
    <row r="12" spans="1:29" hidden="1" x14ac:dyDescent="0.25">
      <c r="A12">
        <v>9</v>
      </c>
      <c r="B12">
        <v>69</v>
      </c>
      <c r="C12" t="s">
        <v>72</v>
      </c>
      <c r="D12" t="s">
        <v>155</v>
      </c>
      <c r="E12">
        <v>1</v>
      </c>
      <c r="F12">
        <v>16</v>
      </c>
      <c r="G12" t="s">
        <v>122</v>
      </c>
      <c r="H12" t="s">
        <v>156</v>
      </c>
      <c r="I12" t="s">
        <v>157</v>
      </c>
      <c r="J12" t="s">
        <v>91</v>
      </c>
      <c r="K12" t="s">
        <v>158</v>
      </c>
      <c r="L12" t="s">
        <v>159</v>
      </c>
      <c r="M12">
        <v>1</v>
      </c>
      <c r="N12">
        <v>1</v>
      </c>
      <c r="O12">
        <v>1</v>
      </c>
      <c r="P12">
        <v>5</v>
      </c>
      <c r="Q12">
        <v>5</v>
      </c>
      <c r="R12" t="s">
        <v>160</v>
      </c>
      <c r="S12">
        <v>2</v>
      </c>
      <c r="T12" t="s">
        <v>326</v>
      </c>
      <c r="U12" t="s">
        <v>327</v>
      </c>
      <c r="V12" t="s">
        <v>161</v>
      </c>
      <c r="W12" t="s">
        <v>83</v>
      </c>
      <c r="X12" t="s">
        <v>162</v>
      </c>
      <c r="Y12" t="s">
        <v>96</v>
      </c>
      <c r="Z12" t="s">
        <v>119</v>
      </c>
      <c r="AA12" t="s">
        <v>66</v>
      </c>
      <c r="AB12" t="s">
        <v>163</v>
      </c>
      <c r="AC12" t="s">
        <v>71</v>
      </c>
    </row>
    <row r="13" spans="1:29" hidden="1" x14ac:dyDescent="0.25">
      <c r="A13">
        <v>10</v>
      </c>
      <c r="B13">
        <v>18</v>
      </c>
      <c r="C13" t="s">
        <v>72</v>
      </c>
      <c r="D13" t="s">
        <v>155</v>
      </c>
      <c r="E13">
        <v>1</v>
      </c>
      <c r="F13">
        <v>4</v>
      </c>
      <c r="G13" t="s">
        <v>88</v>
      </c>
      <c r="H13" t="s">
        <v>164</v>
      </c>
      <c r="I13" t="s">
        <v>165</v>
      </c>
      <c r="J13" t="s">
        <v>166</v>
      </c>
      <c r="K13" t="s">
        <v>167</v>
      </c>
      <c r="L13" t="s">
        <v>168</v>
      </c>
      <c r="M13">
        <v>2</v>
      </c>
      <c r="N13">
        <v>4</v>
      </c>
      <c r="O13">
        <v>5</v>
      </c>
      <c r="P13">
        <v>3</v>
      </c>
      <c r="Q13">
        <v>4</v>
      </c>
      <c r="R13" t="s">
        <v>169</v>
      </c>
      <c r="S13">
        <v>1</v>
      </c>
      <c r="T13" t="s">
        <v>170</v>
      </c>
      <c r="U13" t="s">
        <v>171</v>
      </c>
      <c r="V13" t="s">
        <v>169</v>
      </c>
      <c r="W13" t="s">
        <v>66</v>
      </c>
      <c r="X13" t="s">
        <v>66</v>
      </c>
      <c r="Y13" t="s">
        <v>66</v>
      </c>
      <c r="Z13" t="s">
        <v>172</v>
      </c>
      <c r="AA13" t="s">
        <v>66</v>
      </c>
      <c r="AB13" t="s">
        <v>173</v>
      </c>
      <c r="AC13" t="s">
        <v>71</v>
      </c>
    </row>
    <row r="14" spans="1:29" hidden="1" x14ac:dyDescent="0.25">
      <c r="A14">
        <v>11</v>
      </c>
      <c r="B14">
        <v>18</v>
      </c>
      <c r="C14" t="s">
        <v>72</v>
      </c>
      <c r="D14" t="s">
        <v>100</v>
      </c>
      <c r="E14">
        <v>1</v>
      </c>
      <c r="F14">
        <v>8</v>
      </c>
      <c r="G14" t="s">
        <v>174</v>
      </c>
      <c r="H14" t="s">
        <v>175</v>
      </c>
      <c r="I14" t="s">
        <v>174</v>
      </c>
      <c r="J14" t="s">
        <v>166</v>
      </c>
      <c r="K14" t="s">
        <v>78</v>
      </c>
      <c r="L14" t="s">
        <v>79</v>
      </c>
      <c r="M14">
        <v>1</v>
      </c>
      <c r="N14">
        <v>2</v>
      </c>
      <c r="O14">
        <v>1</v>
      </c>
      <c r="P14">
        <v>1</v>
      </c>
      <c r="Q14">
        <v>5</v>
      </c>
      <c r="R14" t="s">
        <v>176</v>
      </c>
      <c r="S14">
        <v>1</v>
      </c>
      <c r="T14" t="s">
        <v>177</v>
      </c>
      <c r="U14" t="s">
        <v>64</v>
      </c>
      <c r="V14" t="s">
        <v>178</v>
      </c>
      <c r="W14" t="s">
        <v>66</v>
      </c>
      <c r="X14" t="s">
        <v>66</v>
      </c>
      <c r="Y14" t="s">
        <v>66</v>
      </c>
      <c r="Z14" t="s">
        <v>66</v>
      </c>
      <c r="AA14" t="s">
        <v>66</v>
      </c>
      <c r="AB14" t="s">
        <v>179</v>
      </c>
      <c r="AC14" t="s">
        <v>71</v>
      </c>
    </row>
    <row r="15" spans="1:29" hidden="1" x14ac:dyDescent="0.25">
      <c r="A15">
        <v>12</v>
      </c>
      <c r="B15">
        <v>51</v>
      </c>
      <c r="C15" t="s">
        <v>54</v>
      </c>
      <c r="D15" t="s">
        <v>180</v>
      </c>
      <c r="E15">
        <v>1</v>
      </c>
      <c r="F15">
        <v>0.6</v>
      </c>
      <c r="G15" t="s">
        <v>181</v>
      </c>
      <c r="H15" t="s">
        <v>182</v>
      </c>
      <c r="I15" t="s">
        <v>183</v>
      </c>
      <c r="J15" t="s">
        <v>91</v>
      </c>
      <c r="K15" t="s">
        <v>184</v>
      </c>
      <c r="L15" t="s">
        <v>185</v>
      </c>
      <c r="M15">
        <v>2</v>
      </c>
      <c r="N15">
        <v>1</v>
      </c>
      <c r="O15">
        <v>1</v>
      </c>
      <c r="P15">
        <v>2</v>
      </c>
      <c r="Q15">
        <v>4</v>
      </c>
      <c r="R15" t="s">
        <v>66</v>
      </c>
      <c r="S15">
        <v>3</v>
      </c>
      <c r="T15" t="s">
        <v>108</v>
      </c>
      <c r="U15" t="s">
        <v>328</v>
      </c>
      <c r="V15" t="s">
        <v>186</v>
      </c>
      <c r="W15" t="s">
        <v>66</v>
      </c>
      <c r="X15" t="s">
        <v>187</v>
      </c>
      <c r="Y15" t="s">
        <v>93</v>
      </c>
      <c r="Z15" t="s">
        <v>119</v>
      </c>
      <c r="AA15" t="s">
        <v>66</v>
      </c>
      <c r="AB15" t="s">
        <v>188</v>
      </c>
      <c r="AC15" t="s">
        <v>71</v>
      </c>
    </row>
    <row r="16" spans="1:29" hidden="1" x14ac:dyDescent="0.25">
      <c r="A16">
        <v>13</v>
      </c>
      <c r="B16">
        <v>33</v>
      </c>
      <c r="C16" t="s">
        <v>72</v>
      </c>
      <c r="D16" t="s">
        <v>189</v>
      </c>
      <c r="E16">
        <v>1</v>
      </c>
      <c r="F16">
        <v>33</v>
      </c>
      <c r="G16" t="s">
        <v>190</v>
      </c>
      <c r="H16" t="s">
        <v>191</v>
      </c>
      <c r="I16" t="s">
        <v>174</v>
      </c>
      <c r="J16" t="s">
        <v>166</v>
      </c>
      <c r="K16" t="s">
        <v>60</v>
      </c>
      <c r="L16" t="s">
        <v>79</v>
      </c>
      <c r="M16">
        <v>2</v>
      </c>
      <c r="N16">
        <v>1</v>
      </c>
      <c r="O16">
        <v>1</v>
      </c>
      <c r="P16">
        <v>2</v>
      </c>
      <c r="Q16">
        <v>4</v>
      </c>
      <c r="R16" t="s">
        <v>93</v>
      </c>
      <c r="S16">
        <v>4</v>
      </c>
      <c r="T16" t="s">
        <v>177</v>
      </c>
      <c r="U16" t="s">
        <v>107</v>
      </c>
      <c r="V16" t="s">
        <v>192</v>
      </c>
      <c r="W16" t="s">
        <v>66</v>
      </c>
      <c r="X16" t="s">
        <v>93</v>
      </c>
      <c r="Y16" t="s">
        <v>93</v>
      </c>
      <c r="Z16" t="s">
        <v>193</v>
      </c>
      <c r="AA16" t="s">
        <v>66</v>
      </c>
      <c r="AB16" t="s">
        <v>194</v>
      </c>
      <c r="AC16" t="s">
        <v>71</v>
      </c>
    </row>
    <row r="17" spans="1:29" x14ac:dyDescent="0.25">
      <c r="A17">
        <v>14</v>
      </c>
      <c r="B17">
        <v>44</v>
      </c>
      <c r="C17" t="s">
        <v>54</v>
      </c>
      <c r="D17" t="s">
        <v>195</v>
      </c>
      <c r="E17">
        <v>1</v>
      </c>
      <c r="F17">
        <v>18</v>
      </c>
      <c r="G17" t="s">
        <v>122</v>
      </c>
      <c r="H17" t="s">
        <v>196</v>
      </c>
      <c r="I17" t="s">
        <v>197</v>
      </c>
      <c r="J17" t="s">
        <v>91</v>
      </c>
      <c r="K17" t="s">
        <v>60</v>
      </c>
      <c r="L17" t="s">
        <v>79</v>
      </c>
      <c r="M17">
        <v>5</v>
      </c>
      <c r="N17">
        <v>1</v>
      </c>
      <c r="O17">
        <v>1</v>
      </c>
      <c r="P17">
        <v>1</v>
      </c>
      <c r="Q17">
        <v>5</v>
      </c>
      <c r="R17" t="s">
        <v>198</v>
      </c>
      <c r="S17">
        <v>1</v>
      </c>
      <c r="T17">
        <v>120</v>
      </c>
      <c r="U17">
        <v>180</v>
      </c>
      <c r="V17" t="s">
        <v>93</v>
      </c>
      <c r="W17" t="s">
        <v>200</v>
      </c>
      <c r="X17" t="s">
        <v>201</v>
      </c>
      <c r="Y17" t="s">
        <v>202</v>
      </c>
      <c r="Z17" t="s">
        <v>66</v>
      </c>
      <c r="AA17" t="s">
        <v>66</v>
      </c>
      <c r="AB17" t="s">
        <v>203</v>
      </c>
      <c r="AC17" t="s">
        <v>71</v>
      </c>
    </row>
    <row r="18" spans="1:29" hidden="1" x14ac:dyDescent="0.25">
      <c r="A18">
        <v>15</v>
      </c>
      <c r="B18">
        <v>37</v>
      </c>
      <c r="C18" t="s">
        <v>54</v>
      </c>
      <c r="D18" t="s">
        <v>204</v>
      </c>
      <c r="E18">
        <v>1</v>
      </c>
      <c r="F18">
        <v>4</v>
      </c>
      <c r="G18" t="s">
        <v>74</v>
      </c>
      <c r="H18" t="s">
        <v>205</v>
      </c>
      <c r="I18" t="s">
        <v>84</v>
      </c>
      <c r="J18" t="s">
        <v>77</v>
      </c>
      <c r="K18" t="s">
        <v>167</v>
      </c>
      <c r="L18" t="s">
        <v>206</v>
      </c>
      <c r="M18">
        <v>5</v>
      </c>
      <c r="N18">
        <v>5</v>
      </c>
      <c r="O18" t="s">
        <v>108</v>
      </c>
      <c r="P18">
        <v>5</v>
      </c>
      <c r="Q18">
        <v>5</v>
      </c>
      <c r="R18" t="s">
        <v>66</v>
      </c>
      <c r="S18">
        <v>5</v>
      </c>
      <c r="T18" t="s">
        <v>207</v>
      </c>
      <c r="U18" t="s">
        <v>208</v>
      </c>
      <c r="V18" t="s">
        <v>93</v>
      </c>
      <c r="W18" t="s">
        <v>66</v>
      </c>
      <c r="X18" t="s">
        <v>66</v>
      </c>
      <c r="Y18" t="s">
        <v>209</v>
      </c>
      <c r="Z18" t="s">
        <v>119</v>
      </c>
      <c r="AA18" t="s">
        <v>66</v>
      </c>
      <c r="AB18" t="s">
        <v>210</v>
      </c>
      <c r="AC18" t="s">
        <v>71</v>
      </c>
    </row>
    <row r="19" spans="1:29" hidden="1" x14ac:dyDescent="0.25">
      <c r="A19">
        <v>16</v>
      </c>
      <c r="B19">
        <v>37</v>
      </c>
      <c r="C19" t="s">
        <v>54</v>
      </c>
      <c r="D19" t="s">
        <v>211</v>
      </c>
      <c r="E19">
        <v>2</v>
      </c>
      <c r="F19">
        <v>0.8</v>
      </c>
      <c r="G19" t="s">
        <v>212</v>
      </c>
      <c r="H19" t="s">
        <v>213</v>
      </c>
      <c r="I19" t="s">
        <v>214</v>
      </c>
      <c r="J19" t="s">
        <v>77</v>
      </c>
      <c r="K19" t="s">
        <v>215</v>
      </c>
      <c r="L19" t="s">
        <v>216</v>
      </c>
      <c r="M19">
        <v>3</v>
      </c>
      <c r="N19">
        <v>4</v>
      </c>
      <c r="O19">
        <v>2</v>
      </c>
      <c r="P19">
        <v>2</v>
      </c>
      <c r="Q19">
        <v>1</v>
      </c>
      <c r="R19" t="s">
        <v>217</v>
      </c>
      <c r="S19">
        <v>3</v>
      </c>
      <c r="T19" t="s">
        <v>108</v>
      </c>
      <c r="U19" t="s">
        <v>218</v>
      </c>
      <c r="V19" t="s">
        <v>219</v>
      </c>
      <c r="W19" t="s">
        <v>220</v>
      </c>
      <c r="X19" t="s">
        <v>221</v>
      </c>
      <c r="Y19" t="s">
        <v>84</v>
      </c>
      <c r="Z19" t="s">
        <v>222</v>
      </c>
      <c r="AA19" t="s">
        <v>98</v>
      </c>
      <c r="AB19" t="s">
        <v>223</v>
      </c>
      <c r="AC19" t="s">
        <v>71</v>
      </c>
    </row>
    <row r="20" spans="1:29" hidden="1" x14ac:dyDescent="0.25">
      <c r="A20">
        <v>17</v>
      </c>
      <c r="B20">
        <v>32</v>
      </c>
      <c r="C20" t="s">
        <v>54</v>
      </c>
      <c r="D20" t="s">
        <v>100</v>
      </c>
      <c r="E20">
        <v>1</v>
      </c>
      <c r="F20">
        <v>32</v>
      </c>
      <c r="G20" t="s">
        <v>224</v>
      </c>
      <c r="H20" t="s">
        <v>84</v>
      </c>
      <c r="I20" t="s">
        <v>225</v>
      </c>
      <c r="J20" t="s">
        <v>91</v>
      </c>
      <c r="K20" t="s">
        <v>60</v>
      </c>
      <c r="L20" t="s">
        <v>84</v>
      </c>
      <c r="M20">
        <v>5</v>
      </c>
      <c r="N20">
        <v>1</v>
      </c>
      <c r="O20">
        <v>5</v>
      </c>
      <c r="P20">
        <v>3</v>
      </c>
      <c r="Q20">
        <v>5</v>
      </c>
      <c r="R20" t="s">
        <v>226</v>
      </c>
      <c r="S20">
        <v>1</v>
      </c>
      <c r="T20" t="s">
        <v>108</v>
      </c>
      <c r="U20" t="s">
        <v>108</v>
      </c>
      <c r="V20" t="s">
        <v>66</v>
      </c>
      <c r="W20" t="s">
        <v>151</v>
      </c>
      <c r="X20" t="s">
        <v>227</v>
      </c>
      <c r="Y20" t="s">
        <v>93</v>
      </c>
      <c r="Z20" t="s">
        <v>228</v>
      </c>
      <c r="AA20" t="s">
        <v>66</v>
      </c>
      <c r="AB20" t="s">
        <v>84</v>
      </c>
      <c r="AC20" t="s">
        <v>71</v>
      </c>
    </row>
    <row r="21" spans="1:29" hidden="1" x14ac:dyDescent="0.25">
      <c r="A21">
        <v>18</v>
      </c>
      <c r="B21">
        <v>24</v>
      </c>
      <c r="C21" t="s">
        <v>54</v>
      </c>
      <c r="D21" t="s">
        <v>229</v>
      </c>
      <c r="E21">
        <v>1</v>
      </c>
      <c r="F21">
        <v>24</v>
      </c>
      <c r="G21" t="s">
        <v>230</v>
      </c>
      <c r="H21" t="s">
        <v>231</v>
      </c>
      <c r="I21" t="s">
        <v>232</v>
      </c>
      <c r="J21" t="s">
        <v>77</v>
      </c>
      <c r="K21" t="s">
        <v>60</v>
      </c>
      <c r="L21" t="s">
        <v>233</v>
      </c>
      <c r="M21">
        <v>5</v>
      </c>
      <c r="N21">
        <v>5</v>
      </c>
      <c r="O21">
        <v>1</v>
      </c>
      <c r="P21" t="s">
        <v>108</v>
      </c>
      <c r="Q21">
        <v>3</v>
      </c>
      <c r="R21" t="s">
        <v>226</v>
      </c>
      <c r="S21">
        <v>7</v>
      </c>
      <c r="T21" t="s">
        <v>199</v>
      </c>
      <c r="U21" t="s">
        <v>199</v>
      </c>
      <c r="V21" t="s">
        <v>234</v>
      </c>
      <c r="W21" t="s">
        <v>66</v>
      </c>
      <c r="X21" t="s">
        <v>66</v>
      </c>
      <c r="Y21" t="s">
        <v>84</v>
      </c>
      <c r="Z21" t="s">
        <v>235</v>
      </c>
      <c r="AA21" t="s">
        <v>66</v>
      </c>
      <c r="AB21" t="s">
        <v>236</v>
      </c>
      <c r="AC21" t="s">
        <v>71</v>
      </c>
    </row>
    <row r="22" spans="1:29" hidden="1" x14ac:dyDescent="0.25">
      <c r="A22">
        <v>19</v>
      </c>
      <c r="B22">
        <v>51</v>
      </c>
      <c r="C22" t="s">
        <v>72</v>
      </c>
      <c r="D22" t="s">
        <v>237</v>
      </c>
      <c r="E22">
        <v>1</v>
      </c>
      <c r="F22">
        <v>32</v>
      </c>
      <c r="G22" t="s">
        <v>74</v>
      </c>
      <c r="H22" t="s">
        <v>102</v>
      </c>
      <c r="I22" t="s">
        <v>84</v>
      </c>
      <c r="J22" t="s">
        <v>238</v>
      </c>
      <c r="K22" t="s">
        <v>60</v>
      </c>
      <c r="L22" t="s">
        <v>79</v>
      </c>
      <c r="M22">
        <v>1</v>
      </c>
      <c r="N22">
        <v>1</v>
      </c>
      <c r="O22">
        <v>1</v>
      </c>
      <c r="P22">
        <v>3</v>
      </c>
      <c r="Q22">
        <v>4</v>
      </c>
      <c r="R22" t="s">
        <v>93</v>
      </c>
      <c r="S22">
        <v>1</v>
      </c>
      <c r="T22" t="s">
        <v>329</v>
      </c>
      <c r="U22" t="s">
        <v>199</v>
      </c>
      <c r="V22" t="s">
        <v>178</v>
      </c>
      <c r="W22" t="s">
        <v>66</v>
      </c>
      <c r="X22" t="s">
        <v>239</v>
      </c>
      <c r="Y22" t="s">
        <v>240</v>
      </c>
      <c r="Z22" t="s">
        <v>241</v>
      </c>
      <c r="AA22" t="s">
        <v>98</v>
      </c>
      <c r="AB22" t="s">
        <v>84</v>
      </c>
      <c r="AC22" t="s">
        <v>71</v>
      </c>
    </row>
    <row r="23" spans="1:29" x14ac:dyDescent="0.25">
      <c r="A23">
        <v>20</v>
      </c>
      <c r="B23">
        <v>42</v>
      </c>
      <c r="C23" t="s">
        <v>54</v>
      </c>
      <c r="D23" t="s">
        <v>242</v>
      </c>
      <c r="E23">
        <v>1</v>
      </c>
      <c r="F23">
        <v>42</v>
      </c>
      <c r="G23" t="s">
        <v>243</v>
      </c>
      <c r="H23" t="s">
        <v>244</v>
      </c>
      <c r="I23" t="s">
        <v>245</v>
      </c>
      <c r="J23" t="s">
        <v>238</v>
      </c>
      <c r="K23" t="s">
        <v>78</v>
      </c>
      <c r="L23" t="s">
        <v>79</v>
      </c>
      <c r="M23">
        <v>1</v>
      </c>
      <c r="N23">
        <v>5</v>
      </c>
      <c r="O23">
        <v>1</v>
      </c>
      <c r="P23">
        <v>3</v>
      </c>
      <c r="Q23">
        <v>3</v>
      </c>
      <c r="R23" t="s">
        <v>246</v>
      </c>
      <c r="S23">
        <v>3</v>
      </c>
      <c r="T23">
        <v>180</v>
      </c>
      <c r="U23">
        <v>180</v>
      </c>
      <c r="V23" t="s">
        <v>248</v>
      </c>
      <c r="W23" t="s">
        <v>249</v>
      </c>
      <c r="X23" t="s">
        <v>93</v>
      </c>
      <c r="Y23" t="s">
        <v>250</v>
      </c>
      <c r="Z23" t="s">
        <v>119</v>
      </c>
      <c r="AA23" t="s">
        <v>251</v>
      </c>
      <c r="AB23" t="s">
        <v>252</v>
      </c>
      <c r="AC23" t="s">
        <v>71</v>
      </c>
    </row>
    <row r="24" spans="1:29" hidden="1" x14ac:dyDescent="0.25">
      <c r="A24">
        <v>21</v>
      </c>
      <c r="B24">
        <v>20</v>
      </c>
      <c r="C24" t="s">
        <v>72</v>
      </c>
      <c r="D24" t="s">
        <v>253</v>
      </c>
      <c r="E24">
        <v>1</v>
      </c>
      <c r="F24">
        <v>12</v>
      </c>
      <c r="G24" t="s">
        <v>122</v>
      </c>
      <c r="H24" t="s">
        <v>254</v>
      </c>
      <c r="I24" t="s">
        <v>255</v>
      </c>
      <c r="J24" t="s">
        <v>238</v>
      </c>
      <c r="K24" t="s">
        <v>78</v>
      </c>
      <c r="L24" t="s">
        <v>79</v>
      </c>
      <c r="M24">
        <v>4</v>
      </c>
      <c r="N24">
        <v>5</v>
      </c>
      <c r="O24">
        <v>3</v>
      </c>
      <c r="P24">
        <v>4</v>
      </c>
      <c r="Q24">
        <v>4</v>
      </c>
      <c r="R24" t="s">
        <v>226</v>
      </c>
      <c r="S24">
        <v>5</v>
      </c>
      <c r="T24" t="s">
        <v>170</v>
      </c>
      <c r="U24" t="s">
        <v>107</v>
      </c>
      <c r="V24" t="s">
        <v>93</v>
      </c>
      <c r="W24" t="s">
        <v>83</v>
      </c>
      <c r="X24" t="s">
        <v>93</v>
      </c>
      <c r="Y24" t="s">
        <v>256</v>
      </c>
      <c r="Z24" t="s">
        <v>119</v>
      </c>
      <c r="AA24" t="s">
        <v>251</v>
      </c>
      <c r="AB24" t="s">
        <v>257</v>
      </c>
      <c r="AC24" t="s">
        <v>71</v>
      </c>
    </row>
    <row r="25" spans="1:29" x14ac:dyDescent="0.25">
      <c r="A25">
        <v>22</v>
      </c>
      <c r="B25">
        <v>42</v>
      </c>
      <c r="C25" t="s">
        <v>72</v>
      </c>
      <c r="D25" t="s">
        <v>73</v>
      </c>
      <c r="E25">
        <v>1</v>
      </c>
      <c r="F25">
        <v>22</v>
      </c>
      <c r="G25" t="s">
        <v>88</v>
      </c>
      <c r="H25" t="s">
        <v>258</v>
      </c>
      <c r="I25" t="s">
        <v>84</v>
      </c>
      <c r="J25" t="s">
        <v>166</v>
      </c>
      <c r="K25" t="s">
        <v>215</v>
      </c>
      <c r="L25" t="s">
        <v>259</v>
      </c>
      <c r="M25">
        <v>1</v>
      </c>
      <c r="N25">
        <v>5</v>
      </c>
      <c r="O25">
        <v>1</v>
      </c>
      <c r="P25">
        <v>5</v>
      </c>
      <c r="Q25" t="s">
        <v>108</v>
      </c>
      <c r="R25" t="s">
        <v>226</v>
      </c>
      <c r="S25">
        <v>1</v>
      </c>
      <c r="T25">
        <v>60</v>
      </c>
      <c r="U25">
        <v>90</v>
      </c>
      <c r="V25" t="s">
        <v>93</v>
      </c>
      <c r="W25" t="s">
        <v>66</v>
      </c>
      <c r="X25" t="s">
        <v>66</v>
      </c>
      <c r="Y25" t="s">
        <v>84</v>
      </c>
      <c r="Z25" t="s">
        <v>261</v>
      </c>
      <c r="AA25" t="s">
        <v>98</v>
      </c>
      <c r="AB25" t="s">
        <v>262</v>
      </c>
      <c r="AC25" t="s">
        <v>71</v>
      </c>
    </row>
    <row r="26" spans="1:29" x14ac:dyDescent="0.25">
      <c r="A26">
        <v>23</v>
      </c>
      <c r="B26">
        <v>46</v>
      </c>
      <c r="C26" t="s">
        <v>72</v>
      </c>
      <c r="D26" t="s">
        <v>263</v>
      </c>
      <c r="E26">
        <v>1</v>
      </c>
      <c r="F26">
        <v>6</v>
      </c>
      <c r="G26" t="s">
        <v>88</v>
      </c>
      <c r="H26" t="s">
        <v>264</v>
      </c>
      <c r="I26" t="s">
        <v>84</v>
      </c>
      <c r="J26" t="s">
        <v>166</v>
      </c>
      <c r="K26" t="s">
        <v>60</v>
      </c>
      <c r="L26" t="s">
        <v>79</v>
      </c>
      <c r="M26">
        <v>5</v>
      </c>
      <c r="N26">
        <v>1</v>
      </c>
      <c r="O26">
        <v>5</v>
      </c>
      <c r="P26">
        <v>5</v>
      </c>
      <c r="Q26">
        <v>2</v>
      </c>
      <c r="R26" t="s">
        <v>226</v>
      </c>
      <c r="S26">
        <v>2</v>
      </c>
      <c r="T26">
        <v>120</v>
      </c>
      <c r="U26">
        <v>90</v>
      </c>
      <c r="V26" t="s">
        <v>108</v>
      </c>
      <c r="W26" t="s">
        <v>93</v>
      </c>
      <c r="X26" t="s">
        <v>266</v>
      </c>
      <c r="Y26" t="s">
        <v>84</v>
      </c>
      <c r="Z26" t="s">
        <v>66</v>
      </c>
      <c r="AA26" t="s">
        <v>66</v>
      </c>
      <c r="AB26" t="s">
        <v>267</v>
      </c>
      <c r="AC26" t="s">
        <v>71</v>
      </c>
    </row>
    <row r="27" spans="1:29" x14ac:dyDescent="0.25">
      <c r="A27">
        <v>24</v>
      </c>
      <c r="B27">
        <v>41</v>
      </c>
      <c r="C27" t="s">
        <v>72</v>
      </c>
      <c r="D27" t="s">
        <v>268</v>
      </c>
      <c r="E27">
        <v>1</v>
      </c>
      <c r="F27">
        <v>8</v>
      </c>
      <c r="G27" t="s">
        <v>269</v>
      </c>
      <c r="H27" t="s">
        <v>270</v>
      </c>
      <c r="I27" t="s">
        <v>271</v>
      </c>
      <c r="J27" t="s">
        <v>91</v>
      </c>
      <c r="K27" t="s">
        <v>60</v>
      </c>
      <c r="L27" t="s">
        <v>79</v>
      </c>
      <c r="M27">
        <v>3</v>
      </c>
      <c r="N27">
        <v>3</v>
      </c>
      <c r="O27">
        <v>3</v>
      </c>
      <c r="P27" t="s">
        <v>108</v>
      </c>
      <c r="Q27">
        <v>1</v>
      </c>
      <c r="R27" t="s">
        <v>226</v>
      </c>
      <c r="S27">
        <v>2</v>
      </c>
      <c r="T27">
        <v>120</v>
      </c>
      <c r="U27">
        <v>120</v>
      </c>
      <c r="V27" t="s">
        <v>273</v>
      </c>
      <c r="W27" t="s">
        <v>274</v>
      </c>
      <c r="X27" t="s">
        <v>66</v>
      </c>
      <c r="Y27" t="s">
        <v>84</v>
      </c>
      <c r="Z27" t="s">
        <v>275</v>
      </c>
      <c r="AA27" t="s">
        <v>66</v>
      </c>
      <c r="AB27" t="s">
        <v>276</v>
      </c>
      <c r="AC27" t="s">
        <v>71</v>
      </c>
    </row>
    <row r="28" spans="1:29" hidden="1" x14ac:dyDescent="0.25">
      <c r="A28">
        <v>25</v>
      </c>
      <c r="B28">
        <v>53</v>
      </c>
      <c r="C28" t="s">
        <v>54</v>
      </c>
      <c r="D28" t="s">
        <v>189</v>
      </c>
      <c r="E28">
        <v>1</v>
      </c>
      <c r="F28">
        <v>16</v>
      </c>
      <c r="G28" t="s">
        <v>277</v>
      </c>
      <c r="H28" t="s">
        <v>278</v>
      </c>
      <c r="I28" t="s">
        <v>279</v>
      </c>
      <c r="J28" t="s">
        <v>91</v>
      </c>
      <c r="K28" t="s">
        <v>60</v>
      </c>
      <c r="L28" t="s">
        <v>259</v>
      </c>
      <c r="M28">
        <v>1</v>
      </c>
      <c r="N28">
        <v>4</v>
      </c>
      <c r="O28">
        <v>3</v>
      </c>
      <c r="P28">
        <v>2</v>
      </c>
      <c r="Q28">
        <v>4</v>
      </c>
      <c r="R28" t="s">
        <v>280</v>
      </c>
      <c r="S28">
        <v>2</v>
      </c>
      <c r="T28" t="s">
        <v>330</v>
      </c>
      <c r="U28" t="s">
        <v>331</v>
      </c>
      <c r="V28" t="s">
        <v>108</v>
      </c>
      <c r="W28" t="s">
        <v>108</v>
      </c>
      <c r="X28" t="s">
        <v>281</v>
      </c>
      <c r="Y28" t="s">
        <v>93</v>
      </c>
      <c r="Z28" t="s">
        <v>66</v>
      </c>
      <c r="AA28" t="s">
        <v>98</v>
      </c>
      <c r="AB28" t="s">
        <v>282</v>
      </c>
      <c r="AC28" t="s">
        <v>71</v>
      </c>
    </row>
    <row r="29" spans="1:29" hidden="1" x14ac:dyDescent="0.25">
      <c r="A29">
        <v>26</v>
      </c>
      <c r="B29">
        <v>28</v>
      </c>
      <c r="C29" t="s">
        <v>72</v>
      </c>
      <c r="D29" t="s">
        <v>283</v>
      </c>
      <c r="E29">
        <v>1</v>
      </c>
      <c r="F29">
        <v>0.4</v>
      </c>
      <c r="G29" t="s">
        <v>174</v>
      </c>
      <c r="H29" t="s">
        <v>284</v>
      </c>
      <c r="I29" t="s">
        <v>285</v>
      </c>
      <c r="J29" t="s">
        <v>91</v>
      </c>
      <c r="K29" t="s">
        <v>286</v>
      </c>
      <c r="L29" t="s">
        <v>168</v>
      </c>
      <c r="M29">
        <v>3</v>
      </c>
      <c r="N29">
        <v>3</v>
      </c>
      <c r="O29">
        <v>1</v>
      </c>
      <c r="P29" t="s">
        <v>108</v>
      </c>
      <c r="Q29" t="s">
        <v>108</v>
      </c>
      <c r="R29" t="s">
        <v>226</v>
      </c>
      <c r="S29">
        <v>4</v>
      </c>
      <c r="T29" t="s">
        <v>287</v>
      </c>
      <c r="U29" t="s">
        <v>64</v>
      </c>
      <c r="V29" t="s">
        <v>93</v>
      </c>
      <c r="W29" t="s">
        <v>66</v>
      </c>
      <c r="X29" t="s">
        <v>288</v>
      </c>
      <c r="Y29" t="s">
        <v>289</v>
      </c>
      <c r="Z29" t="s">
        <v>119</v>
      </c>
      <c r="AA29" t="s">
        <v>66</v>
      </c>
      <c r="AB29" t="s">
        <v>290</v>
      </c>
      <c r="AC29" t="s">
        <v>71</v>
      </c>
    </row>
    <row r="30" spans="1:29" hidden="1" x14ac:dyDescent="0.25">
      <c r="A30">
        <v>27</v>
      </c>
      <c r="B30">
        <v>50</v>
      </c>
      <c r="C30" t="s">
        <v>54</v>
      </c>
      <c r="D30" t="s">
        <v>204</v>
      </c>
      <c r="E30">
        <v>1</v>
      </c>
      <c r="F30">
        <v>10</v>
      </c>
      <c r="G30" t="s">
        <v>291</v>
      </c>
      <c r="H30" t="s">
        <v>292</v>
      </c>
      <c r="I30" t="s">
        <v>293</v>
      </c>
      <c r="J30" t="s">
        <v>91</v>
      </c>
      <c r="K30" t="s">
        <v>60</v>
      </c>
      <c r="L30" t="s">
        <v>294</v>
      </c>
      <c r="M30">
        <v>5</v>
      </c>
      <c r="N30">
        <v>5</v>
      </c>
      <c r="O30">
        <v>1</v>
      </c>
      <c r="P30">
        <v>5</v>
      </c>
      <c r="Q30">
        <v>2</v>
      </c>
      <c r="R30" t="s">
        <v>295</v>
      </c>
      <c r="S30">
        <v>1</v>
      </c>
      <c r="T30" t="s">
        <v>332</v>
      </c>
      <c r="U30" t="s">
        <v>287</v>
      </c>
      <c r="V30" t="s">
        <v>296</v>
      </c>
      <c r="W30" t="s">
        <v>130</v>
      </c>
      <c r="X30" t="s">
        <v>297</v>
      </c>
      <c r="Y30" t="s">
        <v>84</v>
      </c>
      <c r="Z30" t="s">
        <v>298</v>
      </c>
      <c r="AA30" t="s">
        <v>98</v>
      </c>
      <c r="AB30" t="s">
        <v>299</v>
      </c>
      <c r="AC30" t="s">
        <v>71</v>
      </c>
    </row>
    <row r="31" spans="1:29" x14ac:dyDescent="0.25">
      <c r="A31">
        <v>28</v>
      </c>
      <c r="B31">
        <v>42</v>
      </c>
      <c r="C31" t="s">
        <v>54</v>
      </c>
      <c r="D31" t="s">
        <v>300</v>
      </c>
      <c r="E31">
        <v>1</v>
      </c>
      <c r="F31">
        <v>5</v>
      </c>
      <c r="G31" t="s">
        <v>301</v>
      </c>
      <c r="H31" t="s">
        <v>302</v>
      </c>
      <c r="I31" t="s">
        <v>84</v>
      </c>
      <c r="J31" t="s">
        <v>91</v>
      </c>
      <c r="K31" t="s">
        <v>303</v>
      </c>
      <c r="L31" t="s">
        <v>304</v>
      </c>
      <c r="M31">
        <v>3</v>
      </c>
      <c r="N31">
        <v>4</v>
      </c>
      <c r="O31">
        <v>3</v>
      </c>
      <c r="P31">
        <v>3</v>
      </c>
      <c r="Q31" t="s">
        <v>108</v>
      </c>
      <c r="R31" t="s">
        <v>305</v>
      </c>
      <c r="S31">
        <v>3</v>
      </c>
      <c r="T31">
        <v>120</v>
      </c>
      <c r="U31">
        <v>90</v>
      </c>
      <c r="V31" t="s">
        <v>306</v>
      </c>
      <c r="W31" t="s">
        <v>83</v>
      </c>
      <c r="X31" t="s">
        <v>307</v>
      </c>
      <c r="Y31" t="s">
        <v>93</v>
      </c>
      <c r="Z31" t="s">
        <v>119</v>
      </c>
      <c r="AA31" t="s">
        <v>66</v>
      </c>
      <c r="AB31" t="s">
        <v>308</v>
      </c>
      <c r="AC31" t="s">
        <v>71</v>
      </c>
    </row>
    <row r="32" spans="1:29" x14ac:dyDescent="0.25">
      <c r="A32">
        <v>29</v>
      </c>
      <c r="B32">
        <v>41</v>
      </c>
      <c r="C32" t="s">
        <v>72</v>
      </c>
      <c r="D32" t="s">
        <v>309</v>
      </c>
      <c r="E32">
        <v>1</v>
      </c>
      <c r="F32">
        <v>5</v>
      </c>
      <c r="G32" t="s">
        <v>310</v>
      </c>
      <c r="H32" t="s">
        <v>311</v>
      </c>
      <c r="I32" t="s">
        <v>84</v>
      </c>
      <c r="J32" t="s">
        <v>312</v>
      </c>
      <c r="K32" t="s">
        <v>60</v>
      </c>
      <c r="L32" t="s">
        <v>313</v>
      </c>
      <c r="M32">
        <v>5</v>
      </c>
      <c r="N32">
        <v>5</v>
      </c>
      <c r="O32">
        <v>1</v>
      </c>
      <c r="P32">
        <v>4</v>
      </c>
      <c r="Q32">
        <v>4</v>
      </c>
      <c r="R32" t="s">
        <v>62</v>
      </c>
      <c r="S32">
        <v>2</v>
      </c>
      <c r="U32">
        <v>180</v>
      </c>
      <c r="V32" t="s">
        <v>93</v>
      </c>
      <c r="W32" t="s">
        <v>151</v>
      </c>
      <c r="X32" t="s">
        <v>314</v>
      </c>
      <c r="Y32" t="s">
        <v>315</v>
      </c>
      <c r="Z32" t="s">
        <v>66</v>
      </c>
      <c r="AA32" t="s">
        <v>66</v>
      </c>
      <c r="AB32" t="s">
        <v>316</v>
      </c>
      <c r="AC32" t="s">
        <v>71</v>
      </c>
    </row>
    <row r="33" spans="1:29" hidden="1" x14ac:dyDescent="0.25">
      <c r="A33">
        <v>30</v>
      </c>
      <c r="B33">
        <v>19</v>
      </c>
      <c r="C33" t="s">
        <v>72</v>
      </c>
      <c r="D33" t="s">
        <v>317</v>
      </c>
      <c r="E33">
        <v>1</v>
      </c>
      <c r="F33">
        <v>19</v>
      </c>
      <c r="G33" t="s">
        <v>122</v>
      </c>
      <c r="H33" t="s">
        <v>318</v>
      </c>
      <c r="I33" t="s">
        <v>319</v>
      </c>
      <c r="J33" t="s">
        <v>77</v>
      </c>
      <c r="K33" t="s">
        <v>60</v>
      </c>
      <c r="L33" t="s">
        <v>61</v>
      </c>
      <c r="M33">
        <v>2</v>
      </c>
      <c r="N33">
        <v>2</v>
      </c>
      <c r="O33">
        <v>3</v>
      </c>
      <c r="P33" t="s">
        <v>108</v>
      </c>
      <c r="Q33">
        <v>3</v>
      </c>
      <c r="R33" t="s">
        <v>320</v>
      </c>
      <c r="S33">
        <v>1</v>
      </c>
      <c r="T33" t="s">
        <v>321</v>
      </c>
      <c r="U33" t="s">
        <v>81</v>
      </c>
      <c r="V33" t="s">
        <v>93</v>
      </c>
      <c r="W33" t="s">
        <v>83</v>
      </c>
      <c r="X33" t="s">
        <v>322</v>
      </c>
      <c r="Y33" t="s">
        <v>323</v>
      </c>
      <c r="Z33" t="s">
        <v>119</v>
      </c>
      <c r="AA33" t="s">
        <v>66</v>
      </c>
      <c r="AB33" t="s">
        <v>324</v>
      </c>
      <c r="AC33" t="s">
        <v>71</v>
      </c>
    </row>
    <row r="34" spans="1:29" ht="15.75" thickBot="1" x14ac:dyDescent="0.3">
      <c r="T34">
        <f>AVERAGE(T8:T32)</f>
        <v>101.25</v>
      </c>
      <c r="U34">
        <f>AVERAGE(U8:U32)</f>
        <v>131.25</v>
      </c>
    </row>
    <row r="35" spans="1:29" x14ac:dyDescent="0.25">
      <c r="C35" s="25"/>
      <c r="D35" s="26"/>
      <c r="E35" s="26"/>
      <c r="F35" s="26"/>
      <c r="G35" s="26"/>
      <c r="H35" s="27"/>
    </row>
    <row r="36" spans="1:29" ht="15.75" thickBot="1" x14ac:dyDescent="0.3">
      <c r="C36" s="28"/>
      <c r="D36" s="29"/>
      <c r="E36" s="29"/>
      <c r="F36" s="29"/>
      <c r="G36" s="29"/>
      <c r="H36" s="30"/>
      <c r="T36" s="31">
        <f>SUM(Tabla134[[#Totals],[Tiempo promedio de espera del vehículo]:[Tiempo total de desplazamiento]])+35</f>
        <v>267.5</v>
      </c>
      <c r="U36" s="31"/>
    </row>
    <row r="37" spans="1:29" x14ac:dyDescent="0.25">
      <c r="T37" s="32" t="s">
        <v>333</v>
      </c>
      <c r="U37" s="32"/>
    </row>
    <row r="137" ht="35.25" customHeight="1" x14ac:dyDescent="0.25"/>
  </sheetData>
  <mergeCells count="3">
    <mergeCell ref="C35:H36"/>
    <mergeCell ref="T36:U36"/>
    <mergeCell ref="T37:U37"/>
  </mergeCells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0765C-DE43-4A48-8EA7-DCAD1057E0AA}">
  <dimension ref="A1:AC137"/>
  <sheetViews>
    <sheetView topLeftCell="A2" zoomScale="55" zoomScaleNormal="55" workbookViewId="0">
      <selection activeCell="C35" sqref="C35:H36"/>
    </sheetView>
  </sheetViews>
  <sheetFormatPr baseColWidth="10" defaultColWidth="11.42578125" defaultRowHeight="15" x14ac:dyDescent="0.25"/>
  <cols>
    <col min="1" max="3" width="11.5703125" bestFit="1" customWidth="1"/>
    <col min="4" max="4" width="29.7109375" bestFit="1" customWidth="1"/>
    <col min="5" max="5" width="24.42578125" bestFit="1" customWidth="1"/>
    <col min="6" max="6" width="33.28515625" bestFit="1" customWidth="1"/>
    <col min="7" max="7" width="45.5703125" bestFit="1" customWidth="1"/>
    <col min="8" max="8" width="115" bestFit="1" customWidth="1"/>
    <col min="9" max="9" width="80.7109375" bestFit="1" customWidth="1"/>
    <col min="10" max="10" width="45.28515625" bestFit="1" customWidth="1"/>
    <col min="11" max="11" width="32.5703125" bestFit="1" customWidth="1"/>
    <col min="12" max="12" width="24.42578125" bestFit="1" customWidth="1"/>
    <col min="13" max="13" width="31.85546875" bestFit="1" customWidth="1"/>
    <col min="14" max="14" width="26.5703125" bestFit="1" customWidth="1"/>
    <col min="15" max="15" width="32.7109375" bestFit="1" customWidth="1"/>
    <col min="16" max="16" width="43.42578125" bestFit="1" customWidth="1"/>
    <col min="17" max="17" width="38.42578125" bestFit="1" customWidth="1"/>
    <col min="18" max="18" width="61.5703125" bestFit="1" customWidth="1"/>
    <col min="19" max="19" width="47.5703125" bestFit="1" customWidth="1"/>
    <col min="20" max="20" width="40.28515625" bestFit="1" customWidth="1"/>
    <col min="21" max="21" width="32.28515625" bestFit="1" customWidth="1"/>
    <col min="22" max="22" width="66.5703125" bestFit="1" customWidth="1"/>
    <col min="23" max="23" width="37.140625" bestFit="1" customWidth="1"/>
    <col min="24" max="24" width="112.7109375" bestFit="1" customWidth="1"/>
    <col min="25" max="25" width="132.85546875" bestFit="1" customWidth="1"/>
    <col min="26" max="26" width="114.7109375" bestFit="1" customWidth="1"/>
    <col min="27" max="27" width="11.7109375" bestFit="1" customWidth="1"/>
    <col min="28" max="28" width="216.85546875" bestFit="1" customWidth="1"/>
    <col min="29" max="29" width="50.85546875" bestFit="1" customWidth="1"/>
  </cols>
  <sheetData>
    <row r="1" spans="1:29" x14ac:dyDescent="0.25">
      <c r="A1" s="2" t="s">
        <v>24</v>
      </c>
    </row>
    <row r="3" spans="1:29" x14ac:dyDescent="0.25">
      <c r="A3" t="s">
        <v>25</v>
      </c>
      <c r="B3" t="s">
        <v>26</v>
      </c>
      <c r="C3" t="s">
        <v>27</v>
      </c>
      <c r="D3" t="s">
        <v>28</v>
      </c>
      <c r="E3" t="s">
        <v>29</v>
      </c>
      <c r="F3" t="s">
        <v>30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38</v>
      </c>
      <c r="O3" t="s">
        <v>39</v>
      </c>
      <c r="P3" t="s">
        <v>40</v>
      </c>
      <c r="Q3" t="s">
        <v>41</v>
      </c>
      <c r="R3" t="s">
        <v>42</v>
      </c>
      <c r="S3" t="s">
        <v>43</v>
      </c>
      <c r="T3" t="s">
        <v>44</v>
      </c>
      <c r="U3" t="s">
        <v>45</v>
      </c>
      <c r="V3" t="s">
        <v>46</v>
      </c>
      <c r="W3" t="s">
        <v>47</v>
      </c>
      <c r="X3" t="s">
        <v>48</v>
      </c>
      <c r="Y3" t="s">
        <v>49</v>
      </c>
      <c r="Z3" t="s">
        <v>50</v>
      </c>
      <c r="AA3" t="s">
        <v>51</v>
      </c>
      <c r="AB3" t="s">
        <v>52</v>
      </c>
      <c r="AC3" t="s">
        <v>53</v>
      </c>
    </row>
    <row r="4" spans="1:29" hidden="1" x14ac:dyDescent="0.25">
      <c r="A4">
        <v>1</v>
      </c>
      <c r="B4">
        <v>25</v>
      </c>
      <c r="C4" t="s">
        <v>54</v>
      </c>
      <c r="D4" t="s">
        <v>55</v>
      </c>
      <c r="E4">
        <v>1</v>
      </c>
      <c r="F4">
        <v>18</v>
      </c>
      <c r="G4" t="s">
        <v>56</v>
      </c>
      <c r="H4" t="s">
        <v>57</v>
      </c>
      <c r="I4" t="s">
        <v>58</v>
      </c>
      <c r="J4" t="s">
        <v>59</v>
      </c>
      <c r="K4" t="s">
        <v>60</v>
      </c>
      <c r="L4" t="s">
        <v>61</v>
      </c>
      <c r="M4">
        <v>5</v>
      </c>
      <c r="N4">
        <v>5</v>
      </c>
      <c r="O4">
        <v>5</v>
      </c>
      <c r="P4">
        <v>3</v>
      </c>
      <c r="Q4">
        <v>3</v>
      </c>
      <c r="R4" t="s">
        <v>62</v>
      </c>
      <c r="S4">
        <v>2</v>
      </c>
      <c r="T4" t="s">
        <v>63</v>
      </c>
      <c r="U4" t="s">
        <v>64</v>
      </c>
      <c r="V4" t="s">
        <v>65</v>
      </c>
      <c r="W4" t="s">
        <v>66</v>
      </c>
      <c r="X4" t="s">
        <v>67</v>
      </c>
      <c r="Y4" t="s">
        <v>68</v>
      </c>
      <c r="Z4" t="s">
        <v>69</v>
      </c>
      <c r="AA4" t="s">
        <v>66</v>
      </c>
      <c r="AB4" t="s">
        <v>70</v>
      </c>
      <c r="AC4" t="s">
        <v>71</v>
      </c>
    </row>
    <row r="5" spans="1:29" x14ac:dyDescent="0.25">
      <c r="A5">
        <v>2</v>
      </c>
      <c r="B5">
        <v>32</v>
      </c>
      <c r="C5" t="s">
        <v>72</v>
      </c>
      <c r="D5" t="s">
        <v>73</v>
      </c>
      <c r="E5">
        <v>1</v>
      </c>
      <c r="F5">
        <v>25</v>
      </c>
      <c r="G5" t="s">
        <v>74</v>
      </c>
      <c r="H5" t="s">
        <v>75</v>
      </c>
      <c r="I5" t="s">
        <v>76</v>
      </c>
      <c r="J5" t="s">
        <v>77</v>
      </c>
      <c r="K5" t="s">
        <v>78</v>
      </c>
      <c r="L5" t="s">
        <v>79</v>
      </c>
      <c r="M5">
        <v>4</v>
      </c>
      <c r="N5">
        <v>5</v>
      </c>
      <c r="O5">
        <v>0</v>
      </c>
      <c r="P5">
        <v>3</v>
      </c>
      <c r="Q5">
        <v>1</v>
      </c>
      <c r="R5" t="s">
        <v>62</v>
      </c>
      <c r="S5">
        <v>3</v>
      </c>
      <c r="T5">
        <v>150</v>
      </c>
      <c r="U5">
        <v>120</v>
      </c>
      <c r="V5" t="s">
        <v>82</v>
      </c>
      <c r="W5" t="s">
        <v>83</v>
      </c>
      <c r="X5" t="s">
        <v>66</v>
      </c>
      <c r="Y5" t="s">
        <v>84</v>
      </c>
      <c r="Z5" t="s">
        <v>85</v>
      </c>
      <c r="AA5" t="s">
        <v>66</v>
      </c>
      <c r="AB5" t="s">
        <v>86</v>
      </c>
      <c r="AC5" t="s">
        <v>71</v>
      </c>
    </row>
    <row r="6" spans="1:29" hidden="1" x14ac:dyDescent="0.25">
      <c r="A6">
        <v>3</v>
      </c>
      <c r="B6">
        <v>57</v>
      </c>
      <c r="C6" t="s">
        <v>72</v>
      </c>
      <c r="D6" t="s">
        <v>87</v>
      </c>
      <c r="E6">
        <v>1</v>
      </c>
      <c r="F6">
        <v>20</v>
      </c>
      <c r="G6" t="s">
        <v>88</v>
      </c>
      <c r="H6" t="s">
        <v>89</v>
      </c>
      <c r="I6" t="s">
        <v>90</v>
      </c>
      <c r="J6" t="s">
        <v>91</v>
      </c>
      <c r="K6" t="s">
        <v>78</v>
      </c>
      <c r="L6" t="s">
        <v>79</v>
      </c>
      <c r="M6">
        <v>4</v>
      </c>
      <c r="N6">
        <v>4</v>
      </c>
      <c r="O6">
        <v>4</v>
      </c>
      <c r="P6">
        <v>4</v>
      </c>
      <c r="Q6">
        <v>5</v>
      </c>
      <c r="R6" t="s">
        <v>92</v>
      </c>
      <c r="S6">
        <v>5</v>
      </c>
      <c r="T6" t="s">
        <v>107</v>
      </c>
      <c r="U6" t="s">
        <v>247</v>
      </c>
      <c r="V6" t="s">
        <v>93</v>
      </c>
      <c r="W6" t="s">
        <v>94</v>
      </c>
      <c r="X6" t="s">
        <v>95</v>
      </c>
      <c r="Y6" t="s">
        <v>96</v>
      </c>
      <c r="Z6" t="s">
        <v>97</v>
      </c>
      <c r="AA6" t="s">
        <v>98</v>
      </c>
      <c r="AB6" t="s">
        <v>99</v>
      </c>
      <c r="AC6" t="s">
        <v>71</v>
      </c>
    </row>
    <row r="7" spans="1:29" hidden="1" x14ac:dyDescent="0.25">
      <c r="A7">
        <v>4</v>
      </c>
      <c r="B7">
        <v>20</v>
      </c>
      <c r="C7" t="s">
        <v>54</v>
      </c>
      <c r="D7" t="s">
        <v>100</v>
      </c>
      <c r="E7">
        <v>1</v>
      </c>
      <c r="F7">
        <v>20</v>
      </c>
      <c r="G7" t="s">
        <v>101</v>
      </c>
      <c r="H7" t="s">
        <v>102</v>
      </c>
      <c r="I7" t="s">
        <v>103</v>
      </c>
      <c r="J7" t="s">
        <v>104</v>
      </c>
      <c r="K7" t="s">
        <v>78</v>
      </c>
      <c r="L7" t="s">
        <v>105</v>
      </c>
      <c r="M7">
        <v>2</v>
      </c>
      <c r="N7">
        <v>3</v>
      </c>
      <c r="O7">
        <v>2</v>
      </c>
      <c r="P7">
        <v>3</v>
      </c>
      <c r="Q7">
        <v>2</v>
      </c>
      <c r="R7" t="s">
        <v>106</v>
      </c>
      <c r="S7">
        <v>8</v>
      </c>
      <c r="T7" t="s">
        <v>107</v>
      </c>
      <c r="U7" t="s">
        <v>108</v>
      </c>
      <c r="V7" t="s">
        <v>93</v>
      </c>
      <c r="W7" t="s">
        <v>109</v>
      </c>
      <c r="X7" t="s">
        <v>66</v>
      </c>
      <c r="Y7" t="s">
        <v>84</v>
      </c>
      <c r="Z7" t="s">
        <v>66</v>
      </c>
      <c r="AA7" t="s">
        <v>66</v>
      </c>
      <c r="AB7" t="s">
        <v>110</v>
      </c>
      <c r="AC7" t="s">
        <v>71</v>
      </c>
    </row>
    <row r="8" spans="1:29" hidden="1" x14ac:dyDescent="0.25">
      <c r="A8">
        <v>5</v>
      </c>
      <c r="B8">
        <v>46</v>
      </c>
      <c r="C8" t="s">
        <v>54</v>
      </c>
      <c r="D8" t="s">
        <v>111</v>
      </c>
      <c r="E8">
        <v>1</v>
      </c>
      <c r="F8">
        <v>14</v>
      </c>
      <c r="G8" t="s">
        <v>112</v>
      </c>
      <c r="H8" t="s">
        <v>113</v>
      </c>
      <c r="I8" t="s">
        <v>114</v>
      </c>
      <c r="J8" t="s">
        <v>91</v>
      </c>
      <c r="K8" t="s">
        <v>115</v>
      </c>
      <c r="L8" t="s">
        <v>116</v>
      </c>
      <c r="M8">
        <v>1</v>
      </c>
      <c r="N8">
        <v>4</v>
      </c>
      <c r="O8">
        <v>1</v>
      </c>
      <c r="P8">
        <v>4</v>
      </c>
      <c r="Q8">
        <v>5</v>
      </c>
      <c r="R8" t="s">
        <v>62</v>
      </c>
      <c r="S8">
        <v>5</v>
      </c>
      <c r="T8" t="s">
        <v>117</v>
      </c>
      <c r="U8" t="s">
        <v>108</v>
      </c>
      <c r="V8" t="s">
        <v>93</v>
      </c>
      <c r="W8" t="s">
        <v>66</v>
      </c>
      <c r="X8" t="s">
        <v>66</v>
      </c>
      <c r="Y8" t="s">
        <v>118</v>
      </c>
      <c r="Z8" t="s">
        <v>119</v>
      </c>
      <c r="AA8" t="s">
        <v>98</v>
      </c>
      <c r="AB8" t="s">
        <v>120</v>
      </c>
      <c r="AC8" t="s">
        <v>71</v>
      </c>
    </row>
    <row r="9" spans="1:29" hidden="1" x14ac:dyDescent="0.25">
      <c r="A9">
        <v>6</v>
      </c>
      <c r="B9">
        <v>47</v>
      </c>
      <c r="C9" t="s">
        <v>54</v>
      </c>
      <c r="D9" t="s">
        <v>121</v>
      </c>
      <c r="E9">
        <v>1</v>
      </c>
      <c r="F9">
        <v>7</v>
      </c>
      <c r="G9" t="s">
        <v>122</v>
      </c>
      <c r="H9" t="s">
        <v>123</v>
      </c>
      <c r="I9" t="s">
        <v>124</v>
      </c>
      <c r="J9" t="s">
        <v>125</v>
      </c>
      <c r="K9" t="s">
        <v>126</v>
      </c>
      <c r="L9" t="s">
        <v>105</v>
      </c>
      <c r="M9">
        <v>5</v>
      </c>
      <c r="N9">
        <v>5</v>
      </c>
      <c r="O9">
        <v>3</v>
      </c>
      <c r="P9">
        <v>5</v>
      </c>
      <c r="Q9">
        <v>5</v>
      </c>
      <c r="R9" t="s">
        <v>127</v>
      </c>
      <c r="S9">
        <v>3</v>
      </c>
      <c r="T9" t="s">
        <v>128</v>
      </c>
      <c r="U9" t="s">
        <v>81</v>
      </c>
      <c r="V9" t="s">
        <v>129</v>
      </c>
      <c r="W9" t="s">
        <v>130</v>
      </c>
      <c r="X9" t="s">
        <v>66</v>
      </c>
      <c r="Y9" t="s">
        <v>131</v>
      </c>
      <c r="Z9" t="s">
        <v>132</v>
      </c>
      <c r="AA9" t="s">
        <v>66</v>
      </c>
      <c r="AB9" t="s">
        <v>133</v>
      </c>
      <c r="AC9" t="s">
        <v>71</v>
      </c>
    </row>
    <row r="10" spans="1:29" hidden="1" x14ac:dyDescent="0.25">
      <c r="A10">
        <v>7</v>
      </c>
      <c r="B10">
        <v>25</v>
      </c>
      <c r="C10" t="s">
        <v>72</v>
      </c>
      <c r="D10" t="s">
        <v>134</v>
      </c>
      <c r="E10">
        <v>1</v>
      </c>
      <c r="F10">
        <v>3</v>
      </c>
      <c r="G10" t="s">
        <v>101</v>
      </c>
      <c r="H10" t="s">
        <v>135</v>
      </c>
      <c r="I10" t="s">
        <v>136</v>
      </c>
      <c r="J10" t="s">
        <v>137</v>
      </c>
      <c r="K10" t="s">
        <v>126</v>
      </c>
      <c r="L10" t="s">
        <v>79</v>
      </c>
      <c r="M10">
        <v>4</v>
      </c>
      <c r="N10">
        <v>3</v>
      </c>
      <c r="O10">
        <v>1</v>
      </c>
      <c r="P10">
        <v>5</v>
      </c>
      <c r="Q10">
        <v>5</v>
      </c>
      <c r="R10" t="s">
        <v>66</v>
      </c>
      <c r="S10">
        <v>1</v>
      </c>
      <c r="T10" t="s">
        <v>138</v>
      </c>
      <c r="U10" t="s">
        <v>64</v>
      </c>
      <c r="V10" t="s">
        <v>108</v>
      </c>
      <c r="W10" t="s">
        <v>66</v>
      </c>
      <c r="X10" t="s">
        <v>66</v>
      </c>
      <c r="Y10" t="s">
        <v>139</v>
      </c>
      <c r="Z10" t="s">
        <v>140</v>
      </c>
      <c r="AA10" t="s">
        <v>66</v>
      </c>
      <c r="AB10" t="s">
        <v>141</v>
      </c>
      <c r="AC10" t="s">
        <v>71</v>
      </c>
    </row>
    <row r="11" spans="1:29" x14ac:dyDescent="0.25">
      <c r="A11">
        <v>8</v>
      </c>
      <c r="B11">
        <v>28</v>
      </c>
      <c r="C11" t="s">
        <v>54</v>
      </c>
      <c r="D11" t="s">
        <v>142</v>
      </c>
      <c r="E11">
        <v>1</v>
      </c>
      <c r="F11">
        <v>3</v>
      </c>
      <c r="G11" t="s">
        <v>143</v>
      </c>
      <c r="H11" t="s">
        <v>144</v>
      </c>
      <c r="I11" t="s">
        <v>145</v>
      </c>
      <c r="J11" t="s">
        <v>77</v>
      </c>
      <c r="K11" t="s">
        <v>60</v>
      </c>
      <c r="L11" t="s">
        <v>146</v>
      </c>
      <c r="M11">
        <v>3</v>
      </c>
      <c r="N11">
        <v>3</v>
      </c>
      <c r="O11">
        <v>2</v>
      </c>
      <c r="P11">
        <v>2</v>
      </c>
      <c r="Q11">
        <v>4</v>
      </c>
      <c r="R11" t="s">
        <v>147</v>
      </c>
      <c r="S11">
        <v>1</v>
      </c>
      <c r="T11">
        <v>90</v>
      </c>
      <c r="U11">
        <v>120</v>
      </c>
      <c r="V11" t="s">
        <v>150</v>
      </c>
      <c r="W11" t="s">
        <v>151</v>
      </c>
      <c r="X11" t="s">
        <v>152</v>
      </c>
      <c r="Y11" t="s">
        <v>96</v>
      </c>
      <c r="Z11" t="s">
        <v>153</v>
      </c>
      <c r="AA11" t="s">
        <v>98</v>
      </c>
      <c r="AB11" t="s">
        <v>154</v>
      </c>
      <c r="AC11" t="s">
        <v>71</v>
      </c>
    </row>
    <row r="12" spans="1:29" hidden="1" x14ac:dyDescent="0.25">
      <c r="A12">
        <v>9</v>
      </c>
      <c r="B12">
        <v>69</v>
      </c>
      <c r="C12" t="s">
        <v>72</v>
      </c>
      <c r="D12" t="s">
        <v>155</v>
      </c>
      <c r="E12">
        <v>1</v>
      </c>
      <c r="F12">
        <v>16</v>
      </c>
      <c r="G12" t="s">
        <v>122</v>
      </c>
      <c r="H12" t="s">
        <v>156</v>
      </c>
      <c r="I12" t="s">
        <v>157</v>
      </c>
      <c r="J12" t="s">
        <v>91</v>
      </c>
      <c r="K12" t="s">
        <v>158</v>
      </c>
      <c r="L12" t="s">
        <v>159</v>
      </c>
      <c r="M12">
        <v>1</v>
      </c>
      <c r="N12">
        <v>1</v>
      </c>
      <c r="O12">
        <v>1</v>
      </c>
      <c r="P12">
        <v>5</v>
      </c>
      <c r="Q12">
        <v>5</v>
      </c>
      <c r="R12" t="s">
        <v>160</v>
      </c>
      <c r="S12">
        <v>2</v>
      </c>
      <c r="T12" t="s">
        <v>326</v>
      </c>
      <c r="U12" t="s">
        <v>327</v>
      </c>
      <c r="V12" t="s">
        <v>161</v>
      </c>
      <c r="W12" t="s">
        <v>83</v>
      </c>
      <c r="X12" t="s">
        <v>162</v>
      </c>
      <c r="Y12" t="s">
        <v>96</v>
      </c>
      <c r="Z12" t="s">
        <v>119</v>
      </c>
      <c r="AA12" t="s">
        <v>66</v>
      </c>
      <c r="AB12" t="s">
        <v>163</v>
      </c>
      <c r="AC12" t="s">
        <v>71</v>
      </c>
    </row>
    <row r="13" spans="1:29" hidden="1" x14ac:dyDescent="0.25">
      <c r="A13">
        <v>10</v>
      </c>
      <c r="B13">
        <v>18</v>
      </c>
      <c r="C13" t="s">
        <v>72</v>
      </c>
      <c r="D13" t="s">
        <v>155</v>
      </c>
      <c r="E13">
        <v>1</v>
      </c>
      <c r="F13">
        <v>4</v>
      </c>
      <c r="G13" t="s">
        <v>88</v>
      </c>
      <c r="H13" t="s">
        <v>164</v>
      </c>
      <c r="I13" t="s">
        <v>165</v>
      </c>
      <c r="J13" t="s">
        <v>166</v>
      </c>
      <c r="K13" t="s">
        <v>167</v>
      </c>
      <c r="L13" t="s">
        <v>168</v>
      </c>
      <c r="M13">
        <v>2</v>
      </c>
      <c r="N13">
        <v>4</v>
      </c>
      <c r="O13">
        <v>5</v>
      </c>
      <c r="P13">
        <v>3</v>
      </c>
      <c r="Q13">
        <v>4</v>
      </c>
      <c r="R13" t="s">
        <v>169</v>
      </c>
      <c r="S13">
        <v>1</v>
      </c>
      <c r="T13" t="s">
        <v>170</v>
      </c>
      <c r="U13" t="s">
        <v>171</v>
      </c>
      <c r="V13" t="s">
        <v>169</v>
      </c>
      <c r="W13" t="s">
        <v>66</v>
      </c>
      <c r="X13" t="s">
        <v>66</v>
      </c>
      <c r="Y13" t="s">
        <v>66</v>
      </c>
      <c r="Z13" t="s">
        <v>172</v>
      </c>
      <c r="AA13" t="s">
        <v>66</v>
      </c>
      <c r="AB13" t="s">
        <v>173</v>
      </c>
      <c r="AC13" t="s">
        <v>71</v>
      </c>
    </row>
    <row r="14" spans="1:29" hidden="1" x14ac:dyDescent="0.25">
      <c r="A14">
        <v>11</v>
      </c>
      <c r="B14">
        <v>18</v>
      </c>
      <c r="C14" t="s">
        <v>72</v>
      </c>
      <c r="D14" t="s">
        <v>100</v>
      </c>
      <c r="E14">
        <v>1</v>
      </c>
      <c r="F14">
        <v>8</v>
      </c>
      <c r="G14" t="s">
        <v>174</v>
      </c>
      <c r="H14" t="s">
        <v>175</v>
      </c>
      <c r="I14" t="s">
        <v>174</v>
      </c>
      <c r="J14" t="s">
        <v>166</v>
      </c>
      <c r="K14" t="s">
        <v>78</v>
      </c>
      <c r="L14" t="s">
        <v>79</v>
      </c>
      <c r="M14">
        <v>1</v>
      </c>
      <c r="N14">
        <v>2</v>
      </c>
      <c r="O14">
        <v>1</v>
      </c>
      <c r="P14">
        <v>1</v>
      </c>
      <c r="Q14">
        <v>5</v>
      </c>
      <c r="R14" t="s">
        <v>176</v>
      </c>
      <c r="S14">
        <v>1</v>
      </c>
      <c r="T14" t="s">
        <v>177</v>
      </c>
      <c r="U14" t="s">
        <v>64</v>
      </c>
      <c r="V14" t="s">
        <v>178</v>
      </c>
      <c r="W14" t="s">
        <v>66</v>
      </c>
      <c r="X14" t="s">
        <v>66</v>
      </c>
      <c r="Y14" t="s">
        <v>66</v>
      </c>
      <c r="Z14" t="s">
        <v>66</v>
      </c>
      <c r="AA14" t="s">
        <v>66</v>
      </c>
      <c r="AB14" t="s">
        <v>179</v>
      </c>
      <c r="AC14" t="s">
        <v>71</v>
      </c>
    </row>
    <row r="15" spans="1:29" hidden="1" x14ac:dyDescent="0.25">
      <c r="A15">
        <v>12</v>
      </c>
      <c r="B15">
        <v>51</v>
      </c>
      <c r="C15" t="s">
        <v>54</v>
      </c>
      <c r="D15" t="s">
        <v>180</v>
      </c>
      <c r="E15">
        <v>1</v>
      </c>
      <c r="F15">
        <v>0.6</v>
      </c>
      <c r="G15" t="s">
        <v>181</v>
      </c>
      <c r="H15" t="s">
        <v>182</v>
      </c>
      <c r="I15" t="s">
        <v>183</v>
      </c>
      <c r="J15" t="s">
        <v>91</v>
      </c>
      <c r="K15" t="s">
        <v>184</v>
      </c>
      <c r="L15" t="s">
        <v>185</v>
      </c>
      <c r="M15">
        <v>2</v>
      </c>
      <c r="N15">
        <v>1</v>
      </c>
      <c r="O15">
        <v>1</v>
      </c>
      <c r="P15">
        <v>2</v>
      </c>
      <c r="Q15">
        <v>4</v>
      </c>
      <c r="R15" t="s">
        <v>66</v>
      </c>
      <c r="S15">
        <v>3</v>
      </c>
      <c r="T15" t="s">
        <v>108</v>
      </c>
      <c r="U15" t="s">
        <v>328</v>
      </c>
      <c r="V15" t="s">
        <v>186</v>
      </c>
      <c r="W15" t="s">
        <v>66</v>
      </c>
      <c r="X15" t="s">
        <v>187</v>
      </c>
      <c r="Y15" t="s">
        <v>93</v>
      </c>
      <c r="Z15" t="s">
        <v>119</v>
      </c>
      <c r="AA15" t="s">
        <v>66</v>
      </c>
      <c r="AB15" t="s">
        <v>188</v>
      </c>
      <c r="AC15" t="s">
        <v>71</v>
      </c>
    </row>
    <row r="16" spans="1:29" x14ac:dyDescent="0.25">
      <c r="A16">
        <v>13</v>
      </c>
      <c r="B16">
        <v>33</v>
      </c>
      <c r="C16" t="s">
        <v>72</v>
      </c>
      <c r="D16" t="s">
        <v>189</v>
      </c>
      <c r="E16">
        <v>1</v>
      </c>
      <c r="F16">
        <v>33</v>
      </c>
      <c r="G16" t="s">
        <v>190</v>
      </c>
      <c r="H16" t="s">
        <v>191</v>
      </c>
      <c r="I16" t="s">
        <v>174</v>
      </c>
      <c r="J16" t="s">
        <v>166</v>
      </c>
      <c r="K16" t="s">
        <v>60</v>
      </c>
      <c r="L16" t="s">
        <v>79</v>
      </c>
      <c r="M16">
        <v>2</v>
      </c>
      <c r="N16">
        <v>1</v>
      </c>
      <c r="O16">
        <v>1</v>
      </c>
      <c r="P16">
        <v>2</v>
      </c>
      <c r="Q16">
        <v>4</v>
      </c>
      <c r="R16" t="s">
        <v>93</v>
      </c>
      <c r="S16">
        <v>4</v>
      </c>
      <c r="T16">
        <v>30</v>
      </c>
      <c r="U16">
        <v>120</v>
      </c>
      <c r="V16" t="s">
        <v>192</v>
      </c>
      <c r="W16" t="s">
        <v>66</v>
      </c>
      <c r="X16" t="s">
        <v>93</v>
      </c>
      <c r="Y16" t="s">
        <v>93</v>
      </c>
      <c r="Z16" t="s">
        <v>193</v>
      </c>
      <c r="AA16" t="s">
        <v>66</v>
      </c>
      <c r="AB16" t="s">
        <v>194</v>
      </c>
      <c r="AC16" t="s">
        <v>71</v>
      </c>
    </row>
    <row r="17" spans="1:29" hidden="1" x14ac:dyDescent="0.25">
      <c r="A17">
        <v>14</v>
      </c>
      <c r="B17">
        <v>44</v>
      </c>
      <c r="C17" t="s">
        <v>54</v>
      </c>
      <c r="D17" t="s">
        <v>195</v>
      </c>
      <c r="E17">
        <v>1</v>
      </c>
      <c r="F17">
        <v>18</v>
      </c>
      <c r="G17" t="s">
        <v>122</v>
      </c>
      <c r="H17" t="s">
        <v>196</v>
      </c>
      <c r="I17" t="s">
        <v>197</v>
      </c>
      <c r="J17" t="s">
        <v>91</v>
      </c>
      <c r="K17" t="s">
        <v>60</v>
      </c>
      <c r="L17" t="s">
        <v>79</v>
      </c>
      <c r="M17">
        <v>5</v>
      </c>
      <c r="N17">
        <v>1</v>
      </c>
      <c r="O17">
        <v>1</v>
      </c>
      <c r="P17">
        <v>1</v>
      </c>
      <c r="Q17">
        <v>5</v>
      </c>
      <c r="R17" t="s">
        <v>198</v>
      </c>
      <c r="S17">
        <v>1</v>
      </c>
      <c r="T17" t="s">
        <v>107</v>
      </c>
      <c r="U17" t="s">
        <v>199</v>
      </c>
      <c r="V17" t="s">
        <v>93</v>
      </c>
      <c r="W17" t="s">
        <v>200</v>
      </c>
      <c r="X17" t="s">
        <v>201</v>
      </c>
      <c r="Y17" t="s">
        <v>202</v>
      </c>
      <c r="Z17" t="s">
        <v>66</v>
      </c>
      <c r="AA17" t="s">
        <v>66</v>
      </c>
      <c r="AB17" t="s">
        <v>203</v>
      </c>
      <c r="AC17" t="s">
        <v>71</v>
      </c>
    </row>
    <row r="18" spans="1:29" x14ac:dyDescent="0.25">
      <c r="A18">
        <v>15</v>
      </c>
      <c r="B18">
        <v>37</v>
      </c>
      <c r="C18" t="s">
        <v>54</v>
      </c>
      <c r="D18" t="s">
        <v>204</v>
      </c>
      <c r="E18">
        <v>1</v>
      </c>
      <c r="F18">
        <v>4</v>
      </c>
      <c r="G18" t="s">
        <v>74</v>
      </c>
      <c r="H18" t="s">
        <v>205</v>
      </c>
      <c r="I18" t="s">
        <v>84</v>
      </c>
      <c r="J18" t="s">
        <v>77</v>
      </c>
      <c r="K18" t="s">
        <v>167</v>
      </c>
      <c r="L18" t="s">
        <v>206</v>
      </c>
      <c r="M18">
        <v>5</v>
      </c>
      <c r="N18">
        <v>5</v>
      </c>
      <c r="O18" t="s">
        <v>108</v>
      </c>
      <c r="P18">
        <v>5</v>
      </c>
      <c r="Q18">
        <v>5</v>
      </c>
      <c r="R18" t="s">
        <v>66</v>
      </c>
      <c r="S18">
        <v>5</v>
      </c>
      <c r="T18">
        <v>60</v>
      </c>
      <c r="U18">
        <v>240</v>
      </c>
      <c r="V18" t="s">
        <v>93</v>
      </c>
      <c r="W18" t="s">
        <v>66</v>
      </c>
      <c r="X18" t="s">
        <v>66</v>
      </c>
      <c r="Y18" t="s">
        <v>209</v>
      </c>
      <c r="Z18" t="s">
        <v>119</v>
      </c>
      <c r="AA18" t="s">
        <v>66</v>
      </c>
      <c r="AB18" t="s">
        <v>210</v>
      </c>
      <c r="AC18" t="s">
        <v>71</v>
      </c>
    </row>
    <row r="19" spans="1:29" x14ac:dyDescent="0.25">
      <c r="A19">
        <v>16</v>
      </c>
      <c r="B19">
        <v>37</v>
      </c>
      <c r="C19" t="s">
        <v>54</v>
      </c>
      <c r="D19" t="s">
        <v>211</v>
      </c>
      <c r="E19">
        <v>2</v>
      </c>
      <c r="F19">
        <v>0.8</v>
      </c>
      <c r="G19" t="s">
        <v>212</v>
      </c>
      <c r="H19" t="s">
        <v>213</v>
      </c>
      <c r="I19" t="s">
        <v>214</v>
      </c>
      <c r="J19" t="s">
        <v>77</v>
      </c>
      <c r="K19" t="s">
        <v>215</v>
      </c>
      <c r="L19" t="s">
        <v>216</v>
      </c>
      <c r="M19">
        <v>3</v>
      </c>
      <c r="N19">
        <v>4</v>
      </c>
      <c r="O19">
        <v>2</v>
      </c>
      <c r="P19">
        <v>2</v>
      </c>
      <c r="Q19">
        <v>1</v>
      </c>
      <c r="R19" t="s">
        <v>217</v>
      </c>
      <c r="S19">
        <v>3</v>
      </c>
      <c r="U19">
        <v>180</v>
      </c>
      <c r="V19" t="s">
        <v>219</v>
      </c>
      <c r="W19" t="s">
        <v>220</v>
      </c>
      <c r="X19" t="s">
        <v>221</v>
      </c>
      <c r="Y19" t="s">
        <v>84</v>
      </c>
      <c r="Z19" t="s">
        <v>222</v>
      </c>
      <c r="AA19" t="s">
        <v>98</v>
      </c>
      <c r="AB19" t="s">
        <v>223</v>
      </c>
      <c r="AC19" t="s">
        <v>71</v>
      </c>
    </row>
    <row r="20" spans="1:29" x14ac:dyDescent="0.25">
      <c r="A20">
        <v>17</v>
      </c>
      <c r="B20">
        <v>32</v>
      </c>
      <c r="C20" t="s">
        <v>54</v>
      </c>
      <c r="D20" t="s">
        <v>100</v>
      </c>
      <c r="E20">
        <v>1</v>
      </c>
      <c r="F20">
        <v>32</v>
      </c>
      <c r="G20" t="s">
        <v>224</v>
      </c>
      <c r="H20" t="s">
        <v>84</v>
      </c>
      <c r="I20" t="s">
        <v>225</v>
      </c>
      <c r="J20" t="s">
        <v>91</v>
      </c>
      <c r="K20" t="s">
        <v>60</v>
      </c>
      <c r="L20" t="s">
        <v>84</v>
      </c>
      <c r="M20">
        <v>5</v>
      </c>
      <c r="N20">
        <v>1</v>
      </c>
      <c r="O20">
        <v>5</v>
      </c>
      <c r="P20">
        <v>3</v>
      </c>
      <c r="Q20">
        <v>5</v>
      </c>
      <c r="R20" t="s">
        <v>226</v>
      </c>
      <c r="S20">
        <v>1</v>
      </c>
      <c r="V20" t="s">
        <v>66</v>
      </c>
      <c r="W20" t="s">
        <v>151</v>
      </c>
      <c r="X20" t="s">
        <v>227</v>
      </c>
      <c r="Y20" t="s">
        <v>93</v>
      </c>
      <c r="Z20" t="s">
        <v>228</v>
      </c>
      <c r="AA20" t="s">
        <v>66</v>
      </c>
      <c r="AB20" t="s">
        <v>84</v>
      </c>
      <c r="AC20" t="s">
        <v>71</v>
      </c>
    </row>
    <row r="21" spans="1:29" hidden="1" x14ac:dyDescent="0.25">
      <c r="A21">
        <v>18</v>
      </c>
      <c r="B21">
        <v>24</v>
      </c>
      <c r="C21" t="s">
        <v>54</v>
      </c>
      <c r="D21" t="s">
        <v>229</v>
      </c>
      <c r="E21">
        <v>1</v>
      </c>
      <c r="F21">
        <v>24</v>
      </c>
      <c r="G21" t="s">
        <v>230</v>
      </c>
      <c r="H21" t="s">
        <v>231</v>
      </c>
      <c r="I21" t="s">
        <v>232</v>
      </c>
      <c r="J21" t="s">
        <v>77</v>
      </c>
      <c r="K21" t="s">
        <v>60</v>
      </c>
      <c r="L21" t="s">
        <v>233</v>
      </c>
      <c r="M21">
        <v>5</v>
      </c>
      <c r="N21">
        <v>5</v>
      </c>
      <c r="O21">
        <v>1</v>
      </c>
      <c r="P21" t="s">
        <v>108</v>
      </c>
      <c r="Q21">
        <v>3</v>
      </c>
      <c r="R21" t="s">
        <v>226</v>
      </c>
      <c r="S21">
        <v>7</v>
      </c>
      <c r="T21" t="s">
        <v>199</v>
      </c>
      <c r="U21" t="s">
        <v>199</v>
      </c>
      <c r="V21" t="s">
        <v>234</v>
      </c>
      <c r="W21" t="s">
        <v>66</v>
      </c>
      <c r="X21" t="s">
        <v>66</v>
      </c>
      <c r="Y21" t="s">
        <v>84</v>
      </c>
      <c r="Z21" t="s">
        <v>235</v>
      </c>
      <c r="AA21" t="s">
        <v>66</v>
      </c>
      <c r="AB21" t="s">
        <v>236</v>
      </c>
      <c r="AC21" t="s">
        <v>71</v>
      </c>
    </row>
    <row r="22" spans="1:29" hidden="1" x14ac:dyDescent="0.25">
      <c r="A22">
        <v>19</v>
      </c>
      <c r="B22">
        <v>51</v>
      </c>
      <c r="C22" t="s">
        <v>72</v>
      </c>
      <c r="D22" t="s">
        <v>237</v>
      </c>
      <c r="E22">
        <v>1</v>
      </c>
      <c r="F22">
        <v>32</v>
      </c>
      <c r="G22" t="s">
        <v>74</v>
      </c>
      <c r="H22" t="s">
        <v>102</v>
      </c>
      <c r="I22" t="s">
        <v>84</v>
      </c>
      <c r="J22" t="s">
        <v>238</v>
      </c>
      <c r="K22" t="s">
        <v>60</v>
      </c>
      <c r="L22" t="s">
        <v>79</v>
      </c>
      <c r="M22">
        <v>1</v>
      </c>
      <c r="N22">
        <v>1</v>
      </c>
      <c r="O22">
        <v>1</v>
      </c>
      <c r="P22">
        <v>3</v>
      </c>
      <c r="Q22">
        <v>4</v>
      </c>
      <c r="R22" t="s">
        <v>93</v>
      </c>
      <c r="S22">
        <v>1</v>
      </c>
      <c r="T22" t="s">
        <v>329</v>
      </c>
      <c r="U22" t="s">
        <v>199</v>
      </c>
      <c r="V22" t="s">
        <v>178</v>
      </c>
      <c r="W22" t="s">
        <v>66</v>
      </c>
      <c r="X22" t="s">
        <v>239</v>
      </c>
      <c r="Y22" t="s">
        <v>240</v>
      </c>
      <c r="Z22" t="s">
        <v>241</v>
      </c>
      <c r="AA22" t="s">
        <v>98</v>
      </c>
      <c r="AB22" t="s">
        <v>84</v>
      </c>
      <c r="AC22" t="s">
        <v>71</v>
      </c>
    </row>
    <row r="23" spans="1:29" hidden="1" x14ac:dyDescent="0.25">
      <c r="A23">
        <v>20</v>
      </c>
      <c r="B23">
        <v>42</v>
      </c>
      <c r="C23" t="s">
        <v>54</v>
      </c>
      <c r="D23" t="s">
        <v>242</v>
      </c>
      <c r="E23">
        <v>1</v>
      </c>
      <c r="F23">
        <v>42</v>
      </c>
      <c r="G23" t="s">
        <v>243</v>
      </c>
      <c r="H23" t="s">
        <v>244</v>
      </c>
      <c r="I23" t="s">
        <v>245</v>
      </c>
      <c r="J23" t="s">
        <v>238</v>
      </c>
      <c r="K23" t="s">
        <v>78</v>
      </c>
      <c r="L23" t="s">
        <v>79</v>
      </c>
      <c r="M23">
        <v>1</v>
      </c>
      <c r="N23">
        <v>5</v>
      </c>
      <c r="O23">
        <v>1</v>
      </c>
      <c r="P23">
        <v>3</v>
      </c>
      <c r="Q23">
        <v>3</v>
      </c>
      <c r="R23" t="s">
        <v>246</v>
      </c>
      <c r="S23">
        <v>3</v>
      </c>
      <c r="T23" t="s">
        <v>247</v>
      </c>
      <c r="U23" t="s">
        <v>247</v>
      </c>
      <c r="V23" t="s">
        <v>248</v>
      </c>
      <c r="W23" t="s">
        <v>249</v>
      </c>
      <c r="X23" t="s">
        <v>93</v>
      </c>
      <c r="Y23" t="s">
        <v>250</v>
      </c>
      <c r="Z23" t="s">
        <v>119</v>
      </c>
      <c r="AA23" t="s">
        <v>251</v>
      </c>
      <c r="AB23" t="s">
        <v>252</v>
      </c>
      <c r="AC23" t="s">
        <v>71</v>
      </c>
    </row>
    <row r="24" spans="1:29" hidden="1" x14ac:dyDescent="0.25">
      <c r="A24">
        <v>21</v>
      </c>
      <c r="B24">
        <v>20</v>
      </c>
      <c r="C24" t="s">
        <v>72</v>
      </c>
      <c r="D24" t="s">
        <v>253</v>
      </c>
      <c r="E24">
        <v>1</v>
      </c>
      <c r="F24">
        <v>12</v>
      </c>
      <c r="G24" t="s">
        <v>122</v>
      </c>
      <c r="H24" t="s">
        <v>254</v>
      </c>
      <c r="I24" t="s">
        <v>255</v>
      </c>
      <c r="J24" t="s">
        <v>238</v>
      </c>
      <c r="K24" t="s">
        <v>78</v>
      </c>
      <c r="L24" t="s">
        <v>79</v>
      </c>
      <c r="M24">
        <v>4</v>
      </c>
      <c r="N24">
        <v>5</v>
      </c>
      <c r="O24">
        <v>3</v>
      </c>
      <c r="P24">
        <v>4</v>
      </c>
      <c r="Q24">
        <v>4</v>
      </c>
      <c r="R24" t="s">
        <v>226</v>
      </c>
      <c r="S24">
        <v>5</v>
      </c>
      <c r="T24" t="s">
        <v>170</v>
      </c>
      <c r="U24" t="s">
        <v>107</v>
      </c>
      <c r="V24" t="s">
        <v>93</v>
      </c>
      <c r="W24" t="s">
        <v>83</v>
      </c>
      <c r="X24" t="s">
        <v>93</v>
      </c>
      <c r="Y24" t="s">
        <v>256</v>
      </c>
      <c r="Z24" t="s">
        <v>119</v>
      </c>
      <c r="AA24" t="s">
        <v>251</v>
      </c>
      <c r="AB24" t="s">
        <v>257</v>
      </c>
      <c r="AC24" t="s">
        <v>71</v>
      </c>
    </row>
    <row r="25" spans="1:29" hidden="1" x14ac:dyDescent="0.25">
      <c r="A25">
        <v>22</v>
      </c>
      <c r="B25">
        <v>42</v>
      </c>
      <c r="C25" t="s">
        <v>72</v>
      </c>
      <c r="D25" t="s">
        <v>73</v>
      </c>
      <c r="E25">
        <v>1</v>
      </c>
      <c r="F25">
        <v>22</v>
      </c>
      <c r="G25" t="s">
        <v>88</v>
      </c>
      <c r="H25" t="s">
        <v>258</v>
      </c>
      <c r="I25" t="s">
        <v>84</v>
      </c>
      <c r="J25" t="s">
        <v>166</v>
      </c>
      <c r="K25" t="s">
        <v>215</v>
      </c>
      <c r="L25" t="s">
        <v>259</v>
      </c>
      <c r="M25">
        <v>1</v>
      </c>
      <c r="N25">
        <v>5</v>
      </c>
      <c r="O25">
        <v>1</v>
      </c>
      <c r="P25">
        <v>5</v>
      </c>
      <c r="Q25" t="s">
        <v>108</v>
      </c>
      <c r="R25" t="s">
        <v>226</v>
      </c>
      <c r="S25">
        <v>1</v>
      </c>
      <c r="T25" t="s">
        <v>260</v>
      </c>
      <c r="U25" t="s">
        <v>64</v>
      </c>
      <c r="V25" t="s">
        <v>93</v>
      </c>
      <c r="W25" t="s">
        <v>66</v>
      </c>
      <c r="X25" t="s">
        <v>66</v>
      </c>
      <c r="Y25" t="s">
        <v>84</v>
      </c>
      <c r="Z25" t="s">
        <v>261</v>
      </c>
      <c r="AA25" t="s">
        <v>98</v>
      </c>
      <c r="AB25" t="s">
        <v>262</v>
      </c>
      <c r="AC25" t="s">
        <v>71</v>
      </c>
    </row>
    <row r="26" spans="1:29" hidden="1" x14ac:dyDescent="0.25">
      <c r="A26">
        <v>23</v>
      </c>
      <c r="B26">
        <v>46</v>
      </c>
      <c r="C26" t="s">
        <v>72</v>
      </c>
      <c r="D26" t="s">
        <v>263</v>
      </c>
      <c r="E26">
        <v>1</v>
      </c>
      <c r="F26">
        <v>6</v>
      </c>
      <c r="G26" t="s">
        <v>88</v>
      </c>
      <c r="H26" t="s">
        <v>264</v>
      </c>
      <c r="I26" t="s">
        <v>84</v>
      </c>
      <c r="J26" t="s">
        <v>166</v>
      </c>
      <c r="K26" t="s">
        <v>60</v>
      </c>
      <c r="L26" t="s">
        <v>79</v>
      </c>
      <c r="M26">
        <v>5</v>
      </c>
      <c r="N26">
        <v>1</v>
      </c>
      <c r="O26">
        <v>5</v>
      </c>
      <c r="P26">
        <v>5</v>
      </c>
      <c r="Q26">
        <v>2</v>
      </c>
      <c r="R26" t="s">
        <v>226</v>
      </c>
      <c r="S26">
        <v>2</v>
      </c>
      <c r="T26" t="s">
        <v>81</v>
      </c>
      <c r="U26" t="s">
        <v>265</v>
      </c>
      <c r="V26" t="s">
        <v>108</v>
      </c>
      <c r="W26" t="s">
        <v>93</v>
      </c>
      <c r="X26" t="s">
        <v>266</v>
      </c>
      <c r="Y26" t="s">
        <v>84</v>
      </c>
      <c r="Z26" t="s">
        <v>66</v>
      </c>
      <c r="AA26" t="s">
        <v>66</v>
      </c>
      <c r="AB26" t="s">
        <v>267</v>
      </c>
      <c r="AC26" t="s">
        <v>71</v>
      </c>
    </row>
    <row r="27" spans="1:29" hidden="1" x14ac:dyDescent="0.25">
      <c r="A27">
        <v>24</v>
      </c>
      <c r="B27">
        <v>41</v>
      </c>
      <c r="C27" t="s">
        <v>72</v>
      </c>
      <c r="D27" t="s">
        <v>268</v>
      </c>
      <c r="E27">
        <v>1</v>
      </c>
      <c r="F27">
        <v>8</v>
      </c>
      <c r="G27" t="s">
        <v>269</v>
      </c>
      <c r="H27" t="s">
        <v>270</v>
      </c>
      <c r="I27" t="s">
        <v>271</v>
      </c>
      <c r="J27" t="s">
        <v>91</v>
      </c>
      <c r="K27" t="s">
        <v>60</v>
      </c>
      <c r="L27" t="s">
        <v>79</v>
      </c>
      <c r="M27">
        <v>3</v>
      </c>
      <c r="N27">
        <v>3</v>
      </c>
      <c r="O27">
        <v>3</v>
      </c>
      <c r="P27" t="s">
        <v>108</v>
      </c>
      <c r="Q27">
        <v>1</v>
      </c>
      <c r="R27" t="s">
        <v>226</v>
      </c>
      <c r="S27">
        <v>2</v>
      </c>
      <c r="T27" t="s">
        <v>107</v>
      </c>
      <c r="U27" t="s">
        <v>272</v>
      </c>
      <c r="V27" t="s">
        <v>273</v>
      </c>
      <c r="W27" t="s">
        <v>274</v>
      </c>
      <c r="X27" t="s">
        <v>66</v>
      </c>
      <c r="Y27" t="s">
        <v>84</v>
      </c>
      <c r="Z27" t="s">
        <v>275</v>
      </c>
      <c r="AA27" t="s">
        <v>66</v>
      </c>
      <c r="AB27" t="s">
        <v>276</v>
      </c>
      <c r="AC27" t="s">
        <v>71</v>
      </c>
    </row>
    <row r="28" spans="1:29" hidden="1" x14ac:dyDescent="0.25">
      <c r="A28">
        <v>25</v>
      </c>
      <c r="B28">
        <v>53</v>
      </c>
      <c r="C28" t="s">
        <v>54</v>
      </c>
      <c r="D28" t="s">
        <v>189</v>
      </c>
      <c r="E28">
        <v>1</v>
      </c>
      <c r="F28">
        <v>16</v>
      </c>
      <c r="G28" t="s">
        <v>277</v>
      </c>
      <c r="H28" t="s">
        <v>278</v>
      </c>
      <c r="I28" t="s">
        <v>279</v>
      </c>
      <c r="J28" t="s">
        <v>91</v>
      </c>
      <c r="K28" t="s">
        <v>60</v>
      </c>
      <c r="L28" t="s">
        <v>259</v>
      </c>
      <c r="M28">
        <v>1</v>
      </c>
      <c r="N28">
        <v>4</v>
      </c>
      <c r="O28">
        <v>3</v>
      </c>
      <c r="P28">
        <v>2</v>
      </c>
      <c r="Q28">
        <v>4</v>
      </c>
      <c r="R28" t="s">
        <v>280</v>
      </c>
      <c r="S28">
        <v>2</v>
      </c>
      <c r="T28" t="s">
        <v>330</v>
      </c>
      <c r="U28" t="s">
        <v>331</v>
      </c>
      <c r="V28" t="s">
        <v>108</v>
      </c>
      <c r="W28" t="s">
        <v>108</v>
      </c>
      <c r="X28" t="s">
        <v>281</v>
      </c>
      <c r="Y28" t="s">
        <v>93</v>
      </c>
      <c r="Z28" t="s">
        <v>66</v>
      </c>
      <c r="AA28" t="s">
        <v>98</v>
      </c>
      <c r="AB28" t="s">
        <v>282</v>
      </c>
      <c r="AC28" t="s">
        <v>71</v>
      </c>
    </row>
    <row r="29" spans="1:29" x14ac:dyDescent="0.25">
      <c r="A29">
        <v>26</v>
      </c>
      <c r="B29">
        <v>28</v>
      </c>
      <c r="C29" t="s">
        <v>72</v>
      </c>
      <c r="D29" t="s">
        <v>283</v>
      </c>
      <c r="E29">
        <v>1</v>
      </c>
      <c r="F29">
        <v>0.4</v>
      </c>
      <c r="G29" t="s">
        <v>174</v>
      </c>
      <c r="H29" t="s">
        <v>284</v>
      </c>
      <c r="I29" t="s">
        <v>285</v>
      </c>
      <c r="J29" t="s">
        <v>91</v>
      </c>
      <c r="K29" t="s">
        <v>286</v>
      </c>
      <c r="L29" t="s">
        <v>168</v>
      </c>
      <c r="M29">
        <v>3</v>
      </c>
      <c r="N29">
        <v>3</v>
      </c>
      <c r="O29">
        <v>1</v>
      </c>
      <c r="P29" t="s">
        <v>108</v>
      </c>
      <c r="Q29" t="s">
        <v>108</v>
      </c>
      <c r="R29" t="s">
        <v>226</v>
      </c>
      <c r="S29">
        <v>4</v>
      </c>
      <c r="T29">
        <v>90</v>
      </c>
      <c r="U29">
        <v>90</v>
      </c>
      <c r="V29" t="s">
        <v>93</v>
      </c>
      <c r="W29" t="s">
        <v>66</v>
      </c>
      <c r="X29" t="s">
        <v>288</v>
      </c>
      <c r="Y29" t="s">
        <v>289</v>
      </c>
      <c r="Z29" t="s">
        <v>119</v>
      </c>
      <c r="AA29" t="s">
        <v>66</v>
      </c>
      <c r="AB29" t="s">
        <v>290</v>
      </c>
      <c r="AC29" t="s">
        <v>71</v>
      </c>
    </row>
    <row r="30" spans="1:29" hidden="1" x14ac:dyDescent="0.25">
      <c r="A30">
        <v>27</v>
      </c>
      <c r="B30">
        <v>50</v>
      </c>
      <c r="C30" t="s">
        <v>54</v>
      </c>
      <c r="D30" t="s">
        <v>204</v>
      </c>
      <c r="E30">
        <v>1</v>
      </c>
      <c r="F30">
        <v>10</v>
      </c>
      <c r="G30" t="s">
        <v>291</v>
      </c>
      <c r="H30" t="s">
        <v>292</v>
      </c>
      <c r="I30" t="s">
        <v>293</v>
      </c>
      <c r="J30" t="s">
        <v>91</v>
      </c>
      <c r="K30" t="s">
        <v>60</v>
      </c>
      <c r="L30" t="s">
        <v>294</v>
      </c>
      <c r="M30">
        <v>5</v>
      </c>
      <c r="N30">
        <v>5</v>
      </c>
      <c r="O30">
        <v>1</v>
      </c>
      <c r="P30">
        <v>5</v>
      </c>
      <c r="Q30">
        <v>2</v>
      </c>
      <c r="R30" t="s">
        <v>295</v>
      </c>
      <c r="S30">
        <v>1</v>
      </c>
      <c r="T30" t="s">
        <v>332</v>
      </c>
      <c r="U30" t="s">
        <v>287</v>
      </c>
      <c r="V30" t="s">
        <v>296</v>
      </c>
      <c r="W30" t="s">
        <v>130</v>
      </c>
      <c r="X30" t="s">
        <v>297</v>
      </c>
      <c r="Y30" t="s">
        <v>84</v>
      </c>
      <c r="Z30" t="s">
        <v>298</v>
      </c>
      <c r="AA30" t="s">
        <v>98</v>
      </c>
      <c r="AB30" t="s">
        <v>299</v>
      </c>
      <c r="AC30" t="s">
        <v>71</v>
      </c>
    </row>
    <row r="31" spans="1:29" hidden="1" x14ac:dyDescent="0.25">
      <c r="A31">
        <v>28</v>
      </c>
      <c r="B31">
        <v>42</v>
      </c>
      <c r="C31" t="s">
        <v>54</v>
      </c>
      <c r="D31" t="s">
        <v>300</v>
      </c>
      <c r="E31">
        <v>1</v>
      </c>
      <c r="F31">
        <v>5</v>
      </c>
      <c r="G31" t="s">
        <v>301</v>
      </c>
      <c r="H31" t="s">
        <v>302</v>
      </c>
      <c r="I31" t="s">
        <v>84</v>
      </c>
      <c r="J31" t="s">
        <v>91</v>
      </c>
      <c r="K31" t="s">
        <v>303</v>
      </c>
      <c r="L31" t="s">
        <v>304</v>
      </c>
      <c r="M31">
        <v>3</v>
      </c>
      <c r="N31">
        <v>4</v>
      </c>
      <c r="O31">
        <v>3</v>
      </c>
      <c r="P31">
        <v>3</v>
      </c>
      <c r="Q31" t="s">
        <v>108</v>
      </c>
      <c r="R31" t="s">
        <v>305</v>
      </c>
      <c r="S31">
        <v>3</v>
      </c>
      <c r="T31" t="s">
        <v>149</v>
      </c>
      <c r="U31" t="s">
        <v>287</v>
      </c>
      <c r="V31" t="s">
        <v>306</v>
      </c>
      <c r="W31" t="s">
        <v>83</v>
      </c>
      <c r="X31" t="s">
        <v>307</v>
      </c>
      <c r="Y31" t="s">
        <v>93</v>
      </c>
      <c r="Z31" t="s">
        <v>119</v>
      </c>
      <c r="AA31" t="s">
        <v>66</v>
      </c>
      <c r="AB31" t="s">
        <v>308</v>
      </c>
      <c r="AC31" t="s">
        <v>71</v>
      </c>
    </row>
    <row r="32" spans="1:29" hidden="1" x14ac:dyDescent="0.25">
      <c r="A32">
        <v>29</v>
      </c>
      <c r="B32">
        <v>41</v>
      </c>
      <c r="C32" t="s">
        <v>72</v>
      </c>
      <c r="D32" t="s">
        <v>309</v>
      </c>
      <c r="E32">
        <v>1</v>
      </c>
      <c r="F32">
        <v>5</v>
      </c>
      <c r="G32" t="s">
        <v>310</v>
      </c>
      <c r="H32" t="s">
        <v>311</v>
      </c>
      <c r="I32" t="s">
        <v>84</v>
      </c>
      <c r="J32" t="s">
        <v>312</v>
      </c>
      <c r="K32" t="s">
        <v>60</v>
      </c>
      <c r="L32" t="s">
        <v>313</v>
      </c>
      <c r="M32">
        <v>5</v>
      </c>
      <c r="N32">
        <v>5</v>
      </c>
      <c r="O32">
        <v>1</v>
      </c>
      <c r="P32">
        <v>4</v>
      </c>
      <c r="Q32">
        <v>4</v>
      </c>
      <c r="R32" t="s">
        <v>62</v>
      </c>
      <c r="S32">
        <v>2</v>
      </c>
      <c r="T32" t="s">
        <v>108</v>
      </c>
      <c r="U32" t="s">
        <v>199</v>
      </c>
      <c r="V32" t="s">
        <v>93</v>
      </c>
      <c r="W32" t="s">
        <v>151</v>
      </c>
      <c r="X32" t="s">
        <v>314</v>
      </c>
      <c r="Y32" t="s">
        <v>315</v>
      </c>
      <c r="Z32" t="s">
        <v>66</v>
      </c>
      <c r="AA32" t="s">
        <v>66</v>
      </c>
      <c r="AB32" t="s">
        <v>316</v>
      </c>
      <c r="AC32" t="s">
        <v>71</v>
      </c>
    </row>
    <row r="33" spans="1:29" hidden="1" x14ac:dyDescent="0.25">
      <c r="A33">
        <v>30</v>
      </c>
      <c r="B33">
        <v>19</v>
      </c>
      <c r="C33" t="s">
        <v>72</v>
      </c>
      <c r="D33" t="s">
        <v>317</v>
      </c>
      <c r="E33">
        <v>1</v>
      </c>
      <c r="F33">
        <v>19</v>
      </c>
      <c r="G33" t="s">
        <v>122</v>
      </c>
      <c r="H33" t="s">
        <v>318</v>
      </c>
      <c r="I33" t="s">
        <v>319</v>
      </c>
      <c r="J33" t="s">
        <v>77</v>
      </c>
      <c r="K33" t="s">
        <v>60</v>
      </c>
      <c r="L33" t="s">
        <v>61</v>
      </c>
      <c r="M33">
        <v>2</v>
      </c>
      <c r="N33">
        <v>2</v>
      </c>
      <c r="O33">
        <v>3</v>
      </c>
      <c r="P33" t="s">
        <v>108</v>
      </c>
      <c r="Q33">
        <v>3</v>
      </c>
      <c r="R33" t="s">
        <v>320</v>
      </c>
      <c r="S33">
        <v>1</v>
      </c>
      <c r="T33" t="s">
        <v>321</v>
      </c>
      <c r="U33" t="s">
        <v>81</v>
      </c>
      <c r="V33" t="s">
        <v>93</v>
      </c>
      <c r="W33" t="s">
        <v>83</v>
      </c>
      <c r="X33" t="s">
        <v>322</v>
      </c>
      <c r="Y33" t="s">
        <v>323</v>
      </c>
      <c r="Z33" t="s">
        <v>119</v>
      </c>
      <c r="AA33" t="s">
        <v>66</v>
      </c>
      <c r="AB33" t="s">
        <v>324</v>
      </c>
      <c r="AC33" t="s">
        <v>71</v>
      </c>
    </row>
    <row r="34" spans="1:29" ht="15.75" thickBot="1" x14ac:dyDescent="0.3">
      <c r="T34">
        <f>AVERAGE(T5:T29)</f>
        <v>84</v>
      </c>
      <c r="U34">
        <f>AVERAGE(U5:U29)</f>
        <v>145</v>
      </c>
    </row>
    <row r="35" spans="1:29" x14ac:dyDescent="0.25">
      <c r="C35" s="25"/>
      <c r="D35" s="26"/>
      <c r="E35" s="26"/>
      <c r="F35" s="26"/>
      <c r="G35" s="26"/>
      <c r="H35" s="27"/>
    </row>
    <row r="36" spans="1:29" ht="15.75" thickBot="1" x14ac:dyDescent="0.3">
      <c r="C36" s="28"/>
      <c r="D36" s="29"/>
      <c r="E36" s="29"/>
      <c r="F36" s="29"/>
      <c r="G36" s="29"/>
      <c r="H36" s="30"/>
      <c r="T36" s="31">
        <f>SUM(Tabla13[[#Totals],[Tiempo promedio de espera del vehículo]:[Tiempo total de desplazamiento]])</f>
        <v>229</v>
      </c>
      <c r="U36" s="31"/>
    </row>
    <row r="37" spans="1:29" x14ac:dyDescent="0.25">
      <c r="T37" s="33" t="s">
        <v>334</v>
      </c>
      <c r="U37" s="32"/>
    </row>
    <row r="137" ht="35.25" customHeight="1" x14ac:dyDescent="0.25"/>
  </sheetData>
  <mergeCells count="3">
    <mergeCell ref="C35:H36"/>
    <mergeCell ref="T36:U36"/>
    <mergeCell ref="T37:U37"/>
  </mergeCells>
  <pageMargins left="0.7" right="0.7" top="0.75" bottom="0.75" header="0.3" footer="0.3"/>
  <drawing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A1D8A-BE47-4BF2-A865-E49E522DCF40}">
  <dimension ref="A1:AC137"/>
  <sheetViews>
    <sheetView topLeftCell="B21" zoomScale="40" zoomScaleNormal="40" workbookViewId="0">
      <selection activeCell="C35" sqref="C35:H36"/>
    </sheetView>
  </sheetViews>
  <sheetFormatPr baseColWidth="10" defaultColWidth="11.42578125" defaultRowHeight="15" x14ac:dyDescent="0.25"/>
  <cols>
    <col min="1" max="3" width="11.5703125" bestFit="1" customWidth="1"/>
    <col min="4" max="4" width="29.7109375" bestFit="1" customWidth="1"/>
    <col min="5" max="5" width="24.42578125" bestFit="1" customWidth="1"/>
    <col min="6" max="6" width="33.28515625" bestFit="1" customWidth="1"/>
    <col min="7" max="7" width="45.5703125" bestFit="1" customWidth="1"/>
    <col min="8" max="8" width="115" bestFit="1" customWidth="1"/>
    <col min="9" max="9" width="80.7109375" bestFit="1" customWidth="1"/>
    <col min="10" max="10" width="45.28515625" bestFit="1" customWidth="1"/>
    <col min="11" max="11" width="32.5703125" bestFit="1" customWidth="1"/>
    <col min="12" max="12" width="24.42578125" bestFit="1" customWidth="1"/>
    <col min="13" max="13" width="31.85546875" bestFit="1" customWidth="1"/>
    <col min="14" max="14" width="26.5703125" bestFit="1" customWidth="1"/>
    <col min="15" max="15" width="32.7109375" bestFit="1" customWidth="1"/>
    <col min="16" max="16" width="43.42578125" bestFit="1" customWidth="1"/>
    <col min="17" max="17" width="38.42578125" bestFit="1" customWidth="1"/>
    <col min="18" max="18" width="61.5703125" bestFit="1" customWidth="1"/>
    <col min="19" max="19" width="47.5703125" bestFit="1" customWidth="1"/>
    <col min="20" max="20" width="40.28515625" bestFit="1" customWidth="1"/>
    <col min="21" max="21" width="32.28515625" bestFit="1" customWidth="1"/>
    <col min="22" max="22" width="66.5703125" bestFit="1" customWidth="1"/>
    <col min="23" max="23" width="37.140625" bestFit="1" customWidth="1"/>
    <col min="24" max="24" width="112.7109375" bestFit="1" customWidth="1"/>
    <col min="25" max="25" width="132.85546875" bestFit="1" customWidth="1"/>
    <col min="26" max="26" width="114.7109375" bestFit="1" customWidth="1"/>
    <col min="27" max="27" width="11.7109375" bestFit="1" customWidth="1"/>
    <col min="28" max="28" width="216.85546875" bestFit="1" customWidth="1"/>
    <col min="29" max="29" width="50.85546875" bestFit="1" customWidth="1"/>
  </cols>
  <sheetData>
    <row r="1" spans="1:29" x14ac:dyDescent="0.25">
      <c r="A1" s="2" t="s">
        <v>24</v>
      </c>
    </row>
    <row r="3" spans="1:29" x14ac:dyDescent="0.25">
      <c r="A3" t="s">
        <v>25</v>
      </c>
      <c r="B3" t="s">
        <v>26</v>
      </c>
      <c r="C3" t="s">
        <v>27</v>
      </c>
      <c r="D3" t="s">
        <v>28</v>
      </c>
      <c r="E3" t="s">
        <v>29</v>
      </c>
      <c r="F3" t="s">
        <v>30</v>
      </c>
      <c r="G3" t="s">
        <v>31</v>
      </c>
      <c r="H3" t="s">
        <v>32</v>
      </c>
      <c r="I3" t="s">
        <v>33</v>
      </c>
      <c r="J3" t="s">
        <v>34</v>
      </c>
      <c r="K3" t="s">
        <v>35</v>
      </c>
      <c r="L3" t="s">
        <v>36</v>
      </c>
      <c r="M3" t="s">
        <v>37</v>
      </c>
      <c r="N3" t="s">
        <v>38</v>
      </c>
      <c r="O3" t="s">
        <v>39</v>
      </c>
      <c r="P3" t="s">
        <v>40</v>
      </c>
      <c r="Q3" t="s">
        <v>41</v>
      </c>
      <c r="R3" t="s">
        <v>42</v>
      </c>
      <c r="S3" t="s">
        <v>43</v>
      </c>
      <c r="T3" t="s">
        <v>44</v>
      </c>
      <c r="U3" t="s">
        <v>45</v>
      </c>
      <c r="V3" t="s">
        <v>46</v>
      </c>
      <c r="W3" t="s">
        <v>47</v>
      </c>
      <c r="X3" t="s">
        <v>48</v>
      </c>
      <c r="Y3" t="s">
        <v>49</v>
      </c>
      <c r="Z3" t="s">
        <v>50</v>
      </c>
      <c r="AA3" t="s">
        <v>51</v>
      </c>
      <c r="AB3" t="s">
        <v>52</v>
      </c>
      <c r="AC3" t="s">
        <v>53</v>
      </c>
    </row>
    <row r="4" spans="1:29" x14ac:dyDescent="0.25">
      <c r="A4">
        <v>1</v>
      </c>
      <c r="B4">
        <v>25</v>
      </c>
      <c r="C4" t="s">
        <v>54</v>
      </c>
      <c r="D4" t="s">
        <v>55</v>
      </c>
      <c r="E4">
        <v>1</v>
      </c>
      <c r="F4">
        <v>18</v>
      </c>
      <c r="G4" t="s">
        <v>56</v>
      </c>
      <c r="H4" t="s">
        <v>57</v>
      </c>
      <c r="I4" t="s">
        <v>58</v>
      </c>
      <c r="J4" t="s">
        <v>59</v>
      </c>
      <c r="K4" t="s">
        <v>60</v>
      </c>
      <c r="L4" t="s">
        <v>61</v>
      </c>
      <c r="M4">
        <v>5</v>
      </c>
      <c r="N4">
        <v>5</v>
      </c>
      <c r="O4">
        <v>5</v>
      </c>
      <c r="P4">
        <v>3</v>
      </c>
      <c r="Q4">
        <v>3</v>
      </c>
      <c r="R4" t="s">
        <v>62</v>
      </c>
      <c r="S4">
        <v>2</v>
      </c>
      <c r="T4">
        <v>10</v>
      </c>
      <c r="U4">
        <v>90</v>
      </c>
      <c r="V4" t="s">
        <v>65</v>
      </c>
      <c r="W4" t="s">
        <v>66</v>
      </c>
      <c r="X4" t="s">
        <v>67</v>
      </c>
      <c r="Y4" t="s">
        <v>68</v>
      </c>
      <c r="Z4" t="s">
        <v>69</v>
      </c>
      <c r="AA4" t="s">
        <v>66</v>
      </c>
      <c r="AB4" t="s">
        <v>70</v>
      </c>
      <c r="AC4" t="s">
        <v>71</v>
      </c>
    </row>
    <row r="5" spans="1:29" hidden="1" x14ac:dyDescent="0.25">
      <c r="A5">
        <v>2</v>
      </c>
      <c r="B5">
        <v>32</v>
      </c>
      <c r="C5" t="s">
        <v>72</v>
      </c>
      <c r="D5" t="s">
        <v>73</v>
      </c>
      <c r="E5">
        <v>1</v>
      </c>
      <c r="F5">
        <v>25</v>
      </c>
      <c r="G5" t="s">
        <v>74</v>
      </c>
      <c r="H5" t="s">
        <v>75</v>
      </c>
      <c r="I5" t="s">
        <v>76</v>
      </c>
      <c r="J5" t="s">
        <v>77</v>
      </c>
      <c r="K5" t="s">
        <v>78</v>
      </c>
      <c r="L5" t="s">
        <v>79</v>
      </c>
      <c r="M5">
        <v>4</v>
      </c>
      <c r="N5">
        <v>5</v>
      </c>
      <c r="O5">
        <v>0</v>
      </c>
      <c r="P5">
        <v>3</v>
      </c>
      <c r="Q5">
        <v>1</v>
      </c>
      <c r="R5" t="s">
        <v>62</v>
      </c>
      <c r="S5">
        <v>3</v>
      </c>
      <c r="T5" t="s">
        <v>80</v>
      </c>
      <c r="U5" t="s">
        <v>81</v>
      </c>
      <c r="V5" t="s">
        <v>82</v>
      </c>
      <c r="W5" t="s">
        <v>83</v>
      </c>
      <c r="X5" t="s">
        <v>66</v>
      </c>
      <c r="Y5" t="s">
        <v>84</v>
      </c>
      <c r="Z5" t="s">
        <v>85</v>
      </c>
      <c r="AA5" t="s">
        <v>66</v>
      </c>
      <c r="AB5" t="s">
        <v>86</v>
      </c>
      <c r="AC5" t="s">
        <v>71</v>
      </c>
    </row>
    <row r="6" spans="1:29" hidden="1" x14ac:dyDescent="0.25">
      <c r="A6">
        <v>3</v>
      </c>
      <c r="B6">
        <v>57</v>
      </c>
      <c r="C6" t="s">
        <v>72</v>
      </c>
      <c r="D6" t="s">
        <v>87</v>
      </c>
      <c r="E6">
        <v>1</v>
      </c>
      <c r="F6">
        <v>20</v>
      </c>
      <c r="G6" t="s">
        <v>88</v>
      </c>
      <c r="H6" t="s">
        <v>89</v>
      </c>
      <c r="I6" t="s">
        <v>90</v>
      </c>
      <c r="J6" t="s">
        <v>91</v>
      </c>
      <c r="K6" t="s">
        <v>78</v>
      </c>
      <c r="L6" t="s">
        <v>79</v>
      </c>
      <c r="M6">
        <v>4</v>
      </c>
      <c r="N6">
        <v>4</v>
      </c>
      <c r="O6">
        <v>4</v>
      </c>
      <c r="P6">
        <v>4</v>
      </c>
      <c r="Q6">
        <v>5</v>
      </c>
      <c r="R6" t="s">
        <v>92</v>
      </c>
      <c r="S6">
        <v>5</v>
      </c>
      <c r="T6" t="s">
        <v>107</v>
      </c>
      <c r="U6" t="s">
        <v>247</v>
      </c>
      <c r="V6" t="s">
        <v>93</v>
      </c>
      <c r="W6" t="s">
        <v>94</v>
      </c>
      <c r="X6" t="s">
        <v>95</v>
      </c>
      <c r="Y6" t="s">
        <v>96</v>
      </c>
      <c r="Z6" t="s">
        <v>97</v>
      </c>
      <c r="AA6" t="s">
        <v>98</v>
      </c>
      <c r="AB6" t="s">
        <v>99</v>
      </c>
      <c r="AC6" t="s">
        <v>71</v>
      </c>
    </row>
    <row r="7" spans="1:29" x14ac:dyDescent="0.25">
      <c r="A7">
        <v>4</v>
      </c>
      <c r="B7">
        <v>20</v>
      </c>
      <c r="C7" t="s">
        <v>54</v>
      </c>
      <c r="D7" t="s">
        <v>100</v>
      </c>
      <c r="E7">
        <v>1</v>
      </c>
      <c r="F7">
        <v>20</v>
      </c>
      <c r="G7" t="s">
        <v>101</v>
      </c>
      <c r="H7" t="s">
        <v>102</v>
      </c>
      <c r="I7" t="s">
        <v>103</v>
      </c>
      <c r="J7" t="s">
        <v>104</v>
      </c>
      <c r="K7" t="s">
        <v>78</v>
      </c>
      <c r="L7" t="s">
        <v>105</v>
      </c>
      <c r="M7">
        <v>2</v>
      </c>
      <c r="N7">
        <v>3</v>
      </c>
      <c r="O7">
        <v>2</v>
      </c>
      <c r="P7">
        <v>3</v>
      </c>
      <c r="Q7">
        <v>2</v>
      </c>
      <c r="R7" t="s">
        <v>106</v>
      </c>
      <c r="S7">
        <v>8</v>
      </c>
      <c r="T7">
        <v>120</v>
      </c>
      <c r="V7" t="s">
        <v>93</v>
      </c>
      <c r="W7" t="s">
        <v>109</v>
      </c>
      <c r="X7" t="s">
        <v>66</v>
      </c>
      <c r="Y7" t="s">
        <v>84</v>
      </c>
      <c r="Z7" t="s">
        <v>66</v>
      </c>
      <c r="AA7" t="s">
        <v>66</v>
      </c>
      <c r="AB7" t="s">
        <v>110</v>
      </c>
      <c r="AC7" t="s">
        <v>71</v>
      </c>
    </row>
    <row r="8" spans="1:29" hidden="1" x14ac:dyDescent="0.25">
      <c r="A8">
        <v>5</v>
      </c>
      <c r="B8">
        <v>46</v>
      </c>
      <c r="C8" t="s">
        <v>54</v>
      </c>
      <c r="D8" t="s">
        <v>111</v>
      </c>
      <c r="E8">
        <v>1</v>
      </c>
      <c r="F8">
        <v>14</v>
      </c>
      <c r="G8" t="s">
        <v>112</v>
      </c>
      <c r="H8" t="s">
        <v>113</v>
      </c>
      <c r="I8" t="s">
        <v>114</v>
      </c>
      <c r="J8" t="s">
        <v>91</v>
      </c>
      <c r="K8" t="s">
        <v>115</v>
      </c>
      <c r="L8" t="s">
        <v>116</v>
      </c>
      <c r="M8">
        <v>1</v>
      </c>
      <c r="N8">
        <v>4</v>
      </c>
      <c r="O8">
        <v>1</v>
      </c>
      <c r="P8">
        <v>4</v>
      </c>
      <c r="Q8">
        <v>5</v>
      </c>
      <c r="R8" t="s">
        <v>62</v>
      </c>
      <c r="S8">
        <v>5</v>
      </c>
      <c r="T8" t="s">
        <v>117</v>
      </c>
      <c r="U8" t="s">
        <v>108</v>
      </c>
      <c r="V8" t="s">
        <v>93</v>
      </c>
      <c r="W8" t="s">
        <v>66</v>
      </c>
      <c r="X8" t="s">
        <v>66</v>
      </c>
      <c r="Y8" t="s">
        <v>118</v>
      </c>
      <c r="Z8" t="s">
        <v>119</v>
      </c>
      <c r="AA8" t="s">
        <v>98</v>
      </c>
      <c r="AB8" t="s">
        <v>120</v>
      </c>
      <c r="AC8" t="s">
        <v>71</v>
      </c>
    </row>
    <row r="9" spans="1:29" hidden="1" x14ac:dyDescent="0.25">
      <c r="A9">
        <v>6</v>
      </c>
      <c r="B9">
        <v>47</v>
      </c>
      <c r="C9" t="s">
        <v>54</v>
      </c>
      <c r="D9" t="s">
        <v>121</v>
      </c>
      <c r="E9">
        <v>1</v>
      </c>
      <c r="F9">
        <v>7</v>
      </c>
      <c r="G9" t="s">
        <v>122</v>
      </c>
      <c r="H9" t="s">
        <v>123</v>
      </c>
      <c r="I9" t="s">
        <v>124</v>
      </c>
      <c r="J9" t="s">
        <v>125</v>
      </c>
      <c r="K9" t="s">
        <v>126</v>
      </c>
      <c r="L9" t="s">
        <v>105</v>
      </c>
      <c r="M9">
        <v>5</v>
      </c>
      <c r="N9">
        <v>5</v>
      </c>
      <c r="O9">
        <v>3</v>
      </c>
      <c r="P9">
        <v>5</v>
      </c>
      <c r="Q9">
        <v>5</v>
      </c>
      <c r="R9" t="s">
        <v>127</v>
      </c>
      <c r="S9">
        <v>3</v>
      </c>
      <c r="T9" t="s">
        <v>128</v>
      </c>
      <c r="U9" t="s">
        <v>81</v>
      </c>
      <c r="V9" t="s">
        <v>129</v>
      </c>
      <c r="W9" t="s">
        <v>130</v>
      </c>
      <c r="X9" t="s">
        <v>66</v>
      </c>
      <c r="Y9" t="s">
        <v>131</v>
      </c>
      <c r="Z9" t="s">
        <v>132</v>
      </c>
      <c r="AA9" t="s">
        <v>66</v>
      </c>
      <c r="AB9" t="s">
        <v>133</v>
      </c>
      <c r="AC9" t="s">
        <v>71</v>
      </c>
    </row>
    <row r="10" spans="1:29" x14ac:dyDescent="0.25">
      <c r="A10">
        <v>7</v>
      </c>
      <c r="B10">
        <v>25</v>
      </c>
      <c r="C10" t="s">
        <v>72</v>
      </c>
      <c r="D10" t="s">
        <v>134</v>
      </c>
      <c r="E10">
        <v>1</v>
      </c>
      <c r="F10">
        <v>3</v>
      </c>
      <c r="G10" t="s">
        <v>101</v>
      </c>
      <c r="H10" t="s">
        <v>135</v>
      </c>
      <c r="I10" t="s">
        <v>136</v>
      </c>
      <c r="J10" t="s">
        <v>137</v>
      </c>
      <c r="K10" t="s">
        <v>126</v>
      </c>
      <c r="L10" t="s">
        <v>79</v>
      </c>
      <c r="M10">
        <v>4</v>
      </c>
      <c r="N10">
        <v>3</v>
      </c>
      <c r="O10">
        <v>1</v>
      </c>
      <c r="P10">
        <v>5</v>
      </c>
      <c r="Q10">
        <v>5</v>
      </c>
      <c r="R10" t="s">
        <v>66</v>
      </c>
      <c r="S10">
        <v>1</v>
      </c>
      <c r="T10">
        <v>20</v>
      </c>
      <c r="U10">
        <v>90</v>
      </c>
      <c r="V10" t="s">
        <v>108</v>
      </c>
      <c r="W10" t="s">
        <v>66</v>
      </c>
      <c r="X10" t="s">
        <v>66</v>
      </c>
      <c r="Y10" t="s">
        <v>139</v>
      </c>
      <c r="Z10" t="s">
        <v>140</v>
      </c>
      <c r="AA10" t="s">
        <v>66</v>
      </c>
      <c r="AB10" t="s">
        <v>141</v>
      </c>
      <c r="AC10" t="s">
        <v>71</v>
      </c>
    </row>
    <row r="11" spans="1:29" hidden="1" x14ac:dyDescent="0.25">
      <c r="A11">
        <v>8</v>
      </c>
      <c r="B11">
        <v>28</v>
      </c>
      <c r="C11" t="s">
        <v>54</v>
      </c>
      <c r="D11" t="s">
        <v>142</v>
      </c>
      <c r="E11">
        <v>1</v>
      </c>
      <c r="F11">
        <v>3</v>
      </c>
      <c r="G11" t="s">
        <v>143</v>
      </c>
      <c r="H11" t="s">
        <v>144</v>
      </c>
      <c r="I11" t="s">
        <v>145</v>
      </c>
      <c r="J11" t="s">
        <v>77</v>
      </c>
      <c r="K11" t="s">
        <v>60</v>
      </c>
      <c r="L11" t="s">
        <v>146</v>
      </c>
      <c r="M11">
        <v>3</v>
      </c>
      <c r="N11">
        <v>3</v>
      </c>
      <c r="O11">
        <v>2</v>
      </c>
      <c r="P11">
        <v>2</v>
      </c>
      <c r="Q11">
        <v>4</v>
      </c>
      <c r="R11" t="s">
        <v>147</v>
      </c>
      <c r="S11">
        <v>1</v>
      </c>
      <c r="T11" t="s">
        <v>148</v>
      </c>
      <c r="U11" t="s">
        <v>149</v>
      </c>
      <c r="V11" t="s">
        <v>150</v>
      </c>
      <c r="W11" t="s">
        <v>151</v>
      </c>
      <c r="X11" t="s">
        <v>152</v>
      </c>
      <c r="Y11" t="s">
        <v>96</v>
      </c>
      <c r="Z11" t="s">
        <v>153</v>
      </c>
      <c r="AA11" t="s">
        <v>98</v>
      </c>
      <c r="AB11" t="s">
        <v>154</v>
      </c>
      <c r="AC11" t="s">
        <v>71</v>
      </c>
    </row>
    <row r="12" spans="1:29" hidden="1" x14ac:dyDescent="0.25">
      <c r="A12">
        <v>9</v>
      </c>
      <c r="B12">
        <v>69</v>
      </c>
      <c r="C12" t="s">
        <v>72</v>
      </c>
      <c r="D12" t="s">
        <v>155</v>
      </c>
      <c r="E12">
        <v>1</v>
      </c>
      <c r="F12">
        <v>16</v>
      </c>
      <c r="G12" t="s">
        <v>122</v>
      </c>
      <c r="H12" t="s">
        <v>156</v>
      </c>
      <c r="I12" t="s">
        <v>157</v>
      </c>
      <c r="J12" t="s">
        <v>91</v>
      </c>
      <c r="K12" t="s">
        <v>158</v>
      </c>
      <c r="L12" t="s">
        <v>159</v>
      </c>
      <c r="M12">
        <v>1</v>
      </c>
      <c r="N12">
        <v>1</v>
      </c>
      <c r="O12">
        <v>1</v>
      </c>
      <c r="P12">
        <v>5</v>
      </c>
      <c r="Q12">
        <v>5</v>
      </c>
      <c r="R12" t="s">
        <v>160</v>
      </c>
      <c r="S12">
        <v>2</v>
      </c>
      <c r="T12" t="s">
        <v>326</v>
      </c>
      <c r="U12" t="s">
        <v>327</v>
      </c>
      <c r="V12" t="s">
        <v>161</v>
      </c>
      <c r="W12" t="s">
        <v>83</v>
      </c>
      <c r="X12" t="s">
        <v>162</v>
      </c>
      <c r="Y12" t="s">
        <v>96</v>
      </c>
      <c r="Z12" t="s">
        <v>119</v>
      </c>
      <c r="AA12" t="s">
        <v>66</v>
      </c>
      <c r="AB12" t="s">
        <v>163</v>
      </c>
      <c r="AC12" t="s">
        <v>71</v>
      </c>
    </row>
    <row r="13" spans="1:29" x14ac:dyDescent="0.25">
      <c r="A13">
        <v>10</v>
      </c>
      <c r="B13">
        <v>18</v>
      </c>
      <c r="C13" t="s">
        <v>72</v>
      </c>
      <c r="D13" t="s">
        <v>155</v>
      </c>
      <c r="E13">
        <v>1</v>
      </c>
      <c r="F13">
        <v>4</v>
      </c>
      <c r="G13" t="s">
        <v>88</v>
      </c>
      <c r="H13" t="s">
        <v>164</v>
      </c>
      <c r="I13" t="s">
        <v>165</v>
      </c>
      <c r="J13" t="s">
        <v>166</v>
      </c>
      <c r="K13" t="s">
        <v>167</v>
      </c>
      <c r="L13" t="s">
        <v>168</v>
      </c>
      <c r="M13">
        <v>2</v>
      </c>
      <c r="N13">
        <v>4</v>
      </c>
      <c r="O13">
        <v>5</v>
      </c>
      <c r="P13">
        <v>3</v>
      </c>
      <c r="Q13">
        <v>4</v>
      </c>
      <c r="R13" t="s">
        <v>169</v>
      </c>
      <c r="S13">
        <v>1</v>
      </c>
      <c r="T13">
        <v>5</v>
      </c>
      <c r="U13">
        <v>40</v>
      </c>
      <c r="V13" t="s">
        <v>169</v>
      </c>
      <c r="W13" t="s">
        <v>66</v>
      </c>
      <c r="X13" t="s">
        <v>66</v>
      </c>
      <c r="Y13" t="s">
        <v>66</v>
      </c>
      <c r="Z13" t="s">
        <v>172</v>
      </c>
      <c r="AA13" t="s">
        <v>66</v>
      </c>
      <c r="AB13" t="s">
        <v>173</v>
      </c>
      <c r="AC13" t="s">
        <v>71</v>
      </c>
    </row>
    <row r="14" spans="1:29" x14ac:dyDescent="0.25">
      <c r="A14">
        <v>11</v>
      </c>
      <c r="B14">
        <v>18</v>
      </c>
      <c r="C14" t="s">
        <v>72</v>
      </c>
      <c r="D14" t="s">
        <v>100</v>
      </c>
      <c r="E14">
        <v>1</v>
      </c>
      <c r="F14">
        <v>8</v>
      </c>
      <c r="G14" t="s">
        <v>174</v>
      </c>
      <c r="H14" t="s">
        <v>175</v>
      </c>
      <c r="I14" t="s">
        <v>174</v>
      </c>
      <c r="J14" t="s">
        <v>166</v>
      </c>
      <c r="K14" t="s">
        <v>78</v>
      </c>
      <c r="L14" t="s">
        <v>79</v>
      </c>
      <c r="M14">
        <v>1</v>
      </c>
      <c r="N14">
        <v>2</v>
      </c>
      <c r="O14">
        <v>1</v>
      </c>
      <c r="P14">
        <v>1</v>
      </c>
      <c r="Q14">
        <v>5</v>
      </c>
      <c r="R14" t="s">
        <v>176</v>
      </c>
      <c r="S14">
        <v>1</v>
      </c>
      <c r="T14">
        <v>30</v>
      </c>
      <c r="U14">
        <v>90</v>
      </c>
      <c r="V14" t="s">
        <v>178</v>
      </c>
      <c r="W14" t="s">
        <v>66</v>
      </c>
      <c r="X14" t="s">
        <v>66</v>
      </c>
      <c r="Y14" t="s">
        <v>66</v>
      </c>
      <c r="Z14" t="s">
        <v>66</v>
      </c>
      <c r="AA14" t="s">
        <v>66</v>
      </c>
      <c r="AB14" t="s">
        <v>179</v>
      </c>
      <c r="AC14" t="s">
        <v>71</v>
      </c>
    </row>
    <row r="15" spans="1:29" hidden="1" x14ac:dyDescent="0.25">
      <c r="A15">
        <v>12</v>
      </c>
      <c r="B15">
        <v>51</v>
      </c>
      <c r="C15" t="s">
        <v>54</v>
      </c>
      <c r="D15" t="s">
        <v>180</v>
      </c>
      <c r="E15">
        <v>1</v>
      </c>
      <c r="F15">
        <v>0.6</v>
      </c>
      <c r="G15" t="s">
        <v>181</v>
      </c>
      <c r="H15" t="s">
        <v>182</v>
      </c>
      <c r="I15" t="s">
        <v>183</v>
      </c>
      <c r="J15" t="s">
        <v>91</v>
      </c>
      <c r="K15" t="s">
        <v>184</v>
      </c>
      <c r="L15" t="s">
        <v>185</v>
      </c>
      <c r="M15">
        <v>2</v>
      </c>
      <c r="N15">
        <v>1</v>
      </c>
      <c r="O15">
        <v>1</v>
      </c>
      <c r="P15">
        <v>2</v>
      </c>
      <c r="Q15">
        <v>4</v>
      </c>
      <c r="R15" t="s">
        <v>66</v>
      </c>
      <c r="S15">
        <v>3</v>
      </c>
      <c r="T15" t="s">
        <v>108</v>
      </c>
      <c r="U15" t="s">
        <v>328</v>
      </c>
      <c r="V15" t="s">
        <v>186</v>
      </c>
      <c r="W15" t="s">
        <v>66</v>
      </c>
      <c r="X15" t="s">
        <v>187</v>
      </c>
      <c r="Y15" t="s">
        <v>93</v>
      </c>
      <c r="Z15" t="s">
        <v>119</v>
      </c>
      <c r="AA15" t="s">
        <v>66</v>
      </c>
      <c r="AB15" t="s">
        <v>188</v>
      </c>
      <c r="AC15" t="s">
        <v>71</v>
      </c>
    </row>
    <row r="16" spans="1:29" hidden="1" x14ac:dyDescent="0.25">
      <c r="A16">
        <v>13</v>
      </c>
      <c r="B16">
        <v>33</v>
      </c>
      <c r="C16" t="s">
        <v>72</v>
      </c>
      <c r="D16" t="s">
        <v>189</v>
      </c>
      <c r="E16">
        <v>1</v>
      </c>
      <c r="F16">
        <v>33</v>
      </c>
      <c r="G16" t="s">
        <v>190</v>
      </c>
      <c r="H16" t="s">
        <v>191</v>
      </c>
      <c r="I16" t="s">
        <v>174</v>
      </c>
      <c r="J16" t="s">
        <v>166</v>
      </c>
      <c r="K16" t="s">
        <v>60</v>
      </c>
      <c r="L16" t="s">
        <v>79</v>
      </c>
      <c r="M16">
        <v>2</v>
      </c>
      <c r="N16">
        <v>1</v>
      </c>
      <c r="O16">
        <v>1</v>
      </c>
      <c r="P16">
        <v>2</v>
      </c>
      <c r="Q16">
        <v>4</v>
      </c>
      <c r="R16" t="s">
        <v>93</v>
      </c>
      <c r="S16">
        <v>4</v>
      </c>
      <c r="T16" t="s">
        <v>177</v>
      </c>
      <c r="U16" t="s">
        <v>107</v>
      </c>
      <c r="V16" t="s">
        <v>192</v>
      </c>
      <c r="W16" t="s">
        <v>66</v>
      </c>
      <c r="X16" t="s">
        <v>93</v>
      </c>
      <c r="Y16" t="s">
        <v>93</v>
      </c>
      <c r="Z16" t="s">
        <v>193</v>
      </c>
      <c r="AA16" t="s">
        <v>66</v>
      </c>
      <c r="AB16" t="s">
        <v>194</v>
      </c>
      <c r="AC16" t="s">
        <v>71</v>
      </c>
    </row>
    <row r="17" spans="1:29" hidden="1" x14ac:dyDescent="0.25">
      <c r="A17">
        <v>14</v>
      </c>
      <c r="B17">
        <v>44</v>
      </c>
      <c r="C17" t="s">
        <v>54</v>
      </c>
      <c r="D17" t="s">
        <v>195</v>
      </c>
      <c r="E17">
        <v>1</v>
      </c>
      <c r="F17">
        <v>18</v>
      </c>
      <c r="G17" t="s">
        <v>122</v>
      </c>
      <c r="H17" t="s">
        <v>196</v>
      </c>
      <c r="I17" t="s">
        <v>197</v>
      </c>
      <c r="J17" t="s">
        <v>91</v>
      </c>
      <c r="K17" t="s">
        <v>60</v>
      </c>
      <c r="L17" t="s">
        <v>79</v>
      </c>
      <c r="M17">
        <v>5</v>
      </c>
      <c r="N17">
        <v>1</v>
      </c>
      <c r="O17">
        <v>1</v>
      </c>
      <c r="P17">
        <v>1</v>
      </c>
      <c r="Q17">
        <v>5</v>
      </c>
      <c r="R17" t="s">
        <v>198</v>
      </c>
      <c r="S17">
        <v>1</v>
      </c>
      <c r="T17" t="s">
        <v>107</v>
      </c>
      <c r="U17" t="s">
        <v>199</v>
      </c>
      <c r="V17" t="s">
        <v>93</v>
      </c>
      <c r="W17" t="s">
        <v>200</v>
      </c>
      <c r="X17" t="s">
        <v>201</v>
      </c>
      <c r="Y17" t="s">
        <v>202</v>
      </c>
      <c r="Z17" t="s">
        <v>66</v>
      </c>
      <c r="AA17" t="s">
        <v>66</v>
      </c>
      <c r="AB17" t="s">
        <v>203</v>
      </c>
      <c r="AC17" t="s">
        <v>71</v>
      </c>
    </row>
    <row r="18" spans="1:29" hidden="1" x14ac:dyDescent="0.25">
      <c r="A18">
        <v>15</v>
      </c>
      <c r="B18">
        <v>37</v>
      </c>
      <c r="C18" t="s">
        <v>54</v>
      </c>
      <c r="D18" t="s">
        <v>204</v>
      </c>
      <c r="E18">
        <v>1</v>
      </c>
      <c r="F18">
        <v>4</v>
      </c>
      <c r="G18" t="s">
        <v>74</v>
      </c>
      <c r="H18" t="s">
        <v>205</v>
      </c>
      <c r="I18" t="s">
        <v>84</v>
      </c>
      <c r="J18" t="s">
        <v>77</v>
      </c>
      <c r="K18" t="s">
        <v>167</v>
      </c>
      <c r="L18" t="s">
        <v>206</v>
      </c>
      <c r="M18">
        <v>5</v>
      </c>
      <c r="N18">
        <v>5</v>
      </c>
      <c r="O18" t="s">
        <v>108</v>
      </c>
      <c r="P18">
        <v>5</v>
      </c>
      <c r="Q18">
        <v>5</v>
      </c>
      <c r="R18" t="s">
        <v>66</v>
      </c>
      <c r="S18">
        <v>5</v>
      </c>
      <c r="T18" t="s">
        <v>207</v>
      </c>
      <c r="U18" t="s">
        <v>208</v>
      </c>
      <c r="V18" t="s">
        <v>93</v>
      </c>
      <c r="W18" t="s">
        <v>66</v>
      </c>
      <c r="X18" t="s">
        <v>66</v>
      </c>
      <c r="Y18" t="s">
        <v>209</v>
      </c>
      <c r="Z18" t="s">
        <v>119</v>
      </c>
      <c r="AA18" t="s">
        <v>66</v>
      </c>
      <c r="AB18" t="s">
        <v>210</v>
      </c>
      <c r="AC18" t="s">
        <v>71</v>
      </c>
    </row>
    <row r="19" spans="1:29" hidden="1" x14ac:dyDescent="0.25">
      <c r="A19">
        <v>16</v>
      </c>
      <c r="B19">
        <v>37</v>
      </c>
      <c r="C19" t="s">
        <v>54</v>
      </c>
      <c r="D19" t="s">
        <v>211</v>
      </c>
      <c r="E19">
        <v>2</v>
      </c>
      <c r="F19">
        <v>0.8</v>
      </c>
      <c r="G19" t="s">
        <v>212</v>
      </c>
      <c r="H19" t="s">
        <v>213</v>
      </c>
      <c r="I19" t="s">
        <v>214</v>
      </c>
      <c r="J19" t="s">
        <v>77</v>
      </c>
      <c r="K19" t="s">
        <v>215</v>
      </c>
      <c r="L19" t="s">
        <v>216</v>
      </c>
      <c r="M19">
        <v>3</v>
      </c>
      <c r="N19">
        <v>4</v>
      </c>
      <c r="O19">
        <v>2</v>
      </c>
      <c r="P19">
        <v>2</v>
      </c>
      <c r="Q19">
        <v>1</v>
      </c>
      <c r="R19" t="s">
        <v>217</v>
      </c>
      <c r="S19">
        <v>3</v>
      </c>
      <c r="T19" t="s">
        <v>108</v>
      </c>
      <c r="U19" t="s">
        <v>218</v>
      </c>
      <c r="V19" t="s">
        <v>219</v>
      </c>
      <c r="W19" t="s">
        <v>220</v>
      </c>
      <c r="X19" t="s">
        <v>221</v>
      </c>
      <c r="Y19" t="s">
        <v>84</v>
      </c>
      <c r="Z19" t="s">
        <v>222</v>
      </c>
      <c r="AA19" t="s">
        <v>98</v>
      </c>
      <c r="AB19" t="s">
        <v>223</v>
      </c>
      <c r="AC19" t="s">
        <v>71</v>
      </c>
    </row>
    <row r="20" spans="1:29" hidden="1" x14ac:dyDescent="0.25">
      <c r="A20">
        <v>17</v>
      </c>
      <c r="B20">
        <v>32</v>
      </c>
      <c r="C20" t="s">
        <v>54</v>
      </c>
      <c r="D20" t="s">
        <v>100</v>
      </c>
      <c r="E20">
        <v>1</v>
      </c>
      <c r="F20">
        <v>32</v>
      </c>
      <c r="G20" t="s">
        <v>224</v>
      </c>
      <c r="H20" t="s">
        <v>84</v>
      </c>
      <c r="I20" t="s">
        <v>225</v>
      </c>
      <c r="J20" t="s">
        <v>91</v>
      </c>
      <c r="K20" t="s">
        <v>60</v>
      </c>
      <c r="L20" t="s">
        <v>84</v>
      </c>
      <c r="M20">
        <v>5</v>
      </c>
      <c r="N20">
        <v>1</v>
      </c>
      <c r="O20">
        <v>5</v>
      </c>
      <c r="P20">
        <v>3</v>
      </c>
      <c r="Q20">
        <v>5</v>
      </c>
      <c r="R20" t="s">
        <v>226</v>
      </c>
      <c r="S20">
        <v>1</v>
      </c>
      <c r="T20" t="s">
        <v>108</v>
      </c>
      <c r="U20" t="s">
        <v>108</v>
      </c>
      <c r="V20" t="s">
        <v>66</v>
      </c>
      <c r="W20" t="s">
        <v>151</v>
      </c>
      <c r="X20" t="s">
        <v>227</v>
      </c>
      <c r="Y20" t="s">
        <v>93</v>
      </c>
      <c r="Z20" t="s">
        <v>228</v>
      </c>
      <c r="AA20" t="s">
        <v>66</v>
      </c>
      <c r="AB20" t="s">
        <v>84</v>
      </c>
      <c r="AC20" t="s">
        <v>71</v>
      </c>
    </row>
    <row r="21" spans="1:29" x14ac:dyDescent="0.25">
      <c r="A21">
        <v>18</v>
      </c>
      <c r="B21">
        <v>24</v>
      </c>
      <c r="C21" t="s">
        <v>54</v>
      </c>
      <c r="D21" t="s">
        <v>229</v>
      </c>
      <c r="E21">
        <v>1</v>
      </c>
      <c r="F21">
        <v>24</v>
      </c>
      <c r="G21" t="s">
        <v>230</v>
      </c>
      <c r="H21" t="s">
        <v>231</v>
      </c>
      <c r="I21" t="s">
        <v>232</v>
      </c>
      <c r="J21" t="s">
        <v>77</v>
      </c>
      <c r="K21" t="s">
        <v>60</v>
      </c>
      <c r="L21" t="s">
        <v>233</v>
      </c>
      <c r="M21">
        <v>5</v>
      </c>
      <c r="N21">
        <v>5</v>
      </c>
      <c r="O21">
        <v>1</v>
      </c>
      <c r="P21" t="s">
        <v>108</v>
      </c>
      <c r="Q21">
        <v>3</v>
      </c>
      <c r="R21" t="s">
        <v>226</v>
      </c>
      <c r="S21">
        <v>7</v>
      </c>
      <c r="T21">
        <v>180</v>
      </c>
      <c r="U21">
        <v>180</v>
      </c>
      <c r="V21" t="s">
        <v>234</v>
      </c>
      <c r="W21" t="s">
        <v>66</v>
      </c>
      <c r="X21" t="s">
        <v>66</v>
      </c>
      <c r="Y21" t="s">
        <v>84</v>
      </c>
      <c r="Z21" t="s">
        <v>235</v>
      </c>
      <c r="AA21" t="s">
        <v>66</v>
      </c>
      <c r="AB21" t="s">
        <v>236</v>
      </c>
      <c r="AC21" t="s">
        <v>71</v>
      </c>
    </row>
    <row r="22" spans="1:29" hidden="1" x14ac:dyDescent="0.25">
      <c r="A22">
        <v>19</v>
      </c>
      <c r="B22">
        <v>51</v>
      </c>
      <c r="C22" t="s">
        <v>72</v>
      </c>
      <c r="D22" t="s">
        <v>237</v>
      </c>
      <c r="E22">
        <v>1</v>
      </c>
      <c r="F22">
        <v>32</v>
      </c>
      <c r="G22" t="s">
        <v>74</v>
      </c>
      <c r="H22" t="s">
        <v>102</v>
      </c>
      <c r="I22" t="s">
        <v>84</v>
      </c>
      <c r="J22" t="s">
        <v>238</v>
      </c>
      <c r="K22" t="s">
        <v>60</v>
      </c>
      <c r="L22" t="s">
        <v>79</v>
      </c>
      <c r="M22">
        <v>1</v>
      </c>
      <c r="N22">
        <v>1</v>
      </c>
      <c r="O22">
        <v>1</v>
      </c>
      <c r="P22">
        <v>3</v>
      </c>
      <c r="Q22">
        <v>4</v>
      </c>
      <c r="R22" t="s">
        <v>93</v>
      </c>
      <c r="S22">
        <v>1</v>
      </c>
      <c r="T22" t="s">
        <v>329</v>
      </c>
      <c r="U22" t="s">
        <v>199</v>
      </c>
      <c r="V22" t="s">
        <v>178</v>
      </c>
      <c r="W22" t="s">
        <v>66</v>
      </c>
      <c r="X22" t="s">
        <v>239</v>
      </c>
      <c r="Y22" t="s">
        <v>240</v>
      </c>
      <c r="Z22" t="s">
        <v>241</v>
      </c>
      <c r="AA22" t="s">
        <v>98</v>
      </c>
      <c r="AB22" t="s">
        <v>84</v>
      </c>
      <c r="AC22" t="s">
        <v>71</v>
      </c>
    </row>
    <row r="23" spans="1:29" hidden="1" x14ac:dyDescent="0.25">
      <c r="A23">
        <v>20</v>
      </c>
      <c r="B23">
        <v>42</v>
      </c>
      <c r="C23" t="s">
        <v>54</v>
      </c>
      <c r="D23" t="s">
        <v>242</v>
      </c>
      <c r="E23">
        <v>1</v>
      </c>
      <c r="F23">
        <v>42</v>
      </c>
      <c r="G23" t="s">
        <v>243</v>
      </c>
      <c r="H23" t="s">
        <v>244</v>
      </c>
      <c r="I23" t="s">
        <v>245</v>
      </c>
      <c r="J23" t="s">
        <v>238</v>
      </c>
      <c r="K23" t="s">
        <v>78</v>
      </c>
      <c r="L23" t="s">
        <v>79</v>
      </c>
      <c r="M23">
        <v>1</v>
      </c>
      <c r="N23">
        <v>5</v>
      </c>
      <c r="O23">
        <v>1</v>
      </c>
      <c r="P23">
        <v>3</v>
      </c>
      <c r="Q23">
        <v>3</v>
      </c>
      <c r="R23" t="s">
        <v>246</v>
      </c>
      <c r="S23">
        <v>3</v>
      </c>
      <c r="T23" t="s">
        <v>247</v>
      </c>
      <c r="U23" t="s">
        <v>247</v>
      </c>
      <c r="V23" t="s">
        <v>248</v>
      </c>
      <c r="W23" t="s">
        <v>249</v>
      </c>
      <c r="X23" t="s">
        <v>93</v>
      </c>
      <c r="Y23" t="s">
        <v>250</v>
      </c>
      <c r="Z23" t="s">
        <v>119</v>
      </c>
      <c r="AA23" t="s">
        <v>251</v>
      </c>
      <c r="AB23" t="s">
        <v>252</v>
      </c>
      <c r="AC23" t="s">
        <v>71</v>
      </c>
    </row>
    <row r="24" spans="1:29" x14ac:dyDescent="0.25">
      <c r="A24">
        <v>21</v>
      </c>
      <c r="B24">
        <v>20</v>
      </c>
      <c r="C24" t="s">
        <v>72</v>
      </c>
      <c r="D24" t="s">
        <v>253</v>
      </c>
      <c r="E24">
        <v>1</v>
      </c>
      <c r="F24">
        <v>12</v>
      </c>
      <c r="G24" t="s">
        <v>122</v>
      </c>
      <c r="H24" t="s">
        <v>254</v>
      </c>
      <c r="I24" t="s">
        <v>255</v>
      </c>
      <c r="J24" t="s">
        <v>238</v>
      </c>
      <c r="K24" t="s">
        <v>78</v>
      </c>
      <c r="L24" t="s">
        <v>79</v>
      </c>
      <c r="M24">
        <v>4</v>
      </c>
      <c r="N24">
        <v>5</v>
      </c>
      <c r="O24">
        <v>3</v>
      </c>
      <c r="P24">
        <v>4</v>
      </c>
      <c r="Q24">
        <v>4</v>
      </c>
      <c r="R24" t="s">
        <v>226</v>
      </c>
      <c r="S24">
        <v>5</v>
      </c>
      <c r="T24">
        <v>5</v>
      </c>
      <c r="U24">
        <v>120</v>
      </c>
      <c r="V24" t="s">
        <v>93</v>
      </c>
      <c r="W24" t="s">
        <v>83</v>
      </c>
      <c r="X24" t="s">
        <v>93</v>
      </c>
      <c r="Y24" t="s">
        <v>256</v>
      </c>
      <c r="Z24" t="s">
        <v>119</v>
      </c>
      <c r="AA24" t="s">
        <v>251</v>
      </c>
      <c r="AB24" t="s">
        <v>257</v>
      </c>
      <c r="AC24" t="s">
        <v>71</v>
      </c>
    </row>
    <row r="25" spans="1:29" hidden="1" x14ac:dyDescent="0.25">
      <c r="A25">
        <v>22</v>
      </c>
      <c r="B25">
        <v>42</v>
      </c>
      <c r="C25" t="s">
        <v>72</v>
      </c>
      <c r="D25" t="s">
        <v>73</v>
      </c>
      <c r="E25">
        <v>1</v>
      </c>
      <c r="F25">
        <v>22</v>
      </c>
      <c r="G25" t="s">
        <v>88</v>
      </c>
      <c r="H25" t="s">
        <v>258</v>
      </c>
      <c r="I25" t="s">
        <v>84</v>
      </c>
      <c r="J25" t="s">
        <v>166</v>
      </c>
      <c r="K25" t="s">
        <v>215</v>
      </c>
      <c r="L25" t="s">
        <v>259</v>
      </c>
      <c r="M25">
        <v>1</v>
      </c>
      <c r="N25">
        <v>5</v>
      </c>
      <c r="O25">
        <v>1</v>
      </c>
      <c r="P25">
        <v>5</v>
      </c>
      <c r="Q25" t="s">
        <v>108</v>
      </c>
      <c r="R25" t="s">
        <v>226</v>
      </c>
      <c r="S25">
        <v>1</v>
      </c>
      <c r="T25" t="s">
        <v>260</v>
      </c>
      <c r="U25" t="s">
        <v>64</v>
      </c>
      <c r="V25" t="s">
        <v>93</v>
      </c>
      <c r="W25" t="s">
        <v>66</v>
      </c>
      <c r="X25" t="s">
        <v>66</v>
      </c>
      <c r="Y25" t="s">
        <v>84</v>
      </c>
      <c r="Z25" t="s">
        <v>261</v>
      </c>
      <c r="AA25" t="s">
        <v>98</v>
      </c>
      <c r="AB25" t="s">
        <v>262</v>
      </c>
      <c r="AC25" t="s">
        <v>71</v>
      </c>
    </row>
    <row r="26" spans="1:29" hidden="1" x14ac:dyDescent="0.25">
      <c r="A26">
        <v>23</v>
      </c>
      <c r="B26">
        <v>46</v>
      </c>
      <c r="C26" t="s">
        <v>72</v>
      </c>
      <c r="D26" t="s">
        <v>263</v>
      </c>
      <c r="E26">
        <v>1</v>
      </c>
      <c r="F26">
        <v>6</v>
      </c>
      <c r="G26" t="s">
        <v>88</v>
      </c>
      <c r="H26" t="s">
        <v>264</v>
      </c>
      <c r="I26" t="s">
        <v>84</v>
      </c>
      <c r="J26" t="s">
        <v>166</v>
      </c>
      <c r="K26" t="s">
        <v>60</v>
      </c>
      <c r="L26" t="s">
        <v>79</v>
      </c>
      <c r="M26">
        <v>5</v>
      </c>
      <c r="N26">
        <v>1</v>
      </c>
      <c r="O26">
        <v>5</v>
      </c>
      <c r="P26">
        <v>5</v>
      </c>
      <c r="Q26">
        <v>2</v>
      </c>
      <c r="R26" t="s">
        <v>226</v>
      </c>
      <c r="S26">
        <v>2</v>
      </c>
      <c r="T26" t="s">
        <v>81</v>
      </c>
      <c r="U26" t="s">
        <v>265</v>
      </c>
      <c r="V26" t="s">
        <v>108</v>
      </c>
      <c r="W26" t="s">
        <v>93</v>
      </c>
      <c r="X26" t="s">
        <v>266</v>
      </c>
      <c r="Y26" t="s">
        <v>84</v>
      </c>
      <c r="Z26" t="s">
        <v>66</v>
      </c>
      <c r="AA26" t="s">
        <v>66</v>
      </c>
      <c r="AB26" t="s">
        <v>267</v>
      </c>
      <c r="AC26" t="s">
        <v>71</v>
      </c>
    </row>
    <row r="27" spans="1:29" hidden="1" x14ac:dyDescent="0.25">
      <c r="A27">
        <v>24</v>
      </c>
      <c r="B27">
        <v>41</v>
      </c>
      <c r="C27" t="s">
        <v>72</v>
      </c>
      <c r="D27" t="s">
        <v>268</v>
      </c>
      <c r="E27">
        <v>1</v>
      </c>
      <c r="F27">
        <v>8</v>
      </c>
      <c r="G27" t="s">
        <v>269</v>
      </c>
      <c r="H27" t="s">
        <v>270</v>
      </c>
      <c r="I27" t="s">
        <v>271</v>
      </c>
      <c r="J27" t="s">
        <v>91</v>
      </c>
      <c r="K27" t="s">
        <v>60</v>
      </c>
      <c r="L27" t="s">
        <v>79</v>
      </c>
      <c r="M27">
        <v>3</v>
      </c>
      <c r="N27">
        <v>3</v>
      </c>
      <c r="O27">
        <v>3</v>
      </c>
      <c r="P27" t="s">
        <v>108</v>
      </c>
      <c r="Q27">
        <v>1</v>
      </c>
      <c r="R27" t="s">
        <v>226</v>
      </c>
      <c r="S27">
        <v>2</v>
      </c>
      <c r="T27" t="s">
        <v>107</v>
      </c>
      <c r="U27" t="s">
        <v>272</v>
      </c>
      <c r="V27" t="s">
        <v>273</v>
      </c>
      <c r="W27" t="s">
        <v>274</v>
      </c>
      <c r="X27" t="s">
        <v>66</v>
      </c>
      <c r="Y27" t="s">
        <v>84</v>
      </c>
      <c r="Z27" t="s">
        <v>275</v>
      </c>
      <c r="AA27" t="s">
        <v>66</v>
      </c>
      <c r="AB27" t="s">
        <v>276</v>
      </c>
      <c r="AC27" t="s">
        <v>71</v>
      </c>
    </row>
    <row r="28" spans="1:29" hidden="1" x14ac:dyDescent="0.25">
      <c r="A28">
        <v>25</v>
      </c>
      <c r="B28">
        <v>53</v>
      </c>
      <c r="C28" t="s">
        <v>54</v>
      </c>
      <c r="D28" t="s">
        <v>189</v>
      </c>
      <c r="E28">
        <v>1</v>
      </c>
      <c r="F28">
        <v>16</v>
      </c>
      <c r="G28" t="s">
        <v>277</v>
      </c>
      <c r="H28" t="s">
        <v>278</v>
      </c>
      <c r="I28" t="s">
        <v>279</v>
      </c>
      <c r="J28" t="s">
        <v>91</v>
      </c>
      <c r="K28" t="s">
        <v>60</v>
      </c>
      <c r="L28" t="s">
        <v>259</v>
      </c>
      <c r="M28">
        <v>1</v>
      </c>
      <c r="N28">
        <v>4</v>
      </c>
      <c r="O28">
        <v>3</v>
      </c>
      <c r="P28">
        <v>2</v>
      </c>
      <c r="Q28">
        <v>4</v>
      </c>
      <c r="R28" t="s">
        <v>280</v>
      </c>
      <c r="S28">
        <v>2</v>
      </c>
      <c r="T28" t="s">
        <v>330</v>
      </c>
      <c r="U28" t="s">
        <v>331</v>
      </c>
      <c r="V28" t="s">
        <v>108</v>
      </c>
      <c r="W28" t="s">
        <v>108</v>
      </c>
      <c r="X28" t="s">
        <v>281</v>
      </c>
      <c r="Y28" t="s">
        <v>93</v>
      </c>
      <c r="Z28" t="s">
        <v>66</v>
      </c>
      <c r="AA28" t="s">
        <v>98</v>
      </c>
      <c r="AB28" t="s">
        <v>282</v>
      </c>
      <c r="AC28" t="s">
        <v>71</v>
      </c>
    </row>
    <row r="29" spans="1:29" hidden="1" x14ac:dyDescent="0.25">
      <c r="A29">
        <v>26</v>
      </c>
      <c r="B29">
        <v>28</v>
      </c>
      <c r="C29" t="s">
        <v>72</v>
      </c>
      <c r="D29" t="s">
        <v>283</v>
      </c>
      <c r="E29">
        <v>1</v>
      </c>
      <c r="F29">
        <v>0.4</v>
      </c>
      <c r="G29" t="s">
        <v>174</v>
      </c>
      <c r="H29" t="s">
        <v>284</v>
      </c>
      <c r="I29" t="s">
        <v>285</v>
      </c>
      <c r="J29" t="s">
        <v>91</v>
      </c>
      <c r="K29" t="s">
        <v>286</v>
      </c>
      <c r="L29" t="s">
        <v>168</v>
      </c>
      <c r="M29">
        <v>3</v>
      </c>
      <c r="N29">
        <v>3</v>
      </c>
      <c r="O29">
        <v>1</v>
      </c>
      <c r="P29" t="s">
        <v>108</v>
      </c>
      <c r="Q29" t="s">
        <v>108</v>
      </c>
      <c r="R29" t="s">
        <v>226</v>
      </c>
      <c r="S29">
        <v>4</v>
      </c>
      <c r="T29" t="s">
        <v>287</v>
      </c>
      <c r="U29" t="s">
        <v>64</v>
      </c>
      <c r="V29" t="s">
        <v>93</v>
      </c>
      <c r="W29" t="s">
        <v>66</v>
      </c>
      <c r="X29" t="s">
        <v>288</v>
      </c>
      <c r="Y29" t="s">
        <v>289</v>
      </c>
      <c r="Z29" t="s">
        <v>119</v>
      </c>
      <c r="AA29" t="s">
        <v>66</v>
      </c>
      <c r="AB29" t="s">
        <v>290</v>
      </c>
      <c r="AC29" t="s">
        <v>71</v>
      </c>
    </row>
    <row r="30" spans="1:29" hidden="1" x14ac:dyDescent="0.25">
      <c r="A30">
        <v>27</v>
      </c>
      <c r="B30">
        <v>50</v>
      </c>
      <c r="C30" t="s">
        <v>54</v>
      </c>
      <c r="D30" t="s">
        <v>204</v>
      </c>
      <c r="E30">
        <v>1</v>
      </c>
      <c r="F30">
        <v>10</v>
      </c>
      <c r="G30" t="s">
        <v>291</v>
      </c>
      <c r="H30" t="s">
        <v>292</v>
      </c>
      <c r="I30" t="s">
        <v>293</v>
      </c>
      <c r="J30" t="s">
        <v>91</v>
      </c>
      <c r="K30" t="s">
        <v>60</v>
      </c>
      <c r="L30" t="s">
        <v>294</v>
      </c>
      <c r="M30">
        <v>5</v>
      </c>
      <c r="N30">
        <v>5</v>
      </c>
      <c r="O30">
        <v>1</v>
      </c>
      <c r="P30">
        <v>5</v>
      </c>
      <c r="Q30">
        <v>2</v>
      </c>
      <c r="R30" t="s">
        <v>295</v>
      </c>
      <c r="S30">
        <v>1</v>
      </c>
      <c r="T30" t="s">
        <v>332</v>
      </c>
      <c r="U30" t="s">
        <v>287</v>
      </c>
      <c r="V30" t="s">
        <v>296</v>
      </c>
      <c r="W30" t="s">
        <v>130</v>
      </c>
      <c r="X30" t="s">
        <v>297</v>
      </c>
      <c r="Y30" t="s">
        <v>84</v>
      </c>
      <c r="Z30" t="s">
        <v>298</v>
      </c>
      <c r="AA30" t="s">
        <v>98</v>
      </c>
      <c r="AB30" t="s">
        <v>299</v>
      </c>
      <c r="AC30" t="s">
        <v>71</v>
      </c>
    </row>
    <row r="31" spans="1:29" hidden="1" x14ac:dyDescent="0.25">
      <c r="A31">
        <v>28</v>
      </c>
      <c r="B31">
        <v>42</v>
      </c>
      <c r="C31" t="s">
        <v>54</v>
      </c>
      <c r="D31" t="s">
        <v>300</v>
      </c>
      <c r="E31">
        <v>1</v>
      </c>
      <c r="F31">
        <v>5</v>
      </c>
      <c r="G31" t="s">
        <v>301</v>
      </c>
      <c r="H31" t="s">
        <v>302</v>
      </c>
      <c r="I31" t="s">
        <v>84</v>
      </c>
      <c r="J31" t="s">
        <v>91</v>
      </c>
      <c r="K31" t="s">
        <v>303</v>
      </c>
      <c r="L31" t="s">
        <v>304</v>
      </c>
      <c r="M31">
        <v>3</v>
      </c>
      <c r="N31">
        <v>4</v>
      </c>
      <c r="O31">
        <v>3</v>
      </c>
      <c r="P31">
        <v>3</v>
      </c>
      <c r="Q31" t="s">
        <v>108</v>
      </c>
      <c r="R31" t="s">
        <v>305</v>
      </c>
      <c r="S31">
        <v>3</v>
      </c>
      <c r="T31" t="s">
        <v>149</v>
      </c>
      <c r="U31" t="s">
        <v>287</v>
      </c>
      <c r="V31" t="s">
        <v>306</v>
      </c>
      <c r="W31" t="s">
        <v>83</v>
      </c>
      <c r="X31" t="s">
        <v>307</v>
      </c>
      <c r="Y31" t="s">
        <v>93</v>
      </c>
      <c r="Z31" t="s">
        <v>119</v>
      </c>
      <c r="AA31" t="s">
        <v>66</v>
      </c>
      <c r="AB31" t="s">
        <v>308</v>
      </c>
      <c r="AC31" t="s">
        <v>71</v>
      </c>
    </row>
    <row r="32" spans="1:29" hidden="1" x14ac:dyDescent="0.25">
      <c r="A32">
        <v>29</v>
      </c>
      <c r="B32">
        <v>41</v>
      </c>
      <c r="C32" t="s">
        <v>72</v>
      </c>
      <c r="D32" t="s">
        <v>309</v>
      </c>
      <c r="E32">
        <v>1</v>
      </c>
      <c r="F32">
        <v>5</v>
      </c>
      <c r="G32" t="s">
        <v>310</v>
      </c>
      <c r="H32" t="s">
        <v>311</v>
      </c>
      <c r="I32" t="s">
        <v>84</v>
      </c>
      <c r="J32" t="s">
        <v>312</v>
      </c>
      <c r="K32" t="s">
        <v>60</v>
      </c>
      <c r="L32" t="s">
        <v>313</v>
      </c>
      <c r="M32">
        <v>5</v>
      </c>
      <c r="N32">
        <v>5</v>
      </c>
      <c r="O32">
        <v>1</v>
      </c>
      <c r="P32">
        <v>4</v>
      </c>
      <c r="Q32">
        <v>4</v>
      </c>
      <c r="R32" t="s">
        <v>62</v>
      </c>
      <c r="S32">
        <v>2</v>
      </c>
      <c r="T32" t="s">
        <v>108</v>
      </c>
      <c r="U32" t="s">
        <v>199</v>
      </c>
      <c r="V32" t="s">
        <v>93</v>
      </c>
      <c r="W32" t="s">
        <v>151</v>
      </c>
      <c r="X32" t="s">
        <v>314</v>
      </c>
      <c r="Y32" t="s">
        <v>315</v>
      </c>
      <c r="Z32" t="s">
        <v>66</v>
      </c>
      <c r="AA32" t="s">
        <v>66</v>
      </c>
      <c r="AB32" t="s">
        <v>316</v>
      </c>
      <c r="AC32" t="s">
        <v>71</v>
      </c>
    </row>
    <row r="33" spans="1:29" x14ac:dyDescent="0.25">
      <c r="A33">
        <v>30</v>
      </c>
      <c r="B33">
        <v>19</v>
      </c>
      <c r="C33" t="s">
        <v>72</v>
      </c>
      <c r="D33" t="s">
        <v>317</v>
      </c>
      <c r="E33">
        <v>1</v>
      </c>
      <c r="F33">
        <v>19</v>
      </c>
      <c r="G33" t="s">
        <v>122</v>
      </c>
      <c r="H33" t="s">
        <v>318</v>
      </c>
      <c r="I33" t="s">
        <v>319</v>
      </c>
      <c r="J33" t="s">
        <v>77</v>
      </c>
      <c r="K33" t="s">
        <v>60</v>
      </c>
      <c r="L33" t="s">
        <v>61</v>
      </c>
      <c r="M33">
        <v>2</v>
      </c>
      <c r="N33">
        <v>2</v>
      </c>
      <c r="O33">
        <v>3</v>
      </c>
      <c r="P33" t="s">
        <v>108</v>
      </c>
      <c r="Q33">
        <v>3</v>
      </c>
      <c r="R33" t="s">
        <v>320</v>
      </c>
      <c r="S33">
        <v>1</v>
      </c>
      <c r="T33">
        <v>60</v>
      </c>
      <c r="U33">
        <v>120</v>
      </c>
      <c r="V33" t="s">
        <v>93</v>
      </c>
      <c r="W33" t="s">
        <v>83</v>
      </c>
      <c r="X33" t="s">
        <v>322</v>
      </c>
      <c r="Y33" t="s">
        <v>323</v>
      </c>
      <c r="Z33" t="s">
        <v>119</v>
      </c>
      <c r="AA33" t="s">
        <v>66</v>
      </c>
      <c r="AB33" t="s">
        <v>324</v>
      </c>
      <c r="AC33" t="s">
        <v>71</v>
      </c>
    </row>
    <row r="34" spans="1:29" ht="15.75" thickBot="1" x14ac:dyDescent="0.3">
      <c r="T34">
        <f>AVERAGE(Tabla1[Tiempo promedio de espera del vehículo])</f>
        <v>53.75</v>
      </c>
      <c r="U34">
        <f>AVERAGE(Tabla1[Tiempo total de desplazamiento])</f>
        <v>104.28571428571429</v>
      </c>
    </row>
    <row r="35" spans="1:29" x14ac:dyDescent="0.25">
      <c r="C35" s="25"/>
      <c r="D35" s="26"/>
      <c r="E35" s="26"/>
      <c r="F35" s="26"/>
      <c r="G35" s="26"/>
      <c r="H35" s="27"/>
    </row>
    <row r="36" spans="1:29" ht="15.75" thickBot="1" x14ac:dyDescent="0.3">
      <c r="C36" s="28"/>
      <c r="D36" s="29"/>
      <c r="E36" s="29"/>
      <c r="F36" s="29"/>
      <c r="G36" s="29"/>
      <c r="H36" s="30"/>
      <c r="T36" s="31">
        <f>SUM(Tabla1[[#Totals],[Tiempo promedio de espera del vehículo]:[Tiempo total de desplazamiento]])+35</f>
        <v>193.03571428571428</v>
      </c>
      <c r="U36" s="31"/>
    </row>
    <row r="37" spans="1:29" x14ac:dyDescent="0.25">
      <c r="T37" s="32" t="s">
        <v>335</v>
      </c>
      <c r="U37" s="32"/>
    </row>
    <row r="137" ht="35.25" customHeight="1" x14ac:dyDescent="0.25"/>
  </sheetData>
  <mergeCells count="3">
    <mergeCell ref="C35:H36"/>
    <mergeCell ref="T36:U36"/>
    <mergeCell ref="T37:U37"/>
  </mergeCells>
  <pageMargins left="0.7" right="0.7" top="0.75" bottom="0.75" header="0.3" footer="0.3"/>
  <drawing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C1A7A-9ED0-48A6-8813-8D49F13772B2}">
  <dimension ref="A1:D6"/>
  <sheetViews>
    <sheetView workbookViewId="0">
      <selection activeCell="D3" sqref="D3"/>
    </sheetView>
  </sheetViews>
  <sheetFormatPr baseColWidth="10" defaultColWidth="11.42578125" defaultRowHeight="15" x14ac:dyDescent="0.25"/>
  <cols>
    <col min="1" max="1" width="11.7109375" bestFit="1" customWidth="1"/>
    <col min="2" max="2" width="14.5703125" bestFit="1" customWidth="1"/>
  </cols>
  <sheetData>
    <row r="1" spans="1:4" x14ac:dyDescent="0.25">
      <c r="A1" s="3" t="s">
        <v>27</v>
      </c>
      <c r="B1" t="s">
        <v>336</v>
      </c>
    </row>
    <row r="3" spans="1:4" x14ac:dyDescent="0.25">
      <c r="A3" s="3" t="s">
        <v>51</v>
      </c>
      <c r="B3" t="s">
        <v>337</v>
      </c>
      <c r="D3" t="s">
        <v>338</v>
      </c>
    </row>
    <row r="4" spans="1:4" x14ac:dyDescent="0.25">
      <c r="A4" t="s">
        <v>98</v>
      </c>
      <c r="B4">
        <v>8</v>
      </c>
      <c r="D4" t="s">
        <v>339</v>
      </c>
    </row>
    <row r="5" spans="1:4" x14ac:dyDescent="0.25">
      <c r="A5" t="s">
        <v>251</v>
      </c>
      <c r="B5">
        <v>2</v>
      </c>
    </row>
    <row r="6" spans="1:4" x14ac:dyDescent="0.25">
      <c r="A6" t="s">
        <v>66</v>
      </c>
      <c r="B6">
        <v>20</v>
      </c>
    </row>
  </sheetData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D0D09-A0F0-46D4-A65F-151F35095EBB}">
  <dimension ref="A1:H48"/>
  <sheetViews>
    <sheetView topLeftCell="A16" zoomScale="55" zoomScaleNormal="55" workbookViewId="0">
      <selection activeCell="F6" sqref="F6"/>
    </sheetView>
  </sheetViews>
  <sheetFormatPr baseColWidth="10" defaultColWidth="11.42578125" defaultRowHeight="15" x14ac:dyDescent="0.25"/>
  <cols>
    <col min="1" max="1" width="50.140625" customWidth="1"/>
    <col min="2" max="2" width="47.5703125" customWidth="1"/>
    <col min="3" max="3" width="46.140625" customWidth="1"/>
    <col min="4" max="4" width="45.42578125" customWidth="1"/>
    <col min="5" max="5" width="47.28515625" customWidth="1"/>
  </cols>
  <sheetData>
    <row r="1" spans="1:8" ht="15.75" thickBot="1" x14ac:dyDescent="0.3">
      <c r="A1" s="5" t="s">
        <v>37</v>
      </c>
      <c r="B1" s="16" t="s">
        <v>38</v>
      </c>
      <c r="C1" s="16" t="s">
        <v>39</v>
      </c>
      <c r="D1" s="16" t="s">
        <v>40</v>
      </c>
      <c r="E1" s="16" t="s">
        <v>41</v>
      </c>
    </row>
    <row r="2" spans="1:8" ht="15.75" thickTop="1" x14ac:dyDescent="0.25">
      <c r="A2" s="6">
        <v>1</v>
      </c>
      <c r="B2" s="17">
        <v>1</v>
      </c>
      <c r="C2" s="17">
        <v>1</v>
      </c>
      <c r="D2" s="17">
        <v>1</v>
      </c>
      <c r="E2" s="17">
        <v>1</v>
      </c>
      <c r="F2">
        <f>STDEV(Tabla6[])</f>
        <v>1.533122463817562</v>
      </c>
      <c r="G2" t="s">
        <v>340</v>
      </c>
    </row>
    <row r="3" spans="1:8" x14ac:dyDescent="0.25">
      <c r="A3" s="6">
        <v>1</v>
      </c>
      <c r="B3" s="17">
        <v>1</v>
      </c>
      <c r="C3" s="17">
        <v>1</v>
      </c>
      <c r="D3" s="17">
        <v>1</v>
      </c>
      <c r="E3" s="17">
        <v>1</v>
      </c>
    </row>
    <row r="4" spans="1:8" x14ac:dyDescent="0.25">
      <c r="A4" s="6">
        <v>1</v>
      </c>
      <c r="B4" s="17">
        <v>1</v>
      </c>
      <c r="C4" s="17">
        <v>1</v>
      </c>
      <c r="D4" s="17">
        <v>2</v>
      </c>
      <c r="E4" s="17">
        <v>1</v>
      </c>
      <c r="F4">
        <f>AVERAGE(Tabla6[[Valoración de comodidad (1 a 5)]:[Valoración del trato del personal (1 a 5)]])/5</f>
        <v>0.62112676056338034</v>
      </c>
      <c r="G4" t="s">
        <v>341</v>
      </c>
      <c r="H4" t="s">
        <v>342</v>
      </c>
    </row>
    <row r="5" spans="1:8" x14ac:dyDescent="0.25">
      <c r="A5" s="7">
        <v>1</v>
      </c>
      <c r="B5" s="17">
        <v>1</v>
      </c>
      <c r="C5" s="17">
        <v>1</v>
      </c>
      <c r="D5" s="17">
        <v>2</v>
      </c>
      <c r="E5" s="17">
        <v>2</v>
      </c>
    </row>
    <row r="6" spans="1:8" x14ac:dyDescent="0.25">
      <c r="A6" s="6">
        <v>1</v>
      </c>
      <c r="B6" s="17">
        <v>1</v>
      </c>
      <c r="C6" s="17">
        <v>1</v>
      </c>
      <c r="D6" s="17">
        <v>2</v>
      </c>
      <c r="E6" s="17">
        <v>2</v>
      </c>
    </row>
    <row r="7" spans="1:8" x14ac:dyDescent="0.25">
      <c r="A7" s="6">
        <v>1</v>
      </c>
      <c r="B7" s="17">
        <v>1</v>
      </c>
      <c r="C7" s="17">
        <v>1</v>
      </c>
      <c r="D7" s="17">
        <v>2</v>
      </c>
      <c r="E7" s="17">
        <v>2</v>
      </c>
    </row>
    <row r="8" spans="1:8" x14ac:dyDescent="0.25">
      <c r="A8" s="7">
        <v>1</v>
      </c>
      <c r="B8" s="17">
        <v>1</v>
      </c>
      <c r="C8" s="17">
        <v>1</v>
      </c>
      <c r="D8" s="17">
        <v>2</v>
      </c>
      <c r="E8" s="17">
        <v>3</v>
      </c>
    </row>
    <row r="9" spans="1:8" x14ac:dyDescent="0.25">
      <c r="A9" s="7">
        <v>2</v>
      </c>
      <c r="B9" s="17">
        <v>2</v>
      </c>
      <c r="C9" s="17">
        <v>1</v>
      </c>
      <c r="D9" s="17">
        <v>3</v>
      </c>
      <c r="E9" s="17">
        <v>3</v>
      </c>
    </row>
    <row r="10" spans="1:8" x14ac:dyDescent="0.25">
      <c r="A10" s="7">
        <v>2</v>
      </c>
      <c r="B10" s="17">
        <v>2</v>
      </c>
      <c r="C10" s="17">
        <v>1</v>
      </c>
      <c r="D10" s="17">
        <v>3</v>
      </c>
      <c r="E10" s="17">
        <v>3</v>
      </c>
    </row>
    <row r="11" spans="1:8" x14ac:dyDescent="0.25">
      <c r="A11" s="6">
        <v>2</v>
      </c>
      <c r="B11" s="17">
        <v>3</v>
      </c>
      <c r="C11" s="17">
        <v>1</v>
      </c>
      <c r="D11" s="17">
        <v>3</v>
      </c>
      <c r="E11" s="17">
        <v>3</v>
      </c>
    </row>
    <row r="12" spans="1:8" x14ac:dyDescent="0.25">
      <c r="A12" s="7">
        <v>2</v>
      </c>
      <c r="B12" s="17">
        <v>3</v>
      </c>
      <c r="C12" s="17">
        <v>1</v>
      </c>
      <c r="D12" s="17">
        <v>3</v>
      </c>
      <c r="E12" s="17">
        <v>4</v>
      </c>
    </row>
    <row r="13" spans="1:8" x14ac:dyDescent="0.25">
      <c r="A13" s="7">
        <v>2</v>
      </c>
      <c r="B13" s="17">
        <v>3</v>
      </c>
      <c r="C13" s="17">
        <v>1</v>
      </c>
      <c r="D13" s="17">
        <v>3</v>
      </c>
      <c r="E13" s="17">
        <v>4</v>
      </c>
    </row>
    <row r="14" spans="1:8" x14ac:dyDescent="0.25">
      <c r="A14" s="7">
        <v>3</v>
      </c>
      <c r="B14" s="17">
        <v>3</v>
      </c>
      <c r="C14" s="17">
        <v>1</v>
      </c>
      <c r="D14" s="17">
        <v>3</v>
      </c>
      <c r="E14" s="17">
        <v>4</v>
      </c>
    </row>
    <row r="15" spans="1:8" x14ac:dyDescent="0.25">
      <c r="A15" s="7">
        <v>3</v>
      </c>
      <c r="B15" s="17">
        <v>3</v>
      </c>
      <c r="C15" s="17">
        <v>1</v>
      </c>
      <c r="D15" s="17">
        <v>3</v>
      </c>
      <c r="E15" s="17">
        <v>4</v>
      </c>
    </row>
    <row r="16" spans="1:8" x14ac:dyDescent="0.25">
      <c r="A16" s="7">
        <v>3</v>
      </c>
      <c r="B16" s="17">
        <v>4</v>
      </c>
      <c r="C16" s="17">
        <v>1</v>
      </c>
      <c r="D16" s="17">
        <v>3</v>
      </c>
      <c r="E16" s="17">
        <v>4</v>
      </c>
    </row>
    <row r="17" spans="1:5" x14ac:dyDescent="0.25">
      <c r="A17" s="7">
        <v>3</v>
      </c>
      <c r="B17" s="17">
        <v>4</v>
      </c>
      <c r="C17" s="17">
        <v>2</v>
      </c>
      <c r="D17" s="17">
        <v>4</v>
      </c>
      <c r="E17" s="17">
        <v>4</v>
      </c>
    </row>
    <row r="18" spans="1:5" x14ac:dyDescent="0.25">
      <c r="A18" s="7">
        <v>3</v>
      </c>
      <c r="B18" s="17">
        <v>4</v>
      </c>
      <c r="C18" s="17">
        <v>2</v>
      </c>
      <c r="D18" s="17">
        <v>4</v>
      </c>
      <c r="E18" s="17">
        <v>4</v>
      </c>
    </row>
    <row r="19" spans="1:5" x14ac:dyDescent="0.25">
      <c r="A19" s="6">
        <v>4</v>
      </c>
      <c r="B19" s="17">
        <v>4</v>
      </c>
      <c r="C19" s="17">
        <v>2</v>
      </c>
      <c r="D19" s="17">
        <v>4</v>
      </c>
      <c r="E19" s="17">
        <v>4</v>
      </c>
    </row>
    <row r="20" spans="1:5" x14ac:dyDescent="0.25">
      <c r="A20" s="7">
        <v>4</v>
      </c>
      <c r="B20" s="17">
        <v>4</v>
      </c>
      <c r="C20" s="17">
        <v>3</v>
      </c>
      <c r="D20" s="17">
        <v>4</v>
      </c>
      <c r="E20" s="17">
        <v>5</v>
      </c>
    </row>
    <row r="21" spans="1:5" x14ac:dyDescent="0.25">
      <c r="A21" s="6">
        <v>4</v>
      </c>
      <c r="B21" s="17">
        <v>4</v>
      </c>
      <c r="C21" s="17">
        <v>3</v>
      </c>
      <c r="D21" s="17">
        <v>5</v>
      </c>
      <c r="E21" s="17">
        <v>5</v>
      </c>
    </row>
    <row r="22" spans="1:5" x14ac:dyDescent="0.25">
      <c r="A22" s="6">
        <v>4</v>
      </c>
      <c r="B22" s="17">
        <v>5</v>
      </c>
      <c r="C22" s="17">
        <v>3</v>
      </c>
      <c r="D22" s="17">
        <v>5</v>
      </c>
      <c r="E22" s="17">
        <v>5</v>
      </c>
    </row>
    <row r="23" spans="1:5" x14ac:dyDescent="0.25">
      <c r="A23" s="7">
        <v>5</v>
      </c>
      <c r="B23" s="17">
        <v>5</v>
      </c>
      <c r="C23" s="17">
        <v>3</v>
      </c>
      <c r="D23" s="17">
        <v>5</v>
      </c>
      <c r="E23" s="17">
        <v>5</v>
      </c>
    </row>
    <row r="24" spans="1:5" x14ac:dyDescent="0.25">
      <c r="A24" s="6">
        <v>5</v>
      </c>
      <c r="B24" s="17">
        <v>5</v>
      </c>
      <c r="C24" s="17">
        <v>3</v>
      </c>
      <c r="D24" s="17">
        <v>5</v>
      </c>
      <c r="E24" s="17">
        <v>5</v>
      </c>
    </row>
    <row r="25" spans="1:5" x14ac:dyDescent="0.25">
      <c r="A25" s="7">
        <v>5</v>
      </c>
      <c r="B25" s="17">
        <v>5</v>
      </c>
      <c r="C25" s="17">
        <v>3</v>
      </c>
      <c r="D25" s="17">
        <v>5</v>
      </c>
      <c r="E25" s="17">
        <v>5</v>
      </c>
    </row>
    <row r="26" spans="1:5" x14ac:dyDescent="0.25">
      <c r="A26" s="6">
        <v>5</v>
      </c>
      <c r="B26" s="17">
        <v>5</v>
      </c>
      <c r="C26" s="17">
        <v>4</v>
      </c>
      <c r="D26" s="17">
        <v>5</v>
      </c>
      <c r="E26" s="17">
        <v>5</v>
      </c>
    </row>
    <row r="27" spans="1:5" x14ac:dyDescent="0.25">
      <c r="A27" s="6">
        <v>5</v>
      </c>
      <c r="B27" s="17">
        <v>5</v>
      </c>
      <c r="C27" s="17">
        <v>5</v>
      </c>
      <c r="D27" s="17">
        <v>5</v>
      </c>
      <c r="E27" s="17">
        <v>5</v>
      </c>
    </row>
    <row r="28" spans="1:5" x14ac:dyDescent="0.25">
      <c r="A28" s="6">
        <v>5</v>
      </c>
      <c r="B28" s="17">
        <v>5</v>
      </c>
      <c r="C28" s="17">
        <v>5</v>
      </c>
      <c r="D28" s="17"/>
      <c r="E28" s="17">
        <v>5</v>
      </c>
    </row>
    <row r="29" spans="1:5" x14ac:dyDescent="0.25">
      <c r="A29" s="6">
        <v>5</v>
      </c>
      <c r="B29" s="17">
        <v>5</v>
      </c>
      <c r="C29" s="17">
        <v>5</v>
      </c>
      <c r="D29" s="17"/>
      <c r="E29" s="17"/>
    </row>
    <row r="30" spans="1:5" x14ac:dyDescent="0.25">
      <c r="A30" s="7">
        <v>5</v>
      </c>
      <c r="B30" s="17">
        <v>5</v>
      </c>
      <c r="C30" s="17">
        <v>5</v>
      </c>
      <c r="D30" s="17"/>
      <c r="E30" s="17"/>
    </row>
    <row r="31" spans="1:5" x14ac:dyDescent="0.25">
      <c r="A31" s="8">
        <v>5</v>
      </c>
      <c r="B31" s="18">
        <v>5</v>
      </c>
      <c r="C31" s="18"/>
      <c r="D31" s="18"/>
      <c r="E31" s="18"/>
    </row>
    <row r="48" spans="1:5" x14ac:dyDescent="0.25">
      <c r="A48">
        <f>STDEV(Tabla6[Valoración de comodidad (1 a 5)])</f>
        <v>1.5833182092441613</v>
      </c>
      <c r="B48">
        <f>STDEV(Tabla6[Valoración de costo (1 a 5)])</f>
        <v>1.5829551877538361</v>
      </c>
      <c r="C48">
        <f>STDEV(Tabla6[Valoración de puntualidad (1 a 5)])</f>
        <v>1.4655317298617343</v>
      </c>
      <c r="D48">
        <f>STDEV(Tabla6[Valoración del estado de los vehículos (1 a 5)])</f>
        <v>1.2943664919120141</v>
      </c>
      <c r="E48">
        <f>STDEV(Tabla6[Valoración del trato del personal (1 a 5)])</f>
        <v>1.3629196078822323</v>
      </c>
    </row>
  </sheetData>
  <sortState xmlns:xlrd2="http://schemas.microsoft.com/office/spreadsheetml/2017/richdata2" ref="E2:E31">
    <sortCondition ref="E2:E31"/>
  </sortState>
  <conditionalFormatting sqref="A2:A31">
    <cfRule type="containsText" dxfId="7" priority="5" operator="containsText" text="masculino">
      <formula>NOT(ISERROR(SEARCH("masculino",A2)))</formula>
    </cfRule>
    <cfRule type="containsText" dxfId="6" priority="6" operator="containsText" text="Femenino">
      <formula>NOT(ISERROR(SEARCH("Femenino",A2)))</formula>
    </cfRule>
  </conditionalFormatting>
  <conditionalFormatting sqref="B2:B31">
    <cfRule type="containsText" dxfId="5" priority="3" operator="containsText" text="masculino">
      <formula>NOT(ISERROR(SEARCH("masculino",B2)))</formula>
    </cfRule>
    <cfRule type="containsText" dxfId="4" priority="4" operator="containsText" text="Femenino">
      <formula>NOT(ISERROR(SEARCH("Femenino",B2)))</formula>
    </cfRule>
  </conditionalFormatting>
  <conditionalFormatting sqref="C2:E31">
    <cfRule type="containsText" dxfId="3" priority="1" operator="containsText" text="masculino">
      <formula>NOT(ISERROR(SEARCH("masculino",C2)))</formula>
    </cfRule>
    <cfRule type="containsText" dxfId="2" priority="2" operator="containsText" text="Femenino">
      <formula>NOT(ISERROR(SEARCH("Femenino",C2)))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44"/>
  <sheetViews>
    <sheetView tabSelected="1" zoomScale="40" zoomScaleNormal="40" workbookViewId="0">
      <selection activeCell="A34" sqref="A34"/>
    </sheetView>
  </sheetViews>
  <sheetFormatPr baseColWidth="10" defaultColWidth="9.140625" defaultRowHeight="15" customHeight="1" x14ac:dyDescent="0.25"/>
  <cols>
    <col min="3" max="3" width="9.85546875" bestFit="1" customWidth="1"/>
    <col min="6" max="6" width="30.85546875" customWidth="1"/>
    <col min="7" max="7" width="36.42578125" customWidth="1"/>
    <col min="8" max="8" width="37.85546875" customWidth="1"/>
    <col min="9" max="9" width="17.140625" bestFit="1" customWidth="1"/>
    <col min="10" max="10" width="29.42578125" bestFit="1" customWidth="1"/>
    <col min="11" max="11" width="14.140625" bestFit="1" customWidth="1"/>
    <col min="12" max="12" width="15.140625" customWidth="1"/>
    <col min="13" max="13" width="39.5703125" customWidth="1"/>
    <col min="14" max="14" width="33.42578125" customWidth="1"/>
    <col min="15" max="15" width="40.5703125" customWidth="1"/>
    <col min="16" max="16" width="54.42578125" customWidth="1"/>
    <col min="17" max="17" width="47.5703125" customWidth="1"/>
    <col min="18" max="18" width="34" bestFit="1" customWidth="1"/>
    <col min="20" max="20" width="36.5703125" style="10" bestFit="1" customWidth="1"/>
    <col min="21" max="21" width="35.28515625" bestFit="1" customWidth="1"/>
    <col min="24" max="24" width="36.5703125" bestFit="1" customWidth="1"/>
    <col min="27" max="27" width="29.7109375" bestFit="1" customWidth="1"/>
    <col min="28" max="28" width="11.85546875" bestFit="1" customWidth="1"/>
    <col min="29" max="30" width="36.5703125" bestFit="1" customWidth="1"/>
  </cols>
  <sheetData>
    <row r="1" spans="1:29" x14ac:dyDescent="0.25">
      <c r="A1" s="1" t="s">
        <v>25</v>
      </c>
      <c r="B1" s="1" t="s">
        <v>26</v>
      </c>
      <c r="C1" s="1" t="s">
        <v>27</v>
      </c>
      <c r="D1" s="1" t="s">
        <v>28</v>
      </c>
      <c r="E1" s="2" t="s">
        <v>29</v>
      </c>
      <c r="F1" s="2" t="s">
        <v>30</v>
      </c>
      <c r="G1" s="2" t="s">
        <v>31</v>
      </c>
      <c r="H1" s="2" t="s">
        <v>32</v>
      </c>
      <c r="I1" s="2" t="s">
        <v>33</v>
      </c>
      <c r="J1" s="2" t="s">
        <v>34</v>
      </c>
      <c r="K1" s="2" t="s">
        <v>35</v>
      </c>
      <c r="L1" s="2" t="s">
        <v>36</v>
      </c>
      <c r="M1" s="2" t="s">
        <v>37</v>
      </c>
      <c r="N1" s="2" t="s">
        <v>38</v>
      </c>
      <c r="O1" s="2" t="s">
        <v>39</v>
      </c>
      <c r="P1" s="2" t="s">
        <v>40</v>
      </c>
      <c r="Q1" s="2" t="s">
        <v>41</v>
      </c>
      <c r="R1" s="2" t="s">
        <v>42</v>
      </c>
      <c r="S1" s="2" t="s">
        <v>43</v>
      </c>
      <c r="T1" s="9" t="s">
        <v>343</v>
      </c>
      <c r="U1" s="2" t="s">
        <v>45</v>
      </c>
      <c r="V1" s="2" t="s">
        <v>46</v>
      </c>
      <c r="W1" s="2" t="s">
        <v>47</v>
      </c>
      <c r="X1" s="2" t="s">
        <v>48</v>
      </c>
      <c r="Y1" s="2" t="s">
        <v>49</v>
      </c>
      <c r="Z1" s="2" t="s">
        <v>50</v>
      </c>
      <c r="AA1" s="2" t="s">
        <v>344</v>
      </c>
      <c r="AB1" s="2" t="s">
        <v>52</v>
      </c>
      <c r="AC1" s="2" t="s">
        <v>53</v>
      </c>
    </row>
    <row r="2" spans="1:29" x14ac:dyDescent="0.25">
      <c r="A2">
        <v>1</v>
      </c>
      <c r="B2">
        <v>25</v>
      </c>
      <c r="C2" t="s">
        <v>54</v>
      </c>
      <c r="D2" t="s">
        <v>55</v>
      </c>
      <c r="E2">
        <v>1</v>
      </c>
      <c r="F2">
        <v>18</v>
      </c>
      <c r="G2" t="s">
        <v>56</v>
      </c>
      <c r="H2" t="s">
        <v>57</v>
      </c>
      <c r="I2" t="s">
        <v>58</v>
      </c>
      <c r="J2" t="s">
        <v>59</v>
      </c>
      <c r="K2" t="s">
        <v>60</v>
      </c>
      <c r="L2" t="s">
        <v>61</v>
      </c>
      <c r="M2">
        <v>5</v>
      </c>
      <c r="N2">
        <v>5</v>
      </c>
      <c r="O2">
        <v>5</v>
      </c>
      <c r="P2">
        <v>3</v>
      </c>
      <c r="Q2">
        <v>3</v>
      </c>
      <c r="R2" t="s">
        <v>62</v>
      </c>
      <c r="S2">
        <v>2</v>
      </c>
      <c r="T2" s="13">
        <v>10</v>
      </c>
      <c r="U2">
        <v>90</v>
      </c>
      <c r="V2" t="s">
        <v>65</v>
      </c>
      <c r="W2" t="s">
        <v>66</v>
      </c>
      <c r="X2" t="s">
        <v>67</v>
      </c>
      <c r="Y2" t="s">
        <v>68</v>
      </c>
      <c r="Z2" t="s">
        <v>69</v>
      </c>
      <c r="AA2" t="s">
        <v>66</v>
      </c>
      <c r="AB2" t="s">
        <v>70</v>
      </c>
      <c r="AC2" t="s">
        <v>71</v>
      </c>
    </row>
    <row r="3" spans="1:29" x14ac:dyDescent="0.25">
      <c r="A3">
        <v>2</v>
      </c>
      <c r="B3">
        <v>32</v>
      </c>
      <c r="C3" t="s">
        <v>72</v>
      </c>
      <c r="D3" t="s">
        <v>73</v>
      </c>
      <c r="E3">
        <v>1</v>
      </c>
      <c r="F3">
        <v>25</v>
      </c>
      <c r="G3" t="s">
        <v>74</v>
      </c>
      <c r="H3" t="s">
        <v>75</v>
      </c>
      <c r="I3" t="s">
        <v>76</v>
      </c>
      <c r="J3" t="s">
        <v>77</v>
      </c>
      <c r="K3" t="s">
        <v>78</v>
      </c>
      <c r="L3" t="s">
        <v>79</v>
      </c>
      <c r="M3">
        <v>4</v>
      </c>
      <c r="N3">
        <v>5</v>
      </c>
      <c r="O3">
        <v>1</v>
      </c>
      <c r="P3">
        <v>3</v>
      </c>
      <c r="Q3">
        <v>1</v>
      </c>
      <c r="R3" t="s">
        <v>62</v>
      </c>
      <c r="S3">
        <v>3</v>
      </c>
      <c r="T3" s="13">
        <v>150</v>
      </c>
      <c r="U3">
        <v>120</v>
      </c>
      <c r="V3" t="s">
        <v>82</v>
      </c>
      <c r="W3" t="s">
        <v>83</v>
      </c>
      <c r="X3" t="s">
        <v>66</v>
      </c>
      <c r="Y3" t="s">
        <v>84</v>
      </c>
      <c r="Z3" t="s">
        <v>85</v>
      </c>
      <c r="AA3" t="s">
        <v>66</v>
      </c>
      <c r="AB3" t="s">
        <v>86</v>
      </c>
      <c r="AC3" t="s">
        <v>71</v>
      </c>
    </row>
    <row r="4" spans="1:29" x14ac:dyDescent="0.25">
      <c r="A4">
        <v>3</v>
      </c>
      <c r="B4">
        <v>57</v>
      </c>
      <c r="C4" t="s">
        <v>72</v>
      </c>
      <c r="D4" t="s">
        <v>87</v>
      </c>
      <c r="E4">
        <v>1</v>
      </c>
      <c r="F4">
        <v>20</v>
      </c>
      <c r="G4" t="s">
        <v>88</v>
      </c>
      <c r="H4" t="s">
        <v>89</v>
      </c>
      <c r="I4" t="s">
        <v>90</v>
      </c>
      <c r="J4" t="s">
        <v>91</v>
      </c>
      <c r="K4" t="s">
        <v>78</v>
      </c>
      <c r="L4" t="s">
        <v>79</v>
      </c>
      <c r="M4">
        <v>4</v>
      </c>
      <c r="N4">
        <v>4</v>
      </c>
      <c r="O4">
        <v>4</v>
      </c>
      <c r="P4">
        <v>4</v>
      </c>
      <c r="Q4">
        <v>5</v>
      </c>
      <c r="R4" t="s">
        <v>92</v>
      </c>
      <c r="S4">
        <v>5</v>
      </c>
      <c r="T4" s="13">
        <v>120</v>
      </c>
      <c r="U4">
        <v>180</v>
      </c>
      <c r="V4" t="s">
        <v>93</v>
      </c>
      <c r="W4" t="s">
        <v>94</v>
      </c>
      <c r="X4" t="s">
        <v>95</v>
      </c>
      <c r="Y4" t="s">
        <v>96</v>
      </c>
      <c r="Z4" t="s">
        <v>97</v>
      </c>
      <c r="AA4" t="s">
        <v>98</v>
      </c>
      <c r="AB4" t="s">
        <v>99</v>
      </c>
      <c r="AC4" t="s">
        <v>71</v>
      </c>
    </row>
    <row r="5" spans="1:29" x14ac:dyDescent="0.25">
      <c r="A5">
        <v>4</v>
      </c>
      <c r="B5">
        <v>20</v>
      </c>
      <c r="C5" t="s">
        <v>54</v>
      </c>
      <c r="D5" t="s">
        <v>100</v>
      </c>
      <c r="E5">
        <v>1</v>
      </c>
      <c r="F5">
        <v>20</v>
      </c>
      <c r="G5" t="s">
        <v>101</v>
      </c>
      <c r="H5" t="s">
        <v>102</v>
      </c>
      <c r="I5" t="s">
        <v>103</v>
      </c>
      <c r="J5" t="s">
        <v>104</v>
      </c>
      <c r="K5" t="s">
        <v>78</v>
      </c>
      <c r="L5" t="s">
        <v>105</v>
      </c>
      <c r="M5">
        <v>2</v>
      </c>
      <c r="N5">
        <v>3</v>
      </c>
      <c r="O5">
        <v>2</v>
      </c>
      <c r="P5">
        <v>3</v>
      </c>
      <c r="Q5">
        <v>2</v>
      </c>
      <c r="R5" t="s">
        <v>106</v>
      </c>
      <c r="S5">
        <v>8</v>
      </c>
      <c r="T5" s="13">
        <v>120</v>
      </c>
      <c r="V5" t="s">
        <v>93</v>
      </c>
      <c r="W5" t="s">
        <v>109</v>
      </c>
      <c r="X5" s="4" t="s">
        <v>66</v>
      </c>
      <c r="Y5" t="s">
        <v>84</v>
      </c>
      <c r="Z5" t="s">
        <v>66</v>
      </c>
      <c r="AA5" t="s">
        <v>66</v>
      </c>
      <c r="AB5" t="s">
        <v>110</v>
      </c>
      <c r="AC5" t="s">
        <v>71</v>
      </c>
    </row>
    <row r="6" spans="1:29" x14ac:dyDescent="0.25">
      <c r="A6">
        <v>5</v>
      </c>
      <c r="B6">
        <v>46</v>
      </c>
      <c r="C6" t="s">
        <v>54</v>
      </c>
      <c r="D6" t="s">
        <v>111</v>
      </c>
      <c r="E6">
        <v>1</v>
      </c>
      <c r="F6">
        <v>14</v>
      </c>
      <c r="G6" t="s">
        <v>112</v>
      </c>
      <c r="H6" t="s">
        <v>113</v>
      </c>
      <c r="I6" t="s">
        <v>114</v>
      </c>
      <c r="J6" t="s">
        <v>91</v>
      </c>
      <c r="K6" t="s">
        <v>115</v>
      </c>
      <c r="L6" t="s">
        <v>116</v>
      </c>
      <c r="M6">
        <v>1</v>
      </c>
      <c r="N6">
        <v>4</v>
      </c>
      <c r="O6">
        <v>1</v>
      </c>
      <c r="P6">
        <v>4</v>
      </c>
      <c r="Q6">
        <v>5</v>
      </c>
      <c r="R6" t="s">
        <v>62</v>
      </c>
      <c r="S6">
        <v>5</v>
      </c>
      <c r="T6" s="13">
        <v>60</v>
      </c>
      <c r="V6" t="s">
        <v>93</v>
      </c>
      <c r="W6" t="s">
        <v>66</v>
      </c>
      <c r="X6" t="s">
        <v>66</v>
      </c>
      <c r="Y6" t="s">
        <v>118</v>
      </c>
      <c r="Z6" t="s">
        <v>119</v>
      </c>
      <c r="AA6" t="s">
        <v>98</v>
      </c>
      <c r="AB6" t="s">
        <v>120</v>
      </c>
      <c r="AC6" t="s">
        <v>71</v>
      </c>
    </row>
    <row r="7" spans="1:29" x14ac:dyDescent="0.25">
      <c r="A7">
        <v>6</v>
      </c>
      <c r="B7">
        <v>47</v>
      </c>
      <c r="C7" t="s">
        <v>54</v>
      </c>
      <c r="D7" t="s">
        <v>121</v>
      </c>
      <c r="E7">
        <v>1</v>
      </c>
      <c r="F7">
        <v>7</v>
      </c>
      <c r="G7" t="s">
        <v>122</v>
      </c>
      <c r="H7" t="s">
        <v>123</v>
      </c>
      <c r="I7" t="s">
        <v>124</v>
      </c>
      <c r="J7" t="s">
        <v>125</v>
      </c>
      <c r="K7" t="s">
        <v>126</v>
      </c>
      <c r="L7" t="s">
        <v>105</v>
      </c>
      <c r="M7">
        <v>5</v>
      </c>
      <c r="N7">
        <v>5</v>
      </c>
      <c r="O7">
        <v>3</v>
      </c>
      <c r="P7">
        <v>5</v>
      </c>
      <c r="Q7">
        <v>5</v>
      </c>
      <c r="R7" t="s">
        <v>127</v>
      </c>
      <c r="S7">
        <v>3</v>
      </c>
      <c r="T7" s="13">
        <v>30</v>
      </c>
      <c r="U7">
        <v>120</v>
      </c>
      <c r="V7" t="s">
        <v>129</v>
      </c>
      <c r="W7" t="s">
        <v>130</v>
      </c>
      <c r="X7" t="s">
        <v>66</v>
      </c>
      <c r="Y7" t="s">
        <v>131</v>
      </c>
      <c r="Z7" t="s">
        <v>132</v>
      </c>
      <c r="AA7" t="s">
        <v>66</v>
      </c>
      <c r="AB7" t="s">
        <v>133</v>
      </c>
      <c r="AC7" t="s">
        <v>71</v>
      </c>
    </row>
    <row r="8" spans="1:29" x14ac:dyDescent="0.25">
      <c r="A8">
        <v>7</v>
      </c>
      <c r="B8">
        <v>25</v>
      </c>
      <c r="C8" t="s">
        <v>72</v>
      </c>
      <c r="D8" t="s">
        <v>134</v>
      </c>
      <c r="E8">
        <v>1</v>
      </c>
      <c r="F8">
        <v>3</v>
      </c>
      <c r="G8" t="s">
        <v>101</v>
      </c>
      <c r="H8" t="s">
        <v>135</v>
      </c>
      <c r="I8" t="s">
        <v>136</v>
      </c>
      <c r="J8" t="s">
        <v>137</v>
      </c>
      <c r="K8" t="s">
        <v>126</v>
      </c>
      <c r="L8" t="s">
        <v>79</v>
      </c>
      <c r="M8">
        <v>4</v>
      </c>
      <c r="N8">
        <v>3</v>
      </c>
      <c r="O8">
        <v>1</v>
      </c>
      <c r="P8">
        <v>5</v>
      </c>
      <c r="Q8">
        <v>5</v>
      </c>
      <c r="R8" t="s">
        <v>66</v>
      </c>
      <c r="S8">
        <v>1</v>
      </c>
      <c r="T8" s="13">
        <v>20</v>
      </c>
      <c r="U8">
        <v>90</v>
      </c>
      <c r="V8" t="s">
        <v>108</v>
      </c>
      <c r="W8" t="s">
        <v>66</v>
      </c>
      <c r="X8" t="s">
        <v>66</v>
      </c>
      <c r="Y8" t="s">
        <v>139</v>
      </c>
      <c r="Z8" t="s">
        <v>140</v>
      </c>
      <c r="AA8" t="s">
        <v>66</v>
      </c>
      <c r="AB8" t="s">
        <v>141</v>
      </c>
      <c r="AC8" t="s">
        <v>71</v>
      </c>
    </row>
    <row r="9" spans="1:29" x14ac:dyDescent="0.25">
      <c r="A9">
        <v>8</v>
      </c>
      <c r="B9">
        <v>28</v>
      </c>
      <c r="C9" t="s">
        <v>54</v>
      </c>
      <c r="D9" t="s">
        <v>142</v>
      </c>
      <c r="E9">
        <v>1</v>
      </c>
      <c r="F9">
        <v>3</v>
      </c>
      <c r="G9" t="s">
        <v>143</v>
      </c>
      <c r="H9" t="s">
        <v>144</v>
      </c>
      <c r="I9" t="s">
        <v>145</v>
      </c>
      <c r="J9" t="s">
        <v>77</v>
      </c>
      <c r="K9" t="s">
        <v>60</v>
      </c>
      <c r="L9" t="s">
        <v>146</v>
      </c>
      <c r="M9">
        <v>3</v>
      </c>
      <c r="N9">
        <v>3</v>
      </c>
      <c r="O9">
        <v>2</v>
      </c>
      <c r="P9">
        <v>2</v>
      </c>
      <c r="Q9">
        <v>4</v>
      </c>
      <c r="R9" t="s">
        <v>147</v>
      </c>
      <c r="S9">
        <v>1</v>
      </c>
      <c r="T9" s="13">
        <v>90</v>
      </c>
      <c r="U9">
        <v>120</v>
      </c>
      <c r="V9" t="s">
        <v>150</v>
      </c>
      <c r="W9" t="s">
        <v>151</v>
      </c>
      <c r="X9" t="s">
        <v>152</v>
      </c>
      <c r="Y9" t="s">
        <v>96</v>
      </c>
      <c r="Z9" t="s">
        <v>153</v>
      </c>
      <c r="AA9" t="s">
        <v>98</v>
      </c>
      <c r="AB9" t="s">
        <v>154</v>
      </c>
      <c r="AC9" t="s">
        <v>71</v>
      </c>
    </row>
    <row r="10" spans="1:29" x14ac:dyDescent="0.25">
      <c r="A10">
        <v>9</v>
      </c>
      <c r="B10">
        <v>69</v>
      </c>
      <c r="C10" t="s">
        <v>72</v>
      </c>
      <c r="D10" t="s">
        <v>155</v>
      </c>
      <c r="E10">
        <v>1</v>
      </c>
      <c r="F10">
        <v>16</v>
      </c>
      <c r="G10" t="s">
        <v>122</v>
      </c>
      <c r="H10" t="s">
        <v>156</v>
      </c>
      <c r="I10" t="s">
        <v>157</v>
      </c>
      <c r="J10" t="s">
        <v>91</v>
      </c>
      <c r="K10" t="s">
        <v>158</v>
      </c>
      <c r="L10" t="s">
        <v>159</v>
      </c>
      <c r="M10">
        <v>1</v>
      </c>
      <c r="N10">
        <v>1</v>
      </c>
      <c r="O10">
        <v>1</v>
      </c>
      <c r="P10">
        <v>5</v>
      </c>
      <c r="Q10">
        <v>5</v>
      </c>
      <c r="R10" t="s">
        <v>160</v>
      </c>
      <c r="S10">
        <v>2</v>
      </c>
      <c r="T10" s="13">
        <v>15</v>
      </c>
      <c r="U10">
        <v>150</v>
      </c>
      <c r="V10" t="s">
        <v>161</v>
      </c>
      <c r="W10" t="s">
        <v>83</v>
      </c>
      <c r="X10" t="s">
        <v>162</v>
      </c>
      <c r="Y10" t="s">
        <v>96</v>
      </c>
      <c r="Z10" t="s">
        <v>119</v>
      </c>
      <c r="AA10" t="s">
        <v>66</v>
      </c>
      <c r="AB10" t="s">
        <v>163</v>
      </c>
      <c r="AC10" t="s">
        <v>71</v>
      </c>
    </row>
    <row r="11" spans="1:29" x14ac:dyDescent="0.25">
      <c r="A11">
        <v>10</v>
      </c>
      <c r="B11">
        <v>18</v>
      </c>
      <c r="C11" t="s">
        <v>72</v>
      </c>
      <c r="D11" t="s">
        <v>155</v>
      </c>
      <c r="E11">
        <v>1</v>
      </c>
      <c r="F11">
        <v>4</v>
      </c>
      <c r="G11" t="s">
        <v>88</v>
      </c>
      <c r="H11" t="s">
        <v>164</v>
      </c>
      <c r="I11" t="s">
        <v>165</v>
      </c>
      <c r="J11" t="s">
        <v>166</v>
      </c>
      <c r="K11" t="s">
        <v>167</v>
      </c>
      <c r="L11" t="s">
        <v>168</v>
      </c>
      <c r="M11">
        <v>2</v>
      </c>
      <c r="N11">
        <v>4</v>
      </c>
      <c r="O11">
        <v>5</v>
      </c>
      <c r="P11">
        <v>3</v>
      </c>
      <c r="Q11">
        <v>4</v>
      </c>
      <c r="R11" t="s">
        <v>169</v>
      </c>
      <c r="S11">
        <v>1</v>
      </c>
      <c r="T11" s="13">
        <v>5</v>
      </c>
      <c r="U11">
        <v>40</v>
      </c>
      <c r="V11" t="s">
        <v>169</v>
      </c>
      <c r="W11" t="s">
        <v>66</v>
      </c>
      <c r="X11" t="s">
        <v>66</v>
      </c>
      <c r="Y11" t="s">
        <v>66</v>
      </c>
      <c r="Z11" t="s">
        <v>172</v>
      </c>
      <c r="AA11" t="s">
        <v>66</v>
      </c>
      <c r="AB11" t="s">
        <v>173</v>
      </c>
      <c r="AC11" t="s">
        <v>71</v>
      </c>
    </row>
    <row r="12" spans="1:29" x14ac:dyDescent="0.25">
      <c r="A12">
        <v>11</v>
      </c>
      <c r="B12">
        <v>18</v>
      </c>
      <c r="C12" t="s">
        <v>72</v>
      </c>
      <c r="D12" t="s">
        <v>100</v>
      </c>
      <c r="E12">
        <v>1</v>
      </c>
      <c r="F12">
        <v>8</v>
      </c>
      <c r="G12" t="s">
        <v>174</v>
      </c>
      <c r="H12" t="s">
        <v>175</v>
      </c>
      <c r="I12" t="s">
        <v>174</v>
      </c>
      <c r="J12" t="s">
        <v>166</v>
      </c>
      <c r="K12" t="s">
        <v>78</v>
      </c>
      <c r="L12" t="s">
        <v>79</v>
      </c>
      <c r="M12">
        <v>1</v>
      </c>
      <c r="N12">
        <v>2</v>
      </c>
      <c r="O12">
        <v>1</v>
      </c>
      <c r="P12">
        <v>1</v>
      </c>
      <c r="Q12">
        <v>5</v>
      </c>
      <c r="R12" t="s">
        <v>176</v>
      </c>
      <c r="S12">
        <v>1</v>
      </c>
      <c r="T12" s="13">
        <v>30</v>
      </c>
      <c r="U12">
        <v>90</v>
      </c>
      <c r="V12" t="s">
        <v>178</v>
      </c>
      <c r="W12" t="s">
        <v>66</v>
      </c>
      <c r="X12" t="s">
        <v>66</v>
      </c>
      <c r="Y12" t="s">
        <v>66</v>
      </c>
      <c r="Z12" t="s">
        <v>66</v>
      </c>
      <c r="AA12" t="s">
        <v>66</v>
      </c>
      <c r="AB12" t="s">
        <v>179</v>
      </c>
      <c r="AC12" t="s">
        <v>71</v>
      </c>
    </row>
    <row r="13" spans="1:29" x14ac:dyDescent="0.25">
      <c r="A13">
        <v>12</v>
      </c>
      <c r="B13">
        <v>51</v>
      </c>
      <c r="C13" t="s">
        <v>54</v>
      </c>
      <c r="D13" t="s">
        <v>180</v>
      </c>
      <c r="E13">
        <v>1</v>
      </c>
      <c r="F13">
        <v>0.6</v>
      </c>
      <c r="G13" t="s">
        <v>181</v>
      </c>
      <c r="H13" t="s">
        <v>182</v>
      </c>
      <c r="I13" t="s">
        <v>183</v>
      </c>
      <c r="J13" t="s">
        <v>91</v>
      </c>
      <c r="K13" t="s">
        <v>184</v>
      </c>
      <c r="L13" t="s">
        <v>185</v>
      </c>
      <c r="M13">
        <v>2</v>
      </c>
      <c r="N13">
        <v>1</v>
      </c>
      <c r="O13">
        <v>1</v>
      </c>
      <c r="P13">
        <v>2</v>
      </c>
      <c r="Q13">
        <v>4</v>
      </c>
      <c r="R13" t="s">
        <v>66</v>
      </c>
      <c r="S13">
        <v>3</v>
      </c>
      <c r="T13" s="13"/>
      <c r="U13">
        <v>60</v>
      </c>
      <c r="V13" t="s">
        <v>186</v>
      </c>
      <c r="W13" t="s">
        <v>66</v>
      </c>
      <c r="X13" t="s">
        <v>187</v>
      </c>
      <c r="Y13" t="s">
        <v>93</v>
      </c>
      <c r="Z13" t="s">
        <v>119</v>
      </c>
      <c r="AA13" t="s">
        <v>66</v>
      </c>
      <c r="AB13" t="s">
        <v>188</v>
      </c>
      <c r="AC13" t="s">
        <v>71</v>
      </c>
    </row>
    <row r="14" spans="1:29" x14ac:dyDescent="0.25">
      <c r="A14">
        <v>13</v>
      </c>
      <c r="B14">
        <v>33</v>
      </c>
      <c r="C14" t="s">
        <v>72</v>
      </c>
      <c r="D14" t="s">
        <v>189</v>
      </c>
      <c r="E14">
        <v>1</v>
      </c>
      <c r="F14">
        <v>33</v>
      </c>
      <c r="G14" t="s">
        <v>190</v>
      </c>
      <c r="H14" t="s">
        <v>191</v>
      </c>
      <c r="I14" t="s">
        <v>174</v>
      </c>
      <c r="J14" t="s">
        <v>166</v>
      </c>
      <c r="K14" t="s">
        <v>60</v>
      </c>
      <c r="L14" t="s">
        <v>79</v>
      </c>
      <c r="M14">
        <v>2</v>
      </c>
      <c r="N14">
        <v>1</v>
      </c>
      <c r="O14">
        <v>1</v>
      </c>
      <c r="P14">
        <v>2</v>
      </c>
      <c r="Q14">
        <v>4</v>
      </c>
      <c r="R14" t="s">
        <v>93</v>
      </c>
      <c r="S14">
        <v>4</v>
      </c>
      <c r="T14" s="13">
        <v>30</v>
      </c>
      <c r="U14">
        <v>120</v>
      </c>
      <c r="V14" t="s">
        <v>192</v>
      </c>
      <c r="W14" t="s">
        <v>66</v>
      </c>
      <c r="X14" t="s">
        <v>93</v>
      </c>
      <c r="Y14" t="s">
        <v>93</v>
      </c>
      <c r="Z14" t="s">
        <v>193</v>
      </c>
      <c r="AA14" t="s">
        <v>66</v>
      </c>
      <c r="AB14" t="s">
        <v>194</v>
      </c>
      <c r="AC14" t="s">
        <v>71</v>
      </c>
    </row>
    <row r="15" spans="1:29" x14ac:dyDescent="0.25">
      <c r="A15">
        <v>14</v>
      </c>
      <c r="B15">
        <v>44</v>
      </c>
      <c r="C15" t="s">
        <v>54</v>
      </c>
      <c r="D15" t="s">
        <v>195</v>
      </c>
      <c r="E15">
        <v>1</v>
      </c>
      <c r="F15">
        <v>18</v>
      </c>
      <c r="G15" t="s">
        <v>122</v>
      </c>
      <c r="H15" t="s">
        <v>196</v>
      </c>
      <c r="I15" t="s">
        <v>197</v>
      </c>
      <c r="J15" t="s">
        <v>91</v>
      </c>
      <c r="K15" t="s">
        <v>60</v>
      </c>
      <c r="L15" t="s">
        <v>79</v>
      </c>
      <c r="M15">
        <v>5</v>
      </c>
      <c r="N15">
        <v>1</v>
      </c>
      <c r="O15">
        <v>1</v>
      </c>
      <c r="P15">
        <v>1</v>
      </c>
      <c r="Q15">
        <v>5</v>
      </c>
      <c r="R15" t="s">
        <v>198</v>
      </c>
      <c r="S15">
        <v>1</v>
      </c>
      <c r="T15" s="13">
        <v>120</v>
      </c>
      <c r="U15">
        <v>180</v>
      </c>
      <c r="V15" t="s">
        <v>93</v>
      </c>
      <c r="W15" t="s">
        <v>200</v>
      </c>
      <c r="X15" t="s">
        <v>201</v>
      </c>
      <c r="Y15" t="s">
        <v>202</v>
      </c>
      <c r="Z15" t="s">
        <v>66</v>
      </c>
      <c r="AA15" t="s">
        <v>66</v>
      </c>
      <c r="AB15" t="s">
        <v>203</v>
      </c>
      <c r="AC15" t="s">
        <v>71</v>
      </c>
    </row>
    <row r="16" spans="1:29" x14ac:dyDescent="0.25">
      <c r="A16">
        <v>15</v>
      </c>
      <c r="B16">
        <v>37</v>
      </c>
      <c r="C16" t="s">
        <v>54</v>
      </c>
      <c r="D16" t="s">
        <v>204</v>
      </c>
      <c r="E16">
        <v>1</v>
      </c>
      <c r="F16">
        <v>4</v>
      </c>
      <c r="G16" t="s">
        <v>74</v>
      </c>
      <c r="H16" t="s">
        <v>205</v>
      </c>
      <c r="I16" t="s">
        <v>84</v>
      </c>
      <c r="J16" t="s">
        <v>77</v>
      </c>
      <c r="K16" t="s">
        <v>167</v>
      </c>
      <c r="L16" t="s">
        <v>206</v>
      </c>
      <c r="M16">
        <v>5</v>
      </c>
      <c r="N16">
        <v>5</v>
      </c>
      <c r="P16">
        <v>5</v>
      </c>
      <c r="Q16">
        <v>5</v>
      </c>
      <c r="R16" t="s">
        <v>66</v>
      </c>
      <c r="S16">
        <v>5</v>
      </c>
      <c r="T16" s="13">
        <v>60</v>
      </c>
      <c r="U16">
        <v>240</v>
      </c>
      <c r="V16" t="s">
        <v>93</v>
      </c>
      <c r="W16" t="s">
        <v>66</v>
      </c>
      <c r="X16" t="s">
        <v>66</v>
      </c>
      <c r="Y16" t="s">
        <v>209</v>
      </c>
      <c r="Z16" t="s">
        <v>119</v>
      </c>
      <c r="AA16" t="s">
        <v>66</v>
      </c>
      <c r="AB16" t="s">
        <v>210</v>
      </c>
      <c r="AC16" t="s">
        <v>71</v>
      </c>
    </row>
    <row r="17" spans="1:29" x14ac:dyDescent="0.25">
      <c r="A17">
        <v>16</v>
      </c>
      <c r="B17">
        <v>37</v>
      </c>
      <c r="C17" t="s">
        <v>54</v>
      </c>
      <c r="D17" t="s">
        <v>211</v>
      </c>
      <c r="E17">
        <v>2</v>
      </c>
      <c r="F17">
        <v>0.8</v>
      </c>
      <c r="G17" t="s">
        <v>212</v>
      </c>
      <c r="H17" t="s">
        <v>213</v>
      </c>
      <c r="I17" t="s">
        <v>214</v>
      </c>
      <c r="J17" t="s">
        <v>77</v>
      </c>
      <c r="K17" t="s">
        <v>215</v>
      </c>
      <c r="L17" t="s">
        <v>216</v>
      </c>
      <c r="M17">
        <v>3</v>
      </c>
      <c r="N17">
        <v>4</v>
      </c>
      <c r="O17">
        <v>2</v>
      </c>
      <c r="P17">
        <v>2</v>
      </c>
      <c r="Q17">
        <v>1</v>
      </c>
      <c r="R17" t="s">
        <v>217</v>
      </c>
      <c r="S17">
        <v>3</v>
      </c>
      <c r="T17" s="13"/>
      <c r="U17">
        <v>180</v>
      </c>
      <c r="V17" t="s">
        <v>219</v>
      </c>
      <c r="W17" t="s">
        <v>220</v>
      </c>
      <c r="X17" t="s">
        <v>221</v>
      </c>
      <c r="Y17" t="s">
        <v>84</v>
      </c>
      <c r="Z17" t="s">
        <v>222</v>
      </c>
      <c r="AA17" t="s">
        <v>98</v>
      </c>
      <c r="AB17" t="s">
        <v>223</v>
      </c>
      <c r="AC17" t="s">
        <v>71</v>
      </c>
    </row>
    <row r="18" spans="1:29" x14ac:dyDescent="0.25">
      <c r="A18">
        <v>17</v>
      </c>
      <c r="B18">
        <v>32</v>
      </c>
      <c r="C18" t="s">
        <v>54</v>
      </c>
      <c r="D18" t="s">
        <v>100</v>
      </c>
      <c r="E18">
        <v>1</v>
      </c>
      <c r="F18">
        <v>32</v>
      </c>
      <c r="G18" t="s">
        <v>224</v>
      </c>
      <c r="H18" t="s">
        <v>84</v>
      </c>
      <c r="I18" t="s">
        <v>225</v>
      </c>
      <c r="J18" t="s">
        <v>91</v>
      </c>
      <c r="K18" t="s">
        <v>60</v>
      </c>
      <c r="L18" t="s">
        <v>84</v>
      </c>
      <c r="M18">
        <v>5</v>
      </c>
      <c r="N18">
        <v>1</v>
      </c>
      <c r="O18">
        <v>5</v>
      </c>
      <c r="P18">
        <v>3</v>
      </c>
      <c r="Q18">
        <v>5</v>
      </c>
      <c r="R18" t="s">
        <v>226</v>
      </c>
      <c r="S18">
        <v>1</v>
      </c>
      <c r="T18" s="13"/>
      <c r="V18" t="s">
        <v>66</v>
      </c>
      <c r="W18" t="s">
        <v>151</v>
      </c>
      <c r="X18" t="s">
        <v>227</v>
      </c>
      <c r="Y18" t="s">
        <v>93</v>
      </c>
      <c r="Z18" t="s">
        <v>228</v>
      </c>
      <c r="AA18" t="s">
        <v>66</v>
      </c>
      <c r="AB18" t="s">
        <v>84</v>
      </c>
      <c r="AC18" t="s">
        <v>71</v>
      </c>
    </row>
    <row r="19" spans="1:29" x14ac:dyDescent="0.25">
      <c r="A19">
        <v>18</v>
      </c>
      <c r="B19">
        <v>24</v>
      </c>
      <c r="C19" t="s">
        <v>54</v>
      </c>
      <c r="D19" t="s">
        <v>229</v>
      </c>
      <c r="E19">
        <v>1</v>
      </c>
      <c r="F19">
        <v>24</v>
      </c>
      <c r="G19" t="s">
        <v>230</v>
      </c>
      <c r="H19" t="s">
        <v>231</v>
      </c>
      <c r="I19" t="s">
        <v>232</v>
      </c>
      <c r="J19" t="s">
        <v>77</v>
      </c>
      <c r="K19" t="s">
        <v>60</v>
      </c>
      <c r="L19" t="s">
        <v>233</v>
      </c>
      <c r="M19">
        <v>5</v>
      </c>
      <c r="N19">
        <v>5</v>
      </c>
      <c r="O19">
        <v>1</v>
      </c>
      <c r="Q19">
        <v>3</v>
      </c>
      <c r="R19" t="s">
        <v>226</v>
      </c>
      <c r="S19">
        <v>7</v>
      </c>
      <c r="T19" s="13">
        <v>180</v>
      </c>
      <c r="U19">
        <v>180</v>
      </c>
      <c r="V19" t="s">
        <v>234</v>
      </c>
      <c r="W19" t="s">
        <v>66</v>
      </c>
      <c r="X19" t="s">
        <v>66</v>
      </c>
      <c r="Y19" t="s">
        <v>84</v>
      </c>
      <c r="Z19" t="s">
        <v>235</v>
      </c>
      <c r="AA19" t="s">
        <v>66</v>
      </c>
      <c r="AB19" t="s">
        <v>236</v>
      </c>
      <c r="AC19" t="s">
        <v>71</v>
      </c>
    </row>
    <row r="20" spans="1:29" x14ac:dyDescent="0.25">
      <c r="A20">
        <v>19</v>
      </c>
      <c r="B20">
        <v>51</v>
      </c>
      <c r="C20" t="s">
        <v>72</v>
      </c>
      <c r="D20" t="s">
        <v>237</v>
      </c>
      <c r="E20">
        <v>1</v>
      </c>
      <c r="F20">
        <v>32</v>
      </c>
      <c r="G20" t="s">
        <v>74</v>
      </c>
      <c r="H20" t="s">
        <v>102</v>
      </c>
      <c r="I20" t="s">
        <v>84</v>
      </c>
      <c r="J20" t="s">
        <v>238</v>
      </c>
      <c r="K20" t="s">
        <v>60</v>
      </c>
      <c r="L20" t="s">
        <v>79</v>
      </c>
      <c r="M20">
        <v>1</v>
      </c>
      <c r="N20">
        <v>1</v>
      </c>
      <c r="O20">
        <v>1</v>
      </c>
      <c r="P20">
        <v>3</v>
      </c>
      <c r="Q20">
        <v>4</v>
      </c>
      <c r="R20" t="s">
        <v>93</v>
      </c>
      <c r="S20">
        <v>1</v>
      </c>
      <c r="T20" s="13">
        <v>30</v>
      </c>
      <c r="U20">
        <v>180</v>
      </c>
      <c r="V20" t="s">
        <v>178</v>
      </c>
      <c r="W20" t="s">
        <v>66</v>
      </c>
      <c r="X20" t="s">
        <v>239</v>
      </c>
      <c r="Y20" t="s">
        <v>240</v>
      </c>
      <c r="Z20" t="s">
        <v>241</v>
      </c>
      <c r="AA20" t="s">
        <v>98</v>
      </c>
      <c r="AB20" t="s">
        <v>84</v>
      </c>
      <c r="AC20" t="s">
        <v>71</v>
      </c>
    </row>
    <row r="21" spans="1:29" x14ac:dyDescent="0.25">
      <c r="A21">
        <v>20</v>
      </c>
      <c r="B21">
        <v>42</v>
      </c>
      <c r="C21" t="s">
        <v>54</v>
      </c>
      <c r="D21" t="s">
        <v>242</v>
      </c>
      <c r="E21">
        <v>1</v>
      </c>
      <c r="F21">
        <v>42</v>
      </c>
      <c r="G21" t="s">
        <v>243</v>
      </c>
      <c r="H21" t="s">
        <v>244</v>
      </c>
      <c r="I21" t="s">
        <v>245</v>
      </c>
      <c r="J21" t="s">
        <v>238</v>
      </c>
      <c r="K21" t="s">
        <v>78</v>
      </c>
      <c r="L21" t="s">
        <v>79</v>
      </c>
      <c r="M21">
        <v>1</v>
      </c>
      <c r="N21">
        <v>5</v>
      </c>
      <c r="O21">
        <v>1</v>
      </c>
      <c r="P21">
        <v>3</v>
      </c>
      <c r="Q21">
        <v>3</v>
      </c>
      <c r="R21" t="s">
        <v>246</v>
      </c>
      <c r="S21">
        <v>3</v>
      </c>
      <c r="T21" s="13">
        <v>180</v>
      </c>
      <c r="U21">
        <v>180</v>
      </c>
      <c r="V21" t="s">
        <v>248</v>
      </c>
      <c r="W21" t="s">
        <v>249</v>
      </c>
      <c r="X21" t="s">
        <v>93</v>
      </c>
      <c r="Y21" t="s">
        <v>250</v>
      </c>
      <c r="Z21" t="s">
        <v>119</v>
      </c>
      <c r="AA21" t="s">
        <v>251</v>
      </c>
      <c r="AB21" t="s">
        <v>252</v>
      </c>
      <c r="AC21" t="s">
        <v>71</v>
      </c>
    </row>
    <row r="22" spans="1:29" x14ac:dyDescent="0.25">
      <c r="A22">
        <v>21</v>
      </c>
      <c r="B22">
        <v>20</v>
      </c>
      <c r="C22" t="s">
        <v>72</v>
      </c>
      <c r="D22" t="s">
        <v>253</v>
      </c>
      <c r="E22">
        <v>1</v>
      </c>
      <c r="F22">
        <v>12</v>
      </c>
      <c r="G22" t="s">
        <v>122</v>
      </c>
      <c r="H22" t="s">
        <v>254</v>
      </c>
      <c r="I22" t="s">
        <v>255</v>
      </c>
      <c r="J22" t="s">
        <v>238</v>
      </c>
      <c r="K22" t="s">
        <v>78</v>
      </c>
      <c r="L22" t="s">
        <v>79</v>
      </c>
      <c r="M22">
        <v>4</v>
      </c>
      <c r="N22">
        <v>5</v>
      </c>
      <c r="O22">
        <v>3</v>
      </c>
      <c r="P22">
        <v>4</v>
      </c>
      <c r="Q22">
        <v>4</v>
      </c>
      <c r="R22" t="s">
        <v>226</v>
      </c>
      <c r="S22">
        <v>5</v>
      </c>
      <c r="T22" s="13">
        <v>5</v>
      </c>
      <c r="U22">
        <v>120</v>
      </c>
      <c r="V22" t="s">
        <v>93</v>
      </c>
      <c r="W22" t="s">
        <v>83</v>
      </c>
      <c r="X22" t="s">
        <v>93</v>
      </c>
      <c r="Y22" t="s">
        <v>256</v>
      </c>
      <c r="Z22" t="s">
        <v>119</v>
      </c>
      <c r="AA22" t="s">
        <v>251</v>
      </c>
      <c r="AB22" t="s">
        <v>257</v>
      </c>
      <c r="AC22" t="s">
        <v>71</v>
      </c>
    </row>
    <row r="23" spans="1:29" x14ac:dyDescent="0.25">
      <c r="A23">
        <v>22</v>
      </c>
      <c r="B23">
        <v>42</v>
      </c>
      <c r="C23" t="s">
        <v>72</v>
      </c>
      <c r="D23" t="s">
        <v>73</v>
      </c>
      <c r="E23">
        <v>1</v>
      </c>
      <c r="F23">
        <v>22</v>
      </c>
      <c r="G23" t="s">
        <v>88</v>
      </c>
      <c r="H23" t="s">
        <v>258</v>
      </c>
      <c r="I23" t="s">
        <v>84</v>
      </c>
      <c r="J23" t="s">
        <v>166</v>
      </c>
      <c r="K23" t="s">
        <v>215</v>
      </c>
      <c r="L23" t="s">
        <v>259</v>
      </c>
      <c r="M23">
        <v>1</v>
      </c>
      <c r="N23">
        <v>5</v>
      </c>
      <c r="O23">
        <v>1</v>
      </c>
      <c r="P23">
        <v>5</v>
      </c>
      <c r="R23" t="s">
        <v>226</v>
      </c>
      <c r="S23">
        <v>1</v>
      </c>
      <c r="T23" s="13">
        <v>60</v>
      </c>
      <c r="U23">
        <v>90</v>
      </c>
      <c r="V23" t="s">
        <v>93</v>
      </c>
      <c r="W23" t="s">
        <v>66</v>
      </c>
      <c r="X23" t="s">
        <v>66</v>
      </c>
      <c r="Y23" t="s">
        <v>84</v>
      </c>
      <c r="Z23" t="s">
        <v>261</v>
      </c>
      <c r="AA23" t="s">
        <v>98</v>
      </c>
      <c r="AB23" t="s">
        <v>262</v>
      </c>
      <c r="AC23" t="s">
        <v>71</v>
      </c>
    </row>
    <row r="24" spans="1:29" x14ac:dyDescent="0.25">
      <c r="A24">
        <v>23</v>
      </c>
      <c r="B24">
        <v>46</v>
      </c>
      <c r="C24" t="s">
        <v>72</v>
      </c>
      <c r="D24" t="s">
        <v>263</v>
      </c>
      <c r="E24">
        <v>1</v>
      </c>
      <c r="F24">
        <v>6</v>
      </c>
      <c r="G24" t="s">
        <v>88</v>
      </c>
      <c r="H24" t="s">
        <v>264</v>
      </c>
      <c r="I24" t="s">
        <v>84</v>
      </c>
      <c r="J24" t="s">
        <v>166</v>
      </c>
      <c r="K24" t="s">
        <v>60</v>
      </c>
      <c r="L24" t="s">
        <v>345</v>
      </c>
      <c r="M24">
        <v>5</v>
      </c>
      <c r="N24">
        <v>1</v>
      </c>
      <c r="O24">
        <v>5</v>
      </c>
      <c r="P24">
        <v>5</v>
      </c>
      <c r="Q24">
        <v>2</v>
      </c>
      <c r="R24" t="s">
        <v>226</v>
      </c>
      <c r="S24">
        <v>2</v>
      </c>
      <c r="T24" s="13">
        <v>120</v>
      </c>
      <c r="U24">
        <v>90</v>
      </c>
      <c r="V24" t="s">
        <v>108</v>
      </c>
      <c r="W24" t="s">
        <v>93</v>
      </c>
      <c r="X24" t="s">
        <v>266</v>
      </c>
      <c r="Y24" t="s">
        <v>84</v>
      </c>
      <c r="Z24" t="s">
        <v>66</v>
      </c>
      <c r="AA24" t="s">
        <v>66</v>
      </c>
      <c r="AB24" t="s">
        <v>267</v>
      </c>
      <c r="AC24" t="s">
        <v>71</v>
      </c>
    </row>
    <row r="25" spans="1:29" x14ac:dyDescent="0.25">
      <c r="A25">
        <v>24</v>
      </c>
      <c r="B25">
        <v>41</v>
      </c>
      <c r="C25" t="s">
        <v>72</v>
      </c>
      <c r="D25" t="s">
        <v>268</v>
      </c>
      <c r="E25">
        <v>1</v>
      </c>
      <c r="F25">
        <v>8</v>
      </c>
      <c r="G25" t="s">
        <v>269</v>
      </c>
      <c r="H25" t="s">
        <v>270</v>
      </c>
      <c r="I25" t="s">
        <v>271</v>
      </c>
      <c r="J25" t="s">
        <v>91</v>
      </c>
      <c r="K25" t="s">
        <v>60</v>
      </c>
      <c r="L25" t="s">
        <v>79</v>
      </c>
      <c r="M25">
        <v>3</v>
      </c>
      <c r="N25">
        <v>3</v>
      </c>
      <c r="O25">
        <v>3</v>
      </c>
      <c r="Q25">
        <v>1</v>
      </c>
      <c r="R25" t="s">
        <v>226</v>
      </c>
      <c r="S25">
        <v>2</v>
      </c>
      <c r="T25" s="13">
        <v>120</v>
      </c>
      <c r="U25">
        <v>120</v>
      </c>
      <c r="V25" t="s">
        <v>273</v>
      </c>
      <c r="W25" t="s">
        <v>274</v>
      </c>
      <c r="X25" t="s">
        <v>66</v>
      </c>
      <c r="Y25" t="s">
        <v>84</v>
      </c>
      <c r="Z25" t="s">
        <v>275</v>
      </c>
      <c r="AA25" t="s">
        <v>66</v>
      </c>
      <c r="AB25" t="s">
        <v>276</v>
      </c>
      <c r="AC25" t="s">
        <v>71</v>
      </c>
    </row>
    <row r="26" spans="1:29" x14ac:dyDescent="0.25">
      <c r="A26">
        <v>25</v>
      </c>
      <c r="B26">
        <v>53</v>
      </c>
      <c r="C26" t="s">
        <v>54</v>
      </c>
      <c r="D26" t="s">
        <v>189</v>
      </c>
      <c r="E26">
        <v>1</v>
      </c>
      <c r="F26">
        <v>16</v>
      </c>
      <c r="G26" t="s">
        <v>277</v>
      </c>
      <c r="H26" t="s">
        <v>278</v>
      </c>
      <c r="I26" t="s">
        <v>279</v>
      </c>
      <c r="J26" t="s">
        <v>91</v>
      </c>
      <c r="K26" t="s">
        <v>60</v>
      </c>
      <c r="L26" t="s">
        <v>259</v>
      </c>
      <c r="M26">
        <v>1</v>
      </c>
      <c r="N26">
        <v>4</v>
      </c>
      <c r="O26">
        <v>3</v>
      </c>
      <c r="P26">
        <v>2</v>
      </c>
      <c r="Q26">
        <v>4</v>
      </c>
      <c r="R26" t="s">
        <v>280</v>
      </c>
      <c r="S26">
        <v>2</v>
      </c>
      <c r="T26" s="13">
        <v>180</v>
      </c>
      <c r="U26">
        <v>180</v>
      </c>
      <c r="V26" t="s">
        <v>108</v>
      </c>
      <c r="W26" t="s">
        <v>66</v>
      </c>
      <c r="X26" t="s">
        <v>281</v>
      </c>
      <c r="Y26" t="s">
        <v>93</v>
      </c>
      <c r="Z26" t="s">
        <v>66</v>
      </c>
      <c r="AA26" t="s">
        <v>98</v>
      </c>
      <c r="AB26" t="s">
        <v>282</v>
      </c>
      <c r="AC26" t="s">
        <v>71</v>
      </c>
    </row>
    <row r="27" spans="1:29" x14ac:dyDescent="0.25">
      <c r="A27">
        <v>26</v>
      </c>
      <c r="B27">
        <v>28</v>
      </c>
      <c r="C27" t="s">
        <v>72</v>
      </c>
      <c r="D27" t="s">
        <v>283</v>
      </c>
      <c r="E27">
        <v>1</v>
      </c>
      <c r="F27">
        <v>0.4</v>
      </c>
      <c r="G27" t="s">
        <v>174</v>
      </c>
      <c r="H27" t="s">
        <v>284</v>
      </c>
      <c r="I27" t="s">
        <v>285</v>
      </c>
      <c r="J27" t="s">
        <v>91</v>
      </c>
      <c r="K27" t="s">
        <v>286</v>
      </c>
      <c r="L27" t="s">
        <v>168</v>
      </c>
      <c r="M27">
        <v>3</v>
      </c>
      <c r="N27">
        <v>3</v>
      </c>
      <c r="O27">
        <v>1</v>
      </c>
      <c r="R27" t="s">
        <v>226</v>
      </c>
      <c r="S27">
        <v>4</v>
      </c>
      <c r="T27" s="13">
        <v>90</v>
      </c>
      <c r="U27">
        <v>120</v>
      </c>
      <c r="V27" t="s">
        <v>93</v>
      </c>
      <c r="W27" t="s">
        <v>66</v>
      </c>
      <c r="X27" t="s">
        <v>288</v>
      </c>
      <c r="Y27" t="s">
        <v>289</v>
      </c>
      <c r="Z27" t="s">
        <v>119</v>
      </c>
      <c r="AA27" t="s">
        <v>66</v>
      </c>
      <c r="AB27" t="s">
        <v>290</v>
      </c>
      <c r="AC27" t="s">
        <v>71</v>
      </c>
    </row>
    <row r="28" spans="1:29" x14ac:dyDescent="0.25">
      <c r="A28">
        <v>27</v>
      </c>
      <c r="B28">
        <v>50</v>
      </c>
      <c r="C28" t="s">
        <v>54</v>
      </c>
      <c r="D28" t="s">
        <v>204</v>
      </c>
      <c r="E28">
        <v>1</v>
      </c>
      <c r="F28">
        <v>10</v>
      </c>
      <c r="G28" t="s">
        <v>291</v>
      </c>
      <c r="H28" t="s">
        <v>292</v>
      </c>
      <c r="I28" t="s">
        <v>293</v>
      </c>
      <c r="J28" t="s">
        <v>91</v>
      </c>
      <c r="K28" t="s">
        <v>60</v>
      </c>
      <c r="L28" t="s">
        <v>294</v>
      </c>
      <c r="M28">
        <v>5</v>
      </c>
      <c r="N28">
        <v>5</v>
      </c>
      <c r="O28">
        <v>1</v>
      </c>
      <c r="P28">
        <v>5</v>
      </c>
      <c r="Q28">
        <v>2</v>
      </c>
      <c r="R28" t="s">
        <v>295</v>
      </c>
      <c r="S28">
        <v>1</v>
      </c>
      <c r="T28" s="13">
        <v>90</v>
      </c>
      <c r="U28">
        <v>90</v>
      </c>
      <c r="V28" t="s">
        <v>296</v>
      </c>
      <c r="W28" t="s">
        <v>130</v>
      </c>
      <c r="X28" t="s">
        <v>297</v>
      </c>
      <c r="Y28" t="s">
        <v>84</v>
      </c>
      <c r="Z28" t="s">
        <v>298</v>
      </c>
      <c r="AA28" t="s">
        <v>98</v>
      </c>
      <c r="AB28" t="s">
        <v>299</v>
      </c>
      <c r="AC28" t="s">
        <v>71</v>
      </c>
    </row>
    <row r="29" spans="1:29" x14ac:dyDescent="0.25">
      <c r="A29">
        <v>28</v>
      </c>
      <c r="B29">
        <v>42</v>
      </c>
      <c r="C29" t="s">
        <v>54</v>
      </c>
      <c r="D29" t="s">
        <v>300</v>
      </c>
      <c r="E29">
        <v>1</v>
      </c>
      <c r="F29">
        <v>5</v>
      </c>
      <c r="G29" t="s">
        <v>301</v>
      </c>
      <c r="H29" t="s">
        <v>302</v>
      </c>
      <c r="I29" t="s">
        <v>84</v>
      </c>
      <c r="J29" t="s">
        <v>91</v>
      </c>
      <c r="K29" t="s">
        <v>303</v>
      </c>
      <c r="L29" t="s">
        <v>304</v>
      </c>
      <c r="M29">
        <v>3</v>
      </c>
      <c r="N29">
        <v>4</v>
      </c>
      <c r="O29">
        <v>3</v>
      </c>
      <c r="P29">
        <v>3</v>
      </c>
      <c r="R29" t="s">
        <v>305</v>
      </c>
      <c r="S29">
        <v>3</v>
      </c>
      <c r="T29" s="13">
        <v>120</v>
      </c>
      <c r="U29">
        <v>90</v>
      </c>
      <c r="V29" t="s">
        <v>306</v>
      </c>
      <c r="W29" t="s">
        <v>83</v>
      </c>
      <c r="X29" t="s">
        <v>307</v>
      </c>
      <c r="Y29" t="s">
        <v>93</v>
      </c>
      <c r="Z29" t="s">
        <v>119</v>
      </c>
      <c r="AA29" t="s">
        <v>66</v>
      </c>
      <c r="AB29" t="s">
        <v>308</v>
      </c>
      <c r="AC29" t="s">
        <v>71</v>
      </c>
    </row>
    <row r="30" spans="1:29" x14ac:dyDescent="0.25">
      <c r="A30">
        <v>29</v>
      </c>
      <c r="B30">
        <v>41</v>
      </c>
      <c r="C30" t="s">
        <v>72</v>
      </c>
      <c r="D30" t="s">
        <v>309</v>
      </c>
      <c r="E30">
        <v>1</v>
      </c>
      <c r="F30">
        <v>5</v>
      </c>
      <c r="G30" t="s">
        <v>310</v>
      </c>
      <c r="H30" t="s">
        <v>311</v>
      </c>
      <c r="I30" t="s">
        <v>84</v>
      </c>
      <c r="J30" t="s">
        <v>312</v>
      </c>
      <c r="K30" t="s">
        <v>60</v>
      </c>
      <c r="L30" t="s">
        <v>313</v>
      </c>
      <c r="M30">
        <v>5</v>
      </c>
      <c r="N30">
        <v>5</v>
      </c>
      <c r="O30">
        <v>1</v>
      </c>
      <c r="P30">
        <v>4</v>
      </c>
      <c r="Q30">
        <v>4</v>
      </c>
      <c r="R30" t="s">
        <v>62</v>
      </c>
      <c r="S30">
        <v>2</v>
      </c>
      <c r="T30" s="13"/>
      <c r="U30">
        <v>180</v>
      </c>
      <c r="V30" t="s">
        <v>93</v>
      </c>
      <c r="W30" t="s">
        <v>151</v>
      </c>
      <c r="X30" t="s">
        <v>314</v>
      </c>
      <c r="Y30" t="s">
        <v>315</v>
      </c>
      <c r="Z30" t="s">
        <v>66</v>
      </c>
      <c r="AA30" t="s">
        <v>66</v>
      </c>
      <c r="AB30" t="s">
        <v>316</v>
      </c>
      <c r="AC30" t="s">
        <v>71</v>
      </c>
    </row>
    <row r="31" spans="1:29" x14ac:dyDescent="0.25">
      <c r="A31">
        <v>30</v>
      </c>
      <c r="B31">
        <v>19</v>
      </c>
      <c r="C31" t="s">
        <v>72</v>
      </c>
      <c r="D31" t="s">
        <v>317</v>
      </c>
      <c r="E31">
        <v>1</v>
      </c>
      <c r="F31">
        <v>19</v>
      </c>
      <c r="G31" t="s">
        <v>122</v>
      </c>
      <c r="H31" t="s">
        <v>318</v>
      </c>
      <c r="I31" t="s">
        <v>319</v>
      </c>
      <c r="J31" t="s">
        <v>77</v>
      </c>
      <c r="K31" t="s">
        <v>60</v>
      </c>
      <c r="L31" t="s">
        <v>61</v>
      </c>
      <c r="M31">
        <v>2</v>
      </c>
      <c r="N31">
        <v>2</v>
      </c>
      <c r="O31">
        <v>3</v>
      </c>
      <c r="Q31">
        <v>3</v>
      </c>
      <c r="R31" t="s">
        <v>320</v>
      </c>
      <c r="S31">
        <v>1</v>
      </c>
      <c r="T31" s="13">
        <v>60</v>
      </c>
      <c r="U31">
        <v>120</v>
      </c>
      <c r="V31" t="s">
        <v>93</v>
      </c>
      <c r="W31" t="s">
        <v>83</v>
      </c>
      <c r="X31" t="s">
        <v>322</v>
      </c>
      <c r="Y31" t="s">
        <v>323</v>
      </c>
      <c r="Z31" t="s">
        <v>119</v>
      </c>
      <c r="AA31" t="s">
        <v>66</v>
      </c>
      <c r="AB31" t="s">
        <v>324</v>
      </c>
      <c r="AC31" t="s">
        <v>71</v>
      </c>
    </row>
    <row r="33" spans="2:30" ht="15" customHeight="1" x14ac:dyDescent="0.25">
      <c r="B33">
        <f>AVERAGE(B2:B31)</f>
        <v>37.266666666666666</v>
      </c>
      <c r="F33">
        <f>AVERAGE(F2:F31)</f>
        <v>14.259999999999998</v>
      </c>
      <c r="M33">
        <f>AVERAGE(Tabla5[Valoración de comodidad (1 a 5)])</f>
        <v>3.1</v>
      </c>
      <c r="N33">
        <f>AVERAGE(Tabla5[Valoración de costo (1 a 5)])</f>
        <v>3.3333333333333335</v>
      </c>
      <c r="O33">
        <f>AVERAGE(Tabla5[Valoración de puntualidad (1 a 5)])</f>
        <v>2.1724137931034484</v>
      </c>
      <c r="P33">
        <f>AVERAGE(Tabla5[Valoración del estado de los vehículos (1 a 5)])</f>
        <v>3.3461538461538463</v>
      </c>
      <c r="Q33">
        <f>AVERAGE(Q2:Q31)</f>
        <v>3.6296296296296298</v>
      </c>
      <c r="AA33" s="12" t="s">
        <v>346</v>
      </c>
      <c r="AC33" s="4" t="s">
        <v>347</v>
      </c>
      <c r="AD33" s="4" t="s">
        <v>348</v>
      </c>
    </row>
    <row r="35" spans="2:30" ht="15" customHeight="1" x14ac:dyDescent="0.25">
      <c r="O35" s="31">
        <f>AVERAGE(M33:S33)</f>
        <v>3.1163061204440519</v>
      </c>
      <c r="P35" s="31"/>
      <c r="R35" t="s">
        <v>349</v>
      </c>
      <c r="T35" s="10">
        <f>AVERAGE(T2:T31)</f>
        <v>80.57692307692308</v>
      </c>
      <c r="U35">
        <f>AVERAGE(U2:U31)</f>
        <v>130.37037037037038</v>
      </c>
      <c r="AC35" s="11" t="s">
        <v>350</v>
      </c>
    </row>
    <row r="36" spans="2:30" ht="15" customHeight="1" x14ac:dyDescent="0.25">
      <c r="N36" t="s">
        <v>351</v>
      </c>
      <c r="O36">
        <f>AVERAGE(Tabla5[#All])</f>
        <v>3.1056338028169015</v>
      </c>
      <c r="AA36" s="12" t="s">
        <v>352</v>
      </c>
      <c r="AC36" s="11" t="s">
        <v>353</v>
      </c>
    </row>
    <row r="37" spans="2:30" ht="15" customHeight="1" x14ac:dyDescent="0.25">
      <c r="T37" s="14">
        <f>SUM(T35:U35)+35</f>
        <v>245.94729344729348</v>
      </c>
      <c r="AC37" s="10" t="s">
        <v>354</v>
      </c>
    </row>
    <row r="38" spans="2:30" ht="22.5" customHeight="1" x14ac:dyDescent="0.25">
      <c r="T38" s="19" t="s">
        <v>355</v>
      </c>
      <c r="U38" s="15" t="s">
        <v>356</v>
      </c>
      <c r="AC38" s="11" t="s">
        <v>357</v>
      </c>
    </row>
    <row r="39" spans="2:30" ht="15" customHeight="1" x14ac:dyDescent="0.25">
      <c r="AC39" s="11" t="s">
        <v>358</v>
      </c>
      <c r="AD39" t="s">
        <v>359</v>
      </c>
    </row>
    <row r="40" spans="2:30" ht="15" customHeight="1" x14ac:dyDescent="0.25">
      <c r="AC40" s="10" t="s">
        <v>360</v>
      </c>
    </row>
    <row r="41" spans="2:30" ht="15" customHeight="1" x14ac:dyDescent="0.25">
      <c r="AC41" s="10"/>
    </row>
    <row r="42" spans="2:30" ht="15" customHeight="1" x14ac:dyDescent="0.25">
      <c r="R42" t="s">
        <v>361</v>
      </c>
      <c r="S42" t="s">
        <v>362</v>
      </c>
      <c r="T42" s="10">
        <f>AVERAGE(T2:T29)</f>
        <v>81.400000000000006</v>
      </c>
      <c r="U42" s="10">
        <f>AVERAGE(U2:U29)</f>
        <v>128.80000000000001</v>
      </c>
      <c r="AC42" s="10"/>
    </row>
    <row r="43" spans="2:30" ht="15" customHeight="1" x14ac:dyDescent="0.25">
      <c r="S43" t="s">
        <v>363</v>
      </c>
      <c r="T43" s="10">
        <f>AVERAGE(T3:T31)</f>
        <v>83.4</v>
      </c>
      <c r="U43" s="10">
        <f>AVERAGE(U3:U31)</f>
        <v>131.92307692307693</v>
      </c>
      <c r="AC43" s="10"/>
    </row>
    <row r="44" spans="2:30" ht="15" customHeight="1" x14ac:dyDescent="0.25">
      <c r="AC44" s="10"/>
    </row>
  </sheetData>
  <autoFilter ref="C1:C31" xr:uid="{00000000-0001-0000-0000-000000000000}"/>
  <mergeCells count="1">
    <mergeCell ref="O35:P35"/>
  </mergeCells>
  <conditionalFormatting sqref="A2:AC31">
    <cfRule type="containsText" dxfId="1" priority="1" operator="containsText" text="masculino">
      <formula>NOT(ISERROR(SEARCH("masculino",A2)))</formula>
    </cfRule>
    <cfRule type="containsText" dxfId="0" priority="2" operator="containsText" text="Femenino">
      <formula>NOT(ISERROR(SEARCH("Femenino",A2)))</formula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6C2F-F17D-49CB-901E-FBD288DFBC51}">
  <dimension ref="A1:AC77"/>
  <sheetViews>
    <sheetView zoomScale="85" zoomScaleNormal="85" workbookViewId="0">
      <selection activeCell="AB28" sqref="AB28"/>
    </sheetView>
  </sheetViews>
  <sheetFormatPr baseColWidth="10" defaultColWidth="11.42578125" defaultRowHeight="15" x14ac:dyDescent="0.25"/>
  <cols>
    <col min="31" max="33" width="11.42578125" customWidth="1"/>
    <col min="35" max="36" width="11.42578125" customWidth="1"/>
  </cols>
  <sheetData>
    <row r="1" spans="1:29" x14ac:dyDescent="0.25">
      <c r="A1" s="20" t="s">
        <v>25</v>
      </c>
      <c r="B1" t="s">
        <v>26</v>
      </c>
      <c r="C1" t="s">
        <v>27</v>
      </c>
      <c r="D1" t="s">
        <v>28</v>
      </c>
      <c r="E1" t="s">
        <v>29</v>
      </c>
      <c r="F1" t="s">
        <v>30</v>
      </c>
      <c r="G1" t="s">
        <v>31</v>
      </c>
      <c r="H1" t="s">
        <v>32</v>
      </c>
      <c r="I1" t="s">
        <v>33</v>
      </c>
      <c r="J1" t="s">
        <v>34</v>
      </c>
      <c r="K1" t="s">
        <v>35</v>
      </c>
      <c r="L1" t="s">
        <v>36</v>
      </c>
      <c r="M1" t="s">
        <v>37</v>
      </c>
      <c r="N1" t="s">
        <v>38</v>
      </c>
      <c r="O1" t="s">
        <v>39</v>
      </c>
      <c r="P1" t="s">
        <v>40</v>
      </c>
      <c r="Q1" t="s">
        <v>41</v>
      </c>
      <c r="R1" t="s">
        <v>42</v>
      </c>
      <c r="S1" t="s">
        <v>43</v>
      </c>
      <c r="T1" t="s">
        <v>44</v>
      </c>
      <c r="U1" t="s">
        <v>45</v>
      </c>
      <c r="V1" t="s">
        <v>46</v>
      </c>
      <c r="W1" t="s">
        <v>47</v>
      </c>
      <c r="X1" t="s">
        <v>48</v>
      </c>
      <c r="Y1" t="s">
        <v>49</v>
      </c>
      <c r="Z1" t="s">
        <v>50</v>
      </c>
      <c r="AA1" t="s">
        <v>51</v>
      </c>
      <c r="AB1" t="s">
        <v>52</v>
      </c>
      <c r="AC1" t="s">
        <v>53</v>
      </c>
    </row>
    <row r="2" spans="1:29" x14ac:dyDescent="0.25">
      <c r="A2" s="20">
        <v>1</v>
      </c>
      <c r="B2">
        <v>25</v>
      </c>
      <c r="C2" t="s">
        <v>54</v>
      </c>
      <c r="D2" t="s">
        <v>55</v>
      </c>
      <c r="E2">
        <v>1</v>
      </c>
      <c r="F2">
        <v>18</v>
      </c>
      <c r="G2" t="s">
        <v>56</v>
      </c>
      <c r="H2" t="s">
        <v>57</v>
      </c>
      <c r="I2" t="s">
        <v>58</v>
      </c>
      <c r="J2" t="s">
        <v>59</v>
      </c>
      <c r="K2" t="s">
        <v>60</v>
      </c>
      <c r="L2" t="s">
        <v>61</v>
      </c>
      <c r="M2">
        <v>5</v>
      </c>
      <c r="N2">
        <v>5</v>
      </c>
      <c r="O2">
        <v>5</v>
      </c>
      <c r="P2">
        <v>3</v>
      </c>
      <c r="Q2">
        <v>3</v>
      </c>
      <c r="R2" t="s">
        <v>66</v>
      </c>
      <c r="S2">
        <v>2</v>
      </c>
      <c r="T2" t="s">
        <v>63</v>
      </c>
      <c r="U2" t="s">
        <v>64</v>
      </c>
      <c r="V2" t="s">
        <v>65</v>
      </c>
      <c r="W2" t="s">
        <v>66</v>
      </c>
      <c r="X2" t="s">
        <v>67</v>
      </c>
      <c r="Y2" t="s">
        <v>68</v>
      </c>
      <c r="Z2" t="s">
        <v>69</v>
      </c>
      <c r="AA2" t="s">
        <v>66</v>
      </c>
      <c r="AB2" t="s">
        <v>364</v>
      </c>
      <c r="AC2" t="s">
        <v>71</v>
      </c>
    </row>
    <row r="3" spans="1:29" hidden="1" x14ac:dyDescent="0.25">
      <c r="A3" s="20">
        <v>2</v>
      </c>
      <c r="B3">
        <v>32</v>
      </c>
      <c r="C3" t="s">
        <v>72</v>
      </c>
      <c r="D3" t="s">
        <v>73</v>
      </c>
      <c r="E3">
        <v>1</v>
      </c>
      <c r="F3">
        <v>25</v>
      </c>
      <c r="G3" t="s">
        <v>74</v>
      </c>
      <c r="H3" t="s">
        <v>75</v>
      </c>
      <c r="I3" t="s">
        <v>76</v>
      </c>
      <c r="J3" t="s">
        <v>77</v>
      </c>
      <c r="K3" t="s">
        <v>78</v>
      </c>
      <c r="L3" t="s">
        <v>79</v>
      </c>
      <c r="M3">
        <v>4</v>
      </c>
      <c r="N3">
        <v>5</v>
      </c>
      <c r="O3">
        <v>0</v>
      </c>
      <c r="P3">
        <v>3</v>
      </c>
      <c r="Q3">
        <v>1</v>
      </c>
      <c r="R3" t="s">
        <v>62</v>
      </c>
      <c r="S3">
        <v>3</v>
      </c>
      <c r="T3" t="s">
        <v>80</v>
      </c>
      <c r="U3" t="s">
        <v>81</v>
      </c>
      <c r="V3" t="s">
        <v>82</v>
      </c>
      <c r="W3" t="s">
        <v>83</v>
      </c>
      <c r="X3" t="s">
        <v>66</v>
      </c>
      <c r="Y3" t="s">
        <v>84</v>
      </c>
      <c r="Z3" t="s">
        <v>85</v>
      </c>
      <c r="AA3" t="s">
        <v>66</v>
      </c>
      <c r="AB3" t="s">
        <v>86</v>
      </c>
      <c r="AC3" t="s">
        <v>71</v>
      </c>
    </row>
    <row r="4" spans="1:29" hidden="1" x14ac:dyDescent="0.25">
      <c r="A4" s="20">
        <v>3</v>
      </c>
      <c r="B4">
        <v>57</v>
      </c>
      <c r="C4" t="s">
        <v>72</v>
      </c>
      <c r="D4" t="s">
        <v>87</v>
      </c>
      <c r="E4">
        <v>1</v>
      </c>
      <c r="F4">
        <v>20</v>
      </c>
      <c r="G4" t="s">
        <v>88</v>
      </c>
      <c r="H4" t="s">
        <v>89</v>
      </c>
      <c r="I4" t="s">
        <v>90</v>
      </c>
      <c r="J4" t="s">
        <v>91</v>
      </c>
      <c r="K4" t="s">
        <v>78</v>
      </c>
      <c r="L4" t="s">
        <v>79</v>
      </c>
      <c r="M4">
        <v>4</v>
      </c>
      <c r="N4">
        <v>4</v>
      </c>
      <c r="O4">
        <v>4</v>
      </c>
      <c r="P4">
        <v>4</v>
      </c>
      <c r="Q4">
        <v>5</v>
      </c>
      <c r="R4" t="s">
        <v>92</v>
      </c>
      <c r="S4">
        <v>5</v>
      </c>
      <c r="T4" t="s">
        <v>107</v>
      </c>
      <c r="U4" t="s">
        <v>247</v>
      </c>
      <c r="V4" t="s">
        <v>93</v>
      </c>
      <c r="W4" t="s">
        <v>94</v>
      </c>
      <c r="X4" t="s">
        <v>95</v>
      </c>
      <c r="Y4" t="s">
        <v>96</v>
      </c>
      <c r="Z4" t="s">
        <v>97</v>
      </c>
      <c r="AA4" t="s">
        <v>98</v>
      </c>
      <c r="AB4" t="s">
        <v>99</v>
      </c>
      <c r="AC4" t="s">
        <v>71</v>
      </c>
    </row>
    <row r="5" spans="1:29" x14ac:dyDescent="0.25">
      <c r="A5" s="20">
        <v>4</v>
      </c>
      <c r="B5">
        <v>20</v>
      </c>
      <c r="C5" t="s">
        <v>54</v>
      </c>
      <c r="D5" t="s">
        <v>100</v>
      </c>
      <c r="E5">
        <v>1</v>
      </c>
      <c r="F5">
        <v>20</v>
      </c>
      <c r="G5" t="s">
        <v>101</v>
      </c>
      <c r="H5" t="s">
        <v>102</v>
      </c>
      <c r="I5" t="s">
        <v>103</v>
      </c>
      <c r="J5" t="s">
        <v>104</v>
      </c>
      <c r="K5" t="s">
        <v>78</v>
      </c>
      <c r="L5" t="s">
        <v>105</v>
      </c>
      <c r="M5">
        <v>2</v>
      </c>
      <c r="N5">
        <v>3</v>
      </c>
      <c r="O5">
        <v>2</v>
      </c>
      <c r="P5">
        <v>3</v>
      </c>
      <c r="Q5">
        <v>2</v>
      </c>
      <c r="R5" t="s">
        <v>198</v>
      </c>
      <c r="S5">
        <v>8</v>
      </c>
      <c r="T5" t="s">
        <v>107</v>
      </c>
      <c r="U5" t="s">
        <v>108</v>
      </c>
      <c r="V5" t="s">
        <v>93</v>
      </c>
      <c r="W5" t="s">
        <v>109</v>
      </c>
      <c r="X5" t="s">
        <v>66</v>
      </c>
      <c r="Y5" t="s">
        <v>84</v>
      </c>
      <c r="Z5" t="s">
        <v>66</v>
      </c>
      <c r="AA5" t="s">
        <v>66</v>
      </c>
      <c r="AB5" t="s">
        <v>365</v>
      </c>
      <c r="AC5" t="s">
        <v>71</v>
      </c>
    </row>
    <row r="6" spans="1:29" x14ac:dyDescent="0.25">
      <c r="A6" s="20">
        <v>5</v>
      </c>
      <c r="B6">
        <v>46</v>
      </c>
      <c r="C6" t="s">
        <v>54</v>
      </c>
      <c r="D6" t="s">
        <v>111</v>
      </c>
      <c r="E6">
        <v>1</v>
      </c>
      <c r="F6">
        <v>14</v>
      </c>
      <c r="G6" t="s">
        <v>112</v>
      </c>
      <c r="H6" t="s">
        <v>113</v>
      </c>
      <c r="I6" t="s">
        <v>114</v>
      </c>
      <c r="J6" t="s">
        <v>91</v>
      </c>
      <c r="K6" t="s">
        <v>115</v>
      </c>
      <c r="L6" t="s">
        <v>116</v>
      </c>
      <c r="M6">
        <v>1</v>
      </c>
      <c r="N6">
        <v>4</v>
      </c>
      <c r="O6">
        <v>1</v>
      </c>
      <c r="P6">
        <v>4</v>
      </c>
      <c r="Q6">
        <v>5</v>
      </c>
      <c r="R6" t="s">
        <v>66</v>
      </c>
      <c r="S6">
        <v>5</v>
      </c>
      <c r="T6" t="s">
        <v>117</v>
      </c>
      <c r="U6" t="s">
        <v>108</v>
      </c>
      <c r="V6" t="s">
        <v>93</v>
      </c>
      <c r="W6" t="s">
        <v>66</v>
      </c>
      <c r="X6" t="s">
        <v>66</v>
      </c>
      <c r="Y6" t="s">
        <v>118</v>
      </c>
      <c r="Z6" t="s">
        <v>119</v>
      </c>
      <c r="AA6" t="s">
        <v>98</v>
      </c>
      <c r="AB6" t="s">
        <v>366</v>
      </c>
      <c r="AC6" t="s">
        <v>71</v>
      </c>
    </row>
    <row r="7" spans="1:29" x14ac:dyDescent="0.25">
      <c r="A7" s="20">
        <v>6</v>
      </c>
      <c r="B7">
        <v>47</v>
      </c>
      <c r="C7" t="s">
        <v>54</v>
      </c>
      <c r="D7" t="s">
        <v>121</v>
      </c>
      <c r="E7">
        <v>1</v>
      </c>
      <c r="F7">
        <v>7</v>
      </c>
      <c r="G7" t="s">
        <v>122</v>
      </c>
      <c r="H7" t="s">
        <v>123</v>
      </c>
      <c r="I7" t="s">
        <v>124</v>
      </c>
      <c r="J7" t="s">
        <v>125</v>
      </c>
      <c r="K7" t="s">
        <v>126</v>
      </c>
      <c r="L7" t="s">
        <v>105</v>
      </c>
      <c r="M7">
        <v>5</v>
      </c>
      <c r="N7">
        <v>5</v>
      </c>
      <c r="O7">
        <v>3</v>
      </c>
      <c r="P7">
        <v>5</v>
      </c>
      <c r="Q7">
        <v>5</v>
      </c>
      <c r="R7" t="s">
        <v>66</v>
      </c>
      <c r="S7">
        <v>3</v>
      </c>
      <c r="T7" t="s">
        <v>128</v>
      </c>
      <c r="U7" t="s">
        <v>81</v>
      </c>
      <c r="V7" t="s">
        <v>129</v>
      </c>
      <c r="W7" t="s">
        <v>130</v>
      </c>
      <c r="X7" t="s">
        <v>66</v>
      </c>
      <c r="Y7" t="s">
        <v>131</v>
      </c>
      <c r="Z7" t="s">
        <v>132</v>
      </c>
      <c r="AA7" t="s">
        <v>66</v>
      </c>
      <c r="AB7" t="s">
        <v>367</v>
      </c>
      <c r="AC7" t="s">
        <v>71</v>
      </c>
    </row>
    <row r="8" spans="1:29" hidden="1" x14ac:dyDescent="0.25">
      <c r="A8" s="20">
        <v>7</v>
      </c>
      <c r="B8">
        <v>25</v>
      </c>
      <c r="C8" t="s">
        <v>72</v>
      </c>
      <c r="D8" t="s">
        <v>134</v>
      </c>
      <c r="E8">
        <v>1</v>
      </c>
      <c r="F8">
        <v>3</v>
      </c>
      <c r="G8" t="s">
        <v>101</v>
      </c>
      <c r="H8" t="s">
        <v>135</v>
      </c>
      <c r="I8" t="s">
        <v>136</v>
      </c>
      <c r="J8" t="s">
        <v>137</v>
      </c>
      <c r="K8" t="s">
        <v>126</v>
      </c>
      <c r="L8" t="s">
        <v>79</v>
      </c>
      <c r="M8">
        <v>4</v>
      </c>
      <c r="N8">
        <v>3</v>
      </c>
      <c r="O8">
        <v>1</v>
      </c>
      <c r="P8">
        <v>5</v>
      </c>
      <c r="Q8">
        <v>5</v>
      </c>
      <c r="R8" t="s">
        <v>66</v>
      </c>
      <c r="S8">
        <v>1</v>
      </c>
      <c r="T8" t="s">
        <v>138</v>
      </c>
      <c r="U8" t="s">
        <v>64</v>
      </c>
      <c r="V8" t="s">
        <v>108</v>
      </c>
      <c r="W8" t="s">
        <v>66</v>
      </c>
      <c r="X8" t="s">
        <v>66</v>
      </c>
      <c r="Y8" t="s">
        <v>139</v>
      </c>
      <c r="Z8" t="s">
        <v>140</v>
      </c>
      <c r="AA8" t="s">
        <v>66</v>
      </c>
      <c r="AB8" t="s">
        <v>141</v>
      </c>
      <c r="AC8" t="s">
        <v>71</v>
      </c>
    </row>
    <row r="9" spans="1:29" x14ac:dyDescent="0.25">
      <c r="A9" s="20">
        <v>8</v>
      </c>
      <c r="B9">
        <v>28</v>
      </c>
      <c r="C9" t="s">
        <v>54</v>
      </c>
      <c r="D9" t="s">
        <v>142</v>
      </c>
      <c r="E9">
        <v>1</v>
      </c>
      <c r="F9">
        <v>3</v>
      </c>
      <c r="G9" t="s">
        <v>143</v>
      </c>
      <c r="H9" t="s">
        <v>144</v>
      </c>
      <c r="I9" t="s">
        <v>145</v>
      </c>
      <c r="J9" t="s">
        <v>77</v>
      </c>
      <c r="K9" t="s">
        <v>60</v>
      </c>
      <c r="L9" t="s">
        <v>146</v>
      </c>
      <c r="M9">
        <v>3</v>
      </c>
      <c r="N9">
        <v>3</v>
      </c>
      <c r="O9">
        <v>2</v>
      </c>
      <c r="P9">
        <v>2</v>
      </c>
      <c r="Q9">
        <v>4</v>
      </c>
      <c r="R9" t="s">
        <v>198</v>
      </c>
      <c r="S9">
        <v>1</v>
      </c>
      <c r="T9" t="s">
        <v>148</v>
      </c>
      <c r="U9" t="s">
        <v>149</v>
      </c>
      <c r="V9" t="s">
        <v>150</v>
      </c>
      <c r="W9" t="s">
        <v>151</v>
      </c>
      <c r="X9" t="s">
        <v>152</v>
      </c>
      <c r="Y9" t="s">
        <v>96</v>
      </c>
      <c r="Z9" t="s">
        <v>153</v>
      </c>
      <c r="AA9" t="s">
        <v>98</v>
      </c>
      <c r="AB9" t="s">
        <v>154</v>
      </c>
      <c r="AC9" t="s">
        <v>71</v>
      </c>
    </row>
    <row r="10" spans="1:29" hidden="1" x14ac:dyDescent="0.25">
      <c r="A10" s="20">
        <v>9</v>
      </c>
      <c r="B10">
        <v>69</v>
      </c>
      <c r="C10" t="s">
        <v>72</v>
      </c>
      <c r="D10" t="s">
        <v>155</v>
      </c>
      <c r="E10">
        <v>1</v>
      </c>
      <c r="F10">
        <v>16</v>
      </c>
      <c r="G10" t="s">
        <v>122</v>
      </c>
      <c r="H10" t="s">
        <v>156</v>
      </c>
      <c r="I10" t="s">
        <v>157</v>
      </c>
      <c r="J10" t="s">
        <v>91</v>
      </c>
      <c r="K10" t="s">
        <v>158</v>
      </c>
      <c r="L10" t="s">
        <v>159</v>
      </c>
      <c r="M10">
        <v>1</v>
      </c>
      <c r="N10">
        <v>1</v>
      </c>
      <c r="O10">
        <v>1</v>
      </c>
      <c r="P10">
        <v>5</v>
      </c>
      <c r="Q10">
        <v>5</v>
      </c>
      <c r="R10" t="s">
        <v>160</v>
      </c>
      <c r="S10">
        <v>2</v>
      </c>
      <c r="T10" t="s">
        <v>326</v>
      </c>
      <c r="U10" t="s">
        <v>327</v>
      </c>
      <c r="V10" t="s">
        <v>161</v>
      </c>
      <c r="W10" t="s">
        <v>83</v>
      </c>
      <c r="X10" t="s">
        <v>162</v>
      </c>
      <c r="Y10" t="s">
        <v>96</v>
      </c>
      <c r="Z10" t="s">
        <v>119</v>
      </c>
      <c r="AA10" t="s">
        <v>66</v>
      </c>
      <c r="AB10" t="s">
        <v>163</v>
      </c>
      <c r="AC10" t="s">
        <v>71</v>
      </c>
    </row>
    <row r="11" spans="1:29" hidden="1" x14ac:dyDescent="0.25">
      <c r="A11" s="20">
        <v>10</v>
      </c>
      <c r="B11">
        <v>18</v>
      </c>
      <c r="C11" t="s">
        <v>72</v>
      </c>
      <c r="D11" t="s">
        <v>155</v>
      </c>
      <c r="E11">
        <v>1</v>
      </c>
      <c r="F11">
        <v>4</v>
      </c>
      <c r="G11" t="s">
        <v>88</v>
      </c>
      <c r="H11" t="s">
        <v>164</v>
      </c>
      <c r="I11" t="s">
        <v>165</v>
      </c>
      <c r="J11" t="s">
        <v>166</v>
      </c>
      <c r="K11" t="s">
        <v>167</v>
      </c>
      <c r="L11" t="s">
        <v>168</v>
      </c>
      <c r="M11">
        <v>2</v>
      </c>
      <c r="N11">
        <v>4</v>
      </c>
      <c r="O11">
        <v>5</v>
      </c>
      <c r="P11">
        <v>3</v>
      </c>
      <c r="Q11">
        <v>4</v>
      </c>
      <c r="R11" t="s">
        <v>169</v>
      </c>
      <c r="S11">
        <v>1</v>
      </c>
      <c r="T11" t="s">
        <v>170</v>
      </c>
      <c r="U11" t="s">
        <v>171</v>
      </c>
      <c r="V11" t="s">
        <v>169</v>
      </c>
      <c r="W11" t="s">
        <v>66</v>
      </c>
      <c r="X11" t="s">
        <v>66</v>
      </c>
      <c r="Y11" t="s">
        <v>66</v>
      </c>
      <c r="Z11" t="s">
        <v>172</v>
      </c>
      <c r="AA11" t="s">
        <v>66</v>
      </c>
      <c r="AB11" t="s">
        <v>173</v>
      </c>
      <c r="AC11" t="s">
        <v>71</v>
      </c>
    </row>
    <row r="12" spans="1:29" hidden="1" x14ac:dyDescent="0.25">
      <c r="A12" s="20">
        <v>11</v>
      </c>
      <c r="B12">
        <v>18</v>
      </c>
      <c r="C12" t="s">
        <v>72</v>
      </c>
      <c r="D12" t="s">
        <v>100</v>
      </c>
      <c r="E12">
        <v>1</v>
      </c>
      <c r="F12">
        <v>8</v>
      </c>
      <c r="G12" t="s">
        <v>174</v>
      </c>
      <c r="H12" t="s">
        <v>175</v>
      </c>
      <c r="I12" t="s">
        <v>174</v>
      </c>
      <c r="J12" t="s">
        <v>166</v>
      </c>
      <c r="K12" t="s">
        <v>78</v>
      </c>
      <c r="L12" t="s">
        <v>79</v>
      </c>
      <c r="M12">
        <v>1</v>
      </c>
      <c r="N12">
        <v>2</v>
      </c>
      <c r="O12">
        <v>1</v>
      </c>
      <c r="P12">
        <v>1</v>
      </c>
      <c r="Q12">
        <v>5</v>
      </c>
      <c r="R12" t="s">
        <v>176</v>
      </c>
      <c r="S12">
        <v>1</v>
      </c>
      <c r="T12" t="s">
        <v>177</v>
      </c>
      <c r="U12" t="s">
        <v>64</v>
      </c>
      <c r="V12" t="s">
        <v>178</v>
      </c>
      <c r="W12" t="s">
        <v>66</v>
      </c>
      <c r="X12" t="s">
        <v>66</v>
      </c>
      <c r="Y12" t="s">
        <v>66</v>
      </c>
      <c r="Z12" t="s">
        <v>66</v>
      </c>
      <c r="AA12" t="s">
        <v>66</v>
      </c>
      <c r="AB12" t="s">
        <v>179</v>
      </c>
      <c r="AC12" t="s">
        <v>71</v>
      </c>
    </row>
    <row r="13" spans="1:29" x14ac:dyDescent="0.25">
      <c r="A13" s="20">
        <v>12</v>
      </c>
      <c r="B13">
        <v>51</v>
      </c>
      <c r="C13" t="s">
        <v>54</v>
      </c>
      <c r="D13" t="s">
        <v>180</v>
      </c>
      <c r="E13">
        <v>1</v>
      </c>
      <c r="F13">
        <v>0.6</v>
      </c>
      <c r="G13" t="s">
        <v>181</v>
      </c>
      <c r="H13" t="s">
        <v>182</v>
      </c>
      <c r="I13" t="s">
        <v>183</v>
      </c>
      <c r="J13" t="s">
        <v>91</v>
      </c>
      <c r="K13" t="s">
        <v>184</v>
      </c>
      <c r="L13" t="s">
        <v>185</v>
      </c>
      <c r="M13">
        <v>2</v>
      </c>
      <c r="N13">
        <v>1</v>
      </c>
      <c r="O13">
        <v>1</v>
      </c>
      <c r="P13">
        <v>2</v>
      </c>
      <c r="Q13">
        <v>4</v>
      </c>
      <c r="R13" t="s">
        <v>66</v>
      </c>
      <c r="S13">
        <v>3</v>
      </c>
      <c r="T13" t="s">
        <v>108</v>
      </c>
      <c r="U13" t="s">
        <v>328</v>
      </c>
      <c r="V13" t="s">
        <v>186</v>
      </c>
      <c r="W13" t="s">
        <v>66</v>
      </c>
      <c r="X13" t="s">
        <v>187</v>
      </c>
      <c r="Y13" t="s">
        <v>93</v>
      </c>
      <c r="Z13" t="s">
        <v>119</v>
      </c>
      <c r="AA13" t="s">
        <v>66</v>
      </c>
      <c r="AB13" t="s">
        <v>154</v>
      </c>
      <c r="AC13" t="s">
        <v>71</v>
      </c>
    </row>
    <row r="14" spans="1:29" hidden="1" x14ac:dyDescent="0.25">
      <c r="A14" s="20">
        <v>13</v>
      </c>
      <c r="B14">
        <v>33</v>
      </c>
      <c r="C14" t="s">
        <v>72</v>
      </c>
      <c r="D14" t="s">
        <v>189</v>
      </c>
      <c r="E14">
        <v>1</v>
      </c>
      <c r="F14">
        <v>33</v>
      </c>
      <c r="G14" t="s">
        <v>190</v>
      </c>
      <c r="H14" t="s">
        <v>191</v>
      </c>
      <c r="I14" t="s">
        <v>174</v>
      </c>
      <c r="J14" t="s">
        <v>166</v>
      </c>
      <c r="K14" t="s">
        <v>60</v>
      </c>
      <c r="L14" t="s">
        <v>79</v>
      </c>
      <c r="M14">
        <v>2</v>
      </c>
      <c r="N14">
        <v>1</v>
      </c>
      <c r="O14">
        <v>1</v>
      </c>
      <c r="P14">
        <v>2</v>
      </c>
      <c r="Q14">
        <v>4</v>
      </c>
      <c r="R14" t="s">
        <v>93</v>
      </c>
      <c r="S14">
        <v>4</v>
      </c>
      <c r="T14" t="s">
        <v>177</v>
      </c>
      <c r="U14" t="s">
        <v>107</v>
      </c>
      <c r="V14" t="s">
        <v>192</v>
      </c>
      <c r="W14" t="s">
        <v>66</v>
      </c>
      <c r="X14" t="s">
        <v>93</v>
      </c>
      <c r="Y14" t="s">
        <v>93</v>
      </c>
      <c r="Z14" t="s">
        <v>193</v>
      </c>
      <c r="AA14" t="s">
        <v>66</v>
      </c>
      <c r="AB14" t="s">
        <v>194</v>
      </c>
      <c r="AC14" t="s">
        <v>71</v>
      </c>
    </row>
    <row r="15" spans="1:29" x14ac:dyDescent="0.25">
      <c r="A15" s="20">
        <v>14</v>
      </c>
      <c r="B15">
        <v>44</v>
      </c>
      <c r="C15" t="s">
        <v>54</v>
      </c>
      <c r="D15" t="s">
        <v>195</v>
      </c>
      <c r="E15">
        <v>1</v>
      </c>
      <c r="F15">
        <v>18</v>
      </c>
      <c r="G15" t="s">
        <v>122</v>
      </c>
      <c r="H15" t="s">
        <v>196</v>
      </c>
      <c r="I15" t="s">
        <v>197</v>
      </c>
      <c r="J15" t="s">
        <v>91</v>
      </c>
      <c r="K15" t="s">
        <v>60</v>
      </c>
      <c r="L15" t="s">
        <v>79</v>
      </c>
      <c r="M15">
        <v>5</v>
      </c>
      <c r="N15">
        <v>1</v>
      </c>
      <c r="O15">
        <v>1</v>
      </c>
      <c r="P15">
        <v>1</v>
      </c>
      <c r="Q15">
        <v>5</v>
      </c>
      <c r="R15" t="s">
        <v>198</v>
      </c>
      <c r="S15">
        <v>1</v>
      </c>
      <c r="T15" t="s">
        <v>107</v>
      </c>
      <c r="U15" t="s">
        <v>199</v>
      </c>
      <c r="V15" t="s">
        <v>93</v>
      </c>
      <c r="W15" t="s">
        <v>200</v>
      </c>
      <c r="X15" t="s">
        <v>201</v>
      </c>
      <c r="Y15" t="s">
        <v>202</v>
      </c>
      <c r="Z15" t="s">
        <v>66</v>
      </c>
      <c r="AA15" t="s">
        <v>66</v>
      </c>
      <c r="AB15" t="s">
        <v>368</v>
      </c>
      <c r="AC15" t="s">
        <v>71</v>
      </c>
    </row>
    <row r="16" spans="1:29" x14ac:dyDescent="0.25">
      <c r="A16" s="20">
        <v>15</v>
      </c>
      <c r="B16">
        <v>37</v>
      </c>
      <c r="C16" t="s">
        <v>54</v>
      </c>
      <c r="D16" t="s">
        <v>204</v>
      </c>
      <c r="E16">
        <v>1</v>
      </c>
      <c r="F16">
        <v>4</v>
      </c>
      <c r="G16" t="s">
        <v>74</v>
      </c>
      <c r="H16" t="s">
        <v>205</v>
      </c>
      <c r="I16" t="s">
        <v>84</v>
      </c>
      <c r="J16" t="s">
        <v>77</v>
      </c>
      <c r="K16" t="s">
        <v>167</v>
      </c>
      <c r="L16" t="s">
        <v>206</v>
      </c>
      <c r="M16">
        <v>5</v>
      </c>
      <c r="N16">
        <v>5</v>
      </c>
      <c r="O16" t="s">
        <v>108</v>
      </c>
      <c r="P16">
        <v>5</v>
      </c>
      <c r="Q16">
        <v>5</v>
      </c>
      <c r="R16" t="s">
        <v>66</v>
      </c>
      <c r="S16">
        <v>5</v>
      </c>
      <c r="T16" t="s">
        <v>207</v>
      </c>
      <c r="U16" t="s">
        <v>208</v>
      </c>
      <c r="V16" t="s">
        <v>93</v>
      </c>
      <c r="W16" t="s">
        <v>66</v>
      </c>
      <c r="X16" t="s">
        <v>66</v>
      </c>
      <c r="Y16" t="s">
        <v>66</v>
      </c>
      <c r="Z16" t="s">
        <v>119</v>
      </c>
      <c r="AA16" t="s">
        <v>66</v>
      </c>
      <c r="AB16" t="s">
        <v>369</v>
      </c>
      <c r="AC16" t="s">
        <v>71</v>
      </c>
    </row>
    <row r="17" spans="1:29" x14ac:dyDescent="0.25">
      <c r="A17" s="20">
        <v>16</v>
      </c>
      <c r="B17">
        <v>37</v>
      </c>
      <c r="C17" t="s">
        <v>54</v>
      </c>
      <c r="D17" t="s">
        <v>211</v>
      </c>
      <c r="E17">
        <v>2</v>
      </c>
      <c r="F17">
        <v>0.8</v>
      </c>
      <c r="G17" t="s">
        <v>212</v>
      </c>
      <c r="H17" t="s">
        <v>213</v>
      </c>
      <c r="I17" t="s">
        <v>214</v>
      </c>
      <c r="J17" t="s">
        <v>77</v>
      </c>
      <c r="K17" t="s">
        <v>215</v>
      </c>
      <c r="L17" t="s">
        <v>216</v>
      </c>
      <c r="M17">
        <v>3</v>
      </c>
      <c r="N17">
        <v>4</v>
      </c>
      <c r="O17">
        <v>2</v>
      </c>
      <c r="P17">
        <v>2</v>
      </c>
      <c r="Q17">
        <v>1</v>
      </c>
      <c r="R17" t="s">
        <v>66</v>
      </c>
      <c r="S17">
        <v>3</v>
      </c>
      <c r="T17" t="s">
        <v>108</v>
      </c>
      <c r="U17" t="s">
        <v>218</v>
      </c>
      <c r="V17" t="s">
        <v>219</v>
      </c>
      <c r="W17" t="s">
        <v>220</v>
      </c>
      <c r="X17" t="s">
        <v>221</v>
      </c>
      <c r="Y17" t="s">
        <v>84</v>
      </c>
      <c r="Z17" t="s">
        <v>222</v>
      </c>
      <c r="AA17" t="s">
        <v>98</v>
      </c>
      <c r="AB17" t="s">
        <v>364</v>
      </c>
      <c r="AC17" t="s">
        <v>71</v>
      </c>
    </row>
    <row r="18" spans="1:29" x14ac:dyDescent="0.25">
      <c r="A18" s="20">
        <v>17</v>
      </c>
      <c r="B18">
        <v>32</v>
      </c>
      <c r="C18" t="s">
        <v>54</v>
      </c>
      <c r="D18" t="s">
        <v>100</v>
      </c>
      <c r="E18">
        <v>1</v>
      </c>
      <c r="F18">
        <v>32</v>
      </c>
      <c r="G18" t="s">
        <v>224</v>
      </c>
      <c r="H18" t="s">
        <v>84</v>
      </c>
      <c r="I18" t="s">
        <v>225</v>
      </c>
      <c r="J18" t="s">
        <v>91</v>
      </c>
      <c r="K18" t="s">
        <v>60</v>
      </c>
      <c r="L18" t="s">
        <v>84</v>
      </c>
      <c r="M18">
        <v>5</v>
      </c>
      <c r="N18">
        <v>1</v>
      </c>
      <c r="O18">
        <v>5</v>
      </c>
      <c r="P18">
        <v>3</v>
      </c>
      <c r="Q18">
        <v>5</v>
      </c>
      <c r="R18" t="s">
        <v>66</v>
      </c>
      <c r="S18">
        <v>1</v>
      </c>
      <c r="T18" t="s">
        <v>108</v>
      </c>
      <c r="U18" t="s">
        <v>108</v>
      </c>
      <c r="V18" t="s">
        <v>66</v>
      </c>
      <c r="W18" t="s">
        <v>151</v>
      </c>
      <c r="X18" t="s">
        <v>227</v>
      </c>
      <c r="Y18" t="s">
        <v>93</v>
      </c>
      <c r="Z18" t="s">
        <v>228</v>
      </c>
      <c r="AA18" t="s">
        <v>66</v>
      </c>
      <c r="AB18" t="s">
        <v>154</v>
      </c>
      <c r="AC18" t="s">
        <v>71</v>
      </c>
    </row>
    <row r="19" spans="1:29" x14ac:dyDescent="0.25">
      <c r="A19" s="20">
        <v>18</v>
      </c>
      <c r="B19">
        <v>24</v>
      </c>
      <c r="C19" t="s">
        <v>54</v>
      </c>
      <c r="D19" t="s">
        <v>229</v>
      </c>
      <c r="E19">
        <v>1</v>
      </c>
      <c r="F19">
        <v>24</v>
      </c>
      <c r="G19" t="s">
        <v>230</v>
      </c>
      <c r="H19" t="s">
        <v>231</v>
      </c>
      <c r="I19" t="s">
        <v>232</v>
      </c>
      <c r="J19" t="s">
        <v>77</v>
      </c>
      <c r="K19" t="s">
        <v>60</v>
      </c>
      <c r="L19" t="s">
        <v>233</v>
      </c>
      <c r="M19">
        <v>5</v>
      </c>
      <c r="N19">
        <v>5</v>
      </c>
      <c r="O19">
        <v>1</v>
      </c>
      <c r="P19" t="s">
        <v>108</v>
      </c>
      <c r="Q19">
        <v>3</v>
      </c>
      <c r="R19" t="s">
        <v>66</v>
      </c>
      <c r="S19">
        <v>7</v>
      </c>
      <c r="T19" t="s">
        <v>199</v>
      </c>
      <c r="U19" t="s">
        <v>199</v>
      </c>
      <c r="V19" t="s">
        <v>234</v>
      </c>
      <c r="W19" t="s">
        <v>66</v>
      </c>
      <c r="X19" t="s">
        <v>66</v>
      </c>
      <c r="Y19" t="s">
        <v>84</v>
      </c>
      <c r="Z19" t="s">
        <v>235</v>
      </c>
      <c r="AA19" t="s">
        <v>66</v>
      </c>
      <c r="AB19" t="s">
        <v>6</v>
      </c>
      <c r="AC19" t="s">
        <v>71</v>
      </c>
    </row>
    <row r="20" spans="1:29" hidden="1" x14ac:dyDescent="0.25">
      <c r="A20" s="20">
        <v>19</v>
      </c>
      <c r="B20">
        <v>51</v>
      </c>
      <c r="C20" t="s">
        <v>72</v>
      </c>
      <c r="D20" t="s">
        <v>237</v>
      </c>
      <c r="E20">
        <v>1</v>
      </c>
      <c r="F20">
        <v>32</v>
      </c>
      <c r="G20" t="s">
        <v>74</v>
      </c>
      <c r="H20" t="s">
        <v>102</v>
      </c>
      <c r="I20" t="s">
        <v>84</v>
      </c>
      <c r="J20" t="s">
        <v>238</v>
      </c>
      <c r="K20" t="s">
        <v>60</v>
      </c>
      <c r="L20" t="s">
        <v>79</v>
      </c>
      <c r="M20">
        <v>1</v>
      </c>
      <c r="N20">
        <v>1</v>
      </c>
      <c r="O20">
        <v>1</v>
      </c>
      <c r="P20">
        <v>3</v>
      </c>
      <c r="Q20">
        <v>4</v>
      </c>
      <c r="R20" t="s">
        <v>93</v>
      </c>
      <c r="S20">
        <v>1</v>
      </c>
      <c r="T20" t="s">
        <v>329</v>
      </c>
      <c r="U20" t="s">
        <v>199</v>
      </c>
      <c r="V20" t="s">
        <v>178</v>
      </c>
      <c r="W20" t="s">
        <v>66</v>
      </c>
      <c r="X20" t="s">
        <v>239</v>
      </c>
      <c r="Y20" t="s">
        <v>240</v>
      </c>
      <c r="Z20" t="s">
        <v>241</v>
      </c>
      <c r="AA20" t="s">
        <v>98</v>
      </c>
      <c r="AB20" t="s">
        <v>84</v>
      </c>
      <c r="AC20" t="s">
        <v>71</v>
      </c>
    </row>
    <row r="21" spans="1:29" x14ac:dyDescent="0.25">
      <c r="A21" s="20">
        <v>20</v>
      </c>
      <c r="B21">
        <v>42</v>
      </c>
      <c r="C21" t="s">
        <v>54</v>
      </c>
      <c r="D21" t="s">
        <v>142</v>
      </c>
      <c r="E21">
        <v>1</v>
      </c>
      <c r="F21">
        <v>42</v>
      </c>
      <c r="G21" t="s">
        <v>243</v>
      </c>
      <c r="H21" t="s">
        <v>244</v>
      </c>
      <c r="I21" t="s">
        <v>245</v>
      </c>
      <c r="J21" t="s">
        <v>238</v>
      </c>
      <c r="K21" t="s">
        <v>78</v>
      </c>
      <c r="L21" t="s">
        <v>79</v>
      </c>
      <c r="M21">
        <v>1</v>
      </c>
      <c r="N21">
        <v>5</v>
      </c>
      <c r="O21">
        <v>1</v>
      </c>
      <c r="P21">
        <v>3</v>
      </c>
      <c r="Q21">
        <v>3</v>
      </c>
      <c r="R21" t="s">
        <v>198</v>
      </c>
      <c r="S21">
        <v>3</v>
      </c>
      <c r="T21" t="s">
        <v>247</v>
      </c>
      <c r="U21" t="s">
        <v>247</v>
      </c>
      <c r="V21" t="s">
        <v>248</v>
      </c>
      <c r="W21" t="s">
        <v>249</v>
      </c>
      <c r="X21" t="s">
        <v>93</v>
      </c>
      <c r="Y21" t="s">
        <v>250</v>
      </c>
      <c r="Z21" t="s">
        <v>119</v>
      </c>
      <c r="AA21" t="s">
        <v>251</v>
      </c>
      <c r="AB21" t="s">
        <v>370</v>
      </c>
      <c r="AC21" t="s">
        <v>71</v>
      </c>
    </row>
    <row r="22" spans="1:29" hidden="1" x14ac:dyDescent="0.25">
      <c r="A22" s="20">
        <v>21</v>
      </c>
      <c r="B22">
        <v>20</v>
      </c>
      <c r="C22" t="s">
        <v>72</v>
      </c>
      <c r="D22" t="s">
        <v>253</v>
      </c>
      <c r="E22">
        <v>1</v>
      </c>
      <c r="F22">
        <v>12</v>
      </c>
      <c r="G22" t="s">
        <v>122</v>
      </c>
      <c r="H22" t="s">
        <v>254</v>
      </c>
      <c r="I22" t="s">
        <v>255</v>
      </c>
      <c r="J22" t="s">
        <v>238</v>
      </c>
      <c r="K22" t="s">
        <v>78</v>
      </c>
      <c r="L22" t="s">
        <v>79</v>
      </c>
      <c r="M22">
        <v>4</v>
      </c>
      <c r="N22">
        <v>5</v>
      </c>
      <c r="O22">
        <v>3</v>
      </c>
      <c r="P22">
        <v>4</v>
      </c>
      <c r="Q22">
        <v>4</v>
      </c>
      <c r="R22" t="s">
        <v>226</v>
      </c>
      <c r="S22">
        <v>5</v>
      </c>
      <c r="T22" t="s">
        <v>170</v>
      </c>
      <c r="U22" t="s">
        <v>107</v>
      </c>
      <c r="V22" t="s">
        <v>93</v>
      </c>
      <c r="W22" t="s">
        <v>83</v>
      </c>
      <c r="X22" t="s">
        <v>93</v>
      </c>
      <c r="Y22" t="s">
        <v>256</v>
      </c>
      <c r="Z22" t="s">
        <v>119</v>
      </c>
      <c r="AA22" t="s">
        <v>251</v>
      </c>
      <c r="AB22" t="s">
        <v>257</v>
      </c>
      <c r="AC22" t="s">
        <v>71</v>
      </c>
    </row>
    <row r="23" spans="1:29" hidden="1" x14ac:dyDescent="0.25">
      <c r="A23" s="20">
        <v>22</v>
      </c>
      <c r="B23">
        <v>42</v>
      </c>
      <c r="C23" t="s">
        <v>72</v>
      </c>
      <c r="D23" t="s">
        <v>73</v>
      </c>
      <c r="E23">
        <v>1</v>
      </c>
      <c r="F23">
        <v>22</v>
      </c>
      <c r="G23" t="s">
        <v>88</v>
      </c>
      <c r="H23" t="s">
        <v>258</v>
      </c>
      <c r="I23" t="s">
        <v>84</v>
      </c>
      <c r="J23" t="s">
        <v>166</v>
      </c>
      <c r="K23" t="s">
        <v>215</v>
      </c>
      <c r="L23" t="s">
        <v>259</v>
      </c>
      <c r="M23">
        <v>1</v>
      </c>
      <c r="N23">
        <v>5</v>
      </c>
      <c r="O23">
        <v>1</v>
      </c>
      <c r="P23">
        <v>5</v>
      </c>
      <c r="Q23" t="s">
        <v>108</v>
      </c>
      <c r="R23" t="s">
        <v>226</v>
      </c>
      <c r="S23">
        <v>1</v>
      </c>
      <c r="T23" t="s">
        <v>260</v>
      </c>
      <c r="U23" t="s">
        <v>64</v>
      </c>
      <c r="V23" t="s">
        <v>93</v>
      </c>
      <c r="W23" t="s">
        <v>66</v>
      </c>
      <c r="X23" t="s">
        <v>66</v>
      </c>
      <c r="Y23" t="s">
        <v>84</v>
      </c>
      <c r="Z23" t="s">
        <v>261</v>
      </c>
      <c r="AA23" t="s">
        <v>98</v>
      </c>
      <c r="AB23" t="s">
        <v>262</v>
      </c>
      <c r="AC23" t="s">
        <v>71</v>
      </c>
    </row>
    <row r="24" spans="1:29" hidden="1" x14ac:dyDescent="0.25">
      <c r="A24" s="20">
        <v>23</v>
      </c>
      <c r="B24">
        <v>46</v>
      </c>
      <c r="C24" t="s">
        <v>72</v>
      </c>
      <c r="D24" t="s">
        <v>263</v>
      </c>
      <c r="E24">
        <v>1</v>
      </c>
      <c r="F24">
        <v>6</v>
      </c>
      <c r="G24" t="s">
        <v>88</v>
      </c>
      <c r="H24" t="s">
        <v>264</v>
      </c>
      <c r="I24" t="s">
        <v>84</v>
      </c>
      <c r="J24" t="s">
        <v>166</v>
      </c>
      <c r="K24" t="s">
        <v>60</v>
      </c>
      <c r="L24" t="s">
        <v>79</v>
      </c>
      <c r="M24">
        <v>5</v>
      </c>
      <c r="N24">
        <v>1</v>
      </c>
      <c r="O24">
        <v>5</v>
      </c>
      <c r="P24">
        <v>5</v>
      </c>
      <c r="Q24">
        <v>2</v>
      </c>
      <c r="R24" t="s">
        <v>226</v>
      </c>
      <c r="S24">
        <v>2</v>
      </c>
      <c r="T24" t="s">
        <v>81</v>
      </c>
      <c r="U24" t="s">
        <v>265</v>
      </c>
      <c r="V24" t="s">
        <v>108</v>
      </c>
      <c r="W24" t="s">
        <v>93</v>
      </c>
      <c r="X24" t="s">
        <v>266</v>
      </c>
      <c r="Y24" t="s">
        <v>84</v>
      </c>
      <c r="Z24" t="s">
        <v>66</v>
      </c>
      <c r="AA24" t="s">
        <v>66</v>
      </c>
      <c r="AB24" t="s">
        <v>267</v>
      </c>
      <c r="AC24" t="s">
        <v>71</v>
      </c>
    </row>
    <row r="25" spans="1:29" hidden="1" x14ac:dyDescent="0.25">
      <c r="A25" s="20">
        <v>24</v>
      </c>
      <c r="B25">
        <v>41</v>
      </c>
      <c r="C25" t="s">
        <v>72</v>
      </c>
      <c r="D25" t="s">
        <v>268</v>
      </c>
      <c r="E25">
        <v>1</v>
      </c>
      <c r="F25">
        <v>8</v>
      </c>
      <c r="G25" t="s">
        <v>269</v>
      </c>
      <c r="H25" t="s">
        <v>270</v>
      </c>
      <c r="I25" t="s">
        <v>271</v>
      </c>
      <c r="J25" t="s">
        <v>91</v>
      </c>
      <c r="K25" t="s">
        <v>60</v>
      </c>
      <c r="L25" t="s">
        <v>79</v>
      </c>
      <c r="M25">
        <v>3</v>
      </c>
      <c r="N25">
        <v>3</v>
      </c>
      <c r="O25">
        <v>3</v>
      </c>
      <c r="P25" t="s">
        <v>108</v>
      </c>
      <c r="Q25">
        <v>1</v>
      </c>
      <c r="R25" t="s">
        <v>226</v>
      </c>
      <c r="S25">
        <v>2</v>
      </c>
      <c r="T25" t="s">
        <v>107</v>
      </c>
      <c r="U25" t="s">
        <v>272</v>
      </c>
      <c r="V25" t="s">
        <v>273</v>
      </c>
      <c r="W25" t="s">
        <v>274</v>
      </c>
      <c r="X25" t="s">
        <v>66</v>
      </c>
      <c r="Y25" t="s">
        <v>84</v>
      </c>
      <c r="Z25" t="s">
        <v>275</v>
      </c>
      <c r="AA25" t="s">
        <v>66</v>
      </c>
      <c r="AB25" t="s">
        <v>276</v>
      </c>
      <c r="AC25" t="s">
        <v>71</v>
      </c>
    </row>
    <row r="26" spans="1:29" x14ac:dyDescent="0.25">
      <c r="A26" s="20">
        <v>25</v>
      </c>
      <c r="B26">
        <v>53</v>
      </c>
      <c r="C26" t="s">
        <v>54</v>
      </c>
      <c r="D26" t="s">
        <v>189</v>
      </c>
      <c r="E26">
        <v>1</v>
      </c>
      <c r="F26">
        <v>16</v>
      </c>
      <c r="G26" t="s">
        <v>277</v>
      </c>
      <c r="H26" t="s">
        <v>278</v>
      </c>
      <c r="I26" t="s">
        <v>279</v>
      </c>
      <c r="J26" t="s">
        <v>91</v>
      </c>
      <c r="K26" t="s">
        <v>60</v>
      </c>
      <c r="L26" t="s">
        <v>259</v>
      </c>
      <c r="M26">
        <v>1</v>
      </c>
      <c r="N26">
        <v>4</v>
      </c>
      <c r="O26">
        <v>3</v>
      </c>
      <c r="P26">
        <v>2</v>
      </c>
      <c r="Q26">
        <v>4</v>
      </c>
      <c r="R26" t="s">
        <v>198</v>
      </c>
      <c r="S26">
        <v>2</v>
      </c>
      <c r="T26" t="s">
        <v>330</v>
      </c>
      <c r="U26" t="s">
        <v>331</v>
      </c>
      <c r="V26" t="s">
        <v>108</v>
      </c>
      <c r="W26" t="s">
        <v>108</v>
      </c>
      <c r="X26" t="s">
        <v>281</v>
      </c>
      <c r="Y26" t="s">
        <v>93</v>
      </c>
      <c r="Z26" t="s">
        <v>66</v>
      </c>
      <c r="AA26" t="s">
        <v>98</v>
      </c>
      <c r="AB26" t="s">
        <v>371</v>
      </c>
      <c r="AC26" t="s">
        <v>71</v>
      </c>
    </row>
    <row r="27" spans="1:29" hidden="1" x14ac:dyDescent="0.25">
      <c r="A27" s="20">
        <v>26</v>
      </c>
      <c r="B27">
        <v>28</v>
      </c>
      <c r="C27" t="s">
        <v>72</v>
      </c>
      <c r="D27" t="s">
        <v>283</v>
      </c>
      <c r="E27">
        <v>1</v>
      </c>
      <c r="F27">
        <v>0.4</v>
      </c>
      <c r="G27" t="s">
        <v>174</v>
      </c>
      <c r="H27" t="s">
        <v>284</v>
      </c>
      <c r="I27" t="s">
        <v>285</v>
      </c>
      <c r="J27" t="s">
        <v>91</v>
      </c>
      <c r="K27" t="s">
        <v>286</v>
      </c>
      <c r="L27" t="s">
        <v>168</v>
      </c>
      <c r="M27">
        <v>3</v>
      </c>
      <c r="N27">
        <v>3</v>
      </c>
      <c r="O27">
        <v>1</v>
      </c>
      <c r="P27" t="s">
        <v>108</v>
      </c>
      <c r="Q27" t="s">
        <v>108</v>
      </c>
      <c r="R27" t="s">
        <v>226</v>
      </c>
      <c r="S27">
        <v>4</v>
      </c>
      <c r="T27" t="s">
        <v>287</v>
      </c>
      <c r="U27" t="s">
        <v>64</v>
      </c>
      <c r="V27" t="s">
        <v>93</v>
      </c>
      <c r="W27" t="s">
        <v>66</v>
      </c>
      <c r="X27" t="s">
        <v>288</v>
      </c>
      <c r="Y27" t="s">
        <v>289</v>
      </c>
      <c r="Z27" t="s">
        <v>119</v>
      </c>
      <c r="AA27" t="s">
        <v>66</v>
      </c>
      <c r="AB27" t="s">
        <v>290</v>
      </c>
      <c r="AC27" t="s">
        <v>71</v>
      </c>
    </row>
    <row r="28" spans="1:29" x14ac:dyDescent="0.25">
      <c r="A28" s="20">
        <v>27</v>
      </c>
      <c r="B28">
        <v>50</v>
      </c>
      <c r="C28" t="s">
        <v>54</v>
      </c>
      <c r="D28" t="s">
        <v>204</v>
      </c>
      <c r="E28">
        <v>1</v>
      </c>
      <c r="F28">
        <v>10</v>
      </c>
      <c r="G28" t="s">
        <v>291</v>
      </c>
      <c r="H28" t="s">
        <v>292</v>
      </c>
      <c r="I28" t="s">
        <v>293</v>
      </c>
      <c r="J28" t="s">
        <v>91</v>
      </c>
      <c r="K28" t="s">
        <v>60</v>
      </c>
      <c r="L28" t="s">
        <v>294</v>
      </c>
      <c r="M28">
        <v>5</v>
      </c>
      <c r="N28">
        <v>5</v>
      </c>
      <c r="O28">
        <v>1</v>
      </c>
      <c r="P28">
        <v>5</v>
      </c>
      <c r="Q28">
        <v>2</v>
      </c>
      <c r="R28" t="s">
        <v>198</v>
      </c>
      <c r="S28">
        <v>1</v>
      </c>
      <c r="T28" t="s">
        <v>332</v>
      </c>
      <c r="U28" t="s">
        <v>287</v>
      </c>
      <c r="V28" t="s">
        <v>296</v>
      </c>
      <c r="W28" t="s">
        <v>130</v>
      </c>
      <c r="X28" t="s">
        <v>297</v>
      </c>
      <c r="Y28" t="s">
        <v>84</v>
      </c>
      <c r="Z28" t="s">
        <v>119</v>
      </c>
      <c r="AA28" t="s">
        <v>98</v>
      </c>
      <c r="AB28" t="s">
        <v>372</v>
      </c>
      <c r="AC28" t="s">
        <v>71</v>
      </c>
    </row>
    <row r="29" spans="1:29" x14ac:dyDescent="0.25">
      <c r="A29" s="20">
        <v>28</v>
      </c>
      <c r="B29">
        <v>42</v>
      </c>
      <c r="C29" t="s">
        <v>54</v>
      </c>
      <c r="D29" t="s">
        <v>300</v>
      </c>
      <c r="E29">
        <v>1</v>
      </c>
      <c r="F29">
        <v>5</v>
      </c>
      <c r="G29" t="s">
        <v>301</v>
      </c>
      <c r="H29" t="s">
        <v>302</v>
      </c>
      <c r="I29" t="s">
        <v>84</v>
      </c>
      <c r="J29" t="s">
        <v>91</v>
      </c>
      <c r="K29" t="s">
        <v>303</v>
      </c>
      <c r="L29" t="s">
        <v>304</v>
      </c>
      <c r="M29">
        <v>3</v>
      </c>
      <c r="N29">
        <v>4</v>
      </c>
      <c r="O29">
        <v>3</v>
      </c>
      <c r="P29">
        <v>3</v>
      </c>
      <c r="Q29" t="s">
        <v>108</v>
      </c>
      <c r="R29" t="s">
        <v>198</v>
      </c>
      <c r="S29">
        <v>3</v>
      </c>
      <c r="T29" t="s">
        <v>149</v>
      </c>
      <c r="U29" t="s">
        <v>287</v>
      </c>
      <c r="V29" t="s">
        <v>306</v>
      </c>
      <c r="W29" t="s">
        <v>83</v>
      </c>
      <c r="X29" t="s">
        <v>307</v>
      </c>
      <c r="Y29" t="s">
        <v>93</v>
      </c>
      <c r="Z29" t="s">
        <v>119</v>
      </c>
      <c r="AA29" t="s">
        <v>66</v>
      </c>
      <c r="AB29" t="s">
        <v>373</v>
      </c>
      <c r="AC29" t="s">
        <v>71</v>
      </c>
    </row>
    <row r="30" spans="1:29" hidden="1" x14ac:dyDescent="0.25">
      <c r="A30" s="20">
        <v>29</v>
      </c>
      <c r="B30">
        <v>41</v>
      </c>
      <c r="C30" t="s">
        <v>72</v>
      </c>
      <c r="D30" t="s">
        <v>309</v>
      </c>
      <c r="E30">
        <v>1</v>
      </c>
      <c r="F30">
        <v>5</v>
      </c>
      <c r="G30" t="s">
        <v>310</v>
      </c>
      <c r="H30" t="s">
        <v>311</v>
      </c>
      <c r="I30" t="s">
        <v>84</v>
      </c>
      <c r="J30" t="s">
        <v>312</v>
      </c>
      <c r="K30" t="s">
        <v>60</v>
      </c>
      <c r="L30" t="s">
        <v>313</v>
      </c>
      <c r="M30">
        <v>5</v>
      </c>
      <c r="N30">
        <v>5</v>
      </c>
      <c r="O30">
        <v>1</v>
      </c>
      <c r="P30">
        <v>4</v>
      </c>
      <c r="Q30">
        <v>4</v>
      </c>
      <c r="R30" t="s">
        <v>62</v>
      </c>
      <c r="S30">
        <v>2</v>
      </c>
      <c r="T30" t="s">
        <v>108</v>
      </c>
      <c r="U30" t="s">
        <v>199</v>
      </c>
      <c r="V30" t="s">
        <v>93</v>
      </c>
      <c r="W30" t="s">
        <v>151</v>
      </c>
      <c r="X30" t="s">
        <v>314</v>
      </c>
      <c r="Y30" t="s">
        <v>315</v>
      </c>
      <c r="Z30" t="s">
        <v>66</v>
      </c>
      <c r="AA30" t="s">
        <v>66</v>
      </c>
      <c r="AB30" t="s">
        <v>316</v>
      </c>
      <c r="AC30" t="s">
        <v>71</v>
      </c>
    </row>
    <row r="32" spans="1:29" x14ac:dyDescent="0.25">
      <c r="A32" s="20"/>
      <c r="K32" t="s">
        <v>374</v>
      </c>
      <c r="L32" t="s">
        <v>375</v>
      </c>
      <c r="R32" t="s">
        <v>376</v>
      </c>
      <c r="S32" t="s">
        <v>377</v>
      </c>
      <c r="V32" t="s">
        <v>378</v>
      </c>
      <c r="W32" t="s">
        <v>379</v>
      </c>
      <c r="X32" t="s">
        <v>380</v>
      </c>
      <c r="Y32" t="s">
        <v>381</v>
      </c>
      <c r="Z32" t="s">
        <v>382</v>
      </c>
      <c r="AA32" t="s">
        <v>383</v>
      </c>
    </row>
    <row r="33" spans="1:29" x14ac:dyDescent="0.25">
      <c r="A33" s="20"/>
      <c r="F33">
        <f>AVERAGE(F2:F29)</f>
        <v>14.421428571428569</v>
      </c>
      <c r="G33" t="s">
        <v>384</v>
      </c>
      <c r="H33" t="s">
        <v>385</v>
      </c>
      <c r="K33" t="s">
        <v>386</v>
      </c>
      <c r="L33" t="s">
        <v>387</v>
      </c>
    </row>
    <row r="34" spans="1:29" x14ac:dyDescent="0.25">
      <c r="G34" t="s">
        <v>388</v>
      </c>
      <c r="H34" t="s">
        <v>389</v>
      </c>
      <c r="K34" t="s">
        <v>390</v>
      </c>
      <c r="Z34" t="s">
        <v>391</v>
      </c>
    </row>
    <row r="35" spans="1:29" x14ac:dyDescent="0.25">
      <c r="G35" t="s">
        <v>392</v>
      </c>
      <c r="H35" t="s">
        <v>393</v>
      </c>
      <c r="K35" t="s">
        <v>394</v>
      </c>
    </row>
    <row r="36" spans="1:29" x14ac:dyDescent="0.25">
      <c r="G36" t="s">
        <v>395</v>
      </c>
      <c r="K36" t="s">
        <v>396</v>
      </c>
    </row>
    <row r="37" spans="1:29" x14ac:dyDescent="0.25">
      <c r="G37" t="s">
        <v>397</v>
      </c>
      <c r="K37" t="s">
        <v>398</v>
      </c>
    </row>
    <row r="38" spans="1:29" x14ac:dyDescent="0.25">
      <c r="G38" t="s">
        <v>399</v>
      </c>
      <c r="K38" t="s">
        <v>400</v>
      </c>
    </row>
    <row r="40" spans="1:29" x14ac:dyDescent="0.25">
      <c r="A40" t="s">
        <v>25</v>
      </c>
      <c r="B40" t="s">
        <v>26</v>
      </c>
      <c r="C40" t="s">
        <v>27</v>
      </c>
      <c r="D40" t="s">
        <v>28</v>
      </c>
      <c r="E40" t="s">
        <v>29</v>
      </c>
      <c r="F40" t="s">
        <v>30</v>
      </c>
      <c r="G40" t="s">
        <v>31</v>
      </c>
      <c r="H40" t="s">
        <v>32</v>
      </c>
      <c r="I40" t="s">
        <v>33</v>
      </c>
      <c r="J40" t="s">
        <v>34</v>
      </c>
      <c r="K40" t="s">
        <v>35</v>
      </c>
      <c r="L40" t="s">
        <v>36</v>
      </c>
      <c r="M40" t="s">
        <v>37</v>
      </c>
      <c r="N40" t="s">
        <v>38</v>
      </c>
      <c r="O40" t="s">
        <v>39</v>
      </c>
      <c r="P40" t="s">
        <v>40</v>
      </c>
      <c r="Q40" t="s">
        <v>41</v>
      </c>
      <c r="R40" t="s">
        <v>42</v>
      </c>
      <c r="S40" t="s">
        <v>43</v>
      </c>
      <c r="T40" t="s">
        <v>44</v>
      </c>
      <c r="U40" t="s">
        <v>45</v>
      </c>
      <c r="V40" t="s">
        <v>46</v>
      </c>
      <c r="W40" t="s">
        <v>47</v>
      </c>
      <c r="X40" t="s">
        <v>48</v>
      </c>
      <c r="Y40" t="s">
        <v>49</v>
      </c>
      <c r="Z40" t="s">
        <v>50</v>
      </c>
      <c r="AA40" t="s">
        <v>51</v>
      </c>
      <c r="AB40" t="s">
        <v>52</v>
      </c>
      <c r="AC40" t="s">
        <v>53</v>
      </c>
    </row>
    <row r="41" spans="1:29" hidden="1" x14ac:dyDescent="0.25">
      <c r="A41">
        <v>1</v>
      </c>
      <c r="B41">
        <v>25</v>
      </c>
      <c r="C41" t="s">
        <v>54</v>
      </c>
      <c r="D41" t="s">
        <v>55</v>
      </c>
      <c r="E41">
        <v>1</v>
      </c>
      <c r="F41">
        <v>18</v>
      </c>
      <c r="G41" t="s">
        <v>56</v>
      </c>
      <c r="H41" t="s">
        <v>57</v>
      </c>
      <c r="I41" t="s">
        <v>58</v>
      </c>
      <c r="J41" t="s">
        <v>59</v>
      </c>
      <c r="K41" t="s">
        <v>60</v>
      </c>
      <c r="L41" t="s">
        <v>61</v>
      </c>
      <c r="M41">
        <v>5</v>
      </c>
      <c r="N41">
        <v>5</v>
      </c>
      <c r="O41">
        <v>5</v>
      </c>
      <c r="P41">
        <v>3</v>
      </c>
      <c r="Q41">
        <v>3</v>
      </c>
      <c r="R41" t="s">
        <v>62</v>
      </c>
      <c r="S41">
        <v>2</v>
      </c>
      <c r="T41" t="s">
        <v>63</v>
      </c>
      <c r="U41" t="s">
        <v>64</v>
      </c>
      <c r="V41" t="s">
        <v>65</v>
      </c>
      <c r="W41" t="s">
        <v>66</v>
      </c>
      <c r="X41" t="s">
        <v>67</v>
      </c>
      <c r="Y41" t="s">
        <v>68</v>
      </c>
      <c r="Z41" t="s">
        <v>69</v>
      </c>
      <c r="AA41" t="s">
        <v>66</v>
      </c>
      <c r="AB41" t="s">
        <v>70</v>
      </c>
      <c r="AC41" t="s">
        <v>71</v>
      </c>
    </row>
    <row r="42" spans="1:29" x14ac:dyDescent="0.25">
      <c r="A42">
        <v>2</v>
      </c>
      <c r="B42">
        <v>32</v>
      </c>
      <c r="C42" t="s">
        <v>72</v>
      </c>
      <c r="D42" t="s">
        <v>73</v>
      </c>
      <c r="E42">
        <v>1</v>
      </c>
      <c r="F42">
        <v>25</v>
      </c>
      <c r="G42" t="s">
        <v>74</v>
      </c>
      <c r="H42" t="s">
        <v>75</v>
      </c>
      <c r="I42" t="s">
        <v>76</v>
      </c>
      <c r="J42" t="s">
        <v>77</v>
      </c>
      <c r="K42" t="s">
        <v>78</v>
      </c>
      <c r="L42" t="s">
        <v>79</v>
      </c>
      <c r="M42">
        <v>4</v>
      </c>
      <c r="N42">
        <v>5</v>
      </c>
      <c r="O42">
        <v>0</v>
      </c>
      <c r="P42">
        <v>3</v>
      </c>
      <c r="Q42">
        <v>1</v>
      </c>
      <c r="R42" t="s">
        <v>66</v>
      </c>
      <c r="S42">
        <v>3</v>
      </c>
      <c r="T42" t="s">
        <v>80</v>
      </c>
      <c r="U42" t="s">
        <v>81</v>
      </c>
      <c r="V42" t="s">
        <v>93</v>
      </c>
      <c r="W42" t="s">
        <v>83</v>
      </c>
      <c r="X42" t="s">
        <v>66</v>
      </c>
      <c r="Y42" t="s">
        <v>84</v>
      </c>
      <c r="Z42" t="s">
        <v>85</v>
      </c>
      <c r="AA42" t="s">
        <v>66</v>
      </c>
      <c r="AB42" t="s">
        <v>370</v>
      </c>
      <c r="AC42" t="s">
        <v>71</v>
      </c>
    </row>
    <row r="43" spans="1:29" x14ac:dyDescent="0.25">
      <c r="A43">
        <v>3</v>
      </c>
      <c r="B43">
        <v>57</v>
      </c>
      <c r="C43" t="s">
        <v>72</v>
      </c>
      <c r="D43" t="s">
        <v>87</v>
      </c>
      <c r="E43">
        <v>1</v>
      </c>
      <c r="F43">
        <v>20</v>
      </c>
      <c r="G43" t="s">
        <v>88</v>
      </c>
      <c r="H43" t="s">
        <v>89</v>
      </c>
      <c r="I43" t="s">
        <v>90</v>
      </c>
      <c r="J43" t="s">
        <v>91</v>
      </c>
      <c r="K43" t="s">
        <v>78</v>
      </c>
      <c r="L43" t="s">
        <v>79</v>
      </c>
      <c r="M43">
        <v>4</v>
      </c>
      <c r="N43">
        <v>4</v>
      </c>
      <c r="O43">
        <v>4</v>
      </c>
      <c r="P43">
        <v>4</v>
      </c>
      <c r="Q43">
        <v>5</v>
      </c>
      <c r="R43" t="s">
        <v>93</v>
      </c>
      <c r="S43">
        <v>5</v>
      </c>
      <c r="T43" t="s">
        <v>107</v>
      </c>
      <c r="U43" t="s">
        <v>247</v>
      </c>
      <c r="V43" t="s">
        <v>93</v>
      </c>
      <c r="W43" t="s">
        <v>94</v>
      </c>
      <c r="X43" t="s">
        <v>93</v>
      </c>
      <c r="Y43" t="s">
        <v>93</v>
      </c>
      <c r="Z43" t="s">
        <v>119</v>
      </c>
      <c r="AA43" t="s">
        <v>98</v>
      </c>
      <c r="AB43" t="s">
        <v>401</v>
      </c>
      <c r="AC43" t="s">
        <v>71</v>
      </c>
    </row>
    <row r="44" spans="1:29" hidden="1" x14ac:dyDescent="0.25">
      <c r="A44">
        <v>4</v>
      </c>
      <c r="B44">
        <v>20</v>
      </c>
      <c r="C44" t="s">
        <v>54</v>
      </c>
      <c r="D44" t="s">
        <v>100</v>
      </c>
      <c r="E44">
        <v>1</v>
      </c>
      <c r="F44">
        <v>20</v>
      </c>
      <c r="G44" t="s">
        <v>101</v>
      </c>
      <c r="H44" t="s">
        <v>102</v>
      </c>
      <c r="I44" t="s">
        <v>103</v>
      </c>
      <c r="J44" t="s">
        <v>104</v>
      </c>
      <c r="K44" t="s">
        <v>78</v>
      </c>
      <c r="L44" t="s">
        <v>105</v>
      </c>
      <c r="M44">
        <v>2</v>
      </c>
      <c r="N44">
        <v>3</v>
      </c>
      <c r="O44">
        <v>2</v>
      </c>
      <c r="P44">
        <v>3</v>
      </c>
      <c r="Q44">
        <v>2</v>
      </c>
      <c r="R44" t="s">
        <v>106</v>
      </c>
      <c r="S44">
        <v>8</v>
      </c>
      <c r="T44" t="s">
        <v>107</v>
      </c>
      <c r="U44" t="s">
        <v>108</v>
      </c>
      <c r="V44" t="s">
        <v>93</v>
      </c>
      <c r="W44" t="s">
        <v>109</v>
      </c>
      <c r="X44" t="s">
        <v>66</v>
      </c>
      <c r="Y44" t="s">
        <v>84</v>
      </c>
      <c r="Z44" t="s">
        <v>66</v>
      </c>
      <c r="AA44" t="s">
        <v>66</v>
      </c>
      <c r="AB44" t="s">
        <v>110</v>
      </c>
      <c r="AC44" t="s">
        <v>71</v>
      </c>
    </row>
    <row r="45" spans="1:29" hidden="1" x14ac:dyDescent="0.25">
      <c r="A45">
        <v>5</v>
      </c>
      <c r="B45">
        <v>46</v>
      </c>
      <c r="C45" t="s">
        <v>54</v>
      </c>
      <c r="D45" t="s">
        <v>111</v>
      </c>
      <c r="E45">
        <v>1</v>
      </c>
      <c r="F45">
        <v>14</v>
      </c>
      <c r="G45" t="s">
        <v>112</v>
      </c>
      <c r="H45" t="s">
        <v>113</v>
      </c>
      <c r="I45" t="s">
        <v>114</v>
      </c>
      <c r="J45" t="s">
        <v>91</v>
      </c>
      <c r="K45" t="s">
        <v>115</v>
      </c>
      <c r="L45" t="s">
        <v>116</v>
      </c>
      <c r="M45">
        <v>1</v>
      </c>
      <c r="N45">
        <v>4</v>
      </c>
      <c r="O45">
        <v>1</v>
      </c>
      <c r="P45">
        <v>4</v>
      </c>
      <c r="Q45">
        <v>5</v>
      </c>
      <c r="R45" t="s">
        <v>62</v>
      </c>
      <c r="S45">
        <v>5</v>
      </c>
      <c r="T45" t="s">
        <v>117</v>
      </c>
      <c r="U45" t="s">
        <v>108</v>
      </c>
      <c r="V45" t="s">
        <v>93</v>
      </c>
      <c r="W45" t="s">
        <v>66</v>
      </c>
      <c r="X45" t="s">
        <v>66</v>
      </c>
      <c r="Y45" t="s">
        <v>118</v>
      </c>
      <c r="Z45" t="s">
        <v>119</v>
      </c>
      <c r="AA45" t="s">
        <v>98</v>
      </c>
      <c r="AB45" t="s">
        <v>120</v>
      </c>
      <c r="AC45" t="s">
        <v>71</v>
      </c>
    </row>
    <row r="46" spans="1:29" hidden="1" x14ac:dyDescent="0.25">
      <c r="A46">
        <v>6</v>
      </c>
      <c r="B46">
        <v>47</v>
      </c>
      <c r="C46" t="s">
        <v>54</v>
      </c>
      <c r="D46" t="s">
        <v>121</v>
      </c>
      <c r="E46">
        <v>1</v>
      </c>
      <c r="F46">
        <v>7</v>
      </c>
      <c r="G46" t="s">
        <v>122</v>
      </c>
      <c r="H46" t="s">
        <v>123</v>
      </c>
      <c r="I46" t="s">
        <v>124</v>
      </c>
      <c r="J46" t="s">
        <v>125</v>
      </c>
      <c r="K46" t="s">
        <v>126</v>
      </c>
      <c r="L46" t="s">
        <v>105</v>
      </c>
      <c r="M46">
        <v>5</v>
      </c>
      <c r="N46">
        <v>5</v>
      </c>
      <c r="O46">
        <v>3</v>
      </c>
      <c r="P46">
        <v>5</v>
      </c>
      <c r="Q46">
        <v>5</v>
      </c>
      <c r="R46" t="s">
        <v>127</v>
      </c>
      <c r="S46">
        <v>3</v>
      </c>
      <c r="T46" t="s">
        <v>128</v>
      </c>
      <c r="U46" t="s">
        <v>81</v>
      </c>
      <c r="V46" t="s">
        <v>129</v>
      </c>
      <c r="W46" t="s">
        <v>130</v>
      </c>
      <c r="X46" t="s">
        <v>66</v>
      </c>
      <c r="Y46" t="s">
        <v>131</v>
      </c>
      <c r="Z46" t="s">
        <v>132</v>
      </c>
      <c r="AA46" t="s">
        <v>66</v>
      </c>
      <c r="AB46" t="s">
        <v>133</v>
      </c>
      <c r="AC46" t="s">
        <v>71</v>
      </c>
    </row>
    <row r="47" spans="1:29" x14ac:dyDescent="0.25">
      <c r="A47">
        <v>7</v>
      </c>
      <c r="B47">
        <v>25</v>
      </c>
      <c r="C47" t="s">
        <v>72</v>
      </c>
      <c r="D47" t="s">
        <v>134</v>
      </c>
      <c r="E47">
        <v>1</v>
      </c>
      <c r="F47">
        <v>3</v>
      </c>
      <c r="G47" t="s">
        <v>101</v>
      </c>
      <c r="H47" t="s">
        <v>135</v>
      </c>
      <c r="I47" t="s">
        <v>136</v>
      </c>
      <c r="J47" t="s">
        <v>137</v>
      </c>
      <c r="K47" t="s">
        <v>126</v>
      </c>
      <c r="L47" t="s">
        <v>79</v>
      </c>
      <c r="M47">
        <v>4</v>
      </c>
      <c r="N47">
        <v>3</v>
      </c>
      <c r="O47">
        <v>1</v>
      </c>
      <c r="P47">
        <v>5</v>
      </c>
      <c r="Q47">
        <v>5</v>
      </c>
      <c r="R47" t="s">
        <v>66</v>
      </c>
      <c r="S47">
        <v>1</v>
      </c>
      <c r="T47" t="s">
        <v>138</v>
      </c>
      <c r="U47" t="s">
        <v>64</v>
      </c>
      <c r="V47" t="s">
        <v>108</v>
      </c>
      <c r="W47" t="s">
        <v>66</v>
      </c>
      <c r="X47" t="s">
        <v>66</v>
      </c>
      <c r="Y47" t="s">
        <v>66</v>
      </c>
      <c r="Z47" t="s">
        <v>140</v>
      </c>
      <c r="AA47" t="s">
        <v>66</v>
      </c>
      <c r="AB47" t="s">
        <v>370</v>
      </c>
      <c r="AC47" t="s">
        <v>71</v>
      </c>
    </row>
    <row r="48" spans="1:29" hidden="1" x14ac:dyDescent="0.25">
      <c r="A48">
        <v>8</v>
      </c>
      <c r="B48">
        <v>28</v>
      </c>
      <c r="C48" t="s">
        <v>54</v>
      </c>
      <c r="D48" t="s">
        <v>142</v>
      </c>
      <c r="E48">
        <v>1</v>
      </c>
      <c r="F48">
        <v>3</v>
      </c>
      <c r="G48" t="s">
        <v>143</v>
      </c>
      <c r="H48" t="s">
        <v>144</v>
      </c>
      <c r="I48" t="s">
        <v>145</v>
      </c>
      <c r="J48" t="s">
        <v>77</v>
      </c>
      <c r="K48" t="s">
        <v>60</v>
      </c>
      <c r="L48" t="s">
        <v>146</v>
      </c>
      <c r="M48">
        <v>3</v>
      </c>
      <c r="N48">
        <v>3</v>
      </c>
      <c r="O48">
        <v>2</v>
      </c>
      <c r="P48">
        <v>2</v>
      </c>
      <c r="Q48">
        <v>4</v>
      </c>
      <c r="R48" t="s">
        <v>147</v>
      </c>
      <c r="S48">
        <v>1</v>
      </c>
      <c r="T48" t="s">
        <v>148</v>
      </c>
      <c r="U48" t="s">
        <v>149</v>
      </c>
      <c r="V48" t="s">
        <v>150</v>
      </c>
      <c r="W48" t="s">
        <v>151</v>
      </c>
      <c r="X48" t="s">
        <v>152</v>
      </c>
      <c r="Y48" t="s">
        <v>96</v>
      </c>
      <c r="Z48" t="s">
        <v>153</v>
      </c>
      <c r="AA48" t="s">
        <v>98</v>
      </c>
      <c r="AB48" t="s">
        <v>154</v>
      </c>
      <c r="AC48" t="s">
        <v>71</v>
      </c>
    </row>
    <row r="49" spans="1:29" x14ac:dyDescent="0.25">
      <c r="A49">
        <v>9</v>
      </c>
      <c r="B49">
        <v>69</v>
      </c>
      <c r="C49" t="s">
        <v>72</v>
      </c>
      <c r="D49" t="s">
        <v>155</v>
      </c>
      <c r="E49">
        <v>1</v>
      </c>
      <c r="F49">
        <v>16</v>
      </c>
      <c r="G49" t="s">
        <v>122</v>
      </c>
      <c r="H49" t="s">
        <v>156</v>
      </c>
      <c r="I49" t="s">
        <v>157</v>
      </c>
      <c r="J49" t="s">
        <v>91</v>
      </c>
      <c r="K49" t="s">
        <v>158</v>
      </c>
      <c r="L49" t="s">
        <v>159</v>
      </c>
      <c r="M49">
        <v>1</v>
      </c>
      <c r="N49">
        <v>1</v>
      </c>
      <c r="O49">
        <v>1</v>
      </c>
      <c r="P49">
        <v>5</v>
      </c>
      <c r="Q49">
        <v>5</v>
      </c>
      <c r="R49" t="s">
        <v>66</v>
      </c>
      <c r="S49">
        <v>2</v>
      </c>
      <c r="T49" t="s">
        <v>326</v>
      </c>
      <c r="U49" t="s">
        <v>327</v>
      </c>
      <c r="V49" t="s">
        <v>169</v>
      </c>
      <c r="W49" t="s">
        <v>83</v>
      </c>
      <c r="X49" t="s">
        <v>93</v>
      </c>
      <c r="Y49" t="s">
        <v>93</v>
      </c>
      <c r="Z49" t="s">
        <v>119</v>
      </c>
      <c r="AA49" t="s">
        <v>66</v>
      </c>
      <c r="AB49" t="s">
        <v>402</v>
      </c>
      <c r="AC49" t="s">
        <v>71</v>
      </c>
    </row>
    <row r="50" spans="1:29" x14ac:dyDescent="0.25">
      <c r="A50">
        <v>10</v>
      </c>
      <c r="B50">
        <v>18</v>
      </c>
      <c r="C50" t="s">
        <v>72</v>
      </c>
      <c r="D50" t="s">
        <v>155</v>
      </c>
      <c r="E50">
        <v>1</v>
      </c>
      <c r="F50">
        <v>4</v>
      </c>
      <c r="G50" t="s">
        <v>88</v>
      </c>
      <c r="H50" t="s">
        <v>164</v>
      </c>
      <c r="I50" t="s">
        <v>165</v>
      </c>
      <c r="J50" t="s">
        <v>166</v>
      </c>
      <c r="K50" t="s">
        <v>167</v>
      </c>
      <c r="L50" t="s">
        <v>159</v>
      </c>
      <c r="M50">
        <v>2</v>
      </c>
      <c r="N50">
        <v>4</v>
      </c>
      <c r="O50">
        <v>5</v>
      </c>
      <c r="P50">
        <v>3</v>
      </c>
      <c r="Q50">
        <v>4</v>
      </c>
      <c r="R50" t="s">
        <v>169</v>
      </c>
      <c r="S50">
        <v>1</v>
      </c>
      <c r="T50" t="s">
        <v>170</v>
      </c>
      <c r="U50" t="s">
        <v>171</v>
      </c>
      <c r="V50" t="s">
        <v>169</v>
      </c>
      <c r="W50" t="s">
        <v>66</v>
      </c>
      <c r="X50" t="s">
        <v>66</v>
      </c>
      <c r="Y50" t="s">
        <v>66</v>
      </c>
      <c r="Z50" t="s">
        <v>172</v>
      </c>
      <c r="AA50" t="s">
        <v>66</v>
      </c>
      <c r="AB50" t="s">
        <v>369</v>
      </c>
      <c r="AC50" t="s">
        <v>71</v>
      </c>
    </row>
    <row r="51" spans="1:29" x14ac:dyDescent="0.25">
      <c r="A51">
        <v>11</v>
      </c>
      <c r="B51">
        <v>18</v>
      </c>
      <c r="C51" t="s">
        <v>72</v>
      </c>
      <c r="D51" t="s">
        <v>100</v>
      </c>
      <c r="E51">
        <v>1</v>
      </c>
      <c r="F51">
        <v>8</v>
      </c>
      <c r="G51" t="s">
        <v>174</v>
      </c>
      <c r="H51" t="s">
        <v>175</v>
      </c>
      <c r="I51" t="s">
        <v>174</v>
      </c>
      <c r="J51" t="s">
        <v>166</v>
      </c>
      <c r="K51" t="s">
        <v>78</v>
      </c>
      <c r="L51" t="s">
        <v>79</v>
      </c>
      <c r="M51">
        <v>1</v>
      </c>
      <c r="N51">
        <v>2</v>
      </c>
      <c r="O51">
        <v>1</v>
      </c>
      <c r="P51">
        <v>1</v>
      </c>
      <c r="Q51">
        <v>5</v>
      </c>
      <c r="R51" t="s">
        <v>93</v>
      </c>
      <c r="S51">
        <v>1</v>
      </c>
      <c r="T51" t="s">
        <v>177</v>
      </c>
      <c r="U51" t="s">
        <v>64</v>
      </c>
      <c r="V51" t="s">
        <v>169</v>
      </c>
      <c r="W51" t="s">
        <v>66</v>
      </c>
      <c r="X51" t="s">
        <v>66</v>
      </c>
      <c r="Y51" t="s">
        <v>66</v>
      </c>
      <c r="Z51" t="s">
        <v>193</v>
      </c>
      <c r="AA51" t="s">
        <v>66</v>
      </c>
      <c r="AB51" t="s">
        <v>403</v>
      </c>
      <c r="AC51" t="s">
        <v>71</v>
      </c>
    </row>
    <row r="52" spans="1:29" hidden="1" x14ac:dyDescent="0.25">
      <c r="A52">
        <v>12</v>
      </c>
      <c r="B52">
        <v>51</v>
      </c>
      <c r="C52" t="s">
        <v>54</v>
      </c>
      <c r="D52" t="s">
        <v>180</v>
      </c>
      <c r="E52">
        <v>1</v>
      </c>
      <c r="F52">
        <v>0.6</v>
      </c>
      <c r="G52" t="s">
        <v>181</v>
      </c>
      <c r="H52" t="s">
        <v>182</v>
      </c>
      <c r="I52" t="s">
        <v>183</v>
      </c>
      <c r="J52" t="s">
        <v>91</v>
      </c>
      <c r="K52" t="s">
        <v>184</v>
      </c>
      <c r="L52" t="s">
        <v>185</v>
      </c>
      <c r="M52">
        <v>2</v>
      </c>
      <c r="N52">
        <v>1</v>
      </c>
      <c r="O52">
        <v>1</v>
      </c>
      <c r="P52">
        <v>2</v>
      </c>
      <c r="Q52">
        <v>4</v>
      </c>
      <c r="R52" t="s">
        <v>66</v>
      </c>
      <c r="S52">
        <v>3</v>
      </c>
      <c r="T52" t="s">
        <v>108</v>
      </c>
      <c r="U52" t="s">
        <v>328</v>
      </c>
      <c r="V52" t="s">
        <v>186</v>
      </c>
      <c r="W52" t="s">
        <v>66</v>
      </c>
      <c r="X52" t="s">
        <v>187</v>
      </c>
      <c r="Y52" t="s">
        <v>93</v>
      </c>
      <c r="Z52" t="s">
        <v>119</v>
      </c>
      <c r="AA52" t="s">
        <v>66</v>
      </c>
      <c r="AB52" t="s">
        <v>188</v>
      </c>
      <c r="AC52" t="s">
        <v>71</v>
      </c>
    </row>
    <row r="53" spans="1:29" x14ac:dyDescent="0.25">
      <c r="A53">
        <v>13</v>
      </c>
      <c r="B53">
        <v>33</v>
      </c>
      <c r="C53" t="s">
        <v>72</v>
      </c>
      <c r="D53" t="s">
        <v>189</v>
      </c>
      <c r="E53">
        <v>1</v>
      </c>
      <c r="F53">
        <v>33</v>
      </c>
      <c r="G53" t="s">
        <v>190</v>
      </c>
      <c r="H53" t="s">
        <v>191</v>
      </c>
      <c r="I53" t="s">
        <v>174</v>
      </c>
      <c r="J53" t="s">
        <v>166</v>
      </c>
      <c r="K53" t="s">
        <v>60</v>
      </c>
      <c r="L53" t="s">
        <v>79</v>
      </c>
      <c r="M53">
        <v>2</v>
      </c>
      <c r="N53">
        <v>1</v>
      </c>
      <c r="O53">
        <v>1</v>
      </c>
      <c r="P53">
        <v>2</v>
      </c>
      <c r="Q53">
        <v>4</v>
      </c>
      <c r="R53" t="s">
        <v>93</v>
      </c>
      <c r="S53">
        <v>4</v>
      </c>
      <c r="T53" t="s">
        <v>177</v>
      </c>
      <c r="U53" t="s">
        <v>107</v>
      </c>
      <c r="V53" t="s">
        <v>169</v>
      </c>
      <c r="W53" t="s">
        <v>66</v>
      </c>
      <c r="X53" t="s">
        <v>93</v>
      </c>
      <c r="Y53" t="s">
        <v>93</v>
      </c>
      <c r="Z53" t="s">
        <v>193</v>
      </c>
      <c r="AA53" t="s">
        <v>66</v>
      </c>
      <c r="AB53" t="s">
        <v>6</v>
      </c>
      <c r="AC53" t="s">
        <v>71</v>
      </c>
    </row>
    <row r="54" spans="1:29" hidden="1" x14ac:dyDescent="0.25">
      <c r="A54">
        <v>14</v>
      </c>
      <c r="B54">
        <v>44</v>
      </c>
      <c r="C54" t="s">
        <v>54</v>
      </c>
      <c r="D54" t="s">
        <v>195</v>
      </c>
      <c r="E54">
        <v>1</v>
      </c>
      <c r="F54">
        <v>18</v>
      </c>
      <c r="G54" t="s">
        <v>122</v>
      </c>
      <c r="H54" t="s">
        <v>196</v>
      </c>
      <c r="I54" t="s">
        <v>197</v>
      </c>
      <c r="J54" t="s">
        <v>91</v>
      </c>
      <c r="K54" t="s">
        <v>60</v>
      </c>
      <c r="L54" t="s">
        <v>79</v>
      </c>
      <c r="M54">
        <v>5</v>
      </c>
      <c r="N54">
        <v>1</v>
      </c>
      <c r="O54">
        <v>1</v>
      </c>
      <c r="P54">
        <v>1</v>
      </c>
      <c r="Q54">
        <v>5</v>
      </c>
      <c r="R54" t="s">
        <v>198</v>
      </c>
      <c r="S54">
        <v>1</v>
      </c>
      <c r="T54" t="s">
        <v>107</v>
      </c>
      <c r="U54" t="s">
        <v>199</v>
      </c>
      <c r="V54" t="s">
        <v>93</v>
      </c>
      <c r="W54" t="s">
        <v>200</v>
      </c>
      <c r="X54" t="s">
        <v>201</v>
      </c>
      <c r="Y54" t="s">
        <v>202</v>
      </c>
      <c r="Z54" t="s">
        <v>66</v>
      </c>
      <c r="AA54" t="s">
        <v>66</v>
      </c>
      <c r="AB54" t="s">
        <v>203</v>
      </c>
      <c r="AC54" t="s">
        <v>71</v>
      </c>
    </row>
    <row r="55" spans="1:29" hidden="1" x14ac:dyDescent="0.25">
      <c r="A55">
        <v>15</v>
      </c>
      <c r="B55">
        <v>37</v>
      </c>
      <c r="C55" t="s">
        <v>54</v>
      </c>
      <c r="D55" t="s">
        <v>204</v>
      </c>
      <c r="E55">
        <v>1</v>
      </c>
      <c r="F55">
        <v>4</v>
      </c>
      <c r="G55" t="s">
        <v>74</v>
      </c>
      <c r="H55" t="s">
        <v>205</v>
      </c>
      <c r="I55" t="s">
        <v>84</v>
      </c>
      <c r="J55" t="s">
        <v>77</v>
      </c>
      <c r="K55" t="s">
        <v>167</v>
      </c>
      <c r="L55" t="s">
        <v>206</v>
      </c>
      <c r="M55">
        <v>5</v>
      </c>
      <c r="N55">
        <v>5</v>
      </c>
      <c r="O55" t="s">
        <v>108</v>
      </c>
      <c r="P55">
        <v>5</v>
      </c>
      <c r="Q55">
        <v>5</v>
      </c>
      <c r="R55" t="s">
        <v>66</v>
      </c>
      <c r="S55">
        <v>5</v>
      </c>
      <c r="T55" t="s">
        <v>207</v>
      </c>
      <c r="U55" t="s">
        <v>208</v>
      </c>
      <c r="V55" t="s">
        <v>93</v>
      </c>
      <c r="W55" t="s">
        <v>66</v>
      </c>
      <c r="X55" t="s">
        <v>66</v>
      </c>
      <c r="Y55" t="s">
        <v>209</v>
      </c>
      <c r="Z55" t="s">
        <v>119</v>
      </c>
      <c r="AA55" t="s">
        <v>66</v>
      </c>
      <c r="AB55" t="s">
        <v>210</v>
      </c>
      <c r="AC55" t="s">
        <v>71</v>
      </c>
    </row>
    <row r="56" spans="1:29" hidden="1" x14ac:dyDescent="0.25">
      <c r="A56">
        <v>16</v>
      </c>
      <c r="B56">
        <v>37</v>
      </c>
      <c r="C56" t="s">
        <v>54</v>
      </c>
      <c r="D56" t="s">
        <v>211</v>
      </c>
      <c r="E56">
        <v>2</v>
      </c>
      <c r="F56">
        <v>0.8</v>
      </c>
      <c r="G56" t="s">
        <v>212</v>
      </c>
      <c r="H56" t="s">
        <v>213</v>
      </c>
      <c r="I56" t="s">
        <v>214</v>
      </c>
      <c r="J56" t="s">
        <v>77</v>
      </c>
      <c r="K56" t="s">
        <v>215</v>
      </c>
      <c r="L56" t="s">
        <v>216</v>
      </c>
      <c r="M56">
        <v>3</v>
      </c>
      <c r="N56">
        <v>4</v>
      </c>
      <c r="O56">
        <v>2</v>
      </c>
      <c r="P56">
        <v>2</v>
      </c>
      <c r="Q56">
        <v>1</v>
      </c>
      <c r="R56" t="s">
        <v>217</v>
      </c>
      <c r="S56">
        <v>3</v>
      </c>
      <c r="T56" t="s">
        <v>108</v>
      </c>
      <c r="U56" t="s">
        <v>218</v>
      </c>
      <c r="V56" t="s">
        <v>219</v>
      </c>
      <c r="W56" t="s">
        <v>220</v>
      </c>
      <c r="X56" t="s">
        <v>221</v>
      </c>
      <c r="Y56" t="s">
        <v>84</v>
      </c>
      <c r="Z56" t="s">
        <v>222</v>
      </c>
      <c r="AA56" t="s">
        <v>98</v>
      </c>
      <c r="AB56" t="s">
        <v>223</v>
      </c>
      <c r="AC56" t="s">
        <v>71</v>
      </c>
    </row>
    <row r="57" spans="1:29" hidden="1" x14ac:dyDescent="0.25">
      <c r="A57">
        <v>17</v>
      </c>
      <c r="B57">
        <v>32</v>
      </c>
      <c r="C57" t="s">
        <v>54</v>
      </c>
      <c r="D57" t="s">
        <v>100</v>
      </c>
      <c r="E57">
        <v>1</v>
      </c>
      <c r="F57">
        <v>32</v>
      </c>
      <c r="G57" t="s">
        <v>224</v>
      </c>
      <c r="H57" t="s">
        <v>84</v>
      </c>
      <c r="I57" t="s">
        <v>225</v>
      </c>
      <c r="J57" t="s">
        <v>91</v>
      </c>
      <c r="K57" t="s">
        <v>60</v>
      </c>
      <c r="L57" t="s">
        <v>84</v>
      </c>
      <c r="M57">
        <v>5</v>
      </c>
      <c r="N57">
        <v>1</v>
      </c>
      <c r="O57">
        <v>5</v>
      </c>
      <c r="P57">
        <v>3</v>
      </c>
      <c r="Q57">
        <v>5</v>
      </c>
      <c r="R57" t="s">
        <v>226</v>
      </c>
      <c r="S57">
        <v>1</v>
      </c>
      <c r="T57" t="s">
        <v>108</v>
      </c>
      <c r="U57" t="s">
        <v>108</v>
      </c>
      <c r="V57" t="s">
        <v>66</v>
      </c>
      <c r="W57" t="s">
        <v>151</v>
      </c>
      <c r="X57" t="s">
        <v>227</v>
      </c>
      <c r="Y57" t="s">
        <v>93</v>
      </c>
      <c r="Z57" t="s">
        <v>228</v>
      </c>
      <c r="AA57" t="s">
        <v>66</v>
      </c>
      <c r="AB57" t="s">
        <v>84</v>
      </c>
      <c r="AC57" t="s">
        <v>71</v>
      </c>
    </row>
    <row r="58" spans="1:29" hidden="1" x14ac:dyDescent="0.25">
      <c r="A58">
        <v>18</v>
      </c>
      <c r="B58">
        <v>24</v>
      </c>
      <c r="C58" t="s">
        <v>54</v>
      </c>
      <c r="D58" t="s">
        <v>229</v>
      </c>
      <c r="E58">
        <v>1</v>
      </c>
      <c r="F58">
        <v>24</v>
      </c>
      <c r="G58" t="s">
        <v>230</v>
      </c>
      <c r="H58" t="s">
        <v>231</v>
      </c>
      <c r="I58" t="s">
        <v>232</v>
      </c>
      <c r="J58" t="s">
        <v>77</v>
      </c>
      <c r="K58" t="s">
        <v>60</v>
      </c>
      <c r="L58" t="s">
        <v>233</v>
      </c>
      <c r="M58">
        <v>5</v>
      </c>
      <c r="N58">
        <v>5</v>
      </c>
      <c r="O58">
        <v>1</v>
      </c>
      <c r="P58" t="s">
        <v>108</v>
      </c>
      <c r="Q58">
        <v>3</v>
      </c>
      <c r="R58" t="s">
        <v>226</v>
      </c>
      <c r="S58">
        <v>7</v>
      </c>
      <c r="T58" t="s">
        <v>199</v>
      </c>
      <c r="U58" t="s">
        <v>199</v>
      </c>
      <c r="V58" t="s">
        <v>234</v>
      </c>
      <c r="W58" t="s">
        <v>66</v>
      </c>
      <c r="X58" t="s">
        <v>66</v>
      </c>
      <c r="Y58" t="s">
        <v>84</v>
      </c>
      <c r="Z58" t="s">
        <v>235</v>
      </c>
      <c r="AA58" t="s">
        <v>66</v>
      </c>
      <c r="AB58" t="s">
        <v>236</v>
      </c>
      <c r="AC58" t="s">
        <v>71</v>
      </c>
    </row>
    <row r="59" spans="1:29" x14ac:dyDescent="0.25">
      <c r="A59">
        <v>19</v>
      </c>
      <c r="B59">
        <v>51</v>
      </c>
      <c r="C59" t="s">
        <v>72</v>
      </c>
      <c r="D59" t="s">
        <v>237</v>
      </c>
      <c r="E59">
        <v>1</v>
      </c>
      <c r="F59">
        <v>32</v>
      </c>
      <c r="G59" t="s">
        <v>74</v>
      </c>
      <c r="H59" t="s">
        <v>102</v>
      </c>
      <c r="I59" t="s">
        <v>84</v>
      </c>
      <c r="J59" t="s">
        <v>238</v>
      </c>
      <c r="K59" t="s">
        <v>60</v>
      </c>
      <c r="L59" t="s">
        <v>79</v>
      </c>
      <c r="M59">
        <v>1</v>
      </c>
      <c r="N59">
        <v>1</v>
      </c>
      <c r="O59">
        <v>1</v>
      </c>
      <c r="P59">
        <v>3</v>
      </c>
      <c r="Q59">
        <v>4</v>
      </c>
      <c r="R59" t="s">
        <v>93</v>
      </c>
      <c r="S59">
        <v>1</v>
      </c>
      <c r="T59" t="s">
        <v>329</v>
      </c>
      <c r="U59" t="s">
        <v>199</v>
      </c>
      <c r="V59" t="s">
        <v>169</v>
      </c>
      <c r="W59" t="s">
        <v>66</v>
      </c>
      <c r="X59" t="s">
        <v>93</v>
      </c>
      <c r="Y59" t="s">
        <v>93</v>
      </c>
      <c r="Z59" t="s">
        <v>241</v>
      </c>
      <c r="AA59" t="s">
        <v>98</v>
      </c>
      <c r="AB59" t="s">
        <v>154</v>
      </c>
      <c r="AC59" t="s">
        <v>71</v>
      </c>
    </row>
    <row r="60" spans="1:29" hidden="1" x14ac:dyDescent="0.25">
      <c r="A60">
        <v>20</v>
      </c>
      <c r="B60">
        <v>42</v>
      </c>
      <c r="C60" t="s">
        <v>54</v>
      </c>
      <c r="D60" t="s">
        <v>242</v>
      </c>
      <c r="E60">
        <v>1</v>
      </c>
      <c r="F60">
        <v>42</v>
      </c>
      <c r="G60" t="s">
        <v>243</v>
      </c>
      <c r="H60" t="s">
        <v>244</v>
      </c>
      <c r="I60" t="s">
        <v>245</v>
      </c>
      <c r="J60" t="s">
        <v>238</v>
      </c>
      <c r="K60" t="s">
        <v>78</v>
      </c>
      <c r="L60" t="s">
        <v>79</v>
      </c>
      <c r="M60">
        <v>1</v>
      </c>
      <c r="N60">
        <v>5</v>
      </c>
      <c r="O60">
        <v>1</v>
      </c>
      <c r="P60">
        <v>3</v>
      </c>
      <c r="Q60">
        <v>3</v>
      </c>
      <c r="R60" t="s">
        <v>246</v>
      </c>
      <c r="S60">
        <v>3</v>
      </c>
      <c r="T60" t="s">
        <v>247</v>
      </c>
      <c r="U60" t="s">
        <v>247</v>
      </c>
      <c r="V60" t="s">
        <v>248</v>
      </c>
      <c r="W60" t="s">
        <v>249</v>
      </c>
      <c r="X60" t="s">
        <v>93</v>
      </c>
      <c r="Y60" t="s">
        <v>250</v>
      </c>
      <c r="Z60" t="s">
        <v>119</v>
      </c>
      <c r="AA60" t="s">
        <v>251</v>
      </c>
      <c r="AB60" t="s">
        <v>252</v>
      </c>
      <c r="AC60" t="s">
        <v>71</v>
      </c>
    </row>
    <row r="61" spans="1:29" x14ac:dyDescent="0.25">
      <c r="A61">
        <v>21</v>
      </c>
      <c r="B61">
        <v>20</v>
      </c>
      <c r="C61" t="s">
        <v>72</v>
      </c>
      <c r="D61" t="s">
        <v>253</v>
      </c>
      <c r="E61">
        <v>1</v>
      </c>
      <c r="F61">
        <v>12</v>
      </c>
      <c r="G61" t="s">
        <v>122</v>
      </c>
      <c r="H61" t="s">
        <v>254</v>
      </c>
      <c r="I61" t="s">
        <v>255</v>
      </c>
      <c r="J61" t="s">
        <v>238</v>
      </c>
      <c r="K61" t="s">
        <v>78</v>
      </c>
      <c r="L61" t="s">
        <v>79</v>
      </c>
      <c r="M61">
        <v>4</v>
      </c>
      <c r="N61">
        <v>5</v>
      </c>
      <c r="O61">
        <v>3</v>
      </c>
      <c r="P61">
        <v>4</v>
      </c>
      <c r="Q61">
        <v>4</v>
      </c>
      <c r="R61" t="s">
        <v>66</v>
      </c>
      <c r="S61">
        <v>5</v>
      </c>
      <c r="T61" t="s">
        <v>170</v>
      </c>
      <c r="U61" t="s">
        <v>107</v>
      </c>
      <c r="V61" t="s">
        <v>93</v>
      </c>
      <c r="W61" t="s">
        <v>83</v>
      </c>
      <c r="X61" t="s">
        <v>93</v>
      </c>
      <c r="Y61" t="s">
        <v>66</v>
      </c>
      <c r="Z61" t="s">
        <v>119</v>
      </c>
      <c r="AA61" t="s">
        <v>251</v>
      </c>
      <c r="AB61" t="s">
        <v>404</v>
      </c>
      <c r="AC61" t="s">
        <v>71</v>
      </c>
    </row>
    <row r="62" spans="1:29" x14ac:dyDescent="0.25">
      <c r="A62">
        <v>22</v>
      </c>
      <c r="B62">
        <v>42</v>
      </c>
      <c r="C62" t="s">
        <v>72</v>
      </c>
      <c r="D62" t="s">
        <v>73</v>
      </c>
      <c r="E62">
        <v>1</v>
      </c>
      <c r="F62">
        <v>22</v>
      </c>
      <c r="G62" t="s">
        <v>88</v>
      </c>
      <c r="H62" t="s">
        <v>258</v>
      </c>
      <c r="I62" t="s">
        <v>84</v>
      </c>
      <c r="J62" t="s">
        <v>166</v>
      </c>
      <c r="K62" t="s">
        <v>215</v>
      </c>
      <c r="L62" t="s">
        <v>259</v>
      </c>
      <c r="M62">
        <v>1</v>
      </c>
      <c r="N62">
        <v>5</v>
      </c>
      <c r="O62">
        <v>1</v>
      </c>
      <c r="P62">
        <v>5</v>
      </c>
      <c r="Q62" t="s">
        <v>108</v>
      </c>
      <c r="R62" t="s">
        <v>66</v>
      </c>
      <c r="S62">
        <v>1</v>
      </c>
      <c r="T62" t="s">
        <v>260</v>
      </c>
      <c r="U62" t="s">
        <v>64</v>
      </c>
      <c r="V62" t="s">
        <v>93</v>
      </c>
      <c r="W62" t="s">
        <v>66</v>
      </c>
      <c r="X62" t="s">
        <v>66</v>
      </c>
      <c r="Y62" t="s">
        <v>84</v>
      </c>
      <c r="Z62" t="s">
        <v>405</v>
      </c>
      <c r="AA62" t="s">
        <v>98</v>
      </c>
      <c r="AB62" t="s">
        <v>370</v>
      </c>
      <c r="AC62" t="s">
        <v>71</v>
      </c>
    </row>
    <row r="63" spans="1:29" x14ac:dyDescent="0.25">
      <c r="A63">
        <v>23</v>
      </c>
      <c r="B63">
        <v>46</v>
      </c>
      <c r="C63" t="s">
        <v>72</v>
      </c>
      <c r="D63" t="s">
        <v>263</v>
      </c>
      <c r="E63">
        <v>1</v>
      </c>
      <c r="F63">
        <v>6</v>
      </c>
      <c r="G63" t="s">
        <v>88</v>
      </c>
      <c r="H63" t="s">
        <v>264</v>
      </c>
      <c r="I63" t="s">
        <v>84</v>
      </c>
      <c r="J63" t="s">
        <v>166</v>
      </c>
      <c r="K63" t="s">
        <v>60</v>
      </c>
      <c r="L63" t="s">
        <v>79</v>
      </c>
      <c r="M63">
        <v>5</v>
      </c>
      <c r="N63">
        <v>1</v>
      </c>
      <c r="O63">
        <v>5</v>
      </c>
      <c r="P63">
        <v>5</v>
      </c>
      <c r="Q63">
        <v>2</v>
      </c>
      <c r="R63" t="s">
        <v>66</v>
      </c>
      <c r="S63">
        <v>2</v>
      </c>
      <c r="T63" t="s">
        <v>81</v>
      </c>
      <c r="U63" t="s">
        <v>265</v>
      </c>
      <c r="V63" t="s">
        <v>108</v>
      </c>
      <c r="W63" t="s">
        <v>93</v>
      </c>
      <c r="X63" t="s">
        <v>266</v>
      </c>
      <c r="Y63" t="s">
        <v>84</v>
      </c>
      <c r="Z63" t="s">
        <v>193</v>
      </c>
      <c r="AA63" t="s">
        <v>66</v>
      </c>
      <c r="AB63" t="s">
        <v>406</v>
      </c>
      <c r="AC63" t="s">
        <v>71</v>
      </c>
    </row>
    <row r="64" spans="1:29" x14ac:dyDescent="0.25">
      <c r="A64">
        <v>24</v>
      </c>
      <c r="B64">
        <v>41</v>
      </c>
      <c r="C64" t="s">
        <v>72</v>
      </c>
      <c r="D64" t="s">
        <v>268</v>
      </c>
      <c r="E64">
        <v>1</v>
      </c>
      <c r="F64">
        <v>8</v>
      </c>
      <c r="G64" t="s">
        <v>269</v>
      </c>
      <c r="H64" t="s">
        <v>270</v>
      </c>
      <c r="I64" t="s">
        <v>271</v>
      </c>
      <c r="J64" t="s">
        <v>91</v>
      </c>
      <c r="K64" t="s">
        <v>60</v>
      </c>
      <c r="L64" t="s">
        <v>79</v>
      </c>
      <c r="M64">
        <v>3</v>
      </c>
      <c r="N64">
        <v>3</v>
      </c>
      <c r="O64">
        <v>3</v>
      </c>
      <c r="P64" t="s">
        <v>108</v>
      </c>
      <c r="Q64">
        <v>1</v>
      </c>
      <c r="R64" t="s">
        <v>66</v>
      </c>
      <c r="S64">
        <v>2</v>
      </c>
      <c r="T64" t="s">
        <v>107</v>
      </c>
      <c r="U64" t="s">
        <v>272</v>
      </c>
      <c r="V64" t="s">
        <v>169</v>
      </c>
      <c r="W64" t="s">
        <v>274</v>
      </c>
      <c r="X64" t="s">
        <v>66</v>
      </c>
      <c r="Y64" t="s">
        <v>84</v>
      </c>
      <c r="Z64" t="s">
        <v>119</v>
      </c>
      <c r="AA64" t="s">
        <v>66</v>
      </c>
      <c r="AB64" t="s">
        <v>407</v>
      </c>
      <c r="AC64" t="s">
        <v>71</v>
      </c>
    </row>
    <row r="65" spans="1:29" hidden="1" x14ac:dyDescent="0.25">
      <c r="A65">
        <v>25</v>
      </c>
      <c r="B65">
        <v>53</v>
      </c>
      <c r="C65" t="s">
        <v>54</v>
      </c>
      <c r="D65" t="s">
        <v>189</v>
      </c>
      <c r="E65">
        <v>1</v>
      </c>
      <c r="F65">
        <v>16</v>
      </c>
      <c r="G65" t="s">
        <v>277</v>
      </c>
      <c r="H65" t="s">
        <v>278</v>
      </c>
      <c r="I65" t="s">
        <v>279</v>
      </c>
      <c r="J65" t="s">
        <v>91</v>
      </c>
      <c r="K65" t="s">
        <v>60</v>
      </c>
      <c r="L65" t="s">
        <v>259</v>
      </c>
      <c r="M65">
        <v>1</v>
      </c>
      <c r="N65">
        <v>4</v>
      </c>
      <c r="O65">
        <v>3</v>
      </c>
      <c r="P65">
        <v>2</v>
      </c>
      <c r="Q65">
        <v>4</v>
      </c>
      <c r="R65" t="s">
        <v>280</v>
      </c>
      <c r="S65">
        <v>2</v>
      </c>
      <c r="T65" t="s">
        <v>330</v>
      </c>
      <c r="U65" t="s">
        <v>331</v>
      </c>
      <c r="V65" t="s">
        <v>108</v>
      </c>
      <c r="W65" t="s">
        <v>108</v>
      </c>
      <c r="X65" t="s">
        <v>281</v>
      </c>
      <c r="Y65" t="s">
        <v>93</v>
      </c>
      <c r="Z65" t="s">
        <v>66</v>
      </c>
      <c r="AA65" t="s">
        <v>98</v>
      </c>
      <c r="AB65" t="s">
        <v>282</v>
      </c>
      <c r="AC65" t="s">
        <v>71</v>
      </c>
    </row>
    <row r="66" spans="1:29" x14ac:dyDescent="0.25">
      <c r="A66">
        <v>26</v>
      </c>
      <c r="B66">
        <v>28</v>
      </c>
      <c r="C66" t="s">
        <v>72</v>
      </c>
      <c r="D66" t="s">
        <v>283</v>
      </c>
      <c r="E66">
        <v>1</v>
      </c>
      <c r="F66">
        <v>0.4</v>
      </c>
      <c r="G66" t="s">
        <v>174</v>
      </c>
      <c r="H66" t="s">
        <v>284</v>
      </c>
      <c r="I66" t="s">
        <v>285</v>
      </c>
      <c r="J66" t="s">
        <v>91</v>
      </c>
      <c r="K66" t="s">
        <v>286</v>
      </c>
      <c r="L66" t="s">
        <v>168</v>
      </c>
      <c r="M66">
        <v>3</v>
      </c>
      <c r="N66">
        <v>3</v>
      </c>
      <c r="O66">
        <v>1</v>
      </c>
      <c r="P66" t="s">
        <v>108</v>
      </c>
      <c r="Q66" t="s">
        <v>108</v>
      </c>
      <c r="R66" t="s">
        <v>66</v>
      </c>
      <c r="S66">
        <v>4</v>
      </c>
      <c r="T66" t="s">
        <v>287</v>
      </c>
      <c r="U66" t="s">
        <v>64</v>
      </c>
      <c r="V66" t="s">
        <v>93</v>
      </c>
      <c r="W66" t="s">
        <v>66</v>
      </c>
      <c r="X66" t="s">
        <v>93</v>
      </c>
      <c r="Y66" t="s">
        <v>93</v>
      </c>
      <c r="Z66" t="s">
        <v>119</v>
      </c>
      <c r="AA66" t="s">
        <v>66</v>
      </c>
      <c r="AB66" t="s">
        <v>364</v>
      </c>
      <c r="AC66" t="s">
        <v>71</v>
      </c>
    </row>
    <row r="67" spans="1:29" hidden="1" x14ac:dyDescent="0.25">
      <c r="A67">
        <v>27</v>
      </c>
      <c r="B67">
        <v>50</v>
      </c>
      <c r="C67" t="s">
        <v>54</v>
      </c>
      <c r="D67" t="s">
        <v>204</v>
      </c>
      <c r="E67">
        <v>1</v>
      </c>
      <c r="F67">
        <v>10</v>
      </c>
      <c r="G67" t="s">
        <v>291</v>
      </c>
      <c r="H67" t="s">
        <v>292</v>
      </c>
      <c r="I67" t="s">
        <v>293</v>
      </c>
      <c r="J67" t="s">
        <v>91</v>
      </c>
      <c r="K67" t="s">
        <v>60</v>
      </c>
      <c r="L67" t="s">
        <v>294</v>
      </c>
      <c r="M67">
        <v>5</v>
      </c>
      <c r="N67">
        <v>5</v>
      </c>
      <c r="O67">
        <v>1</v>
      </c>
      <c r="P67">
        <v>5</v>
      </c>
      <c r="Q67">
        <v>2</v>
      </c>
      <c r="R67" t="s">
        <v>295</v>
      </c>
      <c r="S67">
        <v>1</v>
      </c>
      <c r="T67" t="s">
        <v>332</v>
      </c>
      <c r="U67" t="s">
        <v>287</v>
      </c>
      <c r="V67" t="s">
        <v>296</v>
      </c>
      <c r="W67" t="s">
        <v>130</v>
      </c>
      <c r="X67" t="s">
        <v>297</v>
      </c>
      <c r="Y67" t="s">
        <v>84</v>
      </c>
      <c r="Z67" t="s">
        <v>298</v>
      </c>
      <c r="AA67" t="s">
        <v>98</v>
      </c>
      <c r="AB67" t="s">
        <v>299</v>
      </c>
      <c r="AC67" t="s">
        <v>71</v>
      </c>
    </row>
    <row r="68" spans="1:29" hidden="1" x14ac:dyDescent="0.25">
      <c r="A68">
        <v>28</v>
      </c>
      <c r="B68">
        <v>42</v>
      </c>
      <c r="C68" t="s">
        <v>54</v>
      </c>
      <c r="D68" t="s">
        <v>300</v>
      </c>
      <c r="E68">
        <v>1</v>
      </c>
      <c r="F68">
        <v>5</v>
      </c>
      <c r="G68" t="s">
        <v>301</v>
      </c>
      <c r="H68" t="s">
        <v>302</v>
      </c>
      <c r="I68" t="s">
        <v>84</v>
      </c>
      <c r="J68" t="s">
        <v>91</v>
      </c>
      <c r="K68" t="s">
        <v>303</v>
      </c>
      <c r="L68" t="s">
        <v>304</v>
      </c>
      <c r="M68">
        <v>3</v>
      </c>
      <c r="N68">
        <v>4</v>
      </c>
      <c r="O68">
        <v>3</v>
      </c>
      <c r="P68">
        <v>3</v>
      </c>
      <c r="Q68" t="s">
        <v>108</v>
      </c>
      <c r="R68" t="s">
        <v>305</v>
      </c>
      <c r="S68">
        <v>3</v>
      </c>
      <c r="T68" t="s">
        <v>149</v>
      </c>
      <c r="U68" t="s">
        <v>287</v>
      </c>
      <c r="V68" t="s">
        <v>306</v>
      </c>
      <c r="W68" t="s">
        <v>83</v>
      </c>
      <c r="X68" t="s">
        <v>307</v>
      </c>
      <c r="Y68" t="s">
        <v>93</v>
      </c>
      <c r="Z68" t="s">
        <v>119</v>
      </c>
      <c r="AA68" t="s">
        <v>66</v>
      </c>
      <c r="AB68" t="s">
        <v>308</v>
      </c>
      <c r="AC68" t="s">
        <v>71</v>
      </c>
    </row>
    <row r="69" spans="1:29" x14ac:dyDescent="0.25">
      <c r="A69">
        <v>29</v>
      </c>
      <c r="B69">
        <v>41</v>
      </c>
      <c r="C69" t="s">
        <v>72</v>
      </c>
      <c r="D69" t="s">
        <v>309</v>
      </c>
      <c r="E69">
        <v>1</v>
      </c>
      <c r="F69">
        <v>5</v>
      </c>
      <c r="G69" t="s">
        <v>310</v>
      </c>
      <c r="H69" t="s">
        <v>311</v>
      </c>
      <c r="I69" t="s">
        <v>84</v>
      </c>
      <c r="J69" t="s">
        <v>312</v>
      </c>
      <c r="K69" t="s">
        <v>60</v>
      </c>
      <c r="L69" t="s">
        <v>313</v>
      </c>
      <c r="M69">
        <v>5</v>
      </c>
      <c r="N69">
        <v>5</v>
      </c>
      <c r="O69">
        <v>1</v>
      </c>
      <c r="P69">
        <v>4</v>
      </c>
      <c r="Q69">
        <v>4</v>
      </c>
      <c r="R69" t="s">
        <v>66</v>
      </c>
      <c r="S69">
        <v>2</v>
      </c>
      <c r="T69" t="s">
        <v>108</v>
      </c>
      <c r="U69" t="s">
        <v>199</v>
      </c>
      <c r="V69" t="s">
        <v>93</v>
      </c>
      <c r="W69" t="s">
        <v>151</v>
      </c>
      <c r="X69" t="s">
        <v>93</v>
      </c>
      <c r="Y69" t="s">
        <v>93</v>
      </c>
      <c r="Z69" t="s">
        <v>193</v>
      </c>
      <c r="AA69" t="s">
        <v>66</v>
      </c>
      <c r="AB69" t="s">
        <v>408</v>
      </c>
      <c r="AC69" t="s">
        <v>71</v>
      </c>
    </row>
    <row r="70" spans="1:29" x14ac:dyDescent="0.25">
      <c r="A70">
        <v>30</v>
      </c>
      <c r="B70">
        <v>19</v>
      </c>
      <c r="C70" t="s">
        <v>72</v>
      </c>
      <c r="D70" t="s">
        <v>317</v>
      </c>
      <c r="E70">
        <v>1</v>
      </c>
      <c r="F70">
        <v>19</v>
      </c>
      <c r="G70" t="s">
        <v>122</v>
      </c>
      <c r="H70" t="s">
        <v>318</v>
      </c>
      <c r="I70" t="s">
        <v>319</v>
      </c>
      <c r="J70" t="s">
        <v>77</v>
      </c>
      <c r="K70" t="s">
        <v>60</v>
      </c>
      <c r="L70" t="s">
        <v>61</v>
      </c>
      <c r="M70">
        <v>2</v>
      </c>
      <c r="N70">
        <v>2</v>
      </c>
      <c r="O70">
        <v>3</v>
      </c>
      <c r="P70" t="s">
        <v>108</v>
      </c>
      <c r="Q70">
        <v>3</v>
      </c>
      <c r="R70" t="s">
        <v>93</v>
      </c>
      <c r="S70">
        <v>1</v>
      </c>
      <c r="T70" t="s">
        <v>321</v>
      </c>
      <c r="U70" t="s">
        <v>81</v>
      </c>
      <c r="V70" t="s">
        <v>93</v>
      </c>
      <c r="W70" t="s">
        <v>83</v>
      </c>
      <c r="X70" t="s">
        <v>93</v>
      </c>
      <c r="Y70" t="s">
        <v>93</v>
      </c>
      <c r="Z70" t="s">
        <v>119</v>
      </c>
      <c r="AA70" t="s">
        <v>66</v>
      </c>
      <c r="AB70" t="s">
        <v>370</v>
      </c>
      <c r="AC70" t="s">
        <v>71</v>
      </c>
    </row>
    <row r="71" spans="1:29" x14ac:dyDescent="0.25">
      <c r="K71" s="21" t="s">
        <v>409</v>
      </c>
      <c r="L71" t="s">
        <v>410</v>
      </c>
    </row>
    <row r="72" spans="1:29" x14ac:dyDescent="0.25">
      <c r="F72">
        <f>AVERAGE(F42:F70)</f>
        <v>14.131034482758619</v>
      </c>
      <c r="K72" s="21" t="s">
        <v>411</v>
      </c>
      <c r="L72" t="s">
        <v>412</v>
      </c>
      <c r="R72" t="s">
        <v>413</v>
      </c>
      <c r="S72">
        <v>35</v>
      </c>
      <c r="V72" t="s">
        <v>414</v>
      </c>
      <c r="W72" t="s">
        <v>415</v>
      </c>
      <c r="X72" t="s">
        <v>416</v>
      </c>
      <c r="Y72" t="s">
        <v>417</v>
      </c>
      <c r="Z72" t="s">
        <v>418</v>
      </c>
      <c r="AA72" t="s">
        <v>419</v>
      </c>
    </row>
    <row r="73" spans="1:29" x14ac:dyDescent="0.25">
      <c r="K73" s="21" t="s">
        <v>420</v>
      </c>
    </row>
    <row r="74" spans="1:29" x14ac:dyDescent="0.25">
      <c r="K74" s="21" t="s">
        <v>394</v>
      </c>
    </row>
    <row r="75" spans="1:29" x14ac:dyDescent="0.25">
      <c r="K75" s="21" t="s">
        <v>421</v>
      </c>
    </row>
    <row r="76" spans="1:29" x14ac:dyDescent="0.25">
      <c r="AA76" t="s">
        <v>422</v>
      </c>
    </row>
    <row r="77" spans="1:29" x14ac:dyDescent="0.25">
      <c r="J77" t="s">
        <v>423</v>
      </c>
      <c r="K77" s="21" t="s">
        <v>424</v>
      </c>
      <c r="W77" t="s">
        <v>425</v>
      </c>
    </row>
  </sheetData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notas </vt:lpstr>
      <vt:lpstr>50s</vt:lpstr>
      <vt:lpstr>40s</vt:lpstr>
      <vt:lpstr>30s</vt:lpstr>
      <vt:lpstr>20s</vt:lpstr>
      <vt:lpstr>CxExcl</vt:lpstr>
      <vt:lpstr>Escalas </vt:lpstr>
      <vt:lpstr>Sheet1</vt:lpstr>
      <vt:lpstr>genero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Sebastian Royo Diaz</cp:lastModifiedBy>
  <cp:revision/>
  <dcterms:created xsi:type="dcterms:W3CDTF">2025-04-14T23:41:22Z</dcterms:created>
  <dcterms:modified xsi:type="dcterms:W3CDTF">2025-05-26T20:23:22Z</dcterms:modified>
  <cp:category/>
  <cp:contentStatus/>
</cp:coreProperties>
</file>