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filterPrivacy="1"/>
  <xr:revisionPtr revIDLastSave="0" documentId="12_ncr:500000_{0D9A34E0-2871-4CD0-89FE-8CB6EF80DD41}" xr6:coauthVersionLast="33" xr6:coauthVersionMax="33" xr10:uidLastSave="{00000000-0000-0000-0000-000000000000}"/>
  <bookViews>
    <workbookView xWindow="0" yWindow="0" windowWidth="22260" windowHeight="12645" tabRatio="902" xr2:uid="{00000000-000D-0000-FFFF-FFFF00000000}"/>
  </bookViews>
  <sheets>
    <sheet name="BETAS" sheetId="3" r:id="rId1"/>
    <sheet name="PRONOSTICOS" sheetId="1" r:id="rId2"/>
    <sheet name="RET ANORMALES" sheetId="2" r:id="rId3"/>
    <sheet name="VARIANZA" sheetId="6" r:id="rId4"/>
    <sheet name="ESTADISTICO J" sheetId="5" r:id="rId5"/>
    <sheet name="TABLA DE DATOS" sheetId="7" r:id="rId6"/>
    <sheet name="VOLATILIDAD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2" i="2" l="1" a="1"/>
  <c r="BB2" i="2" s="1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BA5" i="2"/>
  <c r="BA4" i="2"/>
  <c r="BA3" i="2"/>
  <c r="BA2" i="2"/>
  <c r="BB25" i="2" l="1"/>
  <c r="BB17" i="2"/>
  <c r="BB13" i="2"/>
  <c r="BB5" i="2"/>
  <c r="BB24" i="2"/>
  <c r="BB16" i="2"/>
  <c r="BB12" i="2"/>
  <c r="BB4" i="2"/>
  <c r="BB23" i="2"/>
  <c r="BB19" i="2"/>
  <c r="BB15" i="2"/>
  <c r="BB11" i="2"/>
  <c r="BB7" i="2"/>
  <c r="BB3" i="2"/>
  <c r="BB21" i="2"/>
  <c r="BB9" i="2"/>
  <c r="BB20" i="2"/>
  <c r="BB8" i="2"/>
  <c r="BB22" i="2"/>
  <c r="BB18" i="2"/>
  <c r="BB14" i="2"/>
  <c r="BB10" i="2"/>
  <c r="BB6" i="2"/>
  <c r="C35" i="6"/>
  <c r="B35" i="6"/>
  <c r="C6" i="1" l="1"/>
  <c r="AB2" i="2" s="1"/>
  <c r="U2" i="6" l="1"/>
  <c r="V2" i="6"/>
  <c r="W2" i="6"/>
  <c r="U3" i="6"/>
  <c r="V3" i="6"/>
  <c r="W3" i="6"/>
  <c r="U4" i="6"/>
  <c r="V4" i="6"/>
  <c r="W4" i="6"/>
  <c r="U5" i="6"/>
  <c r="V5" i="6"/>
  <c r="W5" i="6"/>
  <c r="U6" i="6"/>
  <c r="V6" i="6"/>
  <c r="W6" i="6"/>
  <c r="U7" i="6"/>
  <c r="V7" i="6"/>
  <c r="W7" i="6"/>
  <c r="U8" i="6"/>
  <c r="V8" i="6"/>
  <c r="W8" i="6"/>
  <c r="U9" i="6"/>
  <c r="V9" i="6"/>
  <c r="W9" i="6"/>
  <c r="U10" i="6"/>
  <c r="V10" i="6"/>
  <c r="W10" i="6"/>
  <c r="U11" i="6"/>
  <c r="V11" i="6"/>
  <c r="W11" i="6"/>
  <c r="U12" i="6"/>
  <c r="V12" i="6"/>
  <c r="W12" i="6"/>
  <c r="U13" i="6"/>
  <c r="V13" i="6"/>
  <c r="W13" i="6"/>
  <c r="U14" i="6"/>
  <c r="V14" i="6"/>
  <c r="W14" i="6"/>
  <c r="U15" i="6"/>
  <c r="V15" i="6"/>
  <c r="W15" i="6"/>
  <c r="U16" i="6"/>
  <c r="V16" i="6"/>
  <c r="W16" i="6"/>
  <c r="U17" i="6"/>
  <c r="V17" i="6"/>
  <c r="W17" i="6"/>
  <c r="U18" i="6"/>
  <c r="V18" i="6"/>
  <c r="W18" i="6"/>
  <c r="U19" i="6"/>
  <c r="V19" i="6"/>
  <c r="W19" i="6"/>
  <c r="U20" i="6"/>
  <c r="V20" i="6"/>
  <c r="W20" i="6"/>
  <c r="U21" i="6"/>
  <c r="V21" i="6"/>
  <c r="W21" i="6"/>
  <c r="U22" i="6"/>
  <c r="V22" i="6"/>
  <c r="W22" i="6"/>
  <c r="U23" i="6"/>
  <c r="V23" i="6"/>
  <c r="W23" i="6"/>
  <c r="U24" i="6"/>
  <c r="V24" i="6"/>
  <c r="W24" i="6"/>
  <c r="U25" i="6"/>
  <c r="V25" i="6"/>
  <c r="W25" i="6"/>
  <c r="U26" i="6"/>
  <c r="V26" i="6"/>
  <c r="W26" i="6"/>
  <c r="U27" i="6"/>
  <c r="V27" i="6"/>
  <c r="W27" i="6"/>
  <c r="U28" i="6"/>
  <c r="V28" i="6"/>
  <c r="W28" i="6"/>
  <c r="U29" i="6"/>
  <c r="V29" i="6"/>
  <c r="W29" i="6"/>
  <c r="U30" i="6"/>
  <c r="V30" i="6"/>
  <c r="W30" i="6"/>
  <c r="U31" i="6"/>
  <c r="V31" i="6"/>
  <c r="W31" i="6"/>
  <c r="U32" i="6"/>
  <c r="V32" i="6"/>
  <c r="W32" i="6"/>
  <c r="R2" i="6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Z36" i="1" l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Y32" i="6" l="1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X32" i="6" l="1"/>
  <c r="T32" i="6"/>
  <c r="S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Y31" i="6"/>
  <c r="X31" i="6"/>
  <c r="T31" i="6"/>
  <c r="S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Y30" i="6"/>
  <c r="X30" i="6"/>
  <c r="T30" i="6"/>
  <c r="S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Y29" i="6"/>
  <c r="X29" i="6"/>
  <c r="T29" i="6"/>
  <c r="S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Y28" i="6"/>
  <c r="X28" i="6"/>
  <c r="T28" i="6"/>
  <c r="S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Y27" i="6"/>
  <c r="X27" i="6"/>
  <c r="T27" i="6"/>
  <c r="S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Y26" i="6"/>
  <c r="X26" i="6"/>
  <c r="T26" i="6"/>
  <c r="S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Y25" i="6"/>
  <c r="X25" i="6"/>
  <c r="T25" i="6"/>
  <c r="S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Y24" i="6"/>
  <c r="X24" i="6"/>
  <c r="T24" i="6"/>
  <c r="S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Y23" i="6"/>
  <c r="X23" i="6"/>
  <c r="T23" i="6"/>
  <c r="S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Y22" i="6"/>
  <c r="X22" i="6"/>
  <c r="T22" i="6"/>
  <c r="S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Y21" i="6"/>
  <c r="X21" i="6"/>
  <c r="T21" i="6"/>
  <c r="S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Y20" i="6"/>
  <c r="X20" i="6"/>
  <c r="T20" i="6"/>
  <c r="S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Y19" i="6"/>
  <c r="X19" i="6"/>
  <c r="T19" i="6"/>
  <c r="S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Y18" i="6"/>
  <c r="X18" i="6"/>
  <c r="T18" i="6"/>
  <c r="S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Y17" i="6"/>
  <c r="X17" i="6"/>
  <c r="T17" i="6"/>
  <c r="S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Y16" i="6"/>
  <c r="X16" i="6"/>
  <c r="T16" i="6"/>
  <c r="S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Y15" i="6"/>
  <c r="X15" i="6"/>
  <c r="T15" i="6"/>
  <c r="S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Y14" i="6"/>
  <c r="X14" i="6"/>
  <c r="T14" i="6"/>
  <c r="S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Y13" i="6"/>
  <c r="X13" i="6"/>
  <c r="T13" i="6"/>
  <c r="S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Y12" i="6"/>
  <c r="X12" i="6"/>
  <c r="T12" i="6"/>
  <c r="S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Y11" i="6"/>
  <c r="X11" i="6"/>
  <c r="T11" i="6"/>
  <c r="S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Y10" i="6"/>
  <c r="X10" i="6"/>
  <c r="T10" i="6"/>
  <c r="S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Y9" i="6"/>
  <c r="X9" i="6"/>
  <c r="T9" i="6"/>
  <c r="S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Y8" i="6"/>
  <c r="X8" i="6"/>
  <c r="T8" i="6"/>
  <c r="S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Y7" i="6"/>
  <c r="X7" i="6"/>
  <c r="T7" i="6"/>
  <c r="S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Y6" i="6"/>
  <c r="X6" i="6"/>
  <c r="T6" i="6"/>
  <c r="S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Y5" i="6"/>
  <c r="X5" i="6"/>
  <c r="T5" i="6"/>
  <c r="S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Y4" i="6"/>
  <c r="X4" i="6"/>
  <c r="T4" i="6"/>
  <c r="S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Y3" i="6"/>
  <c r="X3" i="6"/>
  <c r="T3" i="6"/>
  <c r="S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Y2" i="6"/>
  <c r="X2" i="6"/>
  <c r="T2" i="6"/>
  <c r="S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D32" i="7" l="1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2" i="7"/>
  <c r="AY32" i="2" l="1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B4" i="2"/>
  <c r="AB3" i="2"/>
  <c r="Y35" i="6" l="1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B38" i="6" l="1"/>
  <c r="B2" i="5" s="1"/>
  <c r="B10" i="5" s="1"/>
  <c r="AK34" i="2" l="1"/>
  <c r="AS34" i="2"/>
  <c r="AW34" i="2"/>
  <c r="AJ34" i="2"/>
  <c r="AN34" i="2"/>
  <c r="AR34" i="2"/>
  <c r="AV34" i="2"/>
  <c r="AO34" i="2"/>
  <c r="AI34" i="2"/>
  <c r="AM34" i="2"/>
  <c r="AQ34" i="2"/>
  <c r="AU34" i="2"/>
  <c r="AY34" i="2"/>
  <c r="AH34" i="2"/>
  <c r="AL34" i="2"/>
  <c r="AP34" i="2"/>
  <c r="AT34" i="2"/>
  <c r="AX34" i="2"/>
  <c r="AG34" i="2"/>
  <c r="AF34" i="2"/>
  <c r="AE34" i="2"/>
  <c r="AD34" i="2"/>
  <c r="AB36" i="2" l="1"/>
  <c r="AC34" i="2"/>
  <c r="AB34" i="2"/>
  <c r="AB35" i="2" l="1"/>
  <c r="B1" i="5" s="1"/>
  <c r="B9" i="5" l="1"/>
  <c r="D9" i="5" s="1"/>
  <c r="G10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PRONOSTICOS RENDIMIENTO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Retorno real
</t>
        </r>
      </text>
    </comment>
    <comment ref="AB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retronos anormales
</t>
        </r>
      </text>
    </comment>
  </commentList>
</comments>
</file>

<file path=xl/sharedStrings.xml><?xml version="1.0" encoding="utf-8"?>
<sst xmlns="http://schemas.openxmlformats.org/spreadsheetml/2006/main" count="167" uniqueCount="88">
  <si>
    <t>RM_COLCAP</t>
  </si>
  <si>
    <t>FECHA</t>
  </si>
  <si>
    <t>Rit_BANCOL</t>
  </si>
  <si>
    <t>BCOLOM</t>
  </si>
  <si>
    <t>BOGOTA</t>
  </si>
  <si>
    <t>CELSIA</t>
  </si>
  <si>
    <t>CEMARGOS</t>
  </si>
  <si>
    <t>CLH</t>
  </si>
  <si>
    <t>CNEC</t>
  </si>
  <si>
    <t>CONCRET</t>
  </si>
  <si>
    <t>CORFICOL</t>
  </si>
  <si>
    <t>ECOP</t>
  </si>
  <si>
    <t>EEB</t>
  </si>
  <si>
    <t>ETB</t>
  </si>
  <si>
    <t>ÉXITO</t>
  </si>
  <si>
    <t>GARGOS</t>
  </si>
  <si>
    <t>AVAL</t>
  </si>
  <si>
    <t>SURA</t>
  </si>
  <si>
    <t>ISA</t>
  </si>
  <si>
    <t>NUTRESA</t>
  </si>
  <si>
    <t>PBANCOL</t>
  </si>
  <si>
    <t>PAVAL</t>
  </si>
  <si>
    <t>PAVH</t>
  </si>
  <si>
    <t>PCEMARGOS</t>
  </si>
  <si>
    <t>PDAVIENDA</t>
  </si>
  <si>
    <t>PGARGOS</t>
  </si>
  <si>
    <t>PGSURA</t>
  </si>
  <si>
    <t>BANCOL</t>
  </si>
  <si>
    <t>Rit_BOGOTA</t>
  </si>
  <si>
    <t>Rit_CELSIA</t>
  </si>
  <si>
    <t>Rit_CEMARGOS</t>
  </si>
  <si>
    <t>Rit_CLH</t>
  </si>
  <si>
    <t>Rit_CNEC</t>
  </si>
  <si>
    <t>Rit_CONCRET</t>
  </si>
  <si>
    <t>Rit_CORFICOL</t>
  </si>
  <si>
    <t>Rit_ECOP</t>
  </si>
  <si>
    <t>Rit_EEB</t>
  </si>
  <si>
    <t>Rit_ETB</t>
  </si>
  <si>
    <t>Rit_ÉXITO</t>
  </si>
  <si>
    <t>Rit_GARGOS</t>
  </si>
  <si>
    <t>Rit_AVAL</t>
  </si>
  <si>
    <t>Rit_SURA</t>
  </si>
  <si>
    <t>Rit_ISA</t>
  </si>
  <si>
    <t>Rit_NUTRESA</t>
  </si>
  <si>
    <t>Rit_PBANCOL</t>
  </si>
  <si>
    <t>Rit_PAVAL</t>
  </si>
  <si>
    <t>Rit_PAVH</t>
  </si>
  <si>
    <t>Rit_PCEMARGOS</t>
  </si>
  <si>
    <t>Rit_PDAVIENDA</t>
  </si>
  <si>
    <t>Rit_PGARGOS</t>
  </si>
  <si>
    <t>Rit_PGSURA</t>
  </si>
  <si>
    <t>ARit_BANCOL</t>
  </si>
  <si>
    <t>ARit_BOGOTA</t>
  </si>
  <si>
    <t>ARit_CELSIA</t>
  </si>
  <si>
    <t>ARit_CEMARGOS</t>
  </si>
  <si>
    <t>ARit_CLH</t>
  </si>
  <si>
    <t>ARit_CNEC</t>
  </si>
  <si>
    <t>ARit_CONCRET</t>
  </si>
  <si>
    <t>ARit_CORFICOL</t>
  </si>
  <si>
    <t>ARit_ECOP</t>
  </si>
  <si>
    <t>ARit_EEB</t>
  </si>
  <si>
    <t>ARit_ETB</t>
  </si>
  <si>
    <t>ARit_ÉXITO</t>
  </si>
  <si>
    <t>ARit_GARGOS</t>
  </si>
  <si>
    <t>ARit_AVAL</t>
  </si>
  <si>
    <t>ARit_SURA</t>
  </si>
  <si>
    <t>ARit_ISA</t>
  </si>
  <si>
    <t>ARit_NUTRESA</t>
  </si>
  <si>
    <t>ARit_PBANCOL</t>
  </si>
  <si>
    <t>ARit_PAVAL</t>
  </si>
  <si>
    <t>ARit_PAVH</t>
  </si>
  <si>
    <t>ARit_PCEMARGOS</t>
  </si>
  <si>
    <t>ARit_PDAVIENDA</t>
  </si>
  <si>
    <t>ARit_PGARGOS</t>
  </si>
  <si>
    <t>ARit_PGSURA</t>
  </si>
  <si>
    <t>CAR</t>
  </si>
  <si>
    <t>ACAR</t>
  </si>
  <si>
    <t>ACCION</t>
  </si>
  <si>
    <t>N</t>
  </si>
  <si>
    <t>T0</t>
  </si>
  <si>
    <t>t1</t>
  </si>
  <si>
    <t>=</t>
  </si>
  <si>
    <t xml:space="preserve">J =   </t>
  </si>
  <si>
    <t>|</t>
  </si>
  <si>
    <t>RENDIMIENTO</t>
  </si>
  <si>
    <t>VOLATILIDAD</t>
  </si>
  <si>
    <t>VALOR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</si>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</sst>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000_-;\-* #,##0.000000_-;_-* &quot;-&quot;??_-;_-@_-"/>
    <numFmt numFmtId="165" formatCode="0.000000"/>
    <numFmt numFmtId="166" formatCode="dd/mm/yyyy\ hh:mm:ss"/>
    <numFmt numFmtId="167" formatCode="_-* #,##0.00000_-;\-* #,##0.00000_-;_-* &quot;-&quot;??_-;_-@_-"/>
    <numFmt numFmtId="168" formatCode="_-* #,##0_-;\-* #,##0_-;_-* &quot;-&quot;??_-;_-@_-"/>
    <numFmt numFmtId="169" formatCode="_-* #,##0.000_-;\-* #,##0.000_-;_-* &quot;-&quot;??_-;_-@_-"/>
    <numFmt numFmtId="170" formatCode="0.0000"/>
    <numFmt numFmtId="171" formatCode="_-* #,##0.0000_-;\-* #,##0.0000_-;_-* &quot;-&quot;??_-;_-@_-"/>
    <numFmt numFmtId="172" formatCode="#,##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3" fontId="2" fillId="0" borderId="0" applyNumberFormat="0" applyFont="0" applyFill="0" applyBorder="0" applyAlignment="0" applyProtection="0"/>
    <xf numFmtId="9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9" fontId="5" fillId="0" borderId="0" applyNumberFormat="0" applyFont="0" applyFill="0" applyBorder="0" applyAlignment="0" applyProtection="0"/>
    <xf numFmtId="43" fontId="6" fillId="0" borderId="0" applyFont="0" applyFill="0" applyBorder="0" applyAlignment="0" applyProtection="0"/>
  </cellStyleXfs>
  <cellXfs count="54">
    <xf numFmtId="0" fontId="0" fillId="0" borderId="0" xfId="0"/>
    <xf numFmtId="165" fontId="0" fillId="0" borderId="0" xfId="0" applyNumberFormat="1"/>
    <xf numFmtId="0" fontId="7" fillId="2" borderId="0" xfId="0" applyFont="1" applyFill="1"/>
    <xf numFmtId="164" fontId="7" fillId="2" borderId="0" xfId="9" applyNumberFormat="1" applyFont="1" applyFill="1"/>
    <xf numFmtId="165" fontId="7" fillId="2" borderId="0" xfId="0" applyNumberFormat="1" applyFont="1" applyFill="1"/>
    <xf numFmtId="0" fontId="0" fillId="0" borderId="1" xfId="0" applyBorder="1"/>
    <xf numFmtId="22" fontId="0" fillId="0" borderId="1" xfId="0" applyNumberFormat="1" applyFont="1" applyFill="1" applyBorder="1" applyAlignment="1"/>
    <xf numFmtId="164" fontId="1" fillId="0" borderId="1" xfId="2" applyNumberFormat="1" applyFont="1" applyBorder="1"/>
    <xf numFmtId="165" fontId="0" fillId="0" borderId="1" xfId="0" applyNumberFormat="1" applyBorder="1"/>
    <xf numFmtId="164" fontId="0" fillId="0" borderId="1" xfId="0" applyNumberFormat="1" applyBorder="1"/>
    <xf numFmtId="166" fontId="2" fillId="0" borderId="1" xfId="6" applyNumberFormat="1" applyFont="1" applyFill="1" applyBorder="1" applyAlignment="1"/>
    <xf numFmtId="0" fontId="7" fillId="3" borderId="1" xfId="0" applyFont="1" applyFill="1" applyBorder="1"/>
    <xf numFmtId="165" fontId="0" fillId="0" borderId="1" xfId="0" applyNumberFormat="1" applyFont="1" applyFill="1" applyBorder="1" applyAlignment="1"/>
    <xf numFmtId="165" fontId="5" fillId="0" borderId="1" xfId="7" applyNumberFormat="1" applyFont="1" applyFill="1" applyBorder="1" applyAlignment="1"/>
    <xf numFmtId="0" fontId="7" fillId="2" borderId="0" xfId="0" applyFont="1" applyFill="1" applyAlignment="1">
      <alignment horizontal="right"/>
    </xf>
    <xf numFmtId="168" fontId="0" fillId="0" borderId="0" xfId="9" applyNumberFormat="1" applyFont="1"/>
    <xf numFmtId="43" fontId="0" fillId="0" borderId="0" xfId="9" applyNumberFormat="1" applyFont="1"/>
    <xf numFmtId="167" fontId="0" fillId="0" borderId="1" xfId="9" applyNumberFormat="1" applyFont="1" applyBorder="1"/>
    <xf numFmtId="43" fontId="7" fillId="2" borderId="0" xfId="9" applyNumberFormat="1" applyFont="1" applyFill="1" applyBorder="1"/>
    <xf numFmtId="0" fontId="7" fillId="0" borderId="0" xfId="0" applyFont="1"/>
    <xf numFmtId="43" fontId="7" fillId="0" borderId="0" xfId="0" applyNumberFormat="1" applyFont="1"/>
    <xf numFmtId="167" fontId="0" fillId="0" borderId="0" xfId="9" applyNumberFormat="1" applyFont="1"/>
    <xf numFmtId="167" fontId="0" fillId="0" borderId="2" xfId="9" applyNumberFormat="1" applyFont="1" applyBorder="1"/>
    <xf numFmtId="22" fontId="7" fillId="0" borderId="1" xfId="0" applyNumberFormat="1" applyFont="1" applyFill="1" applyBorder="1" applyAlignment="1"/>
    <xf numFmtId="167" fontId="7" fillId="0" borderId="1" xfId="9" applyNumberFormat="1" applyFont="1" applyBorder="1"/>
    <xf numFmtId="165" fontId="7" fillId="0" borderId="1" xfId="0" applyNumberFormat="1" applyFont="1" applyFill="1" applyBorder="1" applyAlignment="1"/>
    <xf numFmtId="0" fontId="7" fillId="0" borderId="1" xfId="0" applyFont="1" applyBorder="1"/>
    <xf numFmtId="165" fontId="8" fillId="0" borderId="1" xfId="7" applyNumberFormat="1" applyFont="1" applyFill="1" applyBorder="1" applyAlignment="1"/>
    <xf numFmtId="165" fontId="7" fillId="0" borderId="1" xfId="0" applyNumberFormat="1" applyFont="1" applyBorder="1"/>
    <xf numFmtId="164" fontId="9" fillId="0" borderId="1" xfId="2" applyNumberFormat="1" applyFont="1" applyBorder="1"/>
    <xf numFmtId="164" fontId="7" fillId="0" borderId="1" xfId="0" applyNumberFormat="1" applyFont="1" applyBorder="1"/>
    <xf numFmtId="169" fontId="0" fillId="0" borderId="0" xfId="9" applyNumberFormat="1" applyFont="1"/>
    <xf numFmtId="171" fontId="0" fillId="0" borderId="0" xfId="9" applyNumberFormat="1" applyFont="1"/>
    <xf numFmtId="172" fontId="0" fillId="0" borderId="0" xfId="0" applyNumberFormat="1"/>
    <xf numFmtId="0" fontId="10" fillId="0" borderId="1" xfId="0" applyFont="1" applyFill="1" applyBorder="1"/>
    <xf numFmtId="167" fontId="10" fillId="0" borderId="1" xfId="9" applyNumberFormat="1" applyFont="1" applyFill="1" applyBorder="1"/>
    <xf numFmtId="0" fontId="11" fillId="0" borderId="1" xfId="0" applyFont="1" applyFill="1" applyBorder="1" applyAlignment="1">
      <alignment horizontal="right"/>
    </xf>
    <xf numFmtId="0" fontId="10" fillId="0" borderId="1" xfId="0" applyFont="1" applyBorder="1"/>
    <xf numFmtId="168" fontId="10" fillId="0" borderId="1" xfId="9" applyNumberFormat="1" applyFont="1" applyBorder="1"/>
    <xf numFmtId="0" fontId="10" fillId="0" borderId="0" xfId="0" applyFont="1"/>
    <xf numFmtId="14" fontId="0" fillId="0" borderId="1" xfId="0" applyNumberFormat="1" applyFont="1" applyFill="1" applyBorder="1" applyAlignment="1"/>
    <xf numFmtId="14" fontId="7" fillId="0" borderId="1" xfId="0" applyNumberFormat="1" applyFont="1" applyFill="1" applyBorder="1" applyAlignment="1"/>
    <xf numFmtId="14" fontId="2" fillId="0" borderId="1" xfId="6" applyNumberFormat="1" applyFont="1" applyFill="1" applyBorder="1" applyAlignment="1"/>
    <xf numFmtId="14" fontId="10" fillId="0" borderId="1" xfId="0" applyNumberFormat="1" applyFont="1" applyBorder="1"/>
    <xf numFmtId="43" fontId="0" fillId="0" borderId="1" xfId="9" applyNumberFormat="1" applyFont="1" applyBorder="1"/>
    <xf numFmtId="169" fontId="10" fillId="0" borderId="1" xfId="9" applyNumberFormat="1" applyFont="1" applyFill="1" applyBorder="1"/>
    <xf numFmtId="164" fontId="0" fillId="0" borderId="0" xfId="0" applyNumberFormat="1"/>
    <xf numFmtId="167" fontId="0" fillId="0" borderId="3" xfId="9" applyNumberFormat="1" applyFont="1" applyFill="1" applyBorder="1"/>
    <xf numFmtId="0" fontId="7" fillId="3" borderId="3" xfId="0" applyFont="1" applyFill="1" applyBorder="1"/>
    <xf numFmtId="0" fontId="7" fillId="0" borderId="0" xfId="0" applyFont="1" applyAlignment="1">
      <alignment horizontal="right" vertical="center"/>
    </xf>
    <xf numFmtId="170" fontId="7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4" borderId="0" xfId="0" applyFont="1" applyFill="1" applyAlignment="1">
      <alignment horizontal="right"/>
    </xf>
    <xf numFmtId="0" fontId="11" fillId="5" borderId="1" xfId="0" applyFont="1" applyFill="1" applyBorder="1"/>
  </cellXfs>
  <cellStyles count="10">
    <cellStyle name="Millares" xfId="9" builtinId="3"/>
    <cellStyle name="Millares 2" xfId="2" xr:uid="{00000000-0005-0000-0000-000002000000}"/>
    <cellStyle name="Millares 3" xfId="4" xr:uid="{00000000-0005-0000-0000-000003000000}"/>
    <cellStyle name="Normal" xfId="0" builtinId="0"/>
    <cellStyle name="Normal 2" xfId="1" xr:uid="{00000000-0005-0000-0000-000005000000}"/>
    <cellStyle name="Normal 2 2" xfId="6" xr:uid="{00000000-0005-0000-0000-000006000000}"/>
    <cellStyle name="Normal 3" xfId="3" xr:uid="{00000000-0005-0000-0000-000007000000}"/>
    <cellStyle name="Normal 4" xfId="7" xr:uid="{00000000-0005-0000-0000-000008000000}"/>
    <cellStyle name="Porcentaje 2" xfId="5" xr:uid="{00000000-0005-0000-0000-000009000000}"/>
    <cellStyle name="Porcentaje 3" xfId="8" xr:uid="{00000000-0005-0000-0000-00000A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'TABLA DE DATOS'!$D$1</c:f>
              <c:strCache>
                <c:ptCount val="1"/>
                <c:pt idx="0">
                  <c:v>VOLATILIDAD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'TABLA DE DATOS'!$B$2:$B$32</c:f>
              <c:numCache>
                <c:formatCode>General</c:formatCode>
                <c:ptCount val="31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11</c:v>
                </c:pt>
                <c:pt idx="27">
                  <c:v>12</c:v>
                </c:pt>
                <c:pt idx="28">
                  <c:v>13</c:v>
                </c:pt>
                <c:pt idx="29">
                  <c:v>14</c:v>
                </c:pt>
                <c:pt idx="30">
                  <c:v>15</c:v>
                </c:pt>
              </c:numCache>
            </c:numRef>
          </c:xVal>
          <c:yVal>
            <c:numRef>
              <c:f>'TABLA DE DATOS'!$D$2:$D$32</c:f>
              <c:numCache>
                <c:formatCode>General</c:formatCode>
                <c:ptCount val="31"/>
                <c:pt idx="0">
                  <c:v>6.4290138024999985E-2</c:v>
                </c:pt>
                <c:pt idx="1">
                  <c:v>0.12293508564100002</c:v>
                </c:pt>
                <c:pt idx="2">
                  <c:v>1.0925496530009999</c:v>
                </c:pt>
                <c:pt idx="3">
                  <c:v>9.9032352250000011E-3</c:v>
                </c:pt>
                <c:pt idx="4">
                  <c:v>1.6842510973690001</c:v>
                </c:pt>
                <c:pt idx="5">
                  <c:v>0.64362913022500001</c:v>
                </c:pt>
                <c:pt idx="6">
                  <c:v>2.0158973513289999</c:v>
                </c:pt>
                <c:pt idx="7">
                  <c:v>0.19431521934399998</c:v>
                </c:pt>
                <c:pt idx="8">
                  <c:v>2.5660836099999993E-4</c:v>
                </c:pt>
                <c:pt idx="9">
                  <c:v>1.9016934023609999</c:v>
                </c:pt>
                <c:pt idx="10">
                  <c:v>8.7202089999999996E-6</c:v>
                </c:pt>
                <c:pt idx="11">
                  <c:v>0.97493111299599999</c:v>
                </c:pt>
                <c:pt idx="12">
                  <c:v>2.7237960999999996E-5</c:v>
                </c:pt>
                <c:pt idx="13">
                  <c:v>1.5384135475840002</c:v>
                </c:pt>
                <c:pt idx="14">
                  <c:v>0.22524895681600002</c:v>
                </c:pt>
                <c:pt idx="15">
                  <c:v>0.13353177640000002</c:v>
                </c:pt>
                <c:pt idx="16">
                  <c:v>0.91496494544399998</c:v>
                </c:pt>
                <c:pt idx="17">
                  <c:v>2.4703037584</c:v>
                </c:pt>
                <c:pt idx="18">
                  <c:v>0.54651717582400006</c:v>
                </c:pt>
                <c:pt idx="19">
                  <c:v>0.211407763681</c:v>
                </c:pt>
                <c:pt idx="20">
                  <c:v>0.38299760142399997</c:v>
                </c:pt>
                <c:pt idx="21">
                  <c:v>0.115516375129</c:v>
                </c:pt>
                <c:pt idx="22">
                  <c:v>0.21673307811600001</c:v>
                </c:pt>
                <c:pt idx="23">
                  <c:v>2.4706495488999995E-2</c:v>
                </c:pt>
                <c:pt idx="24">
                  <c:v>0.12509520134400001</c:v>
                </c:pt>
                <c:pt idx="25">
                  <c:v>2.4921042496000002E-2</c:v>
                </c:pt>
                <c:pt idx="26">
                  <c:v>0.32667740424899999</c:v>
                </c:pt>
                <c:pt idx="27">
                  <c:v>6.5074989604000003E-2</c:v>
                </c:pt>
                <c:pt idx="28">
                  <c:v>2.40374016E-4</c:v>
                </c:pt>
                <c:pt idx="29">
                  <c:v>0.38060509262400005</c:v>
                </c:pt>
                <c:pt idx="30">
                  <c:v>0.51028735033599992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E0-49B8-9CD2-7E383E845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363344"/>
        <c:axId val="495234992"/>
      </c:scatterChart>
      <c:valAx>
        <c:axId val="2130363344"/>
        <c:scaling>
          <c:orientation val="minMax"/>
          <c:max val="15"/>
          <c:min val="-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5234992"/>
        <c:crosses val="autoZero"/>
        <c:crossBetween val="midCat"/>
      </c:valAx>
      <c:valAx>
        <c:axId val="495234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3036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85" workbookViewId="0" zoomToFit="1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288893</xdr:colOff>
      <xdr:row>0</xdr:row>
      <xdr:rowOff>19050</xdr:rowOff>
    </xdr:from>
    <xdr:ext cx="11804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928067F7-BC22-491F-A4D1-C0BA2AEAD98D}"/>
                </a:ext>
              </a:extLst>
            </xdr:cNvPr>
            <xdr:cNvSpPr txBox="1"/>
          </xdr:nvSpPr>
          <xdr:spPr>
            <a:xfrm>
              <a:off x="1098518" y="19050"/>
              <a:ext cx="11804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b="1" i="0">
                        <a:latin typeface="Cambria Math" panose="02040503050406030204" pitchFamily="18" charset="0"/>
                      </a:rPr>
                      <m:t>𝛃</m:t>
                    </m:r>
                  </m:oMath>
                </m:oMathPara>
              </a14:m>
              <a:endParaRPr lang="es-CO" sz="1100" b="1" i="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928067F7-BC22-491F-A4D1-C0BA2AEAD98D}"/>
                </a:ext>
              </a:extLst>
            </xdr:cNvPr>
            <xdr:cNvSpPr txBox="1"/>
          </xdr:nvSpPr>
          <xdr:spPr>
            <a:xfrm>
              <a:off x="1098518" y="19050"/>
              <a:ext cx="11804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b="1" i="0">
                  <a:latin typeface="Cambria Math" panose="02040503050406030204" pitchFamily="18" charset="0"/>
                </a:rPr>
                <a:t>𝛃</a:t>
              </a:r>
              <a:endParaRPr lang="es-CO" sz="1100" b="1" i="0"/>
            </a:p>
          </xdr:txBody>
        </xdr:sp>
      </mc:Fallback>
    </mc:AlternateContent>
    <xdr:clientData/>
  </xdr:oneCellAnchor>
  <xdr:oneCellAnchor>
    <xdr:from>
      <xdr:col>2</xdr:col>
      <xdr:colOff>333375</xdr:colOff>
      <xdr:row>0</xdr:row>
      <xdr:rowOff>0</xdr:rowOff>
    </xdr:from>
    <xdr:ext cx="12189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9A0E5D13-A399-47C7-9C86-1481129C8858}"/>
                </a:ext>
              </a:extLst>
            </xdr:cNvPr>
            <xdr:cNvSpPr txBox="1"/>
          </xdr:nvSpPr>
          <xdr:spPr>
            <a:xfrm>
              <a:off x="1905000" y="0"/>
              <a:ext cx="12189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b="1" i="0">
                        <a:latin typeface="Cambria Math" panose="02040503050406030204" pitchFamily="18" charset="0"/>
                      </a:rPr>
                      <m:t>𝛂</m:t>
                    </m:r>
                  </m:oMath>
                </m:oMathPara>
              </a14:m>
              <a:endParaRPr lang="es-CO" sz="1100" b="1" i="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9A0E5D13-A399-47C7-9C86-1481129C8858}"/>
                </a:ext>
              </a:extLst>
            </xdr:cNvPr>
            <xdr:cNvSpPr txBox="1"/>
          </xdr:nvSpPr>
          <xdr:spPr>
            <a:xfrm>
              <a:off x="1905000" y="0"/>
              <a:ext cx="12189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b="1" i="0">
                  <a:latin typeface="Cambria Math" panose="02040503050406030204" pitchFamily="18" charset="0"/>
                </a:rPr>
                <a:t>𝛂</a:t>
              </a:r>
              <a:endParaRPr lang="es-CO" sz="1100" b="1" i="0"/>
            </a:p>
          </xdr:txBody>
        </xdr:sp>
      </mc:Fallback>
    </mc:AlternateContent>
    <xdr:clientData/>
  </xdr:oneCellAnchor>
  <xdr:oneCellAnchor>
    <xdr:from>
      <xdr:col>4</xdr:col>
      <xdr:colOff>0</xdr:colOff>
      <xdr:row>0</xdr:row>
      <xdr:rowOff>19050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E6C9390-C888-4E47-B006-341110126016}"/>
            </a:ext>
          </a:extLst>
        </xdr:cNvPr>
        <xdr:cNvSpPr txBox="1"/>
      </xdr:nvSpPr>
      <xdr:spPr>
        <a:xfrm>
          <a:off x="3095625" y="19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 b="1" i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47625</xdr:rowOff>
    </xdr:from>
    <xdr:to>
      <xdr:col>6</xdr:col>
      <xdr:colOff>418896</xdr:colOff>
      <xdr:row>3</xdr:row>
      <xdr:rowOff>66601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FA7DB9-C192-4FA6-8B0A-EFFACB992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47625"/>
          <a:ext cx="1628571" cy="5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19050</xdr:colOff>
      <xdr:row>36</xdr:row>
      <xdr:rowOff>85725</xdr:rowOff>
    </xdr:from>
    <xdr:to>
      <xdr:col>27</xdr:col>
      <xdr:colOff>161717</xdr:colOff>
      <xdr:row>40</xdr:row>
      <xdr:rowOff>161820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D09330-91C2-41E2-93F1-C10189AF2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73850" y="6943725"/>
          <a:ext cx="1666667" cy="838095"/>
        </a:xfrm>
        <a:prstGeom prst="rect">
          <a:avLst/>
        </a:prstGeom>
      </xdr:spPr>
    </xdr:pic>
    <xdr:clientData/>
  </xdr:twoCellAnchor>
  <xdr:twoCellAnchor editAs="oneCell">
    <xdr:from>
      <xdr:col>27</xdr:col>
      <xdr:colOff>533400</xdr:colOff>
      <xdr:row>36</xdr:row>
      <xdr:rowOff>180975</xdr:rowOff>
    </xdr:from>
    <xdr:to>
      <xdr:col>29</xdr:col>
      <xdr:colOff>514133</xdr:colOff>
      <xdr:row>39</xdr:row>
      <xdr:rowOff>95189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A1EA70-BC4D-4F62-9147-86BC1E5A3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12200" y="7038975"/>
          <a:ext cx="1733333" cy="485714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190500</xdr:colOff>
      <xdr:row>1</xdr:row>
      <xdr:rowOff>66675</xdr:rowOff>
    </xdr:from>
    <xdr:to>
      <xdr:col>26</xdr:col>
      <xdr:colOff>695167</xdr:colOff>
      <xdr:row>2</xdr:row>
      <xdr:rowOff>114270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C99896-04FC-4F29-A51F-86826B772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45300" y="257175"/>
          <a:ext cx="1266667" cy="2380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37</xdr:row>
      <xdr:rowOff>19050</xdr:rowOff>
    </xdr:from>
    <xdr:to>
      <xdr:col>6</xdr:col>
      <xdr:colOff>47392</xdr:colOff>
      <xdr:row>40</xdr:row>
      <xdr:rowOff>180883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ADACA-AC36-4833-A97D-48F871127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5" y="7067550"/>
          <a:ext cx="1866667" cy="733333"/>
        </a:xfrm>
        <a:prstGeom prst="rect">
          <a:avLst/>
        </a:prstGeom>
      </xdr:spPr>
    </xdr:pic>
    <xdr:clientData/>
  </xdr:twoCellAnchor>
  <xdr:twoCellAnchor>
    <xdr:from>
      <xdr:col>0</xdr:col>
      <xdr:colOff>962025</xdr:colOff>
      <xdr:row>33</xdr:row>
      <xdr:rowOff>171450</xdr:rowOff>
    </xdr:from>
    <xdr:to>
      <xdr:col>0</xdr:col>
      <xdr:colOff>1152525</xdr:colOff>
      <xdr:row>35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0A6E31-443C-4F0B-99F7-67AD3B43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7029450"/>
          <a:ext cx="1905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36</xdr:row>
      <xdr:rowOff>190499</xdr:rowOff>
    </xdr:from>
    <xdr:to>
      <xdr:col>1</xdr:col>
      <xdr:colOff>9525</xdr:colOff>
      <xdr:row>38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DDFD4C-D10E-4EEF-A7AD-E1534F9EC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1323" t="52948" r="8779" b="21167"/>
        <a:stretch/>
      </xdr:blipFill>
      <xdr:spPr>
        <a:xfrm>
          <a:off x="171450" y="7048499"/>
          <a:ext cx="1038225" cy="209551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42</xdr:row>
      <xdr:rowOff>76200</xdr:rowOff>
    </xdr:from>
    <xdr:to>
      <xdr:col>16</xdr:col>
      <xdr:colOff>561442</xdr:colOff>
      <xdr:row>59</xdr:row>
      <xdr:rowOff>113890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D198F7-B572-486C-BBD8-CF764E1A7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01125" y="8077200"/>
          <a:ext cx="4266667" cy="3276190"/>
        </a:xfrm>
        <a:prstGeom prst="rect">
          <a:avLst/>
        </a:prstGeom>
      </xdr:spPr>
    </xdr:pic>
    <xdr:clientData/>
  </xdr:twoCellAnchor>
  <xdr:twoCellAnchor>
    <xdr:from>
      <xdr:col>26</xdr:col>
      <xdr:colOff>962025</xdr:colOff>
      <xdr:row>33</xdr:row>
      <xdr:rowOff>171450</xdr:rowOff>
    </xdr:from>
    <xdr:to>
      <xdr:col>26</xdr:col>
      <xdr:colOff>1152525</xdr:colOff>
      <xdr:row>35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251DEB4-3A56-428F-9BFB-64F64540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6457950"/>
          <a:ext cx="1905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752475</xdr:colOff>
      <xdr:row>43</xdr:row>
      <xdr:rowOff>66675</xdr:rowOff>
    </xdr:from>
    <xdr:to>
      <xdr:col>6</xdr:col>
      <xdr:colOff>113904</xdr:colOff>
      <xdr:row>46</xdr:row>
      <xdr:rowOff>47556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6B94A73-34D8-4397-BEBC-4758255F9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52625" y="8258175"/>
          <a:ext cx="3171429" cy="5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3</xdr:row>
      <xdr:rowOff>123825</xdr:rowOff>
    </xdr:from>
    <xdr:to>
      <xdr:col>3</xdr:col>
      <xdr:colOff>295058</xdr:colOff>
      <xdr:row>7</xdr:row>
      <xdr:rowOff>171349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A559B0-2A35-4B2A-A072-2FC70AD5D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781050"/>
          <a:ext cx="1733333" cy="8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</xdr:row>
      <xdr:rowOff>28575</xdr:rowOff>
    </xdr:from>
    <xdr:to>
      <xdr:col>0</xdr:col>
      <xdr:colOff>1066800</xdr:colOff>
      <xdr:row>1</xdr:row>
      <xdr:rowOff>238126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6C6F2E-03C6-4F83-BC8A-83EB45702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323" t="52948" r="8779" b="21167"/>
        <a:stretch/>
      </xdr:blipFill>
      <xdr:spPr>
        <a:xfrm>
          <a:off x="28575" y="228600"/>
          <a:ext cx="1038225" cy="2095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F0D349-6880-4B44-8023-6CDA238BC4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pane ySplit="1" topLeftCell="A2" activePane="bottomLeft" state="frozen"/>
      <selection pane="bottomLeft" activeCell="A17" sqref="A17"/>
    </sheetView>
  </sheetViews>
  <sheetFormatPr baseColWidth="10" defaultRowHeight="15" x14ac:dyDescent="0.25"/>
  <cols>
    <col min="1" max="1" width="12.140625" bestFit="1" customWidth="1"/>
  </cols>
  <sheetData>
    <row r="1" spans="1:3" x14ac:dyDescent="0.25">
      <c r="A1" s="11" t="s">
        <v>77</v>
      </c>
      <c r="B1" s="11"/>
      <c r="C1" s="11"/>
    </row>
    <row r="2" spans="1:3" x14ac:dyDescent="0.25">
      <c r="A2" s="5" t="s">
        <v>27</v>
      </c>
      <c r="B2" s="5">
        <v>1.242159</v>
      </c>
      <c r="C2" s="5">
        <v>3.3624000000000001E-2</v>
      </c>
    </row>
    <row r="3" spans="1:3" x14ac:dyDescent="0.25">
      <c r="A3" s="5" t="s">
        <v>4</v>
      </c>
      <c r="B3" s="5">
        <v>0.32237100000000002</v>
      </c>
      <c r="C3" s="5">
        <v>0.13158300000000001</v>
      </c>
    </row>
    <row r="4" spans="1:3" x14ac:dyDescent="0.25">
      <c r="A4" s="5" t="s">
        <v>5</v>
      </c>
      <c r="B4" s="5">
        <v>0.76713799999999999</v>
      </c>
      <c r="C4" s="5">
        <v>8.6269999999999993E-3</v>
      </c>
    </row>
    <row r="5" spans="1:3" x14ac:dyDescent="0.25">
      <c r="A5" s="5" t="s">
        <v>6</v>
      </c>
      <c r="B5" s="5">
        <v>0.80911299999999997</v>
      </c>
      <c r="C5" s="5">
        <v>-3.9069E-2</v>
      </c>
    </row>
    <row r="6" spans="1:3" x14ac:dyDescent="0.25">
      <c r="A6" s="5" t="s">
        <v>7</v>
      </c>
      <c r="B6" s="5">
        <v>0.57944799999999996</v>
      </c>
      <c r="C6" s="5">
        <v>-5.5150999999999999E-2</v>
      </c>
    </row>
    <row r="7" spans="1:3" x14ac:dyDescent="0.25">
      <c r="A7" s="5" t="s">
        <v>8</v>
      </c>
      <c r="B7" s="5">
        <v>0.72312699999999996</v>
      </c>
      <c r="C7" s="5">
        <v>2.5887E-2</v>
      </c>
    </row>
    <row r="8" spans="1:3" x14ac:dyDescent="0.25">
      <c r="A8" s="5" t="s">
        <v>9</v>
      </c>
      <c r="B8" s="5">
        <v>0.28068500000000002</v>
      </c>
      <c r="C8" s="5">
        <v>0.11984499999999999</v>
      </c>
    </row>
    <row r="9" spans="1:3" x14ac:dyDescent="0.25">
      <c r="A9" s="5" t="s">
        <v>10</v>
      </c>
      <c r="B9" s="5">
        <v>0.35981800000000003</v>
      </c>
      <c r="C9" s="5">
        <v>-2.307E-2</v>
      </c>
    </row>
    <row r="10" spans="1:3" x14ac:dyDescent="0.25">
      <c r="A10" s="5" t="s">
        <v>11</v>
      </c>
      <c r="B10" s="5">
        <v>1.3792040000000001</v>
      </c>
      <c r="C10" s="5">
        <v>-0.143232</v>
      </c>
    </row>
    <row r="11" spans="1:3" x14ac:dyDescent="0.25">
      <c r="A11" s="5" t="s">
        <v>12</v>
      </c>
      <c r="B11" s="5">
        <v>0.59942300000000004</v>
      </c>
      <c r="C11" s="5">
        <v>-8.116E-3</v>
      </c>
    </row>
    <row r="12" spans="1:3" x14ac:dyDescent="0.25">
      <c r="A12" s="5" t="s">
        <v>13</v>
      </c>
      <c r="B12" s="5">
        <v>0.13968800000000001</v>
      </c>
      <c r="C12" s="5">
        <v>5.2728999999999998E-2</v>
      </c>
    </row>
    <row r="13" spans="1:3" x14ac:dyDescent="0.25">
      <c r="A13" s="5" t="s">
        <v>14</v>
      </c>
      <c r="B13" s="5">
        <v>0.93609200000000004</v>
      </c>
      <c r="C13" s="5">
        <v>-0.17399300000000001</v>
      </c>
    </row>
    <row r="14" spans="1:3" x14ac:dyDescent="0.25">
      <c r="A14" s="5" t="s">
        <v>15</v>
      </c>
      <c r="B14" s="5">
        <v>1.5705100000000001</v>
      </c>
      <c r="C14" s="5">
        <v>-3.2141999999999997E-2</v>
      </c>
    </row>
    <row r="15" spans="1:3" x14ac:dyDescent="0.25">
      <c r="A15" s="5" t="s">
        <v>16</v>
      </c>
      <c r="B15" s="5">
        <v>0.61573999999999995</v>
      </c>
      <c r="C15" s="5">
        <v>5.5198999999999998E-2</v>
      </c>
    </row>
    <row r="16" spans="1:3" x14ac:dyDescent="0.25">
      <c r="A16" s="5" t="s">
        <v>17</v>
      </c>
      <c r="B16" s="5">
        <v>1.0968580000000001</v>
      </c>
      <c r="C16" s="5">
        <v>-0.131799</v>
      </c>
    </row>
    <row r="17" spans="1:3" x14ac:dyDescent="0.25">
      <c r="A17" s="5" t="s">
        <v>18</v>
      </c>
      <c r="B17" s="5">
        <v>0.83345100000000005</v>
      </c>
      <c r="C17" s="5">
        <v>9.5077999999999996E-2</v>
      </c>
    </row>
    <row r="18" spans="1:3" x14ac:dyDescent="0.25">
      <c r="A18" s="5" t="s">
        <v>19</v>
      </c>
      <c r="B18" s="5">
        <v>0.61160899999999996</v>
      </c>
      <c r="C18" s="5">
        <v>0.103641</v>
      </c>
    </row>
    <row r="19" spans="1:3" x14ac:dyDescent="0.25">
      <c r="A19" s="5" t="s">
        <v>20</v>
      </c>
      <c r="B19" s="5">
        <v>1.1955420000000001</v>
      </c>
      <c r="C19" s="5">
        <v>0.15354999999999999</v>
      </c>
    </row>
    <row r="20" spans="1:3" x14ac:dyDescent="0.25">
      <c r="A20" s="5" t="s">
        <v>21</v>
      </c>
      <c r="B20" s="5">
        <v>0.44169700000000001</v>
      </c>
      <c r="C20" s="5">
        <v>7.4816999999999995E-2</v>
      </c>
    </row>
    <row r="21" spans="1:3" x14ac:dyDescent="0.25">
      <c r="A21" s="5" t="s">
        <v>22</v>
      </c>
      <c r="B21" s="5">
        <v>0.77032999999999996</v>
      </c>
      <c r="C21" s="5">
        <v>1.3965E-2</v>
      </c>
    </row>
    <row r="22" spans="1:3" x14ac:dyDescent="0.25">
      <c r="A22" s="5" t="s">
        <v>23</v>
      </c>
      <c r="B22" s="5">
        <v>0.73007100000000003</v>
      </c>
      <c r="C22" s="5">
        <v>9.6769999999999998E-3</v>
      </c>
    </row>
    <row r="23" spans="1:3" x14ac:dyDescent="0.25">
      <c r="A23" s="5" t="s">
        <v>24</v>
      </c>
      <c r="B23" s="5">
        <v>0.62342500000000001</v>
      </c>
      <c r="C23" s="5">
        <v>8.6187E-2</v>
      </c>
    </row>
    <row r="24" spans="1:3" x14ac:dyDescent="0.25">
      <c r="A24" s="5" t="s">
        <v>25</v>
      </c>
      <c r="B24" s="5">
        <v>0.71224200000000004</v>
      </c>
      <c r="C24" s="5">
        <v>4.3841999999999999E-2</v>
      </c>
    </row>
    <row r="25" spans="1:3" x14ac:dyDescent="0.25">
      <c r="A25" s="5" t="s">
        <v>26</v>
      </c>
      <c r="B25" s="5">
        <v>1.2359800000000001</v>
      </c>
      <c r="C25" s="5">
        <v>-5.1235000000000003E-2</v>
      </c>
    </row>
  </sheetData>
  <conditionalFormatting sqref="B2:B13 B16:B20 B23:B24">
    <cfRule type="duplicateValues" dxfId="47" priority="90"/>
    <cfRule type="duplicateValues" dxfId="46" priority="92"/>
  </conditionalFormatting>
  <conditionalFormatting sqref="C2:C7 C16 C19 C24">
    <cfRule type="duplicateValues" dxfId="45" priority="88"/>
    <cfRule type="duplicateValues" dxfId="44" priority="89"/>
  </conditionalFormatting>
  <conditionalFormatting sqref="B15">
    <cfRule type="duplicateValues" dxfId="43" priority="82"/>
    <cfRule type="duplicateValues" dxfId="42" priority="83"/>
  </conditionalFormatting>
  <conditionalFormatting sqref="C15">
    <cfRule type="duplicateValues" dxfId="41" priority="80"/>
    <cfRule type="duplicateValues" dxfId="40" priority="81"/>
  </conditionalFormatting>
  <conditionalFormatting sqref="C8">
    <cfRule type="duplicateValues" dxfId="39" priority="78"/>
    <cfRule type="duplicateValues" dxfId="38" priority="79"/>
  </conditionalFormatting>
  <conditionalFormatting sqref="C9">
    <cfRule type="duplicateValues" dxfId="37" priority="76"/>
    <cfRule type="duplicateValues" dxfId="36" priority="77"/>
  </conditionalFormatting>
  <conditionalFormatting sqref="C10">
    <cfRule type="duplicateValues" dxfId="35" priority="74"/>
    <cfRule type="duplicateValues" dxfId="34" priority="75"/>
  </conditionalFormatting>
  <conditionalFormatting sqref="C11">
    <cfRule type="duplicateValues" dxfId="33" priority="72"/>
    <cfRule type="duplicateValues" dxfId="32" priority="73"/>
  </conditionalFormatting>
  <conditionalFormatting sqref="C12">
    <cfRule type="duplicateValues" dxfId="31" priority="70"/>
    <cfRule type="duplicateValues" dxfId="30" priority="71"/>
  </conditionalFormatting>
  <conditionalFormatting sqref="C13">
    <cfRule type="duplicateValues" dxfId="29" priority="68"/>
    <cfRule type="duplicateValues" dxfId="28" priority="69"/>
  </conditionalFormatting>
  <conditionalFormatting sqref="B14">
    <cfRule type="duplicateValues" dxfId="27" priority="64"/>
    <cfRule type="duplicateValues" dxfId="26" priority="65"/>
  </conditionalFormatting>
  <conditionalFormatting sqref="C14">
    <cfRule type="duplicateValues" dxfId="25" priority="62"/>
    <cfRule type="duplicateValues" dxfId="24" priority="63"/>
  </conditionalFormatting>
  <conditionalFormatting sqref="C17">
    <cfRule type="duplicateValues" dxfId="23" priority="60"/>
    <cfRule type="duplicateValues" dxfId="22" priority="61"/>
  </conditionalFormatting>
  <conditionalFormatting sqref="C18">
    <cfRule type="duplicateValues" dxfId="21" priority="58"/>
    <cfRule type="duplicateValues" dxfId="20" priority="59"/>
  </conditionalFormatting>
  <conditionalFormatting sqref="C20">
    <cfRule type="duplicateValues" dxfId="19" priority="56"/>
    <cfRule type="duplicateValues" dxfId="18" priority="57"/>
  </conditionalFormatting>
  <conditionalFormatting sqref="B21">
    <cfRule type="duplicateValues" dxfId="17" priority="50"/>
    <cfRule type="duplicateValues" dxfId="16" priority="51"/>
  </conditionalFormatting>
  <conditionalFormatting sqref="C21">
    <cfRule type="duplicateValues" dxfId="15" priority="48"/>
    <cfRule type="duplicateValues" dxfId="14" priority="49"/>
  </conditionalFormatting>
  <conditionalFormatting sqref="C23">
    <cfRule type="duplicateValues" dxfId="13" priority="46"/>
    <cfRule type="duplicateValues" dxfId="12" priority="47"/>
  </conditionalFormatting>
  <conditionalFormatting sqref="B25">
    <cfRule type="duplicateValues" dxfId="11" priority="44"/>
    <cfRule type="duplicateValues" dxfId="10" priority="45"/>
  </conditionalFormatting>
  <conditionalFormatting sqref="C25">
    <cfRule type="duplicateValues" dxfId="9" priority="42"/>
    <cfRule type="duplicateValues" dxfId="8" priority="43"/>
  </conditionalFormatting>
  <conditionalFormatting sqref="D2:D25">
    <cfRule type="cellIs" dxfId="7" priority="1" operator="greaterThan">
      <formula>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Z36"/>
  <sheetViews>
    <sheetView showGridLines="0" zoomScaleNormal="100" workbookViewId="0">
      <pane ySplit="5" topLeftCell="A6" activePane="bottomLeft" state="frozen"/>
      <selection pane="bottomLeft" activeCell="E14" sqref="E14"/>
    </sheetView>
  </sheetViews>
  <sheetFormatPr baseColWidth="10" defaultColWidth="9.140625" defaultRowHeight="15" x14ac:dyDescent="0.25"/>
  <cols>
    <col min="1" max="1" width="18" bestFit="1" customWidth="1"/>
    <col min="2" max="2" width="11.85546875" bestFit="1" customWidth="1"/>
    <col min="3" max="3" width="13" bestFit="1" customWidth="1"/>
    <col min="4" max="5" width="10" bestFit="1" customWidth="1"/>
    <col min="6" max="6" width="11" bestFit="1" customWidth="1"/>
    <col min="7" max="22" width="10" bestFit="1" customWidth="1"/>
    <col min="23" max="23" width="12.140625" bestFit="1" customWidth="1"/>
    <col min="24" max="24" width="11.5703125" bestFit="1" customWidth="1"/>
    <col min="25" max="26" width="10" bestFit="1" customWidth="1"/>
  </cols>
  <sheetData>
    <row r="4" spans="1:26" x14ac:dyDescent="0.25">
      <c r="C4" s="46"/>
    </row>
    <row r="5" spans="1:26" x14ac:dyDescent="0.25">
      <c r="A5" s="11" t="s">
        <v>1</v>
      </c>
      <c r="B5" s="11" t="s">
        <v>0</v>
      </c>
      <c r="C5" s="11" t="s">
        <v>27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1" t="s">
        <v>18</v>
      </c>
      <c r="S5" s="11" t="s">
        <v>19</v>
      </c>
      <c r="T5" s="11" t="s">
        <v>20</v>
      </c>
      <c r="U5" s="11" t="s">
        <v>21</v>
      </c>
      <c r="V5" s="11" t="s">
        <v>22</v>
      </c>
      <c r="W5" s="11" t="s">
        <v>23</v>
      </c>
      <c r="X5" s="11" t="s">
        <v>24</v>
      </c>
      <c r="Y5" s="11" t="s">
        <v>25</v>
      </c>
      <c r="Z5" s="11" t="s">
        <v>26</v>
      </c>
    </row>
    <row r="6" spans="1:26" x14ac:dyDescent="0.25">
      <c r="A6" s="40">
        <v>42618</v>
      </c>
      <c r="B6" s="7">
        <v>0.25355499999999997</v>
      </c>
      <c r="C6" s="9">
        <f>VLOOKUP(C$5,BETAS!$A$2:$C$25,3,0)+(VLOOKUP(C$5,BETAS!$A$2:$B$25,2,0)*($B6))</f>
        <v>0.34857962524499997</v>
      </c>
      <c r="D6" s="9">
        <f>VLOOKUP(D$5,BETAS!$A$2:$C$25,3,0)+(VLOOKUP(D$5,BETAS!$A$2:$B$25,2,0)*($B6))</f>
        <v>0.21332177890500001</v>
      </c>
      <c r="E6" s="9">
        <f>VLOOKUP(E$5,BETAS!$A$2:$C$25,3,0)+(VLOOKUP(E$5,BETAS!$A$2:$B$25,2,0)*($B6))</f>
        <v>0.20313867558999998</v>
      </c>
      <c r="F6" s="9">
        <f>VLOOKUP(F$5,BETAS!$A$2:$C$25,3,0)+(VLOOKUP(F$5,BETAS!$A$2:$B$25,2,0)*($B6))</f>
        <v>0.16608564671499998</v>
      </c>
      <c r="G6" s="9">
        <f>VLOOKUP(G$5,BETAS!$A$2:$C$25,3,0)+(VLOOKUP(G$5,BETAS!$A$2:$B$25,2,0)*($B6))</f>
        <v>9.1770937639999967E-2</v>
      </c>
      <c r="H6" s="9">
        <f>VLOOKUP(H$5,BETAS!$A$2:$C$25,3,0)+(VLOOKUP(H$5,BETAS!$A$2:$B$25,2,0)*($B6))</f>
        <v>0.20923946648499997</v>
      </c>
      <c r="I6" s="9">
        <f>VLOOKUP(I$5,BETAS!$A$2:$C$25,3,0)+(VLOOKUP(I$5,BETAS!$A$2:$B$25,2,0)*($B6))</f>
        <v>0.19101408517499999</v>
      </c>
      <c r="J6" s="9">
        <f>VLOOKUP(J$5,BETAS!$A$2:$C$25,3,0)+(VLOOKUP(J$5,BETAS!$A$2:$B$25,2,0)*($B6))</f>
        <v>6.816365298999999E-2</v>
      </c>
      <c r="K6" s="9">
        <f>VLOOKUP(K$5,BETAS!$A$2:$C$25,3,0)+(VLOOKUP(K$5,BETAS!$A$2:$B$25,2,0)*($B6))</f>
        <v>0.20647207022</v>
      </c>
      <c r="L6" s="9">
        <f>VLOOKUP(L$5,BETAS!$A$2:$C$25,3,0)+(VLOOKUP(L$5,BETAS!$A$2:$B$25,2,0)*($B6))</f>
        <v>0.14387069876499997</v>
      </c>
      <c r="M6" s="9">
        <f>VLOOKUP(M$5,BETAS!$A$2:$C$25,3,0)+(VLOOKUP(M$5,BETAS!$A$2:$B$25,2,0)*($B6))</f>
        <v>8.8147590839999998E-2</v>
      </c>
      <c r="N6" s="9">
        <f>VLOOKUP(N$5,BETAS!$A$2:$C$25,3,0)+(VLOOKUP(N$5,BETAS!$A$2:$B$25,2,0)*($B6))</f>
        <v>6.3357807059999965E-2</v>
      </c>
      <c r="O6" s="9">
        <f>VLOOKUP(O$5,BETAS!$A$2:$C$25,3,0)+(VLOOKUP(O$5,BETAS!$A$2:$B$25,2,0)*($B6))</f>
        <v>0.36606866304999996</v>
      </c>
      <c r="P6" s="9">
        <f>VLOOKUP(P$5,BETAS!$A$2:$C$25,3,0)+(VLOOKUP(P$5,BETAS!$A$2:$B$25,2,0)*($B6))</f>
        <v>0.21132295569999998</v>
      </c>
      <c r="Q6" s="9">
        <f>VLOOKUP(Q$5,BETAS!$A$2:$C$25,3,0)+(VLOOKUP(Q$5,BETAS!$A$2:$B$25,2,0)*($B6))</f>
        <v>0.14631483019000002</v>
      </c>
      <c r="R6" s="9">
        <f>VLOOKUP(R$5,BETAS!$A$2:$C$25,3,0)+(VLOOKUP(R$5,BETAS!$A$2:$B$25,2,0)*($B6))</f>
        <v>0.30640366830499999</v>
      </c>
      <c r="S6" s="9">
        <f>VLOOKUP(S$5,BETAS!$A$2:$C$25,3,0)+(VLOOKUP(S$5,BETAS!$A$2:$B$25,2,0)*($B6))</f>
        <v>0.25871751999499998</v>
      </c>
      <c r="T6" s="9">
        <f>VLOOKUP(T$5,BETAS!$A$2:$C$25,3,0)+(VLOOKUP(T$5,BETAS!$A$2:$B$25,2,0)*($B6))</f>
        <v>0.45668565180999998</v>
      </c>
      <c r="U6" s="9">
        <f>VLOOKUP(U$5,BETAS!$A$2:$C$25,3,0)+(VLOOKUP(U$5,BETAS!$A$2:$B$25,2,0)*($B6))</f>
        <v>0.18681148283499999</v>
      </c>
      <c r="V6" s="9">
        <f>VLOOKUP(V$5,BETAS!$A$2:$C$25,3,0)+(VLOOKUP(V$5,BETAS!$A$2:$B$25,2,0)*($B6))</f>
        <v>0.20928602314999997</v>
      </c>
      <c r="W6" s="9">
        <f>VLOOKUP(W$5,BETAS!$A$2:$C$25,3,0)+(VLOOKUP(W$5,BETAS!$A$2:$B$25,2,0)*($B6))</f>
        <v>0.19479015240499997</v>
      </c>
      <c r="X6" s="9">
        <f>VLOOKUP(X$5,BETAS!$A$2:$C$25,3,0)+(VLOOKUP(X$5,BETAS!$A$2:$B$25,2,0)*($B6))</f>
        <v>0.24425952587499999</v>
      </c>
      <c r="Y6" s="9">
        <f>VLOOKUP(Y$5,BETAS!$A$2:$C$25,3,0)+(VLOOKUP(Y$5,BETAS!$A$2:$B$25,2,0)*($B6))</f>
        <v>0.22443452031</v>
      </c>
      <c r="Z6" s="9">
        <f>VLOOKUP(Z$5,BETAS!$A$2:$C$25,3,0)+(VLOOKUP(Z$5,BETAS!$A$2:$B$25,2,0)*($B6))</f>
        <v>0.26215390890000001</v>
      </c>
    </row>
    <row r="7" spans="1:26" x14ac:dyDescent="0.25">
      <c r="A7" s="40">
        <v>42619</v>
      </c>
      <c r="B7" s="7">
        <v>0.35062100000000002</v>
      </c>
      <c r="C7" s="9">
        <f>VLOOKUP(C$5,BETAS!$A$2:$C$25,3,0)+(VLOOKUP(C$5,BETAS!$A$2:$B$25,2,0)*($B7))</f>
        <v>0.469151030739</v>
      </c>
      <c r="D7" s="9">
        <f>VLOOKUP(D$5,BETAS!$A$2:$C$25,3,0)+(VLOOKUP(D$5,BETAS!$A$2:$B$25,2,0)*($B7))</f>
        <v>0.24461304239100001</v>
      </c>
      <c r="E7" s="5">
        <f>VLOOKUP(E$5,BETAS!$A$2:$C$25,3,0)+(VLOOKUP(E$5,BETAS!$A$2:$B$25,2,0)*($B7))</f>
        <v>0.277601692698</v>
      </c>
      <c r="F7" s="5">
        <f>VLOOKUP(F$5,BETAS!$A$2:$C$25,3,0)+(VLOOKUP(F$5,BETAS!$A$2:$B$25,2,0)*($B7))</f>
        <v>0.24462300917300003</v>
      </c>
      <c r="G7" s="5">
        <f>VLOOKUP(G$5,BETAS!$A$2:$C$25,3,0)+(VLOOKUP(G$5,BETAS!$A$2:$B$25,2,0)*($B7))</f>
        <v>0.14801563720799998</v>
      </c>
      <c r="H7" s="5">
        <f>VLOOKUP(H$5,BETAS!$A$2:$C$25,3,0)+(VLOOKUP(H$5,BETAS!$A$2:$B$25,2,0)*($B7))</f>
        <v>0.27943051186700002</v>
      </c>
      <c r="I7" s="5">
        <f>VLOOKUP(I$5,BETAS!$A$2:$C$25,3,0)+(VLOOKUP(I$5,BETAS!$A$2:$B$25,2,0)*($B7))</f>
        <v>0.21825905538500001</v>
      </c>
      <c r="J7" s="5">
        <f>VLOOKUP(J$5,BETAS!$A$2:$C$25,3,0)+(VLOOKUP(J$5,BETAS!$A$2:$B$25,2,0)*($B7))</f>
        <v>0.103089746978</v>
      </c>
      <c r="K7" s="5">
        <f>VLOOKUP(K$5,BETAS!$A$2:$C$25,3,0)+(VLOOKUP(K$5,BETAS!$A$2:$B$25,2,0)*($B7))</f>
        <v>0.34034588568400004</v>
      </c>
      <c r="L7" s="5">
        <f>VLOOKUP(L$5,BETAS!$A$2:$C$25,3,0)+(VLOOKUP(L$5,BETAS!$A$2:$B$25,2,0)*($B7))</f>
        <v>0.20205429168300001</v>
      </c>
      <c r="M7" s="5">
        <f>VLOOKUP(M$5,BETAS!$A$2:$C$25,3,0)+(VLOOKUP(M$5,BETAS!$A$2:$B$25,2,0)*($B7))</f>
        <v>0.101706546248</v>
      </c>
      <c r="N7" s="5">
        <f>VLOOKUP(N$5,BETAS!$A$2:$C$25,3,0)+(VLOOKUP(N$5,BETAS!$A$2:$B$25,2,0)*($B7))</f>
        <v>0.15422051313200003</v>
      </c>
      <c r="O7" s="5">
        <f>VLOOKUP(O$5,BETAS!$A$2:$C$25,3,0)+(VLOOKUP(O$5,BETAS!$A$2:$B$25,2,0)*($B7))</f>
        <v>0.51851178671000009</v>
      </c>
      <c r="P7" s="5">
        <f>VLOOKUP(P$5,BETAS!$A$2:$C$25,3,0)+(VLOOKUP(P$5,BETAS!$A$2:$B$25,2,0)*($B7))</f>
        <v>0.27109037453999996</v>
      </c>
      <c r="Q7" s="5">
        <f>VLOOKUP(Q$5,BETAS!$A$2:$C$25,3,0)+(VLOOKUP(Q$5,BETAS!$A$2:$B$25,2,0)*($B7))</f>
        <v>0.25278244881800005</v>
      </c>
      <c r="R7" s="5">
        <f>VLOOKUP(R$5,BETAS!$A$2:$C$25,3,0)+(VLOOKUP(R$5,BETAS!$A$2:$B$25,2,0)*($B7))</f>
        <v>0.38730342307100002</v>
      </c>
      <c r="S7" s="5">
        <f>VLOOKUP(S$5,BETAS!$A$2:$C$25,3,0)+(VLOOKUP(S$5,BETAS!$A$2:$B$25,2,0)*($B7))</f>
        <v>0.31808395918900001</v>
      </c>
      <c r="T7" s="5">
        <f>VLOOKUP(T$5,BETAS!$A$2:$C$25,3,0)+(VLOOKUP(T$5,BETAS!$A$2:$B$25,2,0)*($B7))</f>
        <v>0.57273213158200009</v>
      </c>
      <c r="U7" s="5">
        <f>VLOOKUP(U$5,BETAS!$A$2:$C$25,3,0)+(VLOOKUP(U$5,BETAS!$A$2:$B$25,2,0)*($B7))</f>
        <v>0.22968524383700001</v>
      </c>
      <c r="V7" s="5">
        <f>VLOOKUP(V$5,BETAS!$A$2:$C$25,3,0)+(VLOOKUP(V$5,BETAS!$A$2:$B$25,2,0)*($B7))</f>
        <v>0.28405887492999998</v>
      </c>
      <c r="W7" s="5">
        <f>VLOOKUP(W$5,BETAS!$A$2:$C$25,3,0)+(VLOOKUP(W$5,BETAS!$A$2:$B$25,2,0)*($B7))</f>
        <v>0.26565522409100001</v>
      </c>
      <c r="X7" s="5">
        <f>VLOOKUP(X$5,BETAS!$A$2:$C$25,3,0)+(VLOOKUP(X$5,BETAS!$A$2:$B$25,2,0)*($B7))</f>
        <v>0.30477289692500004</v>
      </c>
      <c r="Y7" s="5">
        <f>VLOOKUP(Y$5,BETAS!$A$2:$C$25,3,0)+(VLOOKUP(Y$5,BETAS!$A$2:$B$25,2,0)*($B7))</f>
        <v>0.29356900228200006</v>
      </c>
      <c r="Z7" s="5">
        <f>VLOOKUP(Z$5,BETAS!$A$2:$C$25,3,0)+(VLOOKUP(Z$5,BETAS!$A$2:$B$25,2,0)*($B7))</f>
        <v>0.38212554358000006</v>
      </c>
    </row>
    <row r="8" spans="1:26" x14ac:dyDescent="0.25">
      <c r="A8" s="40">
        <v>42620</v>
      </c>
      <c r="B8" s="7">
        <v>1.0452509999999999</v>
      </c>
      <c r="C8" s="9">
        <f>VLOOKUP(C$5,BETAS!$A$2:$C$25,3,0)+(VLOOKUP(C$5,BETAS!$A$2:$B$25,2,0)*($B8))</f>
        <v>1.3319919369090001</v>
      </c>
      <c r="D8" s="9">
        <f>VLOOKUP(D$5,BETAS!$A$2:$C$25,3,0)+(VLOOKUP(D$5,BETAS!$A$2:$B$25,2,0)*($B8))</f>
        <v>0.46854161012099999</v>
      </c>
      <c r="E8" s="5">
        <f>VLOOKUP(E$5,BETAS!$A$2:$C$25,3,0)+(VLOOKUP(E$5,BETAS!$A$2:$B$25,2,0)*($B8))</f>
        <v>0.81047876163800003</v>
      </c>
      <c r="F8" s="5">
        <f>VLOOKUP(F$5,BETAS!$A$2:$C$25,3,0)+(VLOOKUP(F$5,BETAS!$A$2:$B$25,2,0)*($B8))</f>
        <v>0.80665717236299994</v>
      </c>
      <c r="G8" s="5">
        <f>VLOOKUP(G$5,BETAS!$A$2:$C$25,3,0)+(VLOOKUP(G$5,BETAS!$A$2:$B$25,2,0)*($B8))</f>
        <v>0.55051760144799999</v>
      </c>
      <c r="H8" s="5">
        <f>VLOOKUP(H$5,BETAS!$A$2:$C$25,3,0)+(VLOOKUP(H$5,BETAS!$A$2:$B$25,2,0)*($B8))</f>
        <v>0.78173621987699993</v>
      </c>
      <c r="I8" s="5">
        <f>VLOOKUP(I$5,BETAS!$A$2:$C$25,3,0)+(VLOOKUP(I$5,BETAS!$A$2:$B$25,2,0)*($B8))</f>
        <v>0.413231276935</v>
      </c>
      <c r="J8" s="5">
        <f>VLOOKUP(J$5,BETAS!$A$2:$C$25,3,0)+(VLOOKUP(J$5,BETAS!$A$2:$B$25,2,0)*($B8))</f>
        <v>0.35303012431800002</v>
      </c>
      <c r="K8" s="5">
        <f>VLOOKUP(K$5,BETAS!$A$2:$C$25,3,0)+(VLOOKUP(K$5,BETAS!$A$2:$B$25,2,0)*($B8))</f>
        <v>1.2983823602039999</v>
      </c>
      <c r="L8" s="5">
        <f>VLOOKUP(L$5,BETAS!$A$2:$C$25,3,0)+(VLOOKUP(L$5,BETAS!$A$2:$B$25,2,0)*($B8))</f>
        <v>0.61843149017300003</v>
      </c>
      <c r="M8" s="5">
        <f>VLOOKUP(M$5,BETAS!$A$2:$C$25,3,0)+(VLOOKUP(M$5,BETAS!$A$2:$B$25,2,0)*($B8))</f>
        <v>0.19873802168800001</v>
      </c>
      <c r="N8" s="5">
        <f>VLOOKUP(N$5,BETAS!$A$2:$C$25,3,0)+(VLOOKUP(N$5,BETAS!$A$2:$B$25,2,0)*($B8))</f>
        <v>0.80445809909200006</v>
      </c>
      <c r="O8" s="5">
        <f>VLOOKUP(O$5,BETAS!$A$2:$C$25,3,0)+(VLOOKUP(O$5,BETAS!$A$2:$B$25,2,0)*($B8))</f>
        <v>1.60943514801</v>
      </c>
      <c r="P8" s="5">
        <f>VLOOKUP(P$5,BETAS!$A$2:$C$25,3,0)+(VLOOKUP(P$5,BETAS!$A$2:$B$25,2,0)*($B8))</f>
        <v>0.6988018507399999</v>
      </c>
      <c r="Q8" s="5">
        <f>VLOOKUP(Q$5,BETAS!$A$2:$C$25,3,0)+(VLOOKUP(Q$5,BETAS!$A$2:$B$25,2,0)*($B8))</f>
        <v>1.014692921358</v>
      </c>
      <c r="R8" s="5">
        <f>VLOOKUP(R$5,BETAS!$A$2:$C$25,3,0)+(VLOOKUP(R$5,BETAS!$A$2:$B$25,2,0)*($B8))</f>
        <v>0.96624349120099995</v>
      </c>
      <c r="S8" s="5">
        <f>VLOOKUP(S$5,BETAS!$A$2:$C$25,3,0)+(VLOOKUP(S$5,BETAS!$A$2:$B$25,2,0)*($B8))</f>
        <v>0.74292591885899995</v>
      </c>
      <c r="T8" s="5">
        <f>VLOOKUP(T$5,BETAS!$A$2:$C$25,3,0)+(VLOOKUP(T$5,BETAS!$A$2:$B$25,2,0)*($B8))</f>
        <v>1.4031914710420001</v>
      </c>
      <c r="U8" s="5">
        <f>VLOOKUP(U$5,BETAS!$A$2:$C$25,3,0)+(VLOOKUP(U$5,BETAS!$A$2:$B$25,2,0)*($B8))</f>
        <v>0.53650123094699997</v>
      </c>
      <c r="V8" s="5">
        <f>VLOOKUP(V$5,BETAS!$A$2:$C$25,3,0)+(VLOOKUP(V$5,BETAS!$A$2:$B$25,2,0)*($B8))</f>
        <v>0.81915320282999993</v>
      </c>
      <c r="W8" s="5">
        <f>VLOOKUP(W$5,BETAS!$A$2:$C$25,3,0)+(VLOOKUP(W$5,BETAS!$A$2:$B$25,2,0)*($B8))</f>
        <v>0.77278444282100001</v>
      </c>
      <c r="X8" s="5">
        <f>VLOOKUP(X$5,BETAS!$A$2:$C$25,3,0)+(VLOOKUP(X$5,BETAS!$A$2:$B$25,2,0)*($B8))</f>
        <v>0.73782260467499994</v>
      </c>
      <c r="Y8" s="5">
        <f>VLOOKUP(Y$5,BETAS!$A$2:$C$25,3,0)+(VLOOKUP(Y$5,BETAS!$A$2:$B$25,2,0)*($B8))</f>
        <v>0.78831366274199999</v>
      </c>
      <c r="Z8" s="5">
        <f>VLOOKUP(Z$5,BETAS!$A$2:$C$25,3,0)+(VLOOKUP(Z$5,BETAS!$A$2:$B$25,2,0)*($B8))</f>
        <v>1.2406743309800001</v>
      </c>
    </row>
    <row r="9" spans="1:26" x14ac:dyDescent="0.25">
      <c r="A9" s="40">
        <v>42621</v>
      </c>
      <c r="B9" s="7">
        <v>-9.9515000000000006E-2</v>
      </c>
      <c r="C9" s="9">
        <f>VLOOKUP(C$5,BETAS!$A$2:$C$25,3,0)+(VLOOKUP(C$5,BETAS!$A$2:$B$25,2,0)*($B9))</f>
        <v>-8.9989452885000001E-2</v>
      </c>
      <c r="D9" s="9">
        <f>VLOOKUP(D$5,BETAS!$A$2:$C$25,3,0)+(VLOOKUP(D$5,BETAS!$A$2:$B$25,2,0)*($B9))</f>
        <v>9.9502249935000009E-2</v>
      </c>
      <c r="E9" s="5">
        <f>VLOOKUP(E$5,BETAS!$A$2:$C$25,3,0)+(VLOOKUP(E$5,BETAS!$A$2:$B$25,2,0)*($B9))</f>
        <v>-6.7714738070000002E-2</v>
      </c>
      <c r="F9" s="5">
        <f>VLOOKUP(F$5,BETAS!$A$2:$C$25,3,0)+(VLOOKUP(F$5,BETAS!$A$2:$B$25,2,0)*($B9))</f>
        <v>-0.119587880195</v>
      </c>
      <c r="G9" s="5">
        <f>VLOOKUP(G$5,BETAS!$A$2:$C$25,3,0)+(VLOOKUP(G$5,BETAS!$A$2:$B$25,2,0)*($B9))</f>
        <v>-0.11281476772</v>
      </c>
      <c r="H9" s="5">
        <f>VLOOKUP(H$5,BETAS!$A$2:$C$25,3,0)+(VLOOKUP(H$5,BETAS!$A$2:$B$25,2,0)*($B9))</f>
        <v>-4.6074983404999999E-2</v>
      </c>
      <c r="I9" s="5">
        <f>VLOOKUP(I$5,BETAS!$A$2:$C$25,3,0)+(VLOOKUP(I$5,BETAS!$A$2:$B$25,2,0)*($B9))</f>
        <v>9.1912632224999985E-2</v>
      </c>
      <c r="J9" s="5">
        <f>VLOOKUP(J$5,BETAS!$A$2:$C$25,3,0)+(VLOOKUP(J$5,BETAS!$A$2:$B$25,2,0)*($B9))</f>
        <v>-5.8877288270000008E-2</v>
      </c>
      <c r="K9" s="5">
        <f>VLOOKUP(K$5,BETAS!$A$2:$C$25,3,0)+(VLOOKUP(K$5,BETAS!$A$2:$B$25,2,0)*($B9))</f>
        <v>-0.28048348606000001</v>
      </c>
      <c r="L9" s="5">
        <f>VLOOKUP(L$5,BETAS!$A$2:$C$25,3,0)+(VLOOKUP(L$5,BETAS!$A$2:$B$25,2,0)*($B9))</f>
        <v>-6.7767579845000009E-2</v>
      </c>
      <c r="M9" s="5">
        <f>VLOOKUP(M$5,BETAS!$A$2:$C$25,3,0)+(VLOOKUP(M$5,BETAS!$A$2:$B$25,2,0)*($B9))</f>
        <v>3.8827948679999995E-2</v>
      </c>
      <c r="N9" s="5">
        <f>VLOOKUP(N$5,BETAS!$A$2:$C$25,3,0)+(VLOOKUP(N$5,BETAS!$A$2:$B$25,2,0)*($B9))</f>
        <v>-0.26714819538000001</v>
      </c>
      <c r="O9" s="5">
        <f>VLOOKUP(O$5,BETAS!$A$2:$C$25,3,0)+(VLOOKUP(O$5,BETAS!$A$2:$B$25,2,0)*($B9))</f>
        <v>-0.18843130265000002</v>
      </c>
      <c r="P9" s="5">
        <f>VLOOKUP(P$5,BETAS!$A$2:$C$25,3,0)+(VLOOKUP(P$5,BETAS!$A$2:$B$25,2,0)*($B9))</f>
        <v>-6.076366100000001E-3</v>
      </c>
      <c r="Q9" s="5">
        <f>VLOOKUP(Q$5,BETAS!$A$2:$C$25,3,0)+(VLOOKUP(Q$5,BETAS!$A$2:$B$25,2,0)*($B9))</f>
        <v>-0.24095282387</v>
      </c>
      <c r="R9" s="5">
        <f>VLOOKUP(R$5,BETAS!$A$2:$C$25,3,0)+(VLOOKUP(R$5,BETAS!$A$2:$B$25,2,0)*($B9))</f>
        <v>1.2137123734999991E-2</v>
      </c>
      <c r="S9" s="5">
        <f>VLOOKUP(S$5,BETAS!$A$2:$C$25,3,0)+(VLOOKUP(S$5,BETAS!$A$2:$B$25,2,0)*($B9))</f>
        <v>4.2776730364999994E-2</v>
      </c>
      <c r="T9" s="5">
        <f>VLOOKUP(T$5,BETAS!$A$2:$C$25,3,0)+(VLOOKUP(T$5,BETAS!$A$2:$B$25,2,0)*($B9))</f>
        <v>3.4575637869999981E-2</v>
      </c>
      <c r="U9" s="5">
        <f>VLOOKUP(U$5,BETAS!$A$2:$C$25,3,0)+(VLOOKUP(U$5,BETAS!$A$2:$B$25,2,0)*($B9))</f>
        <v>3.0861523044999992E-2</v>
      </c>
      <c r="V9" s="5">
        <f>VLOOKUP(V$5,BETAS!$A$2:$C$25,3,0)+(VLOOKUP(V$5,BETAS!$A$2:$B$25,2,0)*($B9))</f>
        <v>-6.2694389949999998E-2</v>
      </c>
      <c r="W9" s="5">
        <f>VLOOKUP(W$5,BETAS!$A$2:$C$25,3,0)+(VLOOKUP(W$5,BETAS!$A$2:$B$25,2,0)*($B9))</f>
        <v>-6.2976015565000001E-2</v>
      </c>
      <c r="X9" s="5">
        <f>VLOOKUP(X$5,BETAS!$A$2:$C$25,3,0)+(VLOOKUP(X$5,BETAS!$A$2:$B$25,2,0)*($B9))</f>
        <v>2.4146861124999995E-2</v>
      </c>
      <c r="Y9" s="5">
        <f>VLOOKUP(Y$5,BETAS!$A$2:$C$25,3,0)+(VLOOKUP(Y$5,BETAS!$A$2:$B$25,2,0)*($B9))</f>
        <v>-2.7036762630000009E-2</v>
      </c>
      <c r="Z9" s="5">
        <f>VLOOKUP(Z$5,BETAS!$A$2:$C$25,3,0)+(VLOOKUP(Z$5,BETAS!$A$2:$B$25,2,0)*($B9))</f>
        <v>-0.17423354970000002</v>
      </c>
    </row>
    <row r="10" spans="1:26" x14ac:dyDescent="0.25">
      <c r="A10" s="40">
        <v>42622</v>
      </c>
      <c r="B10" s="7">
        <v>-1.297787</v>
      </c>
      <c r="C10" s="9">
        <f>VLOOKUP(C$5,BETAS!$A$2:$C$25,3,0)+(VLOOKUP(C$5,BETAS!$A$2:$B$25,2,0)*($B10))</f>
        <v>-1.578433802133</v>
      </c>
      <c r="D10" s="9">
        <f>VLOOKUP(D$5,BETAS!$A$2:$C$25,3,0)+(VLOOKUP(D$5,BETAS!$A$2:$B$25,2,0)*($B10))</f>
        <v>-0.28678589297700002</v>
      </c>
      <c r="E10" s="5">
        <f>VLOOKUP(E$5,BETAS!$A$2:$C$25,3,0)+(VLOOKUP(E$5,BETAS!$A$2:$B$25,2,0)*($B10))</f>
        <v>-0.9869547236059999</v>
      </c>
      <c r="F10" s="5">
        <f>VLOOKUP(F$5,BETAS!$A$2:$C$25,3,0)+(VLOOKUP(F$5,BETAS!$A$2:$B$25,2,0)*($B10))</f>
        <v>-1.089125332931</v>
      </c>
      <c r="G10" s="5">
        <f>VLOOKUP(G$5,BETAS!$A$2:$C$25,3,0)+(VLOOKUP(G$5,BETAS!$A$2:$B$25,2,0)*($B10))</f>
        <v>-0.80715108157599991</v>
      </c>
      <c r="H10" s="5">
        <f>VLOOKUP(H$5,BETAS!$A$2:$C$25,3,0)+(VLOOKUP(H$5,BETAS!$A$2:$B$25,2,0)*($B10))</f>
        <v>-0.912577819949</v>
      </c>
      <c r="I10" s="5">
        <f>VLOOKUP(I$5,BETAS!$A$2:$C$25,3,0)+(VLOOKUP(I$5,BETAS!$A$2:$B$25,2,0)*($B10))</f>
        <v>-0.24442434409500002</v>
      </c>
      <c r="J10" s="5">
        <f>VLOOKUP(J$5,BETAS!$A$2:$C$25,3,0)+(VLOOKUP(J$5,BETAS!$A$2:$B$25,2,0)*($B10))</f>
        <v>-0.49003712276600003</v>
      </c>
      <c r="K10" s="5">
        <f>VLOOKUP(K$5,BETAS!$A$2:$C$25,3,0)+(VLOOKUP(K$5,BETAS!$A$2:$B$25,2,0)*($B10))</f>
        <v>-1.9331450215480002</v>
      </c>
      <c r="L10" s="5">
        <f>VLOOKUP(L$5,BETAS!$A$2:$C$25,3,0)+(VLOOKUP(L$5,BETAS!$A$2:$B$25,2,0)*($B10))</f>
        <v>-0.78603937690100012</v>
      </c>
      <c r="M10" s="5">
        <f>VLOOKUP(M$5,BETAS!$A$2:$C$25,3,0)+(VLOOKUP(M$5,BETAS!$A$2:$B$25,2,0)*($B10))</f>
        <v>-0.12855627045600002</v>
      </c>
      <c r="N10" s="5">
        <f>VLOOKUP(N$5,BETAS!$A$2:$C$25,3,0)+(VLOOKUP(N$5,BETAS!$A$2:$B$25,2,0)*($B10))</f>
        <v>-1.388841028404</v>
      </c>
      <c r="O10" s="5">
        <f>VLOOKUP(O$5,BETAS!$A$2:$C$25,3,0)+(VLOOKUP(O$5,BETAS!$A$2:$B$25,2,0)*($B10))</f>
        <v>-2.0703294613700001</v>
      </c>
      <c r="P10" s="5">
        <f>VLOOKUP(P$5,BETAS!$A$2:$C$25,3,0)+(VLOOKUP(P$5,BETAS!$A$2:$B$25,2,0)*($B10))</f>
        <v>-0.74390036737999998</v>
      </c>
      <c r="Q10" s="5">
        <f>VLOOKUP(Q$5,BETAS!$A$2:$C$25,3,0)+(VLOOKUP(Q$5,BETAS!$A$2:$B$25,2,0)*($B10))</f>
        <v>-1.5552870532460001</v>
      </c>
      <c r="R10" s="5">
        <f>VLOOKUP(R$5,BETAS!$A$2:$C$25,3,0)+(VLOOKUP(R$5,BETAS!$A$2:$B$25,2,0)*($B10))</f>
        <v>-0.9865638729370001</v>
      </c>
      <c r="S10" s="5">
        <f>VLOOKUP(S$5,BETAS!$A$2:$C$25,3,0)+(VLOOKUP(S$5,BETAS!$A$2:$B$25,2,0)*($B10))</f>
        <v>-0.690097209283</v>
      </c>
      <c r="T10" s="5">
        <f>VLOOKUP(T$5,BETAS!$A$2:$C$25,3,0)+(VLOOKUP(T$5,BETAS!$A$2:$B$25,2,0)*($B10))</f>
        <v>-1.3980088655540002</v>
      </c>
      <c r="U10" s="5">
        <f>VLOOKUP(U$5,BETAS!$A$2:$C$25,3,0)+(VLOOKUP(U$5,BETAS!$A$2:$B$25,2,0)*($B10))</f>
        <v>-0.49841162453900001</v>
      </c>
      <c r="V10" s="5">
        <f>VLOOKUP(V$5,BETAS!$A$2:$C$25,3,0)+(VLOOKUP(V$5,BETAS!$A$2:$B$25,2,0)*($B10))</f>
        <v>-0.98575925971</v>
      </c>
      <c r="W10" s="5">
        <f>VLOOKUP(W$5,BETAS!$A$2:$C$25,3,0)+(VLOOKUP(W$5,BETAS!$A$2:$B$25,2,0)*($B10))</f>
        <v>-0.93779965287699996</v>
      </c>
      <c r="X10" s="5">
        <f>VLOOKUP(X$5,BETAS!$A$2:$C$25,3,0)+(VLOOKUP(X$5,BETAS!$A$2:$B$25,2,0)*($B10))</f>
        <v>-0.72288586047500003</v>
      </c>
      <c r="Y10" s="5">
        <f>VLOOKUP(Y$5,BETAS!$A$2:$C$25,3,0)+(VLOOKUP(Y$5,BETAS!$A$2:$B$25,2,0)*($B10))</f>
        <v>-0.88049640845400001</v>
      </c>
      <c r="Z10" s="5">
        <f>VLOOKUP(Z$5,BETAS!$A$2:$C$25,3,0)+(VLOOKUP(Z$5,BETAS!$A$2:$B$25,2,0)*($B10))</f>
        <v>-1.6552737762600001</v>
      </c>
    </row>
    <row r="11" spans="1:26" x14ac:dyDescent="0.25">
      <c r="A11" s="40">
        <v>42625</v>
      </c>
      <c r="B11" s="7">
        <v>-0.80226500000000001</v>
      </c>
      <c r="C11" s="9">
        <f>VLOOKUP(C$5,BETAS!$A$2:$C$25,3,0)+(VLOOKUP(C$5,BETAS!$A$2:$B$25,2,0)*($B11))</f>
        <v>-0.96291669013500003</v>
      </c>
      <c r="D11" s="9">
        <f>VLOOKUP(D$5,BETAS!$A$2:$C$25,3,0)+(VLOOKUP(D$5,BETAS!$A$2:$B$25,2,0)*($B11))</f>
        <v>-0.12704397031500003</v>
      </c>
      <c r="E11" s="5">
        <f>VLOOKUP(E$5,BETAS!$A$2:$C$25,3,0)+(VLOOKUP(E$5,BETAS!$A$2:$B$25,2,0)*($B11))</f>
        <v>-0.60682096756999993</v>
      </c>
      <c r="F11" s="5">
        <f>VLOOKUP(F$5,BETAS!$A$2:$C$25,3,0)+(VLOOKUP(F$5,BETAS!$A$2:$B$25,2,0)*($B11))</f>
        <v>-0.68819204094499997</v>
      </c>
      <c r="G11" s="5">
        <f>VLOOKUP(G$5,BETAS!$A$2:$C$25,3,0)+(VLOOKUP(G$5,BETAS!$A$2:$B$25,2,0)*($B11))</f>
        <v>-0.52002184971999998</v>
      </c>
      <c r="H11" s="5">
        <f>VLOOKUP(H$5,BETAS!$A$2:$C$25,3,0)+(VLOOKUP(H$5,BETAS!$A$2:$B$25,2,0)*($B11))</f>
        <v>-0.55425248265499993</v>
      </c>
      <c r="I11" s="5">
        <f>VLOOKUP(I$5,BETAS!$A$2:$C$25,3,0)+(VLOOKUP(I$5,BETAS!$A$2:$B$25,2,0)*($B11))</f>
        <v>-0.10533875152500001</v>
      </c>
      <c r="J11" s="5">
        <f>VLOOKUP(J$5,BETAS!$A$2:$C$25,3,0)+(VLOOKUP(J$5,BETAS!$A$2:$B$25,2,0)*($B11))</f>
        <v>-0.31173938776999999</v>
      </c>
      <c r="K11" s="5">
        <f>VLOOKUP(K$5,BETAS!$A$2:$C$25,3,0)+(VLOOKUP(K$5,BETAS!$A$2:$B$25,2,0)*($B11))</f>
        <v>-1.2497190970600001</v>
      </c>
      <c r="L11" s="5">
        <f>VLOOKUP(L$5,BETAS!$A$2:$C$25,3,0)+(VLOOKUP(L$5,BETAS!$A$2:$B$25,2,0)*($B11))</f>
        <v>-0.48901209309500004</v>
      </c>
      <c r="M11" s="5">
        <f>VLOOKUP(M$5,BETAS!$A$2:$C$25,3,0)+(VLOOKUP(M$5,BETAS!$A$2:$B$25,2,0)*($B11))</f>
        <v>-5.9337793320000012E-2</v>
      </c>
      <c r="N11" s="5">
        <f>VLOOKUP(N$5,BETAS!$A$2:$C$25,3,0)+(VLOOKUP(N$5,BETAS!$A$2:$B$25,2,0)*($B11))</f>
        <v>-0.92498684838000012</v>
      </c>
      <c r="O11" s="5">
        <f>VLOOKUP(O$5,BETAS!$A$2:$C$25,3,0)+(VLOOKUP(O$5,BETAS!$A$2:$B$25,2,0)*($B11))</f>
        <v>-1.29210720515</v>
      </c>
      <c r="P11" s="5">
        <f>VLOOKUP(P$5,BETAS!$A$2:$C$25,3,0)+(VLOOKUP(P$5,BETAS!$A$2:$B$25,2,0)*($B11))</f>
        <v>-0.43878765109999995</v>
      </c>
      <c r="Q11" s="5">
        <f>VLOOKUP(Q$5,BETAS!$A$2:$C$25,3,0)+(VLOOKUP(Q$5,BETAS!$A$2:$B$25,2,0)*($B11))</f>
        <v>-1.0117697833700001</v>
      </c>
      <c r="R11" s="5">
        <f>VLOOKUP(R$5,BETAS!$A$2:$C$25,3,0)+(VLOOKUP(R$5,BETAS!$A$2:$B$25,2,0)*($B11))</f>
        <v>-0.57357056651500005</v>
      </c>
      <c r="S11" s="5">
        <f>VLOOKUP(S$5,BETAS!$A$2:$C$25,3,0)+(VLOOKUP(S$5,BETAS!$A$2:$B$25,2,0)*($B11))</f>
        <v>-0.38703149438500001</v>
      </c>
      <c r="T11" s="5">
        <f>VLOOKUP(T$5,BETAS!$A$2:$C$25,3,0)+(VLOOKUP(T$5,BETAS!$A$2:$B$25,2,0)*($B11))</f>
        <v>-0.80559150263000012</v>
      </c>
      <c r="U11" s="5">
        <f>VLOOKUP(U$5,BETAS!$A$2:$C$25,3,0)+(VLOOKUP(U$5,BETAS!$A$2:$B$25,2,0)*($B11))</f>
        <v>-0.27954104370499999</v>
      </c>
      <c r="V11" s="5">
        <f>VLOOKUP(V$5,BETAS!$A$2:$C$25,3,0)+(VLOOKUP(V$5,BETAS!$A$2:$B$25,2,0)*($B11))</f>
        <v>-0.60404379744999992</v>
      </c>
      <c r="W11" s="5">
        <f>VLOOKUP(W$5,BETAS!$A$2:$C$25,3,0)+(VLOOKUP(W$5,BETAS!$A$2:$B$25,2,0)*($B11))</f>
        <v>-0.57603341081499992</v>
      </c>
      <c r="X11" s="5">
        <f>VLOOKUP(X$5,BETAS!$A$2:$C$25,3,0)+(VLOOKUP(X$5,BETAS!$A$2:$B$25,2,0)*($B11))</f>
        <v>-0.41396505762500002</v>
      </c>
      <c r="Y11" s="5">
        <f>VLOOKUP(Y$5,BETAS!$A$2:$C$25,3,0)+(VLOOKUP(Y$5,BETAS!$A$2:$B$25,2,0)*($B11))</f>
        <v>-0.52756482812999994</v>
      </c>
      <c r="Z11" s="5">
        <f>VLOOKUP(Z$5,BETAS!$A$2:$C$25,3,0)+(VLOOKUP(Z$5,BETAS!$A$2:$B$25,2,0)*($B11))</f>
        <v>-1.0428184947000001</v>
      </c>
    </row>
    <row r="12" spans="1:26" x14ac:dyDescent="0.25">
      <c r="A12" s="40">
        <v>42626</v>
      </c>
      <c r="B12" s="7">
        <v>-1.4198230000000001</v>
      </c>
      <c r="C12" s="9">
        <f>VLOOKUP(C$5,BETAS!$A$2:$C$25,3,0)+(VLOOKUP(C$5,BETAS!$A$2:$B$25,2,0)*($B12))</f>
        <v>-1.730021917857</v>
      </c>
      <c r="D12" s="9">
        <f>VLOOKUP(D$5,BETAS!$A$2:$C$25,3,0)+(VLOOKUP(D$5,BETAS!$A$2:$B$25,2,0)*($B12))</f>
        <v>-0.32612676033300003</v>
      </c>
      <c r="E12" s="5">
        <f>VLOOKUP(E$5,BETAS!$A$2:$C$25,3,0)+(VLOOKUP(E$5,BETAS!$A$2:$B$25,2,0)*($B12))</f>
        <v>-1.0805731765740001</v>
      </c>
      <c r="F12" s="5">
        <f>VLOOKUP(F$5,BETAS!$A$2:$C$25,3,0)+(VLOOKUP(F$5,BETAS!$A$2:$B$25,2,0)*($B12))</f>
        <v>-1.187866246999</v>
      </c>
      <c r="G12" s="5">
        <f>VLOOKUP(G$5,BETAS!$A$2:$C$25,3,0)+(VLOOKUP(G$5,BETAS!$A$2:$B$25,2,0)*($B12))</f>
        <v>-0.87786459770399994</v>
      </c>
      <c r="H12" s="5">
        <f>VLOOKUP(H$5,BETAS!$A$2:$C$25,3,0)+(VLOOKUP(H$5,BETAS!$A$2:$B$25,2,0)*($B12))</f>
        <v>-1.000825346521</v>
      </c>
      <c r="I12" s="5">
        <f>VLOOKUP(I$5,BETAS!$A$2:$C$25,3,0)+(VLOOKUP(I$5,BETAS!$A$2:$B$25,2,0)*($B12))</f>
        <v>-0.27867801875500009</v>
      </c>
      <c r="J12" s="5">
        <f>VLOOKUP(J$5,BETAS!$A$2:$C$25,3,0)+(VLOOKUP(J$5,BETAS!$A$2:$B$25,2,0)*($B12))</f>
        <v>-0.53394787221400009</v>
      </c>
      <c r="K12" s="5">
        <f>VLOOKUP(K$5,BETAS!$A$2:$C$25,3,0)+(VLOOKUP(K$5,BETAS!$A$2:$B$25,2,0)*($B12))</f>
        <v>-2.1014575608920003</v>
      </c>
      <c r="L12" s="5">
        <f>VLOOKUP(L$5,BETAS!$A$2:$C$25,3,0)+(VLOOKUP(L$5,BETAS!$A$2:$B$25,2,0)*($B12))</f>
        <v>-0.85919056212900013</v>
      </c>
      <c r="M12" s="5">
        <f>VLOOKUP(M$5,BETAS!$A$2:$C$25,3,0)+(VLOOKUP(M$5,BETAS!$A$2:$B$25,2,0)*($B12))</f>
        <v>-0.14560323522400001</v>
      </c>
      <c r="N12" s="5">
        <f>VLOOKUP(N$5,BETAS!$A$2:$C$25,3,0)+(VLOOKUP(N$5,BETAS!$A$2:$B$25,2,0)*($B12))</f>
        <v>-1.5030779517160002</v>
      </c>
      <c r="O12" s="5">
        <f>VLOOKUP(O$5,BETAS!$A$2:$C$25,3,0)+(VLOOKUP(O$5,BETAS!$A$2:$B$25,2,0)*($B12))</f>
        <v>-2.2619882197300001</v>
      </c>
      <c r="P12" s="5">
        <f>VLOOKUP(P$5,BETAS!$A$2:$C$25,3,0)+(VLOOKUP(P$5,BETAS!$A$2:$B$25,2,0)*($B12))</f>
        <v>-0.81904281402000001</v>
      </c>
      <c r="Q12" s="5">
        <f>VLOOKUP(Q$5,BETAS!$A$2:$C$25,3,0)+(VLOOKUP(Q$5,BETAS!$A$2:$B$25,2,0)*($B12))</f>
        <v>-1.6891432161340003</v>
      </c>
      <c r="R12" s="5">
        <f>VLOOKUP(R$5,BETAS!$A$2:$C$25,3,0)+(VLOOKUP(R$5,BETAS!$A$2:$B$25,2,0)*($B12))</f>
        <v>-1.088274899173</v>
      </c>
      <c r="S12" s="5">
        <f>VLOOKUP(S$5,BETAS!$A$2:$C$25,3,0)+(VLOOKUP(S$5,BETAS!$A$2:$B$25,2,0)*($B12))</f>
        <v>-0.76473552520699994</v>
      </c>
      <c r="T12" s="5">
        <f>VLOOKUP(T$5,BETAS!$A$2:$C$25,3,0)+(VLOOKUP(T$5,BETAS!$A$2:$B$25,2,0)*($B12))</f>
        <v>-1.5439080290660001</v>
      </c>
      <c r="U12" s="5">
        <f>VLOOKUP(U$5,BETAS!$A$2:$C$25,3,0)+(VLOOKUP(U$5,BETAS!$A$2:$B$25,2,0)*($B12))</f>
        <v>-0.55231455963099996</v>
      </c>
      <c r="V12" s="5">
        <f>VLOOKUP(V$5,BETAS!$A$2:$C$25,3,0)+(VLOOKUP(V$5,BETAS!$A$2:$B$25,2,0)*($B12))</f>
        <v>-1.0797672515900001</v>
      </c>
      <c r="W12" s="5">
        <f>VLOOKUP(W$5,BETAS!$A$2:$C$25,3,0)+(VLOOKUP(W$5,BETAS!$A$2:$B$25,2,0)*($B12))</f>
        <v>-1.0268945974330002</v>
      </c>
      <c r="X12" s="5">
        <f>VLOOKUP(X$5,BETAS!$A$2:$C$25,3,0)+(VLOOKUP(X$5,BETAS!$A$2:$B$25,2,0)*($B12))</f>
        <v>-0.79896615377500002</v>
      </c>
      <c r="Y12" s="5">
        <f>VLOOKUP(Y$5,BETAS!$A$2:$C$25,3,0)+(VLOOKUP(Y$5,BETAS!$A$2:$B$25,2,0)*($B12))</f>
        <v>-0.96741557316600002</v>
      </c>
      <c r="Z12" s="5">
        <f>VLOOKUP(Z$5,BETAS!$A$2:$C$25,3,0)+(VLOOKUP(Z$5,BETAS!$A$2:$B$25,2,0)*($B12))</f>
        <v>-1.8061078315400001</v>
      </c>
    </row>
    <row r="13" spans="1:26" x14ac:dyDescent="0.25">
      <c r="A13" s="40">
        <v>42627</v>
      </c>
      <c r="B13" s="7">
        <v>0.44081199999999998</v>
      </c>
      <c r="C13" s="9">
        <f>VLOOKUP(C$5,BETAS!$A$2:$C$25,3,0)+(VLOOKUP(C$5,BETAS!$A$2:$B$25,2,0)*($B13))</f>
        <v>0.58118259310800002</v>
      </c>
      <c r="D13" s="9">
        <f>VLOOKUP(D$5,BETAS!$A$2:$C$25,3,0)+(VLOOKUP(D$5,BETAS!$A$2:$B$25,2,0)*($B13))</f>
        <v>0.27368800525199999</v>
      </c>
      <c r="E13" s="5">
        <f>VLOOKUP(E$5,BETAS!$A$2:$C$25,3,0)+(VLOOKUP(E$5,BETAS!$A$2:$B$25,2,0)*($B13))</f>
        <v>0.34679063605599997</v>
      </c>
      <c r="F13" s="5">
        <f>VLOOKUP(F$5,BETAS!$A$2:$C$25,3,0)+(VLOOKUP(F$5,BETAS!$A$2:$B$25,2,0)*($B13))</f>
        <v>0.31759771975599993</v>
      </c>
      <c r="G13" s="5">
        <f>VLOOKUP(G$5,BETAS!$A$2:$C$25,3,0)+(VLOOKUP(G$5,BETAS!$A$2:$B$25,2,0)*($B13))</f>
        <v>0.20027663177599997</v>
      </c>
      <c r="H13" s="5">
        <f>VLOOKUP(H$5,BETAS!$A$2:$C$25,3,0)+(VLOOKUP(H$5,BETAS!$A$2:$B$25,2,0)*($B13))</f>
        <v>0.34465005912399999</v>
      </c>
      <c r="I13" s="5">
        <f>VLOOKUP(I$5,BETAS!$A$2:$C$25,3,0)+(VLOOKUP(I$5,BETAS!$A$2:$B$25,2,0)*($B13))</f>
        <v>0.24357431621999998</v>
      </c>
      <c r="J13" s="5">
        <f>VLOOKUP(J$5,BETAS!$A$2:$C$25,3,0)+(VLOOKUP(J$5,BETAS!$A$2:$B$25,2,0)*($B13))</f>
        <v>0.135542092216</v>
      </c>
      <c r="K13" s="5">
        <f>VLOOKUP(K$5,BETAS!$A$2:$C$25,3,0)+(VLOOKUP(K$5,BETAS!$A$2:$B$25,2,0)*($B13))</f>
        <v>0.464737673648</v>
      </c>
      <c r="L13" s="5">
        <f>VLOOKUP(L$5,BETAS!$A$2:$C$25,3,0)+(VLOOKUP(L$5,BETAS!$A$2:$B$25,2,0)*($B13))</f>
        <v>0.256116851476</v>
      </c>
      <c r="M13" s="5">
        <f>VLOOKUP(M$5,BETAS!$A$2:$C$25,3,0)+(VLOOKUP(M$5,BETAS!$A$2:$B$25,2,0)*($B13))</f>
        <v>0.114305146656</v>
      </c>
      <c r="N13" s="5">
        <f>VLOOKUP(N$5,BETAS!$A$2:$C$25,3,0)+(VLOOKUP(N$5,BETAS!$A$2:$B$25,2,0)*($B13))</f>
        <v>0.23864758670399999</v>
      </c>
      <c r="O13" s="5">
        <f>VLOOKUP(O$5,BETAS!$A$2:$C$25,3,0)+(VLOOKUP(O$5,BETAS!$A$2:$B$25,2,0)*($B13))</f>
        <v>0.66015765412000005</v>
      </c>
      <c r="P13" s="5">
        <f>VLOOKUP(P$5,BETAS!$A$2:$C$25,3,0)+(VLOOKUP(P$5,BETAS!$A$2:$B$25,2,0)*($B13))</f>
        <v>0.32662458087999996</v>
      </c>
      <c r="Q13" s="5">
        <f>VLOOKUP(Q$5,BETAS!$A$2:$C$25,3,0)+(VLOOKUP(Q$5,BETAS!$A$2:$B$25,2,0)*($B13))</f>
        <v>0.35170916869600005</v>
      </c>
      <c r="R13" s="5">
        <f>VLOOKUP(R$5,BETAS!$A$2:$C$25,3,0)+(VLOOKUP(R$5,BETAS!$A$2:$B$25,2,0)*($B13))</f>
        <v>0.462473202212</v>
      </c>
      <c r="S13" s="5">
        <f>VLOOKUP(S$5,BETAS!$A$2:$C$25,3,0)+(VLOOKUP(S$5,BETAS!$A$2:$B$25,2,0)*($B13))</f>
        <v>0.37324558650799994</v>
      </c>
      <c r="T13" s="5">
        <f>VLOOKUP(T$5,BETAS!$A$2:$C$25,3,0)+(VLOOKUP(T$5,BETAS!$A$2:$B$25,2,0)*($B13))</f>
        <v>0.68055926010400003</v>
      </c>
      <c r="U13" s="5">
        <f>VLOOKUP(U$5,BETAS!$A$2:$C$25,3,0)+(VLOOKUP(U$5,BETAS!$A$2:$B$25,2,0)*($B13))</f>
        <v>0.26952233796399999</v>
      </c>
      <c r="V13" s="5">
        <f>VLOOKUP(V$5,BETAS!$A$2:$C$25,3,0)+(VLOOKUP(V$5,BETAS!$A$2:$B$25,2,0)*($B13))</f>
        <v>0.35353570796</v>
      </c>
      <c r="W13" s="5">
        <f>VLOOKUP(W$5,BETAS!$A$2:$C$25,3,0)+(VLOOKUP(W$5,BETAS!$A$2:$B$25,2,0)*($B13))</f>
        <v>0.331501057652</v>
      </c>
      <c r="X13" s="5">
        <f>VLOOKUP(X$5,BETAS!$A$2:$C$25,3,0)+(VLOOKUP(X$5,BETAS!$A$2:$B$25,2,0)*($B13))</f>
        <v>0.36100022110000002</v>
      </c>
      <c r="Y13" s="5">
        <f>VLOOKUP(Y$5,BETAS!$A$2:$C$25,3,0)+(VLOOKUP(Y$5,BETAS!$A$2:$B$25,2,0)*($B13))</f>
        <v>0.35780682050399998</v>
      </c>
      <c r="Z13" s="5">
        <f>VLOOKUP(Z$5,BETAS!$A$2:$C$25,3,0)+(VLOOKUP(Z$5,BETAS!$A$2:$B$25,2,0)*($B13))</f>
        <v>0.49359981576</v>
      </c>
    </row>
    <row r="14" spans="1:26" x14ac:dyDescent="0.25">
      <c r="A14" s="40">
        <v>42628</v>
      </c>
      <c r="B14" s="7">
        <v>1.6018999999999999E-2</v>
      </c>
      <c r="C14" s="9">
        <f>VLOOKUP(C$5,BETAS!$A$2:$C$25,3,0)+(VLOOKUP(C$5,BETAS!$A$2:$B$25,2,0)*($B14))</f>
        <v>5.3522145021E-2</v>
      </c>
      <c r="D14" s="9">
        <f>VLOOKUP(D$5,BETAS!$A$2:$C$25,3,0)+(VLOOKUP(D$5,BETAS!$A$2:$B$25,2,0)*($B14))</f>
        <v>0.136747061049</v>
      </c>
      <c r="E14" s="5">
        <f>VLOOKUP(E$5,BETAS!$A$2:$C$25,3,0)+(VLOOKUP(E$5,BETAS!$A$2:$B$25,2,0)*($B14))</f>
        <v>2.0915783622E-2</v>
      </c>
      <c r="F14" s="5">
        <f>VLOOKUP(F$5,BETAS!$A$2:$C$25,3,0)+(VLOOKUP(F$5,BETAS!$A$2:$B$25,2,0)*($B14))</f>
        <v>-2.6107818853000002E-2</v>
      </c>
      <c r="G14" s="5">
        <f>VLOOKUP(G$5,BETAS!$A$2:$C$25,3,0)+(VLOOKUP(G$5,BETAS!$A$2:$B$25,2,0)*($B14))</f>
        <v>-4.5868822487999998E-2</v>
      </c>
      <c r="H14" s="5">
        <f>VLOOKUP(H$5,BETAS!$A$2:$C$25,3,0)+(VLOOKUP(H$5,BETAS!$A$2:$B$25,2,0)*($B14))</f>
        <v>3.7470771412999995E-2</v>
      </c>
      <c r="I14" s="5">
        <f>VLOOKUP(I$5,BETAS!$A$2:$C$25,3,0)+(VLOOKUP(I$5,BETAS!$A$2:$B$25,2,0)*($B14))</f>
        <v>0.12434129301499999</v>
      </c>
      <c r="J14" s="5">
        <f>VLOOKUP(J$5,BETAS!$A$2:$C$25,3,0)+(VLOOKUP(J$5,BETAS!$A$2:$B$25,2,0)*($B14))</f>
        <v>-1.7306075458E-2</v>
      </c>
      <c r="K14" s="5">
        <f>VLOOKUP(K$5,BETAS!$A$2:$C$25,3,0)+(VLOOKUP(K$5,BETAS!$A$2:$B$25,2,0)*($B14))</f>
        <v>-0.121138531124</v>
      </c>
      <c r="L14" s="5">
        <f>VLOOKUP(L$5,BETAS!$A$2:$C$25,3,0)+(VLOOKUP(L$5,BETAS!$A$2:$B$25,2,0)*($B14))</f>
        <v>1.4861570370000004E-3</v>
      </c>
      <c r="M14" s="5">
        <f>VLOOKUP(M$5,BETAS!$A$2:$C$25,3,0)+(VLOOKUP(M$5,BETAS!$A$2:$B$25,2,0)*($B14))</f>
        <v>5.4966662071999996E-2</v>
      </c>
      <c r="N14" s="5">
        <f>VLOOKUP(N$5,BETAS!$A$2:$C$25,3,0)+(VLOOKUP(N$5,BETAS!$A$2:$B$25,2,0)*($B14))</f>
        <v>-0.158997742252</v>
      </c>
      <c r="O14" s="5">
        <f>VLOOKUP(O$5,BETAS!$A$2:$C$25,3,0)+(VLOOKUP(O$5,BETAS!$A$2:$B$25,2,0)*($B14))</f>
        <v>-6.9840003099999985E-3</v>
      </c>
      <c r="P14" s="5">
        <f>VLOOKUP(P$5,BETAS!$A$2:$C$25,3,0)+(VLOOKUP(P$5,BETAS!$A$2:$B$25,2,0)*($B14))</f>
        <v>6.5062539059999994E-2</v>
      </c>
      <c r="Q14" s="5">
        <f>VLOOKUP(Q$5,BETAS!$A$2:$C$25,3,0)+(VLOOKUP(Q$5,BETAS!$A$2:$B$25,2,0)*($B14))</f>
        <v>-0.114228431698</v>
      </c>
      <c r="R14" s="5">
        <f>VLOOKUP(R$5,BETAS!$A$2:$C$25,3,0)+(VLOOKUP(R$5,BETAS!$A$2:$B$25,2,0)*($B14))</f>
        <v>0.108429051569</v>
      </c>
      <c r="S14" s="5">
        <f>VLOOKUP(S$5,BETAS!$A$2:$C$25,3,0)+(VLOOKUP(S$5,BETAS!$A$2:$B$25,2,0)*($B14))</f>
        <v>0.113438364571</v>
      </c>
      <c r="T14" s="5">
        <f>VLOOKUP(T$5,BETAS!$A$2:$C$25,3,0)+(VLOOKUP(T$5,BETAS!$A$2:$B$25,2,0)*($B14))</f>
        <v>0.172701387298</v>
      </c>
      <c r="U14" s="5">
        <f>VLOOKUP(U$5,BETAS!$A$2:$C$25,3,0)+(VLOOKUP(U$5,BETAS!$A$2:$B$25,2,0)*($B14))</f>
        <v>8.1892544242999993E-2</v>
      </c>
      <c r="V14" s="5">
        <f>VLOOKUP(V$5,BETAS!$A$2:$C$25,3,0)+(VLOOKUP(V$5,BETAS!$A$2:$B$25,2,0)*($B14))</f>
        <v>2.6304916269999999E-2</v>
      </c>
      <c r="W14" s="5">
        <f>VLOOKUP(W$5,BETAS!$A$2:$C$25,3,0)+(VLOOKUP(W$5,BETAS!$A$2:$B$25,2,0)*($B14))</f>
        <v>2.1372007349000001E-2</v>
      </c>
      <c r="X14" s="5">
        <f>VLOOKUP(X$5,BETAS!$A$2:$C$25,3,0)+(VLOOKUP(X$5,BETAS!$A$2:$B$25,2,0)*($B14))</f>
        <v>9.6173645074999994E-2</v>
      </c>
      <c r="Y14" s="5">
        <f>VLOOKUP(Y$5,BETAS!$A$2:$C$25,3,0)+(VLOOKUP(Y$5,BETAS!$A$2:$B$25,2,0)*($B14))</f>
        <v>5.5251404598000001E-2</v>
      </c>
      <c r="Z14" s="5">
        <f>VLOOKUP(Z$5,BETAS!$A$2:$C$25,3,0)+(VLOOKUP(Z$5,BETAS!$A$2:$B$25,2,0)*($B14))</f>
        <v>-3.1435836379999998E-2</v>
      </c>
    </row>
    <row r="15" spans="1:26" x14ac:dyDescent="0.25">
      <c r="A15" s="40">
        <v>42629</v>
      </c>
      <c r="B15" s="7">
        <v>-1.379019</v>
      </c>
      <c r="C15" s="9">
        <f>VLOOKUP(C$5,BETAS!$A$2:$C$25,3,0)+(VLOOKUP(C$5,BETAS!$A$2:$B$25,2,0)*($B15))</f>
        <v>-1.6793368620209999</v>
      </c>
      <c r="D15" s="9">
        <f>VLOOKUP(D$5,BETAS!$A$2:$C$25,3,0)+(VLOOKUP(D$5,BETAS!$A$2:$B$25,2,0)*($B15))</f>
        <v>-0.312972734049</v>
      </c>
      <c r="E15" s="5">
        <f>VLOOKUP(E$5,BETAS!$A$2:$C$25,3,0)+(VLOOKUP(E$5,BETAS!$A$2:$B$25,2,0)*($B15))</f>
        <v>-1.0492708776220001</v>
      </c>
      <c r="F15" s="5">
        <f>VLOOKUP(F$5,BETAS!$A$2:$C$25,3,0)+(VLOOKUP(F$5,BETAS!$A$2:$B$25,2,0)*($B15))</f>
        <v>-1.1548512001469999</v>
      </c>
      <c r="G15" s="5">
        <f>VLOOKUP(G$5,BETAS!$A$2:$C$25,3,0)+(VLOOKUP(G$5,BETAS!$A$2:$B$25,2,0)*($B15))</f>
        <v>-0.85422080151199986</v>
      </c>
      <c r="H15" s="5">
        <f>VLOOKUP(H$5,BETAS!$A$2:$C$25,3,0)+(VLOOKUP(H$5,BETAS!$A$2:$B$25,2,0)*($B15))</f>
        <v>-0.97131887241299997</v>
      </c>
      <c r="I15" s="5">
        <f>VLOOKUP(I$5,BETAS!$A$2:$C$25,3,0)+(VLOOKUP(I$5,BETAS!$A$2:$B$25,2,0)*($B15))</f>
        <v>-0.26722494801500002</v>
      </c>
      <c r="J15" s="5">
        <f>VLOOKUP(J$5,BETAS!$A$2:$C$25,3,0)+(VLOOKUP(J$5,BETAS!$A$2:$B$25,2,0)*($B15))</f>
        <v>-0.51926585854200003</v>
      </c>
      <c r="K15" s="5">
        <f>VLOOKUP(K$5,BETAS!$A$2:$C$25,3,0)+(VLOOKUP(K$5,BETAS!$A$2:$B$25,2,0)*($B15))</f>
        <v>-2.0451805208759999</v>
      </c>
      <c r="L15" s="5">
        <f>VLOOKUP(L$5,BETAS!$A$2:$C$25,3,0)+(VLOOKUP(L$5,BETAS!$A$2:$B$25,2,0)*($B15))</f>
        <v>-0.83473170603700009</v>
      </c>
      <c r="M15" s="5">
        <f>VLOOKUP(M$5,BETAS!$A$2:$C$25,3,0)+(VLOOKUP(M$5,BETAS!$A$2:$B$25,2,0)*($B15))</f>
        <v>-0.139903406072</v>
      </c>
      <c r="N15" s="5">
        <f>VLOOKUP(N$5,BETAS!$A$2:$C$25,3,0)+(VLOOKUP(N$5,BETAS!$A$2:$B$25,2,0)*($B15))</f>
        <v>-1.4648816537480001</v>
      </c>
      <c r="O15" s="5">
        <f>VLOOKUP(O$5,BETAS!$A$2:$C$25,3,0)+(VLOOKUP(O$5,BETAS!$A$2:$B$25,2,0)*($B15))</f>
        <v>-2.1979051296900001</v>
      </c>
      <c r="P15" s="5">
        <f>VLOOKUP(P$5,BETAS!$A$2:$C$25,3,0)+(VLOOKUP(P$5,BETAS!$A$2:$B$25,2,0)*($B15))</f>
        <v>-0.79391815905999996</v>
      </c>
      <c r="Q15" s="5">
        <f>VLOOKUP(Q$5,BETAS!$A$2:$C$25,3,0)+(VLOOKUP(Q$5,BETAS!$A$2:$B$25,2,0)*($B15))</f>
        <v>-1.6443870223020001</v>
      </c>
      <c r="R15" s="5">
        <f>VLOOKUP(R$5,BETAS!$A$2:$C$25,3,0)+(VLOOKUP(R$5,BETAS!$A$2:$B$25,2,0)*($B15))</f>
        <v>-1.054266764569</v>
      </c>
      <c r="S15" s="5">
        <f>VLOOKUP(S$5,BETAS!$A$2:$C$25,3,0)+(VLOOKUP(S$5,BETAS!$A$2:$B$25,2,0)*($B15))</f>
        <v>-0.7397794315709999</v>
      </c>
      <c r="T15" s="5">
        <f>VLOOKUP(T$5,BETAS!$A$2:$C$25,3,0)+(VLOOKUP(T$5,BETAS!$A$2:$B$25,2,0)*($B15))</f>
        <v>-1.495125133298</v>
      </c>
      <c r="U15" s="5">
        <f>VLOOKUP(U$5,BETAS!$A$2:$C$25,3,0)+(VLOOKUP(U$5,BETAS!$A$2:$B$25,2,0)*($B15))</f>
        <v>-0.53429155524299998</v>
      </c>
      <c r="V15" s="5">
        <f>VLOOKUP(V$5,BETAS!$A$2:$C$25,3,0)+(VLOOKUP(V$5,BETAS!$A$2:$B$25,2,0)*($B15))</f>
        <v>-1.0483347062699999</v>
      </c>
      <c r="W15" s="5">
        <f>VLOOKUP(W$5,BETAS!$A$2:$C$25,3,0)+(VLOOKUP(W$5,BETAS!$A$2:$B$25,2,0)*($B15))</f>
        <v>-0.99710478034899996</v>
      </c>
      <c r="X15" s="5">
        <f>VLOOKUP(X$5,BETAS!$A$2:$C$25,3,0)+(VLOOKUP(X$5,BETAS!$A$2:$B$25,2,0)*($B15))</f>
        <v>-0.77352792007500004</v>
      </c>
      <c r="Y15" s="5">
        <f>VLOOKUP(Y$5,BETAS!$A$2:$C$25,3,0)+(VLOOKUP(Y$5,BETAS!$A$2:$B$25,2,0)*($B15))</f>
        <v>-0.93835325059800001</v>
      </c>
      <c r="Z15" s="5">
        <f>VLOOKUP(Z$5,BETAS!$A$2:$C$25,3,0)+(VLOOKUP(Z$5,BETAS!$A$2:$B$25,2,0)*($B15))</f>
        <v>-1.7556749036200001</v>
      </c>
    </row>
    <row r="16" spans="1:26" x14ac:dyDescent="0.25">
      <c r="A16" s="40">
        <v>42632</v>
      </c>
      <c r="B16" s="7">
        <v>2.9529999999999999E-3</v>
      </c>
      <c r="C16" s="9">
        <f>VLOOKUP(C$5,BETAS!$A$2:$C$25,3,0)+(VLOOKUP(C$5,BETAS!$A$2:$B$25,2,0)*($B16))</f>
        <v>3.7292095527000003E-2</v>
      </c>
      <c r="D16" s="9">
        <f>VLOOKUP(D$5,BETAS!$A$2:$C$25,3,0)+(VLOOKUP(D$5,BETAS!$A$2:$B$25,2,0)*($B16))</f>
        <v>0.13253496156300001</v>
      </c>
      <c r="E16" s="5">
        <f>VLOOKUP(E$5,BETAS!$A$2:$C$25,3,0)+(VLOOKUP(E$5,BETAS!$A$2:$B$25,2,0)*($B16))</f>
        <v>1.0892358514E-2</v>
      </c>
      <c r="F16" s="5">
        <f>VLOOKUP(F$5,BETAS!$A$2:$C$25,3,0)+(VLOOKUP(F$5,BETAS!$A$2:$B$25,2,0)*($B16))</f>
        <v>-3.6679689310999998E-2</v>
      </c>
      <c r="G16" s="5">
        <f>VLOOKUP(G$5,BETAS!$A$2:$C$25,3,0)+(VLOOKUP(G$5,BETAS!$A$2:$B$25,2,0)*($B16))</f>
        <v>-5.3439890056E-2</v>
      </c>
      <c r="H16" s="5">
        <f>VLOOKUP(H$5,BETAS!$A$2:$C$25,3,0)+(VLOOKUP(H$5,BETAS!$A$2:$B$25,2,0)*($B16))</f>
        <v>2.8022394031E-2</v>
      </c>
      <c r="I16" s="5">
        <f>VLOOKUP(I$5,BETAS!$A$2:$C$25,3,0)+(VLOOKUP(I$5,BETAS!$A$2:$B$25,2,0)*($B16))</f>
        <v>0.12067386280499999</v>
      </c>
      <c r="J16" s="5">
        <f>VLOOKUP(J$5,BETAS!$A$2:$C$25,3,0)+(VLOOKUP(J$5,BETAS!$A$2:$B$25,2,0)*($B16))</f>
        <v>-2.2007457446000002E-2</v>
      </c>
      <c r="K16" s="5">
        <f>VLOOKUP(K$5,BETAS!$A$2:$C$25,3,0)+(VLOOKUP(K$5,BETAS!$A$2:$B$25,2,0)*($B16))</f>
        <v>-0.13915921058799999</v>
      </c>
      <c r="L16" s="5">
        <f>VLOOKUP(L$5,BETAS!$A$2:$C$25,3,0)+(VLOOKUP(L$5,BETAS!$A$2:$B$25,2,0)*($B16))</f>
        <v>-6.3459038810000003E-3</v>
      </c>
      <c r="M16" s="5">
        <f>VLOOKUP(M$5,BETAS!$A$2:$C$25,3,0)+(VLOOKUP(M$5,BETAS!$A$2:$B$25,2,0)*($B16))</f>
        <v>5.3141498663999996E-2</v>
      </c>
      <c r="N16" s="5">
        <f>VLOOKUP(N$5,BETAS!$A$2:$C$25,3,0)+(VLOOKUP(N$5,BETAS!$A$2:$B$25,2,0)*($B16))</f>
        <v>-0.17122872032400002</v>
      </c>
      <c r="O16" s="5">
        <f>VLOOKUP(O$5,BETAS!$A$2:$C$25,3,0)+(VLOOKUP(O$5,BETAS!$A$2:$B$25,2,0)*($B16))</f>
        <v>-2.7504283969999998E-2</v>
      </c>
      <c r="P16" s="5">
        <f>VLOOKUP(P$5,BETAS!$A$2:$C$25,3,0)+(VLOOKUP(P$5,BETAS!$A$2:$B$25,2,0)*($B16))</f>
        <v>5.7017280220000001E-2</v>
      </c>
      <c r="Q16" s="5">
        <f>VLOOKUP(Q$5,BETAS!$A$2:$C$25,3,0)+(VLOOKUP(Q$5,BETAS!$A$2:$B$25,2,0)*($B16))</f>
        <v>-0.128559978326</v>
      </c>
      <c r="R16" s="5">
        <f>VLOOKUP(R$5,BETAS!$A$2:$C$25,3,0)+(VLOOKUP(R$5,BETAS!$A$2:$B$25,2,0)*($B16))</f>
        <v>9.7539180803000003E-2</v>
      </c>
      <c r="S16" s="5">
        <f>VLOOKUP(S$5,BETAS!$A$2:$C$25,3,0)+(VLOOKUP(S$5,BETAS!$A$2:$B$25,2,0)*($B16))</f>
        <v>0.105447081377</v>
      </c>
      <c r="T16" s="5">
        <f>VLOOKUP(T$5,BETAS!$A$2:$C$25,3,0)+(VLOOKUP(T$5,BETAS!$A$2:$B$25,2,0)*($B16))</f>
        <v>0.15708043552599998</v>
      </c>
      <c r="U16" s="5">
        <f>VLOOKUP(U$5,BETAS!$A$2:$C$25,3,0)+(VLOOKUP(U$5,BETAS!$A$2:$B$25,2,0)*($B16))</f>
        <v>7.6121331240999998E-2</v>
      </c>
      <c r="V16" s="5">
        <f>VLOOKUP(V$5,BETAS!$A$2:$C$25,3,0)+(VLOOKUP(V$5,BETAS!$A$2:$B$25,2,0)*($B16))</f>
        <v>1.6239784489999999E-2</v>
      </c>
      <c r="W16" s="5">
        <f>VLOOKUP(W$5,BETAS!$A$2:$C$25,3,0)+(VLOOKUP(W$5,BETAS!$A$2:$B$25,2,0)*($B16))</f>
        <v>1.1832899663E-2</v>
      </c>
      <c r="X16" s="5">
        <f>VLOOKUP(X$5,BETAS!$A$2:$C$25,3,0)+(VLOOKUP(X$5,BETAS!$A$2:$B$25,2,0)*($B16))</f>
        <v>8.8027974024999997E-2</v>
      </c>
      <c r="Y16" s="5">
        <f>VLOOKUP(Y$5,BETAS!$A$2:$C$25,3,0)+(VLOOKUP(Y$5,BETAS!$A$2:$B$25,2,0)*($B16))</f>
        <v>4.5945250626000002E-2</v>
      </c>
      <c r="Z16" s="5">
        <f>VLOOKUP(Z$5,BETAS!$A$2:$C$25,3,0)+(VLOOKUP(Z$5,BETAS!$A$2:$B$25,2,0)*($B16))</f>
        <v>-4.7585151060000004E-2</v>
      </c>
    </row>
    <row r="17" spans="1:26" x14ac:dyDescent="0.25">
      <c r="A17" s="40">
        <v>42633</v>
      </c>
      <c r="B17" s="7">
        <v>-0.98738599999999999</v>
      </c>
      <c r="C17" s="9">
        <f>VLOOKUP(C$5,BETAS!$A$2:$C$25,3,0)+(VLOOKUP(C$5,BETAS!$A$2:$B$25,2,0)*($B17))</f>
        <v>-1.192866406374</v>
      </c>
      <c r="D17" s="9">
        <f>VLOOKUP(D$5,BETAS!$A$2:$C$25,3,0)+(VLOOKUP(D$5,BETAS!$A$2:$B$25,2,0)*($B17))</f>
        <v>-0.18672161220600003</v>
      </c>
      <c r="E17" s="5">
        <f>VLOOKUP(E$5,BETAS!$A$2:$C$25,3,0)+(VLOOKUP(E$5,BETAS!$A$2:$B$25,2,0)*($B17))</f>
        <v>-0.74883432126799987</v>
      </c>
      <c r="F17" s="5">
        <f>VLOOKUP(F$5,BETAS!$A$2:$C$25,3,0)+(VLOOKUP(F$5,BETAS!$A$2:$B$25,2,0)*($B17))</f>
        <v>-0.83797584861800001</v>
      </c>
      <c r="G17" s="5">
        <f>VLOOKUP(G$5,BETAS!$A$2:$C$25,3,0)+(VLOOKUP(G$5,BETAS!$A$2:$B$25,2,0)*($B17))</f>
        <v>-0.62728984292799994</v>
      </c>
      <c r="H17" s="5">
        <f>VLOOKUP(H$5,BETAS!$A$2:$C$25,3,0)+(VLOOKUP(H$5,BETAS!$A$2:$B$25,2,0)*($B17))</f>
        <v>-0.68811847602199994</v>
      </c>
      <c r="I17" s="5">
        <f>VLOOKUP(I$5,BETAS!$A$2:$C$25,3,0)+(VLOOKUP(I$5,BETAS!$A$2:$B$25,2,0)*($B17))</f>
        <v>-0.15729943941000002</v>
      </c>
      <c r="J17" s="5">
        <f>VLOOKUP(J$5,BETAS!$A$2:$C$25,3,0)+(VLOOKUP(J$5,BETAS!$A$2:$B$25,2,0)*($B17))</f>
        <v>-0.37834925574799999</v>
      </c>
      <c r="K17" s="5">
        <f>VLOOKUP(K$5,BETAS!$A$2:$C$25,3,0)+(VLOOKUP(K$5,BETAS!$A$2:$B$25,2,0)*($B17))</f>
        <v>-1.5050387207440001</v>
      </c>
      <c r="L17" s="5">
        <f>VLOOKUP(L$5,BETAS!$A$2:$C$25,3,0)+(VLOOKUP(L$5,BETAS!$A$2:$B$25,2,0)*($B17))</f>
        <v>-0.59997787827800009</v>
      </c>
      <c r="M17" s="5">
        <f>VLOOKUP(M$5,BETAS!$A$2:$C$25,3,0)+(VLOOKUP(M$5,BETAS!$A$2:$B$25,2,0)*($B17))</f>
        <v>-8.5196975568000016E-2</v>
      </c>
      <c r="N17" s="5">
        <f>VLOOKUP(N$5,BETAS!$A$2:$C$25,3,0)+(VLOOKUP(N$5,BETAS!$A$2:$B$25,2,0)*($B17))</f>
        <v>-1.098277135512</v>
      </c>
      <c r="O17" s="5">
        <f>VLOOKUP(O$5,BETAS!$A$2:$C$25,3,0)+(VLOOKUP(O$5,BETAS!$A$2:$B$25,2,0)*($B17))</f>
        <v>-1.5828415868599999</v>
      </c>
      <c r="P17" s="5">
        <f>VLOOKUP(P$5,BETAS!$A$2:$C$25,3,0)+(VLOOKUP(P$5,BETAS!$A$2:$B$25,2,0)*($B17))</f>
        <v>-0.55277405563999993</v>
      </c>
      <c r="Q17" s="5">
        <f>VLOOKUP(Q$5,BETAS!$A$2:$C$25,3,0)+(VLOOKUP(Q$5,BETAS!$A$2:$B$25,2,0)*($B17))</f>
        <v>-1.2148212331880002</v>
      </c>
      <c r="R17" s="5">
        <f>VLOOKUP(R$5,BETAS!$A$2:$C$25,3,0)+(VLOOKUP(R$5,BETAS!$A$2:$B$25,2,0)*($B17))</f>
        <v>-0.7278598490860001</v>
      </c>
      <c r="S17" s="5">
        <f>VLOOKUP(S$5,BETAS!$A$2:$C$25,3,0)+(VLOOKUP(S$5,BETAS!$A$2:$B$25,2,0)*($B17))</f>
        <v>-0.500253164074</v>
      </c>
      <c r="T17" s="5">
        <f>VLOOKUP(T$5,BETAS!$A$2:$C$25,3,0)+(VLOOKUP(T$5,BETAS!$A$2:$B$25,2,0)*($B17))</f>
        <v>-1.026911433212</v>
      </c>
      <c r="U17" s="5">
        <f>VLOOKUP(U$5,BETAS!$A$2:$C$25,3,0)+(VLOOKUP(U$5,BETAS!$A$2:$B$25,2,0)*($B17))</f>
        <v>-0.36130843404199997</v>
      </c>
      <c r="V17" s="5">
        <f>VLOOKUP(V$5,BETAS!$A$2:$C$25,3,0)+(VLOOKUP(V$5,BETAS!$A$2:$B$25,2,0)*($B17))</f>
        <v>-0.74664805737999995</v>
      </c>
      <c r="W17" s="5">
        <f>VLOOKUP(W$5,BETAS!$A$2:$C$25,3,0)+(VLOOKUP(W$5,BETAS!$A$2:$B$25,2,0)*($B17))</f>
        <v>-0.71118488440599992</v>
      </c>
      <c r="X17" s="5">
        <f>VLOOKUP(X$5,BETAS!$A$2:$C$25,3,0)+(VLOOKUP(X$5,BETAS!$A$2:$B$25,2,0)*($B17))</f>
        <v>-0.52937411705000004</v>
      </c>
      <c r="Y17" s="5">
        <f>VLOOKUP(Y$5,BETAS!$A$2:$C$25,3,0)+(VLOOKUP(Y$5,BETAS!$A$2:$B$25,2,0)*($B17))</f>
        <v>-0.65941577941200002</v>
      </c>
      <c r="Z17" s="5">
        <f>VLOOKUP(Z$5,BETAS!$A$2:$C$25,3,0)+(VLOOKUP(Z$5,BETAS!$A$2:$B$25,2,0)*($B17))</f>
        <v>-1.27162434828</v>
      </c>
    </row>
    <row r="18" spans="1:26" x14ac:dyDescent="0.25">
      <c r="A18" s="40">
        <v>42634</v>
      </c>
      <c r="B18" s="7">
        <v>-5.2189999999999997E-3</v>
      </c>
      <c r="C18" s="9">
        <f>VLOOKUP(C$5,BETAS!$A$2:$C$25,3,0)+(VLOOKUP(C$5,BETAS!$A$2:$B$25,2,0)*($B18))</f>
        <v>2.7141172179E-2</v>
      </c>
      <c r="D18" s="9">
        <f>VLOOKUP(D$5,BETAS!$A$2:$C$25,3,0)+(VLOOKUP(D$5,BETAS!$A$2:$B$25,2,0)*($B18))</f>
        <v>0.12990054575100002</v>
      </c>
      <c r="E18" s="5">
        <f>VLOOKUP(E$5,BETAS!$A$2:$C$25,3,0)+(VLOOKUP(E$5,BETAS!$A$2:$B$25,2,0)*($B18))</f>
        <v>4.6233067779999993E-3</v>
      </c>
      <c r="F18" s="5">
        <f>VLOOKUP(F$5,BETAS!$A$2:$C$25,3,0)+(VLOOKUP(F$5,BETAS!$A$2:$B$25,2,0)*($B18))</f>
        <v>-4.3291760747000002E-2</v>
      </c>
      <c r="G18" s="5">
        <f>VLOOKUP(G$5,BETAS!$A$2:$C$25,3,0)+(VLOOKUP(G$5,BETAS!$A$2:$B$25,2,0)*($B18))</f>
        <v>-5.8175139112E-2</v>
      </c>
      <c r="H18" s="5">
        <f>VLOOKUP(H$5,BETAS!$A$2:$C$25,3,0)+(VLOOKUP(H$5,BETAS!$A$2:$B$25,2,0)*($B18))</f>
        <v>2.2113000187E-2</v>
      </c>
      <c r="I18" s="5">
        <f>VLOOKUP(I$5,BETAS!$A$2:$C$25,3,0)+(VLOOKUP(I$5,BETAS!$A$2:$B$25,2,0)*($B18))</f>
        <v>0.118380104985</v>
      </c>
      <c r="J18" s="5">
        <f>VLOOKUP(J$5,BETAS!$A$2:$C$25,3,0)+(VLOOKUP(J$5,BETAS!$A$2:$B$25,2,0)*($B18))</f>
        <v>-2.4947890141999999E-2</v>
      </c>
      <c r="K18" s="5">
        <f>VLOOKUP(K$5,BETAS!$A$2:$C$25,3,0)+(VLOOKUP(K$5,BETAS!$A$2:$B$25,2,0)*($B18))</f>
        <v>-0.15043006567600001</v>
      </c>
      <c r="L18" s="5">
        <f>VLOOKUP(L$5,BETAS!$A$2:$C$25,3,0)+(VLOOKUP(L$5,BETAS!$A$2:$B$25,2,0)*($B18))</f>
        <v>-1.1244388636999999E-2</v>
      </c>
      <c r="M18" s="5">
        <f>VLOOKUP(M$5,BETAS!$A$2:$C$25,3,0)+(VLOOKUP(M$5,BETAS!$A$2:$B$25,2,0)*($B18))</f>
        <v>5.1999968327999996E-2</v>
      </c>
      <c r="N18" s="5">
        <f>VLOOKUP(N$5,BETAS!$A$2:$C$25,3,0)+(VLOOKUP(N$5,BETAS!$A$2:$B$25,2,0)*($B18))</f>
        <v>-0.17887846414800002</v>
      </c>
      <c r="O18" s="5">
        <f>VLOOKUP(O$5,BETAS!$A$2:$C$25,3,0)+(VLOOKUP(O$5,BETAS!$A$2:$B$25,2,0)*($B18))</f>
        <v>-4.0338491689999999E-2</v>
      </c>
      <c r="P18" s="5">
        <f>VLOOKUP(P$5,BETAS!$A$2:$C$25,3,0)+(VLOOKUP(P$5,BETAS!$A$2:$B$25,2,0)*($B18))</f>
        <v>5.1985452939999996E-2</v>
      </c>
      <c r="Q18" s="5">
        <f>VLOOKUP(Q$5,BETAS!$A$2:$C$25,3,0)+(VLOOKUP(Q$5,BETAS!$A$2:$B$25,2,0)*($B18))</f>
        <v>-0.13752350190199999</v>
      </c>
      <c r="R18" s="5">
        <f>VLOOKUP(R$5,BETAS!$A$2:$C$25,3,0)+(VLOOKUP(R$5,BETAS!$A$2:$B$25,2,0)*($B18))</f>
        <v>9.0728219230999996E-2</v>
      </c>
      <c r="S18" s="5">
        <f>VLOOKUP(S$5,BETAS!$A$2:$C$25,3,0)+(VLOOKUP(S$5,BETAS!$A$2:$B$25,2,0)*($B18))</f>
        <v>0.100449012629</v>
      </c>
      <c r="T18" s="5">
        <f>VLOOKUP(T$5,BETAS!$A$2:$C$25,3,0)+(VLOOKUP(T$5,BETAS!$A$2:$B$25,2,0)*($B18))</f>
        <v>0.14731046630199998</v>
      </c>
      <c r="U18" s="5">
        <f>VLOOKUP(U$5,BETAS!$A$2:$C$25,3,0)+(VLOOKUP(U$5,BETAS!$A$2:$B$25,2,0)*($B18))</f>
        <v>7.2511783356999995E-2</v>
      </c>
      <c r="V18" s="5">
        <f>VLOOKUP(V$5,BETAS!$A$2:$C$25,3,0)+(VLOOKUP(V$5,BETAS!$A$2:$B$25,2,0)*($B18))</f>
        <v>9.9446477300000006E-3</v>
      </c>
      <c r="W18" s="5">
        <f>VLOOKUP(W$5,BETAS!$A$2:$C$25,3,0)+(VLOOKUP(W$5,BETAS!$A$2:$B$25,2,0)*($B18))</f>
        <v>5.8667594510000004E-3</v>
      </c>
      <c r="X18" s="5">
        <f>VLOOKUP(X$5,BETAS!$A$2:$C$25,3,0)+(VLOOKUP(X$5,BETAS!$A$2:$B$25,2,0)*($B18))</f>
        <v>8.2933344924999999E-2</v>
      </c>
      <c r="Y18" s="5">
        <f>VLOOKUP(Y$5,BETAS!$A$2:$C$25,3,0)+(VLOOKUP(Y$5,BETAS!$A$2:$B$25,2,0)*($B18))</f>
        <v>4.0124809002000002E-2</v>
      </c>
      <c r="Z18" s="5">
        <f>VLOOKUP(Z$5,BETAS!$A$2:$C$25,3,0)+(VLOOKUP(Z$5,BETAS!$A$2:$B$25,2,0)*($B18))</f>
        <v>-5.7685579620000003E-2</v>
      </c>
    </row>
    <row r="19" spans="1:26" x14ac:dyDescent="0.25">
      <c r="A19" s="40">
        <v>42635</v>
      </c>
      <c r="B19" s="7">
        <v>1.2403280000000001</v>
      </c>
      <c r="C19" s="9">
        <f>VLOOKUP(C$5,BETAS!$A$2:$C$25,3,0)+(VLOOKUP(C$5,BETAS!$A$2:$B$25,2,0)*($B19))</f>
        <v>1.5743085881520003</v>
      </c>
      <c r="D19" s="9">
        <f>VLOOKUP(D$5,BETAS!$A$2:$C$25,3,0)+(VLOOKUP(D$5,BETAS!$A$2:$B$25,2,0)*($B19))</f>
        <v>0.53142877768800001</v>
      </c>
      <c r="E19" s="5">
        <f>VLOOKUP(E$5,BETAS!$A$2:$C$25,3,0)+(VLOOKUP(E$5,BETAS!$A$2:$B$25,2,0)*($B19))</f>
        <v>0.96012974126400008</v>
      </c>
      <c r="F19" s="5">
        <f>VLOOKUP(F$5,BETAS!$A$2:$C$25,3,0)+(VLOOKUP(F$5,BETAS!$A$2:$B$25,2,0)*($B19))</f>
        <v>0.96449650906400008</v>
      </c>
      <c r="G19" s="5">
        <f>VLOOKUP(G$5,BETAS!$A$2:$C$25,3,0)+(VLOOKUP(G$5,BETAS!$A$2:$B$25,2,0)*($B19))</f>
        <v>0.66355457894400005</v>
      </c>
      <c r="H19" s="5">
        <f>VLOOKUP(H$5,BETAS!$A$2:$C$25,3,0)+(VLOOKUP(H$5,BETAS!$A$2:$B$25,2,0)*($B19))</f>
        <v>0.92280166565599997</v>
      </c>
      <c r="I19" s="5">
        <f>VLOOKUP(I$5,BETAS!$A$2:$C$25,3,0)+(VLOOKUP(I$5,BETAS!$A$2:$B$25,2,0)*($B19))</f>
        <v>0.46798646468000005</v>
      </c>
      <c r="J19" s="5">
        <f>VLOOKUP(J$5,BETAS!$A$2:$C$25,3,0)+(VLOOKUP(J$5,BETAS!$A$2:$B$25,2,0)*($B19))</f>
        <v>0.42322234030400008</v>
      </c>
      <c r="K19" s="5">
        <f>VLOOKUP(K$5,BETAS!$A$2:$C$25,3,0)+(VLOOKUP(K$5,BETAS!$A$2:$B$25,2,0)*($B19))</f>
        <v>1.5674333389120003</v>
      </c>
      <c r="L19" s="5">
        <f>VLOOKUP(L$5,BETAS!$A$2:$C$25,3,0)+(VLOOKUP(L$5,BETAS!$A$2:$B$25,2,0)*($B19))</f>
        <v>0.73536513074400012</v>
      </c>
      <c r="M19" s="5">
        <f>VLOOKUP(M$5,BETAS!$A$2:$C$25,3,0)+(VLOOKUP(M$5,BETAS!$A$2:$B$25,2,0)*($B19))</f>
        <v>0.22598793766400002</v>
      </c>
      <c r="N19" s="5">
        <f>VLOOKUP(N$5,BETAS!$A$2:$C$25,3,0)+(VLOOKUP(N$5,BETAS!$A$2:$B$25,2,0)*($B19))</f>
        <v>0.98706811817600015</v>
      </c>
      <c r="O19" s="5">
        <f>VLOOKUP(O$5,BETAS!$A$2:$C$25,3,0)+(VLOOKUP(O$5,BETAS!$A$2:$B$25,2,0)*($B19))</f>
        <v>1.9158055272800003</v>
      </c>
      <c r="P19" s="5">
        <f>VLOOKUP(P$5,BETAS!$A$2:$C$25,3,0)+(VLOOKUP(P$5,BETAS!$A$2:$B$25,2,0)*($B19))</f>
        <v>0.81891856271999997</v>
      </c>
      <c r="Q19" s="5">
        <f>VLOOKUP(Q$5,BETAS!$A$2:$C$25,3,0)+(VLOOKUP(Q$5,BETAS!$A$2:$B$25,2,0)*($B19))</f>
        <v>1.2286646894240003</v>
      </c>
      <c r="R19" s="5">
        <f>VLOOKUP(R$5,BETAS!$A$2:$C$25,3,0)+(VLOOKUP(R$5,BETAS!$A$2:$B$25,2,0)*($B19))</f>
        <v>1.128830611928</v>
      </c>
      <c r="S19" s="5">
        <f>VLOOKUP(S$5,BETAS!$A$2:$C$25,3,0)+(VLOOKUP(S$5,BETAS!$A$2:$B$25,2,0)*($B19))</f>
        <v>0.86223676775199998</v>
      </c>
      <c r="T19" s="5">
        <f>VLOOKUP(T$5,BETAS!$A$2:$C$25,3,0)+(VLOOKUP(T$5,BETAS!$A$2:$B$25,2,0)*($B19))</f>
        <v>1.6364142177760004</v>
      </c>
      <c r="U19" s="5">
        <f>VLOOKUP(U$5,BETAS!$A$2:$C$25,3,0)+(VLOOKUP(U$5,BETAS!$A$2:$B$25,2,0)*($B19))</f>
        <v>0.62266615661600011</v>
      </c>
      <c r="V19" s="5">
        <f>VLOOKUP(V$5,BETAS!$A$2:$C$25,3,0)+(VLOOKUP(V$5,BETAS!$A$2:$B$25,2,0)*($B19))</f>
        <v>0.96942686824000002</v>
      </c>
      <c r="W19" s="5">
        <f>VLOOKUP(W$5,BETAS!$A$2:$C$25,3,0)+(VLOOKUP(W$5,BETAS!$A$2:$B$25,2,0)*($B19))</f>
        <v>0.91520450328800018</v>
      </c>
      <c r="X19" s="5">
        <f>VLOOKUP(X$5,BETAS!$A$2:$C$25,3,0)+(VLOOKUP(X$5,BETAS!$A$2:$B$25,2,0)*($B19))</f>
        <v>0.85943848340000006</v>
      </c>
      <c r="Y19" s="5">
        <f>VLOOKUP(Y$5,BETAS!$A$2:$C$25,3,0)+(VLOOKUP(Y$5,BETAS!$A$2:$B$25,2,0)*($B19))</f>
        <v>0.92725569537600017</v>
      </c>
      <c r="Z19" s="5">
        <f>VLOOKUP(Z$5,BETAS!$A$2:$C$25,3,0)+(VLOOKUP(Z$5,BETAS!$A$2:$B$25,2,0)*($B19))</f>
        <v>1.4817856014400004</v>
      </c>
    </row>
    <row r="20" spans="1:26" x14ac:dyDescent="0.25">
      <c r="A20" s="40">
        <v>42636</v>
      </c>
      <c r="B20" s="7">
        <v>-0.47460400000000003</v>
      </c>
      <c r="C20" s="9">
        <f>VLOOKUP(C$5,BETAS!$A$2:$C$25,3,0)+(VLOOKUP(C$5,BETAS!$A$2:$B$25,2,0)*($B20))</f>
        <v>-0.55590963003600002</v>
      </c>
      <c r="D20" s="9">
        <f>VLOOKUP(D$5,BETAS!$A$2:$C$25,3,0)+(VLOOKUP(D$5,BETAS!$A$2:$B$25,2,0)*($B20))</f>
        <v>-2.1415566083999998E-2</v>
      </c>
      <c r="E20" s="5">
        <f>VLOOKUP(E$5,BETAS!$A$2:$C$25,3,0)+(VLOOKUP(E$5,BETAS!$A$2:$B$25,2,0)*($B20))</f>
        <v>-0.35545976335200002</v>
      </c>
      <c r="F20" s="5">
        <f>VLOOKUP(F$5,BETAS!$A$2:$C$25,3,0)+(VLOOKUP(F$5,BETAS!$A$2:$B$25,2,0)*($B20))</f>
        <v>-0.42307726625200004</v>
      </c>
      <c r="G20" s="5">
        <f>VLOOKUP(G$5,BETAS!$A$2:$C$25,3,0)+(VLOOKUP(G$5,BETAS!$A$2:$B$25,2,0)*($B20))</f>
        <v>-0.33015933859200003</v>
      </c>
      <c r="H20" s="5">
        <f>VLOOKUP(H$5,BETAS!$A$2:$C$25,3,0)+(VLOOKUP(H$5,BETAS!$A$2:$B$25,2,0)*($B20))</f>
        <v>-0.31731196670799999</v>
      </c>
      <c r="I20" s="5">
        <f>VLOOKUP(I$5,BETAS!$A$2:$C$25,3,0)+(VLOOKUP(I$5,BETAS!$A$2:$B$25,2,0)*($B20))</f>
        <v>-1.3369223740000033E-2</v>
      </c>
      <c r="J20" s="5">
        <f>VLOOKUP(J$5,BETAS!$A$2:$C$25,3,0)+(VLOOKUP(J$5,BETAS!$A$2:$B$25,2,0)*($B20))</f>
        <v>-0.19384106207200003</v>
      </c>
      <c r="K20" s="5">
        <f>VLOOKUP(K$5,BETAS!$A$2:$C$25,3,0)+(VLOOKUP(K$5,BETAS!$A$2:$B$25,2,0)*($B20))</f>
        <v>-0.79780773521600012</v>
      </c>
      <c r="L20" s="5">
        <f>VLOOKUP(L$5,BETAS!$A$2:$C$25,3,0)+(VLOOKUP(L$5,BETAS!$A$2:$B$25,2,0)*($B20))</f>
        <v>-0.29260455349200004</v>
      </c>
      <c r="M20" s="5">
        <f>VLOOKUP(M$5,BETAS!$A$2:$C$25,3,0)+(VLOOKUP(M$5,BETAS!$A$2:$B$25,2,0)*($B20))</f>
        <v>-1.3567483552000006E-2</v>
      </c>
      <c r="N20" s="5">
        <f>VLOOKUP(N$5,BETAS!$A$2:$C$25,3,0)+(VLOOKUP(N$5,BETAS!$A$2:$B$25,2,0)*($B20))</f>
        <v>-0.61826600756799999</v>
      </c>
      <c r="O20" s="5">
        <f>VLOOKUP(O$5,BETAS!$A$2:$C$25,3,0)+(VLOOKUP(O$5,BETAS!$A$2:$B$25,2,0)*($B20))</f>
        <v>-0.77751232804000003</v>
      </c>
      <c r="P20" s="5">
        <f>VLOOKUP(P$5,BETAS!$A$2:$C$25,3,0)+(VLOOKUP(P$5,BETAS!$A$2:$B$25,2,0)*($B20))</f>
        <v>-0.23703366696</v>
      </c>
      <c r="Q20" s="5">
        <f>VLOOKUP(Q$5,BETAS!$A$2:$C$25,3,0)+(VLOOKUP(Q$5,BETAS!$A$2:$B$25,2,0)*($B20))</f>
        <v>-0.6523721942320001</v>
      </c>
      <c r="R20" s="5">
        <f>VLOOKUP(R$5,BETAS!$A$2:$C$25,3,0)+(VLOOKUP(R$5,BETAS!$A$2:$B$25,2,0)*($B20))</f>
        <v>-0.30048117840400007</v>
      </c>
      <c r="S20" s="5">
        <f>VLOOKUP(S$5,BETAS!$A$2:$C$25,3,0)+(VLOOKUP(S$5,BETAS!$A$2:$B$25,2,0)*($B20))</f>
        <v>-0.18663107783600003</v>
      </c>
      <c r="T20" s="5">
        <f>VLOOKUP(T$5,BETAS!$A$2:$C$25,3,0)+(VLOOKUP(T$5,BETAS!$A$2:$B$25,2,0)*($B20))</f>
        <v>-0.41385901536800007</v>
      </c>
      <c r="U20" s="5">
        <f>VLOOKUP(U$5,BETAS!$A$2:$C$25,3,0)+(VLOOKUP(U$5,BETAS!$A$2:$B$25,2,0)*($B20))</f>
        <v>-0.13481416298800003</v>
      </c>
      <c r="V20" s="5">
        <f>VLOOKUP(V$5,BETAS!$A$2:$C$25,3,0)+(VLOOKUP(V$5,BETAS!$A$2:$B$25,2,0)*($B20))</f>
        <v>-0.35163669931999997</v>
      </c>
      <c r="W20" s="5">
        <f>VLOOKUP(W$5,BETAS!$A$2:$C$25,3,0)+(VLOOKUP(W$5,BETAS!$A$2:$B$25,2,0)*($B20))</f>
        <v>-0.33681761688400003</v>
      </c>
      <c r="X20" s="5">
        <f>VLOOKUP(X$5,BETAS!$A$2:$C$25,3,0)+(VLOOKUP(X$5,BETAS!$A$2:$B$25,2,0)*($B20))</f>
        <v>-0.20969299870000002</v>
      </c>
      <c r="Y20" s="5">
        <f>VLOOKUP(Y$5,BETAS!$A$2:$C$25,3,0)+(VLOOKUP(Y$5,BETAS!$A$2:$B$25,2,0)*($B20))</f>
        <v>-0.29419090216800003</v>
      </c>
      <c r="Z20" s="5">
        <f>VLOOKUP(Z$5,BETAS!$A$2:$C$25,3,0)+(VLOOKUP(Z$5,BETAS!$A$2:$B$25,2,0)*($B20))</f>
        <v>-0.63783605192000015</v>
      </c>
    </row>
    <row r="21" spans="1:26" s="19" customFormat="1" x14ac:dyDescent="0.25">
      <c r="A21" s="41">
        <v>42639</v>
      </c>
      <c r="B21" s="29">
        <v>-0.36542000000000002</v>
      </c>
      <c r="C21" s="30">
        <f>VLOOKUP(C$5,BETAS!$A$2:$C$25,3,0)+(VLOOKUP(C$5,BETAS!$A$2:$B$25,2,0)*($B21))</f>
        <v>-0.42028574178000006</v>
      </c>
      <c r="D21" s="30">
        <f>VLOOKUP(D$5,BETAS!$A$2:$C$25,3,0)+(VLOOKUP(D$5,BETAS!$A$2:$B$25,2,0)*($B21))</f>
        <v>1.3782189179999987E-2</v>
      </c>
      <c r="E21" s="26">
        <f>VLOOKUP(E$5,BETAS!$A$2:$C$25,3,0)+(VLOOKUP(E$5,BETAS!$A$2:$B$25,2,0)*($B21))</f>
        <v>-0.27170056796000003</v>
      </c>
      <c r="F21" s="26">
        <f>VLOOKUP(F$5,BETAS!$A$2:$C$25,3,0)+(VLOOKUP(F$5,BETAS!$A$2:$B$25,2,0)*($B21))</f>
        <v>-0.33473507246</v>
      </c>
      <c r="G21" s="26">
        <f>VLOOKUP(G$5,BETAS!$A$2:$C$25,3,0)+(VLOOKUP(G$5,BETAS!$A$2:$B$25,2,0)*($B21))</f>
        <v>-0.26689288816000001</v>
      </c>
      <c r="H21" s="26">
        <f>VLOOKUP(H$5,BETAS!$A$2:$C$25,3,0)+(VLOOKUP(H$5,BETAS!$A$2:$B$25,2,0)*($B21))</f>
        <v>-0.23835806834000001</v>
      </c>
      <c r="I21" s="26">
        <f>VLOOKUP(I$5,BETAS!$A$2:$C$25,3,0)+(VLOOKUP(I$5,BETAS!$A$2:$B$25,2,0)*($B21))</f>
        <v>1.727708729999998E-2</v>
      </c>
      <c r="J21" s="26">
        <f>VLOOKUP(J$5,BETAS!$A$2:$C$25,3,0)+(VLOOKUP(J$5,BETAS!$A$2:$B$25,2,0)*($B21))</f>
        <v>-0.15455469356000001</v>
      </c>
      <c r="K21" s="26">
        <f>VLOOKUP(K$5,BETAS!$A$2:$C$25,3,0)+(VLOOKUP(K$5,BETAS!$A$2:$B$25,2,0)*($B21))</f>
        <v>-0.64722072568000011</v>
      </c>
      <c r="L21" s="26">
        <f>VLOOKUP(L$5,BETAS!$A$2:$C$25,3,0)+(VLOOKUP(L$5,BETAS!$A$2:$B$25,2,0)*($B21))</f>
        <v>-0.22715715266000003</v>
      </c>
      <c r="M21" s="26">
        <f>VLOOKUP(M$5,BETAS!$A$2:$C$25,3,0)+(VLOOKUP(M$5,BETAS!$A$2:$B$25,2,0)*($B21))</f>
        <v>1.6842110399999943E-3</v>
      </c>
      <c r="N21" s="26">
        <f>VLOOKUP(N$5,BETAS!$A$2:$C$25,3,0)+(VLOOKUP(N$5,BETAS!$A$2:$B$25,2,0)*($B21))</f>
        <v>-0.5160597386400001</v>
      </c>
      <c r="O21" s="26">
        <f>VLOOKUP(O$5,BETAS!$A$2:$C$25,3,0)+(VLOOKUP(O$5,BETAS!$A$2:$B$25,2,0)*($B21))</f>
        <v>-0.60603776420000011</v>
      </c>
      <c r="P21" s="26">
        <f>VLOOKUP(P$5,BETAS!$A$2:$C$25,3,0)+(VLOOKUP(P$5,BETAS!$A$2:$B$25,2,0)*($B21))</f>
        <v>-0.16980471080000001</v>
      </c>
      <c r="Q21" s="26">
        <f>VLOOKUP(Q$5,BETAS!$A$2:$C$25,3,0)+(VLOOKUP(Q$5,BETAS!$A$2:$B$25,2,0)*($B21))</f>
        <v>-0.53261285036000006</v>
      </c>
      <c r="R21" s="26">
        <f>VLOOKUP(R$5,BETAS!$A$2:$C$25,3,0)+(VLOOKUP(R$5,BETAS!$A$2:$B$25,2,0)*($B21))</f>
        <v>-0.20948166442000005</v>
      </c>
      <c r="S21" s="26">
        <f>VLOOKUP(S$5,BETAS!$A$2:$C$25,3,0)+(VLOOKUP(S$5,BETAS!$A$2:$B$25,2,0)*($B21))</f>
        <v>-0.11985316078000001</v>
      </c>
      <c r="T21" s="26">
        <f>VLOOKUP(T$5,BETAS!$A$2:$C$25,3,0)+(VLOOKUP(T$5,BETAS!$A$2:$B$25,2,0)*($B21))</f>
        <v>-0.2833249576400001</v>
      </c>
      <c r="U21" s="26">
        <f>VLOOKUP(U$5,BETAS!$A$2:$C$25,3,0)+(VLOOKUP(U$5,BETAS!$A$2:$B$25,2,0)*($B21))</f>
        <v>-8.658791774000002E-2</v>
      </c>
      <c r="V21" s="26">
        <f>VLOOKUP(V$5,BETAS!$A$2:$C$25,3,0)+(VLOOKUP(V$5,BETAS!$A$2:$B$25,2,0)*($B21))</f>
        <v>-0.26752898860000002</v>
      </c>
      <c r="W21" s="26">
        <f>VLOOKUP(W$5,BETAS!$A$2:$C$25,3,0)+(VLOOKUP(W$5,BETAS!$A$2:$B$25,2,0)*($B21))</f>
        <v>-0.25710554482000003</v>
      </c>
      <c r="X21" s="26">
        <f>VLOOKUP(X$5,BETAS!$A$2:$C$25,3,0)+(VLOOKUP(X$5,BETAS!$A$2:$B$25,2,0)*($B21))</f>
        <v>-0.14162496350000003</v>
      </c>
      <c r="Y21" s="26">
        <f>VLOOKUP(Y$5,BETAS!$A$2:$C$25,3,0)+(VLOOKUP(Y$5,BETAS!$A$2:$B$25,2,0)*($B21))</f>
        <v>-0.21642547164000003</v>
      </c>
      <c r="Z21" s="26">
        <f>VLOOKUP(Z$5,BETAS!$A$2:$C$25,3,0)+(VLOOKUP(Z$5,BETAS!$A$2:$B$25,2,0)*($B21))</f>
        <v>-0.50288681160000004</v>
      </c>
    </row>
    <row r="22" spans="1:26" x14ac:dyDescent="0.25">
      <c r="A22" s="40">
        <v>42640</v>
      </c>
      <c r="B22" s="7">
        <v>-0.956538</v>
      </c>
      <c r="C22" s="9">
        <f>VLOOKUP(C$5,BETAS!$A$2:$C$25,3,0)+(VLOOKUP(C$5,BETAS!$A$2:$B$25,2,0)*($B22))</f>
        <v>-1.154548285542</v>
      </c>
      <c r="D22" s="9">
        <f>VLOOKUP(D$5,BETAS!$A$2:$C$25,3,0)+(VLOOKUP(D$5,BETAS!$A$2:$B$25,2,0)*($B22))</f>
        <v>-0.17677711159800003</v>
      </c>
      <c r="E22" s="5">
        <f>VLOOKUP(E$5,BETAS!$A$2:$C$25,3,0)+(VLOOKUP(E$5,BETAS!$A$2:$B$25,2,0)*($B22))</f>
        <v>-0.72516964824399999</v>
      </c>
      <c r="F22" s="5">
        <f>VLOOKUP(F$5,BETAS!$A$2:$C$25,3,0)+(VLOOKUP(F$5,BETAS!$A$2:$B$25,2,0)*($B22))</f>
        <v>-0.81301633079400004</v>
      </c>
      <c r="G22" s="5">
        <f>VLOOKUP(G$5,BETAS!$A$2:$C$25,3,0)+(VLOOKUP(G$5,BETAS!$A$2:$B$25,2,0)*($B22))</f>
        <v>-0.60941503102399996</v>
      </c>
      <c r="H22" s="5">
        <f>VLOOKUP(H$5,BETAS!$A$2:$C$25,3,0)+(VLOOKUP(H$5,BETAS!$A$2:$B$25,2,0)*($B22))</f>
        <v>-0.66581145432599997</v>
      </c>
      <c r="I22" s="5">
        <f>VLOOKUP(I$5,BETAS!$A$2:$C$25,3,0)+(VLOOKUP(I$5,BETAS!$A$2:$B$25,2,0)*($B22))</f>
        <v>-0.14864086853000003</v>
      </c>
      <c r="J22" s="5">
        <f>VLOOKUP(J$5,BETAS!$A$2:$C$25,3,0)+(VLOOKUP(J$5,BETAS!$A$2:$B$25,2,0)*($B22))</f>
        <v>-0.36724959008399999</v>
      </c>
      <c r="K22" s="5">
        <f>VLOOKUP(K$5,BETAS!$A$2:$C$25,3,0)+(VLOOKUP(K$5,BETAS!$A$2:$B$25,2,0)*($B22))</f>
        <v>-1.4624930357520001</v>
      </c>
      <c r="L22" s="5">
        <f>VLOOKUP(L$5,BETAS!$A$2:$C$25,3,0)+(VLOOKUP(L$5,BETAS!$A$2:$B$25,2,0)*($B22))</f>
        <v>-0.58148687757400008</v>
      </c>
      <c r="M22" s="5">
        <f>VLOOKUP(M$5,BETAS!$A$2:$C$25,3,0)+(VLOOKUP(M$5,BETAS!$A$2:$B$25,2,0)*($B22))</f>
        <v>-8.0887880144000002E-2</v>
      </c>
      <c r="N22" s="5">
        <f>VLOOKUP(N$5,BETAS!$A$2:$C$25,3,0)+(VLOOKUP(N$5,BETAS!$A$2:$B$25,2,0)*($B22))</f>
        <v>-1.069400569496</v>
      </c>
      <c r="O22" s="5">
        <f>VLOOKUP(O$5,BETAS!$A$2:$C$25,3,0)+(VLOOKUP(O$5,BETAS!$A$2:$B$25,2,0)*($B22))</f>
        <v>-1.5343944943799999</v>
      </c>
      <c r="P22" s="5">
        <f>VLOOKUP(P$5,BETAS!$A$2:$C$25,3,0)+(VLOOKUP(P$5,BETAS!$A$2:$B$25,2,0)*($B22))</f>
        <v>-0.53377970811999997</v>
      </c>
      <c r="Q22" s="5">
        <f>VLOOKUP(Q$5,BETAS!$A$2:$C$25,3,0)+(VLOOKUP(Q$5,BETAS!$A$2:$B$25,2,0)*($B22))</f>
        <v>-1.1809853576040001</v>
      </c>
      <c r="R22" s="5">
        <f>VLOOKUP(R$5,BETAS!$A$2:$C$25,3,0)+(VLOOKUP(R$5,BETAS!$A$2:$B$25,2,0)*($B22))</f>
        <v>-0.70214955263800005</v>
      </c>
      <c r="S22" s="5">
        <f>VLOOKUP(S$5,BETAS!$A$2:$C$25,3,0)+(VLOOKUP(S$5,BETAS!$A$2:$B$25,2,0)*($B22))</f>
        <v>-0.48138624964199994</v>
      </c>
      <c r="T22" s="5">
        <f>VLOOKUP(T$5,BETAS!$A$2:$C$25,3,0)+(VLOOKUP(T$5,BETAS!$A$2:$B$25,2,0)*($B22))</f>
        <v>-0.99003135359600003</v>
      </c>
      <c r="U22" s="5">
        <f>VLOOKUP(U$5,BETAS!$A$2:$C$25,3,0)+(VLOOKUP(U$5,BETAS!$A$2:$B$25,2,0)*($B22))</f>
        <v>-0.34768296498600004</v>
      </c>
      <c r="V22" s="5">
        <f>VLOOKUP(V$5,BETAS!$A$2:$C$25,3,0)+(VLOOKUP(V$5,BETAS!$A$2:$B$25,2,0)*($B22))</f>
        <v>-0.72288491753999995</v>
      </c>
      <c r="W22" s="5">
        <f>VLOOKUP(W$5,BETAS!$A$2:$C$25,3,0)+(VLOOKUP(W$5,BETAS!$A$2:$B$25,2,0)*($B22))</f>
        <v>-0.68866365419800002</v>
      </c>
      <c r="X22" s="5">
        <f>VLOOKUP(X$5,BETAS!$A$2:$C$25,3,0)+(VLOOKUP(X$5,BETAS!$A$2:$B$25,2,0)*($B22))</f>
        <v>-0.51014270264999995</v>
      </c>
      <c r="Y22" s="5">
        <f>VLOOKUP(Y$5,BETAS!$A$2:$C$25,3,0)+(VLOOKUP(Y$5,BETAS!$A$2:$B$25,2,0)*($B22))</f>
        <v>-0.637444538196</v>
      </c>
      <c r="Z22" s="5">
        <f>VLOOKUP(Z$5,BETAS!$A$2:$C$25,3,0)+(VLOOKUP(Z$5,BETAS!$A$2:$B$25,2,0)*($B22))</f>
        <v>-1.2334968372399999</v>
      </c>
    </row>
    <row r="23" spans="1:26" x14ac:dyDescent="0.25">
      <c r="A23" s="40">
        <v>42641</v>
      </c>
      <c r="B23" s="7">
        <v>1.57172</v>
      </c>
      <c r="C23" s="9">
        <f>VLOOKUP(C$5,BETAS!$A$2:$C$25,3,0)+(VLOOKUP(C$5,BETAS!$A$2:$B$25,2,0)*($B23))</f>
        <v>1.9859501434800002</v>
      </c>
      <c r="D23" s="9">
        <f>VLOOKUP(D$5,BETAS!$A$2:$C$25,3,0)+(VLOOKUP(D$5,BETAS!$A$2:$B$25,2,0)*($B23))</f>
        <v>0.63825994812000009</v>
      </c>
      <c r="E23" s="5">
        <f>VLOOKUP(E$5,BETAS!$A$2:$C$25,3,0)+(VLOOKUP(E$5,BETAS!$A$2:$B$25,2,0)*($B23))</f>
        <v>1.2143531373599998</v>
      </c>
      <c r="F23" s="5">
        <f>VLOOKUP(F$5,BETAS!$A$2:$C$25,3,0)+(VLOOKUP(F$5,BETAS!$A$2:$B$25,2,0)*($B23))</f>
        <v>1.23263008436</v>
      </c>
      <c r="G23" s="5">
        <f>VLOOKUP(G$5,BETAS!$A$2:$C$25,3,0)+(VLOOKUP(G$5,BETAS!$A$2:$B$25,2,0)*($B23))</f>
        <v>0.85557901055999996</v>
      </c>
      <c r="H23" s="5">
        <f>VLOOKUP(H$5,BETAS!$A$2:$C$25,3,0)+(VLOOKUP(H$5,BETAS!$A$2:$B$25,2,0)*($B23))</f>
        <v>1.1624401684399999</v>
      </c>
      <c r="I23" s="5">
        <f>VLOOKUP(I$5,BETAS!$A$2:$C$25,3,0)+(VLOOKUP(I$5,BETAS!$A$2:$B$25,2,0)*($B23))</f>
        <v>0.56100322820000004</v>
      </c>
      <c r="J23" s="5">
        <f>VLOOKUP(J$5,BETAS!$A$2:$C$25,3,0)+(VLOOKUP(J$5,BETAS!$A$2:$B$25,2,0)*($B23))</f>
        <v>0.54246314695999998</v>
      </c>
      <c r="K23" s="5">
        <f>VLOOKUP(K$5,BETAS!$A$2:$C$25,3,0)+(VLOOKUP(K$5,BETAS!$A$2:$B$25,2,0)*($B23))</f>
        <v>2.0244905108800002</v>
      </c>
      <c r="L23" s="5">
        <f>VLOOKUP(L$5,BETAS!$A$2:$C$25,3,0)+(VLOOKUP(L$5,BETAS!$A$2:$B$25,2,0)*($B23))</f>
        <v>0.93400911756000005</v>
      </c>
      <c r="M23" s="5">
        <f>VLOOKUP(M$5,BETAS!$A$2:$C$25,3,0)+(VLOOKUP(M$5,BETAS!$A$2:$B$25,2,0)*($B23))</f>
        <v>0.27227942335999999</v>
      </c>
      <c r="N23" s="5">
        <f>VLOOKUP(N$5,BETAS!$A$2:$C$25,3,0)+(VLOOKUP(N$5,BETAS!$A$2:$B$25,2,0)*($B23))</f>
        <v>1.2972815182399999</v>
      </c>
      <c r="O23" s="5">
        <f>VLOOKUP(O$5,BETAS!$A$2:$C$25,3,0)+(VLOOKUP(O$5,BETAS!$A$2:$B$25,2,0)*($B23))</f>
        <v>2.4362599772000002</v>
      </c>
      <c r="P23" s="5">
        <f>VLOOKUP(P$5,BETAS!$A$2:$C$25,3,0)+(VLOOKUP(P$5,BETAS!$A$2:$B$25,2,0)*($B23))</f>
        <v>1.0229698728000001</v>
      </c>
      <c r="Q23" s="5">
        <f>VLOOKUP(Q$5,BETAS!$A$2:$C$25,3,0)+(VLOOKUP(Q$5,BETAS!$A$2:$B$25,2,0)*($B23))</f>
        <v>1.5921546557600001</v>
      </c>
      <c r="R23" s="5">
        <f>VLOOKUP(R$5,BETAS!$A$2:$C$25,3,0)+(VLOOKUP(R$5,BETAS!$A$2:$B$25,2,0)*($B23))</f>
        <v>1.40502960572</v>
      </c>
      <c r="S23" s="5">
        <f>VLOOKUP(S$5,BETAS!$A$2:$C$25,3,0)+(VLOOKUP(S$5,BETAS!$A$2:$B$25,2,0)*($B23))</f>
        <v>1.06491909748</v>
      </c>
      <c r="T23" s="5">
        <f>VLOOKUP(T$5,BETAS!$A$2:$C$25,3,0)+(VLOOKUP(T$5,BETAS!$A$2:$B$25,2,0)*($B23))</f>
        <v>2.0326072722399999</v>
      </c>
      <c r="U23" s="5">
        <f>VLOOKUP(U$5,BETAS!$A$2:$C$25,3,0)+(VLOOKUP(U$5,BETAS!$A$2:$B$25,2,0)*($B23))</f>
        <v>0.76904100884000004</v>
      </c>
      <c r="V23" s="5">
        <f>VLOOKUP(V$5,BETAS!$A$2:$C$25,3,0)+(VLOOKUP(V$5,BETAS!$A$2:$B$25,2,0)*($B23))</f>
        <v>1.2247080675999999</v>
      </c>
      <c r="W23" s="5">
        <f>VLOOKUP(W$5,BETAS!$A$2:$C$25,3,0)+(VLOOKUP(W$5,BETAS!$A$2:$B$25,2,0)*($B23))</f>
        <v>1.1571441921200001</v>
      </c>
      <c r="X23" s="5">
        <f>VLOOKUP(X$5,BETAS!$A$2:$C$25,3,0)+(VLOOKUP(X$5,BETAS!$A$2:$B$25,2,0)*($B23))</f>
        <v>1.0660365409999999</v>
      </c>
      <c r="Y23" s="5">
        <f>VLOOKUP(Y$5,BETAS!$A$2:$C$25,3,0)+(VLOOKUP(Y$5,BETAS!$A$2:$B$25,2,0)*($B23))</f>
        <v>1.1632869962400001</v>
      </c>
      <c r="Z23" s="5">
        <f>VLOOKUP(Z$5,BETAS!$A$2:$C$25,3,0)+(VLOOKUP(Z$5,BETAS!$A$2:$B$25,2,0)*($B23))</f>
        <v>1.8913794856000001</v>
      </c>
    </row>
    <row r="24" spans="1:26" x14ac:dyDescent="0.25">
      <c r="A24" s="40">
        <v>42642</v>
      </c>
      <c r="B24" s="7">
        <v>-0.73926800000000004</v>
      </c>
      <c r="C24" s="9">
        <f>VLOOKUP(C$5,BETAS!$A$2:$C$25,3,0)+(VLOOKUP(C$5,BETAS!$A$2:$B$25,2,0)*($B24))</f>
        <v>-0.88466439961200005</v>
      </c>
      <c r="D24" s="9">
        <f>VLOOKUP(D$5,BETAS!$A$2:$C$25,3,0)+(VLOOKUP(D$5,BETAS!$A$2:$B$25,2,0)*($B24))</f>
        <v>-0.10673556442800003</v>
      </c>
      <c r="E24" s="5">
        <f>VLOOKUP(E$5,BETAS!$A$2:$C$25,3,0)+(VLOOKUP(E$5,BETAS!$A$2:$B$25,2,0)*($B24))</f>
        <v>-0.55849357498399999</v>
      </c>
      <c r="F24" s="5">
        <f>VLOOKUP(F$5,BETAS!$A$2:$C$25,3,0)+(VLOOKUP(F$5,BETAS!$A$2:$B$25,2,0)*($B24))</f>
        <v>-0.63722034928400006</v>
      </c>
      <c r="G24" s="5">
        <f>VLOOKUP(G$5,BETAS!$A$2:$C$25,3,0)+(VLOOKUP(G$5,BETAS!$A$2:$B$25,2,0)*($B24))</f>
        <v>-0.48351836406400001</v>
      </c>
      <c r="H24" s="5">
        <f>VLOOKUP(H$5,BETAS!$A$2:$C$25,3,0)+(VLOOKUP(H$5,BETAS!$A$2:$B$25,2,0)*($B24))</f>
        <v>-0.50869765103599995</v>
      </c>
      <c r="I24" s="5">
        <f>VLOOKUP(I$5,BETAS!$A$2:$C$25,3,0)+(VLOOKUP(I$5,BETAS!$A$2:$B$25,2,0)*($B24))</f>
        <v>-8.7656438580000037E-2</v>
      </c>
      <c r="J24" s="5">
        <f>VLOOKUP(J$5,BETAS!$A$2:$C$25,3,0)+(VLOOKUP(J$5,BETAS!$A$2:$B$25,2,0)*($B24))</f>
        <v>-0.28907193322399999</v>
      </c>
      <c r="K24" s="5">
        <f>VLOOKUP(K$5,BETAS!$A$2:$C$25,3,0)+(VLOOKUP(K$5,BETAS!$A$2:$B$25,2,0)*($B24))</f>
        <v>-1.1628333826720001</v>
      </c>
      <c r="L24" s="5">
        <f>VLOOKUP(L$5,BETAS!$A$2:$C$25,3,0)+(VLOOKUP(L$5,BETAS!$A$2:$B$25,2,0)*($B24))</f>
        <v>-0.45125024236400008</v>
      </c>
      <c r="M24" s="5">
        <f>VLOOKUP(M$5,BETAS!$A$2:$C$25,3,0)+(VLOOKUP(M$5,BETAS!$A$2:$B$25,2,0)*($B24))</f>
        <v>-5.0537868384000012E-2</v>
      </c>
      <c r="N24" s="5">
        <f>VLOOKUP(N$5,BETAS!$A$2:$C$25,3,0)+(VLOOKUP(N$5,BETAS!$A$2:$B$25,2,0)*($B24))</f>
        <v>-0.866015860656</v>
      </c>
      <c r="O24" s="5">
        <f>VLOOKUP(O$5,BETAS!$A$2:$C$25,3,0)+(VLOOKUP(O$5,BETAS!$A$2:$B$25,2,0)*($B24))</f>
        <v>-1.19316978668</v>
      </c>
      <c r="P24" s="5">
        <f>VLOOKUP(P$5,BETAS!$A$2:$C$25,3,0)+(VLOOKUP(P$5,BETAS!$A$2:$B$25,2,0)*($B24))</f>
        <v>-0.39999787832</v>
      </c>
      <c r="Q24" s="5">
        <f>VLOOKUP(Q$5,BETAS!$A$2:$C$25,3,0)+(VLOOKUP(Q$5,BETAS!$A$2:$B$25,2,0)*($B24))</f>
        <v>-0.94267101994400015</v>
      </c>
      <c r="R24" s="5">
        <f>VLOOKUP(R$5,BETAS!$A$2:$C$25,3,0)+(VLOOKUP(R$5,BETAS!$A$2:$B$25,2,0)*($B24))</f>
        <v>-0.52106565386800008</v>
      </c>
      <c r="S24" s="5">
        <f>VLOOKUP(S$5,BETAS!$A$2:$C$25,3,0)+(VLOOKUP(S$5,BETAS!$A$2:$B$25,2,0)*($B24))</f>
        <v>-0.34850196221200003</v>
      </c>
      <c r="T24" s="5">
        <f>VLOOKUP(T$5,BETAS!$A$2:$C$25,3,0)+(VLOOKUP(T$5,BETAS!$A$2:$B$25,2,0)*($B24))</f>
        <v>-0.7302759432560002</v>
      </c>
      <c r="U24" s="5">
        <f>VLOOKUP(U$5,BETAS!$A$2:$C$25,3,0)+(VLOOKUP(U$5,BETAS!$A$2:$B$25,2,0)*($B24))</f>
        <v>-0.25171545779600002</v>
      </c>
      <c r="V24" s="5">
        <f>VLOOKUP(V$5,BETAS!$A$2:$C$25,3,0)+(VLOOKUP(V$5,BETAS!$A$2:$B$25,2,0)*($B24))</f>
        <v>-0.55551531844000002</v>
      </c>
      <c r="W24" s="5">
        <f>VLOOKUP(W$5,BETAS!$A$2:$C$25,3,0)+(VLOOKUP(W$5,BETAS!$A$2:$B$25,2,0)*($B24))</f>
        <v>-0.53004112802799996</v>
      </c>
      <c r="X24" s="5">
        <f>VLOOKUP(X$5,BETAS!$A$2:$C$25,3,0)+(VLOOKUP(X$5,BETAS!$A$2:$B$25,2,0)*($B24))</f>
        <v>-0.37469115289999999</v>
      </c>
      <c r="Y24" s="5">
        <f>VLOOKUP(Y$5,BETAS!$A$2:$C$25,3,0)+(VLOOKUP(Y$5,BETAS!$A$2:$B$25,2,0)*($B24))</f>
        <v>-0.4826957188560001</v>
      </c>
      <c r="Z24" s="5">
        <f>VLOOKUP(Z$5,BETAS!$A$2:$C$25,3,0)+(VLOOKUP(Z$5,BETAS!$A$2:$B$25,2,0)*($B24))</f>
        <v>-0.96495546264000009</v>
      </c>
    </row>
    <row r="25" spans="1:26" x14ac:dyDescent="0.25">
      <c r="A25" s="40">
        <v>42643</v>
      </c>
      <c r="B25" s="7">
        <v>-0.45979100000000001</v>
      </c>
      <c r="C25" s="9">
        <f>VLOOKUP(C$5,BETAS!$A$2:$C$25,3,0)+(VLOOKUP(C$5,BETAS!$A$2:$B$25,2,0)*($B25))</f>
        <v>-0.53750952876900004</v>
      </c>
      <c r="D25" s="9">
        <f>VLOOKUP(D$5,BETAS!$A$2:$C$25,3,0)+(VLOOKUP(D$5,BETAS!$A$2:$B$25,2,0)*($B25))</f>
        <v>-1.6640284460999993E-2</v>
      </c>
      <c r="E25" s="5">
        <f>VLOOKUP(E$5,BETAS!$A$2:$C$25,3,0)+(VLOOKUP(E$5,BETAS!$A$2:$B$25,2,0)*($B25))</f>
        <v>-0.34409614815799999</v>
      </c>
      <c r="F25" s="5">
        <f>VLOOKUP(F$5,BETAS!$A$2:$C$25,3,0)+(VLOOKUP(F$5,BETAS!$A$2:$B$25,2,0)*($B25))</f>
        <v>-0.41109187538300002</v>
      </c>
      <c r="G25" s="5">
        <f>VLOOKUP(G$5,BETAS!$A$2:$C$25,3,0)+(VLOOKUP(G$5,BETAS!$A$2:$B$25,2,0)*($B25))</f>
        <v>-0.32157597536799998</v>
      </c>
      <c r="H25" s="5">
        <f>VLOOKUP(H$5,BETAS!$A$2:$C$25,3,0)+(VLOOKUP(H$5,BETAS!$A$2:$B$25,2,0)*($B25))</f>
        <v>-0.30660028645699999</v>
      </c>
      <c r="I25" s="5">
        <f>VLOOKUP(I$5,BETAS!$A$2:$C$25,3,0)+(VLOOKUP(I$5,BETAS!$A$2:$B$25,2,0)*($B25))</f>
        <v>-9.211436835000017E-3</v>
      </c>
      <c r="J25" s="5">
        <f>VLOOKUP(J$5,BETAS!$A$2:$C$25,3,0)+(VLOOKUP(J$5,BETAS!$A$2:$B$25,2,0)*($B25))</f>
        <v>-0.18851107803800002</v>
      </c>
      <c r="K25" s="5">
        <f>VLOOKUP(K$5,BETAS!$A$2:$C$25,3,0)+(VLOOKUP(K$5,BETAS!$A$2:$B$25,2,0)*($B25))</f>
        <v>-0.77737758636400012</v>
      </c>
      <c r="L25" s="5">
        <f>VLOOKUP(L$5,BETAS!$A$2:$C$25,3,0)+(VLOOKUP(L$5,BETAS!$A$2:$B$25,2,0)*($B25))</f>
        <v>-0.28372530059300005</v>
      </c>
      <c r="M25" s="5">
        <f>VLOOKUP(M$5,BETAS!$A$2:$C$25,3,0)+(VLOOKUP(M$5,BETAS!$A$2:$B$25,2,0)*($B25))</f>
        <v>-1.1498285208000003E-2</v>
      </c>
      <c r="N25" s="5">
        <f>VLOOKUP(N$5,BETAS!$A$2:$C$25,3,0)+(VLOOKUP(N$5,BETAS!$A$2:$B$25,2,0)*($B25))</f>
        <v>-0.60439967677200002</v>
      </c>
      <c r="O25" s="5">
        <f>VLOOKUP(O$5,BETAS!$A$2:$C$25,3,0)+(VLOOKUP(O$5,BETAS!$A$2:$B$25,2,0)*($B25))</f>
        <v>-0.75424836341000001</v>
      </c>
      <c r="P25" s="5">
        <f>VLOOKUP(P$5,BETAS!$A$2:$C$25,3,0)+(VLOOKUP(P$5,BETAS!$A$2:$B$25,2,0)*($B25))</f>
        <v>-0.22791271033999999</v>
      </c>
      <c r="Q25" s="5">
        <f>VLOOKUP(Q$5,BETAS!$A$2:$C$25,3,0)+(VLOOKUP(Q$5,BETAS!$A$2:$B$25,2,0)*($B25))</f>
        <v>-0.636124436678</v>
      </c>
      <c r="R25" s="5">
        <f>VLOOKUP(R$5,BETAS!$A$2:$C$25,3,0)+(VLOOKUP(R$5,BETAS!$A$2:$B$25,2,0)*($B25))</f>
        <v>-0.28813526874100004</v>
      </c>
      <c r="S25" s="5">
        <f>VLOOKUP(S$5,BETAS!$A$2:$C$25,3,0)+(VLOOKUP(S$5,BETAS!$A$2:$B$25,2,0)*($B25))</f>
        <v>-0.17757131371899998</v>
      </c>
      <c r="T25" s="5">
        <f>VLOOKUP(T$5,BETAS!$A$2:$C$25,3,0)+(VLOOKUP(T$5,BETAS!$A$2:$B$25,2,0)*($B25))</f>
        <v>-0.39614945172200011</v>
      </c>
      <c r="U25" s="5">
        <f>VLOOKUP(U$5,BETAS!$A$2:$C$25,3,0)+(VLOOKUP(U$5,BETAS!$A$2:$B$25,2,0)*($B25))</f>
        <v>-0.12827130532700001</v>
      </c>
      <c r="V25" s="5">
        <f>VLOOKUP(V$5,BETAS!$A$2:$C$25,3,0)+(VLOOKUP(V$5,BETAS!$A$2:$B$25,2,0)*($B25))</f>
        <v>-0.34022580103</v>
      </c>
      <c r="W25" s="5">
        <f>VLOOKUP(W$5,BETAS!$A$2:$C$25,3,0)+(VLOOKUP(W$5,BETAS!$A$2:$B$25,2,0)*($B25))</f>
        <v>-0.32600307516100002</v>
      </c>
      <c r="X25" s="5">
        <f>VLOOKUP(X$5,BETAS!$A$2:$C$25,3,0)+(VLOOKUP(X$5,BETAS!$A$2:$B$25,2,0)*($B25))</f>
        <v>-0.20045820417499999</v>
      </c>
      <c r="Y25" s="5">
        <f>VLOOKUP(Y$5,BETAS!$A$2:$C$25,3,0)+(VLOOKUP(Y$5,BETAS!$A$2:$B$25,2,0)*($B25))</f>
        <v>-0.28364046142200006</v>
      </c>
      <c r="Z25" s="5">
        <f>VLOOKUP(Z$5,BETAS!$A$2:$C$25,3,0)+(VLOOKUP(Z$5,BETAS!$A$2:$B$25,2,0)*($B25))</f>
        <v>-0.61952748018000003</v>
      </c>
    </row>
    <row r="26" spans="1:26" x14ac:dyDescent="0.25">
      <c r="A26" s="40">
        <v>42646</v>
      </c>
      <c r="B26" s="7">
        <v>-0.61886799999999997</v>
      </c>
      <c r="C26" s="9">
        <f>VLOOKUP(C$5,BETAS!$A$2:$C$25,3,0)+(VLOOKUP(C$5,BETAS!$A$2:$B$25,2,0)*($B26))</f>
        <v>-0.73510845601200003</v>
      </c>
      <c r="D26" s="9">
        <f>VLOOKUP(D$5,BETAS!$A$2:$C$25,3,0)+(VLOOKUP(D$5,BETAS!$A$2:$B$25,2,0)*($B26))</f>
        <v>-6.7922096028000006E-2</v>
      </c>
      <c r="E26" s="5">
        <f>VLOOKUP(E$5,BETAS!$A$2:$C$25,3,0)+(VLOOKUP(E$5,BETAS!$A$2:$B$25,2,0)*($B26))</f>
        <v>-0.46613015978399996</v>
      </c>
      <c r="F26" s="5">
        <f>VLOOKUP(F$5,BETAS!$A$2:$C$25,3,0)+(VLOOKUP(F$5,BETAS!$A$2:$B$25,2,0)*($B26))</f>
        <v>-0.53980314408399999</v>
      </c>
      <c r="G26" s="5">
        <f>VLOOKUP(G$5,BETAS!$A$2:$C$25,3,0)+(VLOOKUP(G$5,BETAS!$A$2:$B$25,2,0)*($B26))</f>
        <v>-0.41375282486399995</v>
      </c>
      <c r="H26" s="5">
        <f>VLOOKUP(H$5,BETAS!$A$2:$C$25,3,0)+(VLOOKUP(H$5,BETAS!$A$2:$B$25,2,0)*($B26))</f>
        <v>-0.42163316023599995</v>
      </c>
      <c r="I26" s="5">
        <f>VLOOKUP(I$5,BETAS!$A$2:$C$25,3,0)+(VLOOKUP(I$5,BETAS!$A$2:$B$25,2,0)*($B26))</f>
        <v>-5.3861964580000019E-2</v>
      </c>
      <c r="J26" s="5">
        <f>VLOOKUP(J$5,BETAS!$A$2:$C$25,3,0)+(VLOOKUP(J$5,BETAS!$A$2:$B$25,2,0)*($B26))</f>
        <v>-0.24574984602400002</v>
      </c>
      <c r="K26" s="5">
        <f>VLOOKUP(K$5,BETAS!$A$2:$C$25,3,0)+(VLOOKUP(K$5,BETAS!$A$2:$B$25,2,0)*($B26))</f>
        <v>-0.99677722107200006</v>
      </c>
      <c r="L26" s="5">
        <f>VLOOKUP(L$5,BETAS!$A$2:$C$25,3,0)+(VLOOKUP(L$5,BETAS!$A$2:$B$25,2,0)*($B26))</f>
        <v>-0.37907971316400002</v>
      </c>
      <c r="M26" s="5">
        <f>VLOOKUP(M$5,BETAS!$A$2:$C$25,3,0)+(VLOOKUP(M$5,BETAS!$A$2:$B$25,2,0)*($B26))</f>
        <v>-3.3719433184000003E-2</v>
      </c>
      <c r="N26" s="5">
        <f>VLOOKUP(N$5,BETAS!$A$2:$C$25,3,0)+(VLOOKUP(N$5,BETAS!$A$2:$B$25,2,0)*($B26))</f>
        <v>-0.75331038385600002</v>
      </c>
      <c r="O26" s="5">
        <f>VLOOKUP(O$5,BETAS!$A$2:$C$25,3,0)+(VLOOKUP(O$5,BETAS!$A$2:$B$25,2,0)*($B26))</f>
        <v>-1.00408038268</v>
      </c>
      <c r="P26" s="5">
        <f>VLOOKUP(P$5,BETAS!$A$2:$C$25,3,0)+(VLOOKUP(P$5,BETAS!$A$2:$B$25,2,0)*($B26))</f>
        <v>-0.32586278231999993</v>
      </c>
      <c r="Q26" s="5">
        <f>VLOOKUP(Q$5,BETAS!$A$2:$C$25,3,0)+(VLOOKUP(Q$5,BETAS!$A$2:$B$25,2,0)*($B26))</f>
        <v>-0.81060931674400005</v>
      </c>
      <c r="R26" s="5">
        <f>VLOOKUP(R$5,BETAS!$A$2:$C$25,3,0)+(VLOOKUP(R$5,BETAS!$A$2:$B$25,2,0)*($B26))</f>
        <v>-0.42071815346800001</v>
      </c>
      <c r="S26" s="5">
        <f>VLOOKUP(S$5,BETAS!$A$2:$C$25,3,0)+(VLOOKUP(S$5,BETAS!$A$2:$B$25,2,0)*($B26))</f>
        <v>-0.27486423861199999</v>
      </c>
      <c r="T26" s="5">
        <f>VLOOKUP(T$5,BETAS!$A$2:$C$25,3,0)+(VLOOKUP(T$5,BETAS!$A$2:$B$25,2,0)*($B26))</f>
        <v>-0.58633268645600012</v>
      </c>
      <c r="U26" s="5">
        <f>VLOOKUP(U$5,BETAS!$A$2:$C$25,3,0)+(VLOOKUP(U$5,BETAS!$A$2:$B$25,2,0)*($B26))</f>
        <v>-0.19853513899599998</v>
      </c>
      <c r="V26" s="5">
        <f>VLOOKUP(V$5,BETAS!$A$2:$C$25,3,0)+(VLOOKUP(V$5,BETAS!$A$2:$B$25,2,0)*($B26))</f>
        <v>-0.46276758643999993</v>
      </c>
      <c r="W26" s="5">
        <f>VLOOKUP(W$5,BETAS!$A$2:$C$25,3,0)+(VLOOKUP(W$5,BETAS!$A$2:$B$25,2,0)*($B26))</f>
        <v>-0.44214057962800002</v>
      </c>
      <c r="X26" s="5">
        <f>VLOOKUP(X$5,BETAS!$A$2:$C$25,3,0)+(VLOOKUP(X$5,BETAS!$A$2:$B$25,2,0)*($B26))</f>
        <v>-0.29963078289999995</v>
      </c>
      <c r="Y26" s="5">
        <f>VLOOKUP(Y$5,BETAS!$A$2:$C$25,3,0)+(VLOOKUP(Y$5,BETAS!$A$2:$B$25,2,0)*($B26))</f>
        <v>-0.396941782056</v>
      </c>
      <c r="Z26" s="5">
        <f>VLOOKUP(Z$5,BETAS!$A$2:$C$25,3,0)+(VLOOKUP(Z$5,BETAS!$A$2:$B$25,2,0)*($B26))</f>
        <v>-0.81614347064000003</v>
      </c>
    </row>
    <row r="27" spans="1:26" x14ac:dyDescent="0.25">
      <c r="A27" s="40">
        <v>42647</v>
      </c>
      <c r="B27" s="7">
        <v>0.33987699999999998</v>
      </c>
      <c r="C27" s="9">
        <f>VLOOKUP(C$5,BETAS!$A$2:$C$25,3,0)+(VLOOKUP(C$5,BETAS!$A$2:$B$25,2,0)*($B27))</f>
        <v>0.45580527444299995</v>
      </c>
      <c r="D27" s="9">
        <f>VLOOKUP(D$5,BETAS!$A$2:$C$25,3,0)+(VLOOKUP(D$5,BETAS!$A$2:$B$25,2,0)*($B27))</f>
        <v>0.24114948836700001</v>
      </c>
      <c r="E27" s="5">
        <f>VLOOKUP(E$5,BETAS!$A$2:$C$25,3,0)+(VLOOKUP(E$5,BETAS!$A$2:$B$25,2,0)*($B27))</f>
        <v>0.26935956202599998</v>
      </c>
      <c r="F27" s="5">
        <f>VLOOKUP(F$5,BETAS!$A$2:$C$25,3,0)+(VLOOKUP(F$5,BETAS!$A$2:$B$25,2,0)*($B27))</f>
        <v>0.23592989910100001</v>
      </c>
      <c r="G27" s="5">
        <f>VLOOKUP(G$5,BETAS!$A$2:$C$25,3,0)+(VLOOKUP(G$5,BETAS!$A$2:$B$25,2,0)*($B27))</f>
        <v>0.14179004789599997</v>
      </c>
      <c r="H27" s="5">
        <f>VLOOKUP(H$5,BETAS!$A$2:$C$25,3,0)+(VLOOKUP(H$5,BETAS!$A$2:$B$25,2,0)*($B27))</f>
        <v>0.271661235379</v>
      </c>
      <c r="I27" s="5">
        <f>VLOOKUP(I$5,BETAS!$A$2:$C$25,3,0)+(VLOOKUP(I$5,BETAS!$A$2:$B$25,2,0)*($B27))</f>
        <v>0.21524337574499999</v>
      </c>
      <c r="J27" s="5">
        <f>VLOOKUP(J$5,BETAS!$A$2:$C$25,3,0)+(VLOOKUP(J$5,BETAS!$A$2:$B$25,2,0)*($B27))</f>
        <v>9.9223862386000006E-2</v>
      </c>
      <c r="K27" s="5">
        <f>VLOOKUP(K$5,BETAS!$A$2:$C$25,3,0)+(VLOOKUP(K$5,BETAS!$A$2:$B$25,2,0)*($B27))</f>
        <v>0.32552771790800006</v>
      </c>
      <c r="L27" s="5">
        <f>VLOOKUP(L$5,BETAS!$A$2:$C$25,3,0)+(VLOOKUP(L$5,BETAS!$A$2:$B$25,2,0)*($B27))</f>
        <v>0.19561409097099999</v>
      </c>
      <c r="M27" s="5">
        <f>VLOOKUP(M$5,BETAS!$A$2:$C$25,3,0)+(VLOOKUP(M$5,BETAS!$A$2:$B$25,2,0)*($B27))</f>
        <v>0.100205738376</v>
      </c>
      <c r="N27" s="5">
        <f>VLOOKUP(N$5,BETAS!$A$2:$C$25,3,0)+(VLOOKUP(N$5,BETAS!$A$2:$B$25,2,0)*($B27))</f>
        <v>0.14416314068399999</v>
      </c>
      <c r="O27" s="5">
        <f>VLOOKUP(O$5,BETAS!$A$2:$C$25,3,0)+(VLOOKUP(O$5,BETAS!$A$2:$B$25,2,0)*($B27))</f>
        <v>0.50163822726999996</v>
      </c>
      <c r="P27" s="5">
        <f>VLOOKUP(P$5,BETAS!$A$2:$C$25,3,0)+(VLOOKUP(P$5,BETAS!$A$2:$B$25,2,0)*($B27))</f>
        <v>0.26447486397999997</v>
      </c>
      <c r="Q27" s="5">
        <f>VLOOKUP(Q$5,BETAS!$A$2:$C$25,3,0)+(VLOOKUP(Q$5,BETAS!$A$2:$B$25,2,0)*($B27))</f>
        <v>0.240997806466</v>
      </c>
      <c r="R27" s="5">
        <f>VLOOKUP(R$5,BETAS!$A$2:$C$25,3,0)+(VLOOKUP(R$5,BETAS!$A$2:$B$25,2,0)*($B27))</f>
        <v>0.378348825527</v>
      </c>
      <c r="S27" s="5">
        <f>VLOOKUP(S$5,BETAS!$A$2:$C$25,3,0)+(VLOOKUP(S$5,BETAS!$A$2:$B$25,2,0)*($B27))</f>
        <v>0.31151283209299996</v>
      </c>
      <c r="T27" s="5">
        <f>VLOOKUP(T$5,BETAS!$A$2:$C$25,3,0)+(VLOOKUP(T$5,BETAS!$A$2:$B$25,2,0)*($B27))</f>
        <v>0.55988722833400006</v>
      </c>
      <c r="U27" s="5">
        <f>VLOOKUP(U$5,BETAS!$A$2:$C$25,3,0)+(VLOOKUP(U$5,BETAS!$A$2:$B$25,2,0)*($B27))</f>
        <v>0.22493965126899998</v>
      </c>
      <c r="V27" s="5">
        <f>VLOOKUP(V$5,BETAS!$A$2:$C$25,3,0)+(VLOOKUP(V$5,BETAS!$A$2:$B$25,2,0)*($B27))</f>
        <v>0.27578244940999996</v>
      </c>
      <c r="W27" s="5">
        <f>VLOOKUP(W$5,BETAS!$A$2:$C$25,3,0)+(VLOOKUP(W$5,BETAS!$A$2:$B$25,2,0)*($B27))</f>
        <v>0.257811341267</v>
      </c>
      <c r="X27" s="5">
        <f>VLOOKUP(X$5,BETAS!$A$2:$C$25,3,0)+(VLOOKUP(X$5,BETAS!$A$2:$B$25,2,0)*($B27))</f>
        <v>0.29807481872499997</v>
      </c>
      <c r="Y27" s="5">
        <f>VLOOKUP(Y$5,BETAS!$A$2:$C$25,3,0)+(VLOOKUP(Y$5,BETAS!$A$2:$B$25,2,0)*($B27))</f>
        <v>0.28591667423400002</v>
      </c>
      <c r="Z27" s="5">
        <f>VLOOKUP(Z$5,BETAS!$A$2:$C$25,3,0)+(VLOOKUP(Z$5,BETAS!$A$2:$B$25,2,0)*($B27))</f>
        <v>0.36884617446000001</v>
      </c>
    </row>
    <row r="28" spans="1:26" x14ac:dyDescent="0.25">
      <c r="A28" s="40">
        <v>42648</v>
      </c>
      <c r="B28" s="7">
        <v>0.46554600000000002</v>
      </c>
      <c r="C28" s="9">
        <f>VLOOKUP(C$5,BETAS!$A$2:$C$25,3,0)+(VLOOKUP(C$5,BETAS!$A$2:$B$25,2,0)*($B28))</f>
        <v>0.61190615381400004</v>
      </c>
      <c r="D28" s="9">
        <f>VLOOKUP(D$5,BETAS!$A$2:$C$25,3,0)+(VLOOKUP(D$5,BETAS!$A$2:$B$25,2,0)*($B28))</f>
        <v>0.28166152956599999</v>
      </c>
      <c r="E28" s="5">
        <f>VLOOKUP(E$5,BETAS!$A$2:$C$25,3,0)+(VLOOKUP(E$5,BETAS!$A$2:$B$25,2,0)*($B28))</f>
        <v>0.36576502734799998</v>
      </c>
      <c r="F28" s="5">
        <f>VLOOKUP(F$5,BETAS!$A$2:$C$25,3,0)+(VLOOKUP(F$5,BETAS!$A$2:$B$25,2,0)*($B28))</f>
        <v>0.33761032069799995</v>
      </c>
      <c r="G28" s="5">
        <f>VLOOKUP(G$5,BETAS!$A$2:$C$25,3,0)+(VLOOKUP(G$5,BETAS!$A$2:$B$25,2,0)*($B28))</f>
        <v>0.21460869860799997</v>
      </c>
      <c r="H28" s="5">
        <f>VLOOKUP(H$5,BETAS!$A$2:$C$25,3,0)+(VLOOKUP(H$5,BETAS!$A$2:$B$25,2,0)*($B28))</f>
        <v>0.36253588234200002</v>
      </c>
      <c r="I28" s="5">
        <f>VLOOKUP(I$5,BETAS!$A$2:$C$25,3,0)+(VLOOKUP(I$5,BETAS!$A$2:$B$25,2,0)*($B28))</f>
        <v>0.25051677901000002</v>
      </c>
      <c r="J28" s="5">
        <f>VLOOKUP(J$5,BETAS!$A$2:$C$25,3,0)+(VLOOKUP(J$5,BETAS!$A$2:$B$25,2,0)*($B28))</f>
        <v>0.14444183062800001</v>
      </c>
      <c r="K28" s="5">
        <f>VLOOKUP(K$5,BETAS!$A$2:$C$25,3,0)+(VLOOKUP(K$5,BETAS!$A$2:$B$25,2,0)*($B28))</f>
        <v>0.49885090538400001</v>
      </c>
      <c r="L28" s="5">
        <f>VLOOKUP(L$5,BETAS!$A$2:$C$25,3,0)+(VLOOKUP(L$5,BETAS!$A$2:$B$25,2,0)*($B28))</f>
        <v>0.27094297995800004</v>
      </c>
      <c r="M28" s="5">
        <f>VLOOKUP(M$5,BETAS!$A$2:$C$25,3,0)+(VLOOKUP(M$5,BETAS!$A$2:$B$25,2,0)*($B28))</f>
        <v>0.117760189648</v>
      </c>
      <c r="N28" s="5">
        <f>VLOOKUP(N$5,BETAS!$A$2:$C$25,3,0)+(VLOOKUP(N$5,BETAS!$A$2:$B$25,2,0)*($B28))</f>
        <v>0.26180088623200004</v>
      </c>
      <c r="O28" s="5">
        <f>VLOOKUP(O$5,BETAS!$A$2:$C$25,3,0)+(VLOOKUP(O$5,BETAS!$A$2:$B$25,2,0)*($B28))</f>
        <v>0.69900264846000004</v>
      </c>
      <c r="P28" s="5">
        <f>VLOOKUP(P$5,BETAS!$A$2:$C$25,3,0)+(VLOOKUP(P$5,BETAS!$A$2:$B$25,2,0)*($B28))</f>
        <v>0.34185429404000001</v>
      </c>
      <c r="Q28" s="5">
        <f>VLOOKUP(Q$5,BETAS!$A$2:$C$25,3,0)+(VLOOKUP(Q$5,BETAS!$A$2:$B$25,2,0)*($B28))</f>
        <v>0.37883885446800003</v>
      </c>
      <c r="R28" s="5">
        <f>VLOOKUP(R$5,BETAS!$A$2:$C$25,3,0)+(VLOOKUP(R$5,BETAS!$A$2:$B$25,2,0)*($B28))</f>
        <v>0.48308777924600005</v>
      </c>
      <c r="S28" s="5">
        <f>VLOOKUP(S$5,BETAS!$A$2:$C$25,3,0)+(VLOOKUP(S$5,BETAS!$A$2:$B$25,2,0)*($B28))</f>
        <v>0.388373123514</v>
      </c>
      <c r="T28" s="5">
        <f>VLOOKUP(T$5,BETAS!$A$2:$C$25,3,0)+(VLOOKUP(T$5,BETAS!$A$2:$B$25,2,0)*($B28))</f>
        <v>0.71012979593199999</v>
      </c>
      <c r="U28" s="5">
        <f>VLOOKUP(U$5,BETAS!$A$2:$C$25,3,0)+(VLOOKUP(U$5,BETAS!$A$2:$B$25,2,0)*($B28))</f>
        <v>0.280447271562</v>
      </c>
      <c r="V28" s="5">
        <f>VLOOKUP(V$5,BETAS!$A$2:$C$25,3,0)+(VLOOKUP(V$5,BETAS!$A$2:$B$25,2,0)*($B28))</f>
        <v>0.37258905017999999</v>
      </c>
      <c r="W28" s="5">
        <f>VLOOKUP(W$5,BETAS!$A$2:$C$25,3,0)+(VLOOKUP(W$5,BETAS!$A$2:$B$25,2,0)*($B28))</f>
        <v>0.34955863376599999</v>
      </c>
      <c r="X28" s="5">
        <f>VLOOKUP(X$5,BETAS!$A$2:$C$25,3,0)+(VLOOKUP(X$5,BETAS!$A$2:$B$25,2,0)*($B28))</f>
        <v>0.37642001505</v>
      </c>
      <c r="Y28" s="5">
        <f>VLOOKUP(Y$5,BETAS!$A$2:$C$25,3,0)+(VLOOKUP(Y$5,BETAS!$A$2:$B$25,2,0)*($B28))</f>
        <v>0.37542341413200003</v>
      </c>
      <c r="Z28" s="5">
        <f>VLOOKUP(Z$5,BETAS!$A$2:$C$25,3,0)+(VLOOKUP(Z$5,BETAS!$A$2:$B$25,2,0)*($B28))</f>
        <v>0.52417054508000005</v>
      </c>
    </row>
    <row r="29" spans="1:26" x14ac:dyDescent="0.25">
      <c r="A29" s="40">
        <v>42649</v>
      </c>
      <c r="B29" s="7">
        <v>0.15718299999999999</v>
      </c>
      <c r="C29" s="9">
        <f>VLOOKUP(C$5,BETAS!$A$2:$C$25,3,0)+(VLOOKUP(C$5,BETAS!$A$2:$B$25,2,0)*($B29))</f>
        <v>0.228870278097</v>
      </c>
      <c r="D29" s="9">
        <f>VLOOKUP(D$5,BETAS!$A$2:$C$25,3,0)+(VLOOKUP(D$5,BETAS!$A$2:$B$25,2,0)*($B29))</f>
        <v>0.18225424089300002</v>
      </c>
      <c r="E29" s="5">
        <f>VLOOKUP(E$5,BETAS!$A$2:$C$25,3,0)+(VLOOKUP(E$5,BETAS!$A$2:$B$25,2,0)*($B29))</f>
        <v>0.12920805225400001</v>
      </c>
      <c r="F29" s="5">
        <f>VLOOKUP(F$5,BETAS!$A$2:$C$25,3,0)+(VLOOKUP(F$5,BETAS!$A$2:$B$25,2,0)*($B29))</f>
        <v>8.8109808679000007E-2</v>
      </c>
      <c r="G29" s="5">
        <f>VLOOKUP(G$5,BETAS!$A$2:$C$25,3,0)+(VLOOKUP(G$5,BETAS!$A$2:$B$25,2,0)*($B29))</f>
        <v>3.5928374983999985E-2</v>
      </c>
      <c r="H29" s="5">
        <f>VLOOKUP(H$5,BETAS!$A$2:$C$25,3,0)+(VLOOKUP(H$5,BETAS!$A$2:$B$25,2,0)*($B29))</f>
        <v>0.13955027124099997</v>
      </c>
      <c r="I29" s="5">
        <f>VLOOKUP(I$5,BETAS!$A$2:$C$25,3,0)+(VLOOKUP(I$5,BETAS!$A$2:$B$25,2,0)*($B29))</f>
        <v>0.16396391035499999</v>
      </c>
      <c r="J29" s="5">
        <f>VLOOKUP(J$5,BETAS!$A$2:$C$25,3,0)+(VLOOKUP(J$5,BETAS!$A$2:$B$25,2,0)*($B29))</f>
        <v>3.3487272694000002E-2</v>
      </c>
      <c r="K29" s="5">
        <f>VLOOKUP(K$5,BETAS!$A$2:$C$25,3,0)+(VLOOKUP(K$5,BETAS!$A$2:$B$25,2,0)*($B29))</f>
        <v>7.3555422331999992E-2</v>
      </c>
      <c r="L29" s="5">
        <f>VLOOKUP(L$5,BETAS!$A$2:$C$25,3,0)+(VLOOKUP(L$5,BETAS!$A$2:$B$25,2,0)*($B29))</f>
        <v>8.6103105409E-2</v>
      </c>
      <c r="M29" s="5">
        <f>VLOOKUP(M$5,BETAS!$A$2:$C$25,3,0)+(VLOOKUP(M$5,BETAS!$A$2:$B$25,2,0)*($B29))</f>
        <v>7.4685578904000002E-2</v>
      </c>
      <c r="N29" s="5">
        <f>VLOOKUP(N$5,BETAS!$A$2:$C$25,3,0)+(VLOOKUP(N$5,BETAS!$A$2:$B$25,2,0)*($B29))</f>
        <v>-2.6855251164000005E-2</v>
      </c>
      <c r="O29" s="5">
        <f>VLOOKUP(O$5,BETAS!$A$2:$C$25,3,0)+(VLOOKUP(O$5,BETAS!$A$2:$B$25,2,0)*($B29))</f>
        <v>0.21471547332999999</v>
      </c>
      <c r="P29" s="5">
        <f>VLOOKUP(P$5,BETAS!$A$2:$C$25,3,0)+(VLOOKUP(P$5,BETAS!$A$2:$B$25,2,0)*($B29))</f>
        <v>0.15198286041999998</v>
      </c>
      <c r="Q29" s="5">
        <f>VLOOKUP(Q$5,BETAS!$A$2:$C$25,3,0)+(VLOOKUP(Q$5,BETAS!$A$2:$B$25,2,0)*($B29))</f>
        <v>4.0608431013999996E-2</v>
      </c>
      <c r="R29" s="5">
        <f>VLOOKUP(R$5,BETAS!$A$2:$C$25,3,0)+(VLOOKUP(R$5,BETAS!$A$2:$B$25,2,0)*($B29))</f>
        <v>0.226082328533</v>
      </c>
      <c r="S29" s="5">
        <f>VLOOKUP(S$5,BETAS!$A$2:$C$25,3,0)+(VLOOKUP(S$5,BETAS!$A$2:$B$25,2,0)*($B29))</f>
        <v>0.199775537447</v>
      </c>
      <c r="T29" s="5">
        <f>VLOOKUP(T$5,BETAS!$A$2:$C$25,3,0)+(VLOOKUP(T$5,BETAS!$A$2:$B$25,2,0)*($B29))</f>
        <v>0.34146887818600002</v>
      </c>
      <c r="U29" s="5">
        <f>VLOOKUP(U$5,BETAS!$A$2:$C$25,3,0)+(VLOOKUP(U$5,BETAS!$A$2:$B$25,2,0)*($B29))</f>
        <v>0.14424425955100001</v>
      </c>
      <c r="V29" s="5">
        <f>VLOOKUP(V$5,BETAS!$A$2:$C$25,3,0)+(VLOOKUP(V$5,BETAS!$A$2:$B$25,2,0)*($B29))</f>
        <v>0.13504778038999998</v>
      </c>
      <c r="W29" s="5">
        <f>VLOOKUP(W$5,BETAS!$A$2:$C$25,3,0)+(VLOOKUP(W$5,BETAS!$A$2:$B$25,2,0)*($B29))</f>
        <v>0.124431749993</v>
      </c>
      <c r="X29" s="5">
        <f>VLOOKUP(X$5,BETAS!$A$2:$C$25,3,0)+(VLOOKUP(X$5,BETAS!$A$2:$B$25,2,0)*($B29))</f>
        <v>0.18417881177500001</v>
      </c>
      <c r="Y29" s="5">
        <f>VLOOKUP(Y$5,BETAS!$A$2:$C$25,3,0)+(VLOOKUP(Y$5,BETAS!$A$2:$B$25,2,0)*($B29))</f>
        <v>0.15579433428600001</v>
      </c>
      <c r="Z29" s="5">
        <f>VLOOKUP(Z$5,BETAS!$A$2:$C$25,3,0)+(VLOOKUP(Z$5,BETAS!$A$2:$B$25,2,0)*($B29))</f>
        <v>0.14304004434000001</v>
      </c>
    </row>
    <row r="30" spans="1:26" x14ac:dyDescent="0.25">
      <c r="A30" s="40">
        <v>42650</v>
      </c>
      <c r="B30" s="7">
        <v>0.353688</v>
      </c>
      <c r="C30" s="9">
        <f>VLOOKUP(C$5,BETAS!$A$2:$C$25,3,0)+(VLOOKUP(C$5,BETAS!$A$2:$B$25,2,0)*($B30))</f>
        <v>0.47296073239199998</v>
      </c>
      <c r="D30" s="9">
        <f>VLOOKUP(D$5,BETAS!$A$2:$C$25,3,0)+(VLOOKUP(D$5,BETAS!$A$2:$B$25,2,0)*($B30))</f>
        <v>0.24560175424800001</v>
      </c>
      <c r="E30" s="5">
        <f>VLOOKUP(E$5,BETAS!$A$2:$C$25,3,0)+(VLOOKUP(E$5,BETAS!$A$2:$B$25,2,0)*($B30))</f>
        <v>0.27995450494399998</v>
      </c>
      <c r="F30" s="5">
        <f>VLOOKUP(F$5,BETAS!$A$2:$C$25,3,0)+(VLOOKUP(F$5,BETAS!$A$2:$B$25,2,0)*($B30))</f>
        <v>0.24710455874399997</v>
      </c>
      <c r="G30" s="5">
        <f>VLOOKUP(G$5,BETAS!$A$2:$C$25,3,0)+(VLOOKUP(G$5,BETAS!$A$2:$B$25,2,0)*($B30))</f>
        <v>0.14979280422399999</v>
      </c>
      <c r="H30" s="5">
        <f>VLOOKUP(H$5,BETAS!$A$2:$C$25,3,0)+(VLOOKUP(H$5,BETAS!$A$2:$B$25,2,0)*($B30))</f>
        <v>0.281648342376</v>
      </c>
      <c r="I30" s="5">
        <f>VLOOKUP(I$5,BETAS!$A$2:$C$25,3,0)+(VLOOKUP(I$5,BETAS!$A$2:$B$25,2,0)*($B30))</f>
        <v>0.21911991627999999</v>
      </c>
      <c r="J30" s="5">
        <f>VLOOKUP(J$5,BETAS!$A$2:$C$25,3,0)+(VLOOKUP(J$5,BETAS!$A$2:$B$25,2,0)*($B30))</f>
        <v>0.10419330878400002</v>
      </c>
      <c r="K30" s="5">
        <f>VLOOKUP(K$5,BETAS!$A$2:$C$25,3,0)+(VLOOKUP(K$5,BETAS!$A$2:$B$25,2,0)*($B30))</f>
        <v>0.34457590435200003</v>
      </c>
      <c r="L30" s="5">
        <f>VLOOKUP(L$5,BETAS!$A$2:$C$25,3,0)+(VLOOKUP(L$5,BETAS!$A$2:$B$25,2,0)*($B30))</f>
        <v>0.20389272202399999</v>
      </c>
      <c r="M30" s="5">
        <f>VLOOKUP(M$5,BETAS!$A$2:$C$25,3,0)+(VLOOKUP(M$5,BETAS!$A$2:$B$25,2,0)*($B30))</f>
        <v>0.102134969344</v>
      </c>
      <c r="N30" s="5">
        <f>VLOOKUP(N$5,BETAS!$A$2:$C$25,3,0)+(VLOOKUP(N$5,BETAS!$A$2:$B$25,2,0)*($B30))</f>
        <v>0.15709150729600002</v>
      </c>
      <c r="O30" s="5">
        <f>VLOOKUP(O$5,BETAS!$A$2:$C$25,3,0)+(VLOOKUP(O$5,BETAS!$A$2:$B$25,2,0)*($B30))</f>
        <v>0.52332854088000003</v>
      </c>
      <c r="P30" s="5">
        <f>VLOOKUP(P$5,BETAS!$A$2:$C$25,3,0)+(VLOOKUP(P$5,BETAS!$A$2:$B$25,2,0)*($B30))</f>
        <v>0.27297884911999998</v>
      </c>
      <c r="Q30" s="5">
        <f>VLOOKUP(Q$5,BETAS!$A$2:$C$25,3,0)+(VLOOKUP(Q$5,BETAS!$A$2:$B$25,2,0)*($B30))</f>
        <v>0.25614651230400004</v>
      </c>
      <c r="R30" s="5">
        <f>VLOOKUP(R$5,BETAS!$A$2:$C$25,3,0)+(VLOOKUP(R$5,BETAS!$A$2:$B$25,2,0)*($B30))</f>
        <v>0.389859617288</v>
      </c>
      <c r="S30" s="5">
        <f>VLOOKUP(S$5,BETAS!$A$2:$C$25,3,0)+(VLOOKUP(S$5,BETAS!$A$2:$B$25,2,0)*($B30))</f>
        <v>0.31995976399199999</v>
      </c>
      <c r="T30" s="5">
        <f>VLOOKUP(T$5,BETAS!$A$2:$C$25,3,0)+(VLOOKUP(T$5,BETAS!$A$2:$B$25,2,0)*($B30))</f>
        <v>0.57639885889600007</v>
      </c>
      <c r="U30" s="5">
        <f>VLOOKUP(U$5,BETAS!$A$2:$C$25,3,0)+(VLOOKUP(U$5,BETAS!$A$2:$B$25,2,0)*($B30))</f>
        <v>0.231039928536</v>
      </c>
      <c r="V30" s="5">
        <f>VLOOKUP(V$5,BETAS!$A$2:$C$25,3,0)+(VLOOKUP(V$5,BETAS!$A$2:$B$25,2,0)*($B30))</f>
        <v>0.28642147703999998</v>
      </c>
      <c r="W30" s="5">
        <f>VLOOKUP(W$5,BETAS!$A$2:$C$25,3,0)+(VLOOKUP(W$5,BETAS!$A$2:$B$25,2,0)*($B30))</f>
        <v>0.26789435184799998</v>
      </c>
      <c r="X30" s="5">
        <f>VLOOKUP(X$5,BETAS!$A$2:$C$25,3,0)+(VLOOKUP(X$5,BETAS!$A$2:$B$25,2,0)*($B30))</f>
        <v>0.30668494140000002</v>
      </c>
      <c r="Y30" s="5">
        <f>VLOOKUP(Y$5,BETAS!$A$2:$C$25,3,0)+(VLOOKUP(Y$5,BETAS!$A$2:$B$25,2,0)*($B30))</f>
        <v>0.29575344849599999</v>
      </c>
      <c r="Z30" s="5">
        <f>VLOOKUP(Z$5,BETAS!$A$2:$C$25,3,0)+(VLOOKUP(Z$5,BETAS!$A$2:$B$25,2,0)*($B30))</f>
        <v>0.38591629424000007</v>
      </c>
    </row>
    <row r="31" spans="1:26" x14ac:dyDescent="0.25">
      <c r="A31" s="40">
        <v>42653</v>
      </c>
      <c r="B31" s="7">
        <v>0.157864</v>
      </c>
      <c r="C31" s="9">
        <f>VLOOKUP(C$5,BETAS!$A$2:$C$25,3,0)+(VLOOKUP(C$5,BETAS!$A$2:$B$25,2,0)*($B31))</f>
        <v>0.229716188376</v>
      </c>
      <c r="D31" s="9">
        <f>VLOOKUP(D$5,BETAS!$A$2:$C$25,3,0)+(VLOOKUP(D$5,BETAS!$A$2:$B$25,2,0)*($B31))</f>
        <v>0.18247377554400002</v>
      </c>
      <c r="E31" s="5">
        <f>VLOOKUP(E$5,BETAS!$A$2:$C$25,3,0)+(VLOOKUP(E$5,BETAS!$A$2:$B$25,2,0)*($B31))</f>
        <v>0.12973047323200002</v>
      </c>
      <c r="F31" s="5">
        <f>VLOOKUP(F$5,BETAS!$A$2:$C$25,3,0)+(VLOOKUP(F$5,BETAS!$A$2:$B$25,2,0)*($B31))</f>
        <v>8.8660814632000012E-2</v>
      </c>
      <c r="G31" s="5">
        <f>VLOOKUP(G$5,BETAS!$A$2:$C$25,3,0)+(VLOOKUP(G$5,BETAS!$A$2:$B$25,2,0)*($B31))</f>
        <v>3.6322979072000001E-2</v>
      </c>
      <c r="H31" s="5">
        <f>VLOOKUP(H$5,BETAS!$A$2:$C$25,3,0)+(VLOOKUP(H$5,BETAS!$A$2:$B$25,2,0)*($B31))</f>
        <v>0.140042720728</v>
      </c>
      <c r="I31" s="5">
        <f>VLOOKUP(I$5,BETAS!$A$2:$C$25,3,0)+(VLOOKUP(I$5,BETAS!$A$2:$B$25,2,0)*($B31))</f>
        <v>0.16415505683999998</v>
      </c>
      <c r="J31" s="5">
        <f>VLOOKUP(J$5,BETAS!$A$2:$C$25,3,0)+(VLOOKUP(J$5,BETAS!$A$2:$B$25,2,0)*($B31))</f>
        <v>3.3732308752000006E-2</v>
      </c>
      <c r="K31" s="5">
        <f>VLOOKUP(K$5,BETAS!$A$2:$C$25,3,0)+(VLOOKUP(K$5,BETAS!$A$2:$B$25,2,0)*($B31))</f>
        <v>7.4494660256000017E-2</v>
      </c>
      <c r="L31" s="5">
        <f>VLOOKUP(L$5,BETAS!$A$2:$C$25,3,0)+(VLOOKUP(L$5,BETAS!$A$2:$B$25,2,0)*($B31))</f>
        <v>8.6511312472000015E-2</v>
      </c>
      <c r="M31" s="5">
        <f>VLOOKUP(M$5,BETAS!$A$2:$C$25,3,0)+(VLOOKUP(M$5,BETAS!$A$2:$B$25,2,0)*($B31))</f>
        <v>7.4780706431999994E-2</v>
      </c>
      <c r="N31" s="5">
        <f>VLOOKUP(N$5,BETAS!$A$2:$C$25,3,0)+(VLOOKUP(N$5,BETAS!$A$2:$B$25,2,0)*($B31))</f>
        <v>-2.6217772511999998E-2</v>
      </c>
      <c r="O31" s="5">
        <f>VLOOKUP(O$5,BETAS!$A$2:$C$25,3,0)+(VLOOKUP(O$5,BETAS!$A$2:$B$25,2,0)*($B31))</f>
        <v>0.21578499064000001</v>
      </c>
      <c r="P31" s="5">
        <f>VLOOKUP(P$5,BETAS!$A$2:$C$25,3,0)+(VLOOKUP(P$5,BETAS!$A$2:$B$25,2,0)*($B31))</f>
        <v>0.15240217936</v>
      </c>
      <c r="Q31" s="5">
        <f>VLOOKUP(Q$5,BETAS!$A$2:$C$25,3,0)+(VLOOKUP(Q$5,BETAS!$A$2:$B$25,2,0)*($B31))</f>
        <v>4.1355391312000028E-2</v>
      </c>
      <c r="R31" s="5">
        <f>VLOOKUP(R$5,BETAS!$A$2:$C$25,3,0)+(VLOOKUP(R$5,BETAS!$A$2:$B$25,2,0)*($B31))</f>
        <v>0.226649908664</v>
      </c>
      <c r="S31" s="5">
        <f>VLOOKUP(S$5,BETAS!$A$2:$C$25,3,0)+(VLOOKUP(S$5,BETAS!$A$2:$B$25,2,0)*($B31))</f>
        <v>0.20019204317599998</v>
      </c>
      <c r="T31" s="5">
        <f>VLOOKUP(T$5,BETAS!$A$2:$C$25,3,0)+(VLOOKUP(T$5,BETAS!$A$2:$B$25,2,0)*($B31))</f>
        <v>0.34228304228799999</v>
      </c>
      <c r="U31" s="5">
        <f>VLOOKUP(U$5,BETAS!$A$2:$C$25,3,0)+(VLOOKUP(U$5,BETAS!$A$2:$B$25,2,0)*($B31))</f>
        <v>0.14454505520799998</v>
      </c>
      <c r="V31" s="5">
        <f>VLOOKUP(V$5,BETAS!$A$2:$C$25,3,0)+(VLOOKUP(V$5,BETAS!$A$2:$B$25,2,0)*($B31))</f>
        <v>0.13557237512</v>
      </c>
      <c r="W31" s="5">
        <f>VLOOKUP(W$5,BETAS!$A$2:$C$25,3,0)+(VLOOKUP(W$5,BETAS!$A$2:$B$25,2,0)*($B31))</f>
        <v>0.12492892834400002</v>
      </c>
      <c r="X31" s="5">
        <f>VLOOKUP(X$5,BETAS!$A$2:$C$25,3,0)+(VLOOKUP(X$5,BETAS!$A$2:$B$25,2,0)*($B31))</f>
        <v>0.18460336420000001</v>
      </c>
      <c r="Y31" s="5">
        <f>VLOOKUP(Y$5,BETAS!$A$2:$C$25,3,0)+(VLOOKUP(Y$5,BETAS!$A$2:$B$25,2,0)*($B31))</f>
        <v>0.156279371088</v>
      </c>
      <c r="Z31" s="5">
        <f>VLOOKUP(Z$5,BETAS!$A$2:$C$25,3,0)+(VLOOKUP(Z$5,BETAS!$A$2:$B$25,2,0)*($B31))</f>
        <v>0.14388174672000001</v>
      </c>
    </row>
    <row r="32" spans="1:26" x14ac:dyDescent="0.25">
      <c r="A32" s="40">
        <v>42654</v>
      </c>
      <c r="B32" s="7">
        <v>0.57155699999999998</v>
      </c>
      <c r="C32" s="9">
        <f>VLOOKUP(C$5,BETAS!$A$2:$C$25,3,0)+(VLOOKUP(C$5,BETAS!$A$2:$B$25,2,0)*($B32))</f>
        <v>0.74358867156300001</v>
      </c>
      <c r="D32" s="9">
        <f>VLOOKUP(D$5,BETAS!$A$2:$C$25,3,0)+(VLOOKUP(D$5,BETAS!$A$2:$B$25,2,0)*($B32))</f>
        <v>0.315836401647</v>
      </c>
      <c r="E32" s="5">
        <f>VLOOKUP(E$5,BETAS!$A$2:$C$25,3,0)+(VLOOKUP(E$5,BETAS!$A$2:$B$25,2,0)*($B32))</f>
        <v>0.44709009386599996</v>
      </c>
      <c r="F32" s="5">
        <f>VLOOKUP(F$5,BETAS!$A$2:$C$25,3,0)+(VLOOKUP(F$5,BETAS!$A$2:$B$25,2,0)*($B32))</f>
        <v>0.42338519894099996</v>
      </c>
      <c r="G32" s="5">
        <f>VLOOKUP(G$5,BETAS!$A$2:$C$25,3,0)+(VLOOKUP(G$5,BETAS!$A$2:$B$25,2,0)*($B32))</f>
        <v>0.27603656053599995</v>
      </c>
      <c r="H32" s="5">
        <f>VLOOKUP(H$5,BETAS!$A$2:$C$25,3,0)+(VLOOKUP(H$5,BETAS!$A$2:$B$25,2,0)*($B32))</f>
        <v>0.43919529873899998</v>
      </c>
      <c r="I32" s="5">
        <f>VLOOKUP(I$5,BETAS!$A$2:$C$25,3,0)+(VLOOKUP(I$5,BETAS!$A$2:$B$25,2,0)*($B32))</f>
        <v>0.28027247654499998</v>
      </c>
      <c r="J32" s="5">
        <f>VLOOKUP(J$5,BETAS!$A$2:$C$25,3,0)+(VLOOKUP(J$5,BETAS!$A$2:$B$25,2,0)*($B32))</f>
        <v>0.18258649662599999</v>
      </c>
      <c r="K32" s="5">
        <f>VLOOKUP(K$5,BETAS!$A$2:$C$25,3,0)+(VLOOKUP(K$5,BETAS!$A$2:$B$25,2,0)*($B32))</f>
        <v>0.64506170062800006</v>
      </c>
      <c r="L32" s="5">
        <f>VLOOKUP(L$5,BETAS!$A$2:$C$25,3,0)+(VLOOKUP(L$5,BETAS!$A$2:$B$25,2,0)*($B32))</f>
        <v>0.33448841161100001</v>
      </c>
      <c r="M32" s="5">
        <f>VLOOKUP(M$5,BETAS!$A$2:$C$25,3,0)+(VLOOKUP(M$5,BETAS!$A$2:$B$25,2,0)*($B32))</f>
        <v>0.132568654216</v>
      </c>
      <c r="N32" s="5">
        <f>VLOOKUP(N$5,BETAS!$A$2:$C$25,3,0)+(VLOOKUP(N$5,BETAS!$A$2:$B$25,2,0)*($B32))</f>
        <v>0.36103693524399999</v>
      </c>
      <c r="O32" s="5">
        <f>VLOOKUP(O$5,BETAS!$A$2:$C$25,3,0)+(VLOOKUP(O$5,BETAS!$A$2:$B$25,2,0)*($B32))</f>
        <v>0.86549398407</v>
      </c>
      <c r="P32" s="5">
        <f>VLOOKUP(P$5,BETAS!$A$2:$C$25,3,0)+(VLOOKUP(P$5,BETAS!$A$2:$B$25,2,0)*($B32))</f>
        <v>0.40712950717999996</v>
      </c>
      <c r="Q32" s="5">
        <f>VLOOKUP(Q$5,BETAS!$A$2:$C$25,3,0)+(VLOOKUP(Q$5,BETAS!$A$2:$B$25,2,0)*($B32))</f>
        <v>0.4951178679060001</v>
      </c>
      <c r="R32" s="5">
        <f>VLOOKUP(R$5,BETAS!$A$2:$C$25,3,0)+(VLOOKUP(R$5,BETAS!$A$2:$B$25,2,0)*($B32))</f>
        <v>0.571442753207</v>
      </c>
      <c r="S32" s="5">
        <f>VLOOKUP(S$5,BETAS!$A$2:$C$25,3,0)+(VLOOKUP(S$5,BETAS!$A$2:$B$25,2,0)*($B32))</f>
        <v>0.45321040521299993</v>
      </c>
      <c r="T32" s="5">
        <f>VLOOKUP(T$5,BETAS!$A$2:$C$25,3,0)+(VLOOKUP(T$5,BETAS!$A$2:$B$25,2,0)*($B32))</f>
        <v>0.83687039889400006</v>
      </c>
      <c r="U32" s="5">
        <f>VLOOKUP(U$5,BETAS!$A$2:$C$25,3,0)+(VLOOKUP(U$5,BETAS!$A$2:$B$25,2,0)*($B32))</f>
        <v>0.32727201222900004</v>
      </c>
      <c r="V32" s="5">
        <f>VLOOKUP(V$5,BETAS!$A$2:$C$25,3,0)+(VLOOKUP(V$5,BETAS!$A$2:$B$25,2,0)*($B32))</f>
        <v>0.45425250380999999</v>
      </c>
      <c r="W32" s="5">
        <f>VLOOKUP(W$5,BETAS!$A$2:$C$25,3,0)+(VLOOKUP(W$5,BETAS!$A$2:$B$25,2,0)*($B32))</f>
        <v>0.42695419054700001</v>
      </c>
      <c r="X32" s="5">
        <f>VLOOKUP(X$5,BETAS!$A$2:$C$25,3,0)+(VLOOKUP(X$5,BETAS!$A$2:$B$25,2,0)*($B32))</f>
        <v>0.442509922725</v>
      </c>
      <c r="Y32" s="5">
        <f>VLOOKUP(Y$5,BETAS!$A$2:$C$25,3,0)+(VLOOKUP(Y$5,BETAS!$A$2:$B$25,2,0)*($B32))</f>
        <v>0.450928900794</v>
      </c>
      <c r="Z32" s="5">
        <f>VLOOKUP(Z$5,BETAS!$A$2:$C$25,3,0)+(VLOOKUP(Z$5,BETAS!$A$2:$B$25,2,0)*($B32))</f>
        <v>0.65519802086000001</v>
      </c>
    </row>
    <row r="33" spans="1:26" x14ac:dyDescent="0.25">
      <c r="A33" s="40">
        <v>42655</v>
      </c>
      <c r="B33" s="7">
        <v>-0.25509799999999999</v>
      </c>
      <c r="C33" s="9">
        <f>VLOOKUP(C$5,BETAS!$A$2:$C$25,3,0)+(VLOOKUP(C$5,BETAS!$A$2:$B$25,2,0)*($B33))</f>
        <v>-0.28324827658200002</v>
      </c>
      <c r="D33" s="9">
        <f>VLOOKUP(D$5,BETAS!$A$2:$C$25,3,0)+(VLOOKUP(D$5,BETAS!$A$2:$B$25,2,0)*($B33))</f>
        <v>4.9346802642000004E-2</v>
      </c>
      <c r="E33" s="5">
        <f>VLOOKUP(E$5,BETAS!$A$2:$C$25,3,0)+(VLOOKUP(E$5,BETAS!$A$2:$B$25,2,0)*($B33))</f>
        <v>-0.18706836952399999</v>
      </c>
      <c r="F33" s="5">
        <f>VLOOKUP(F$5,BETAS!$A$2:$C$25,3,0)+(VLOOKUP(F$5,BETAS!$A$2:$B$25,2,0)*($B33))</f>
        <v>-0.24547210807399997</v>
      </c>
      <c r="G33" s="5">
        <f>VLOOKUP(G$5,BETAS!$A$2:$C$25,3,0)+(VLOOKUP(G$5,BETAS!$A$2:$B$25,2,0)*($B33))</f>
        <v>-0.20296702590399998</v>
      </c>
      <c r="H33" s="5">
        <f>VLOOKUP(H$5,BETAS!$A$2:$C$25,3,0)+(VLOOKUP(H$5,BETAS!$A$2:$B$25,2,0)*($B33))</f>
        <v>-0.15858125144599999</v>
      </c>
      <c r="I33" s="5">
        <f>VLOOKUP(I$5,BETAS!$A$2:$C$25,3,0)+(VLOOKUP(I$5,BETAS!$A$2:$B$25,2,0)*($B33))</f>
        <v>4.8242817869999996E-2</v>
      </c>
      <c r="J33" s="5">
        <f>VLOOKUP(J$5,BETAS!$A$2:$C$25,3,0)+(VLOOKUP(J$5,BETAS!$A$2:$B$25,2,0)*($B33))</f>
        <v>-0.11485885216399999</v>
      </c>
      <c r="K33" s="5">
        <f>VLOOKUP(K$5,BETAS!$A$2:$C$25,3,0)+(VLOOKUP(K$5,BETAS!$A$2:$B$25,2,0)*($B33))</f>
        <v>-0.49506418199199997</v>
      </c>
      <c r="L33" s="5">
        <f>VLOOKUP(L$5,BETAS!$A$2:$C$25,3,0)+(VLOOKUP(L$5,BETAS!$A$2:$B$25,2,0)*($B33))</f>
        <v>-0.16102760845400002</v>
      </c>
      <c r="M33" s="5">
        <f>VLOOKUP(M$5,BETAS!$A$2:$C$25,3,0)+(VLOOKUP(M$5,BETAS!$A$2:$B$25,2,0)*($B33))</f>
        <v>1.7094870575999996E-2</v>
      </c>
      <c r="N33" s="5">
        <f>VLOOKUP(N$5,BETAS!$A$2:$C$25,3,0)+(VLOOKUP(N$5,BETAS!$A$2:$B$25,2,0)*($B33))</f>
        <v>-0.412788197016</v>
      </c>
      <c r="O33" s="5">
        <f>VLOOKUP(O$5,BETAS!$A$2:$C$25,3,0)+(VLOOKUP(O$5,BETAS!$A$2:$B$25,2,0)*($B33))</f>
        <v>-0.43277595998000001</v>
      </c>
      <c r="P33" s="5">
        <f>VLOOKUP(P$5,BETAS!$A$2:$C$25,3,0)+(VLOOKUP(P$5,BETAS!$A$2:$B$25,2,0)*($B33))</f>
        <v>-0.10187504251999999</v>
      </c>
      <c r="Q33" s="5">
        <f>VLOOKUP(Q$5,BETAS!$A$2:$C$25,3,0)+(VLOOKUP(Q$5,BETAS!$A$2:$B$25,2,0)*($B33))</f>
        <v>-0.41160528208400005</v>
      </c>
      <c r="R33" s="5">
        <f>VLOOKUP(R$5,BETAS!$A$2:$C$25,3,0)+(VLOOKUP(R$5,BETAS!$A$2:$B$25,2,0)*($B33))</f>
        <v>-0.11753368319800001</v>
      </c>
      <c r="S33" s="5">
        <f>VLOOKUP(S$5,BETAS!$A$2:$C$25,3,0)+(VLOOKUP(S$5,BETAS!$A$2:$B$25,2,0)*($B33))</f>
        <v>-5.2379232681999996E-2</v>
      </c>
      <c r="T33" s="5">
        <f>VLOOKUP(T$5,BETAS!$A$2:$C$25,3,0)+(VLOOKUP(T$5,BETAS!$A$2:$B$25,2,0)*($B33))</f>
        <v>-0.15143037311600002</v>
      </c>
      <c r="U33" s="5">
        <f>VLOOKUP(U$5,BETAS!$A$2:$C$25,3,0)+(VLOOKUP(U$5,BETAS!$A$2:$B$25,2,0)*($B33))</f>
        <v>-3.785902130600001E-2</v>
      </c>
      <c r="V33" s="5">
        <f>VLOOKUP(V$5,BETAS!$A$2:$C$25,3,0)+(VLOOKUP(V$5,BETAS!$A$2:$B$25,2,0)*($B33))</f>
        <v>-0.18254464233999998</v>
      </c>
      <c r="W33" s="5">
        <f>VLOOKUP(W$5,BETAS!$A$2:$C$25,3,0)+(VLOOKUP(W$5,BETAS!$A$2:$B$25,2,0)*($B33))</f>
        <v>-0.176562651958</v>
      </c>
      <c r="X33" s="5">
        <f>VLOOKUP(X$5,BETAS!$A$2:$C$25,3,0)+(VLOOKUP(X$5,BETAS!$A$2:$B$25,2,0)*($B33))</f>
        <v>-7.284747065000001E-2</v>
      </c>
      <c r="Y33" s="5">
        <f>VLOOKUP(Y$5,BETAS!$A$2:$C$25,3,0)+(VLOOKUP(Y$5,BETAS!$A$2:$B$25,2,0)*($B33))</f>
        <v>-0.13784950971600002</v>
      </c>
      <c r="Z33" s="5">
        <f>VLOOKUP(Z$5,BETAS!$A$2:$C$25,3,0)+(VLOOKUP(Z$5,BETAS!$A$2:$B$25,2,0)*($B33))</f>
        <v>-0.36653102603999999</v>
      </c>
    </row>
    <row r="34" spans="1:26" x14ac:dyDescent="0.25">
      <c r="A34" s="40">
        <v>42656</v>
      </c>
      <c r="B34" s="7">
        <v>-1.5504E-2</v>
      </c>
      <c r="C34" s="9">
        <f>VLOOKUP(C$5,BETAS!$A$2:$C$25,3,0)+(VLOOKUP(C$5,BETAS!$A$2:$B$25,2,0)*($B34))</f>
        <v>1.4365566864E-2</v>
      </c>
      <c r="D34" s="9">
        <f>VLOOKUP(D$5,BETAS!$A$2:$C$25,3,0)+(VLOOKUP(D$5,BETAS!$A$2:$B$25,2,0)*($B34))</f>
        <v>0.126584960016</v>
      </c>
      <c r="E34" s="5">
        <f>VLOOKUP(E$5,BETAS!$A$2:$C$25,3,0)+(VLOOKUP(E$5,BETAS!$A$2:$B$25,2,0)*($B34))</f>
        <v>-3.2667075520000002E-3</v>
      </c>
      <c r="F34" s="5">
        <f>VLOOKUP(F$5,BETAS!$A$2:$C$25,3,0)+(VLOOKUP(F$5,BETAS!$A$2:$B$25,2,0)*($B34))</f>
        <v>-5.1613487951999999E-2</v>
      </c>
      <c r="G34" s="5">
        <f>VLOOKUP(G$5,BETAS!$A$2:$C$25,3,0)+(VLOOKUP(G$5,BETAS!$A$2:$B$25,2,0)*($B34))</f>
        <v>-6.4134761792000006E-2</v>
      </c>
      <c r="H34" s="5">
        <f>VLOOKUP(H$5,BETAS!$A$2:$C$25,3,0)+(VLOOKUP(H$5,BETAS!$A$2:$B$25,2,0)*($B34))</f>
        <v>1.4675638992000001E-2</v>
      </c>
      <c r="I34" s="5">
        <f>VLOOKUP(I$5,BETAS!$A$2:$C$25,3,0)+(VLOOKUP(I$5,BETAS!$A$2:$B$25,2,0)*($B34))</f>
        <v>0.11549325975999999</v>
      </c>
      <c r="J34" s="5">
        <f>VLOOKUP(J$5,BETAS!$A$2:$C$25,3,0)+(VLOOKUP(J$5,BETAS!$A$2:$B$25,2,0)*($B34))</f>
        <v>-2.8648618272E-2</v>
      </c>
      <c r="K34" s="5">
        <f>VLOOKUP(K$5,BETAS!$A$2:$C$25,3,0)+(VLOOKUP(K$5,BETAS!$A$2:$B$25,2,0)*($B34))</f>
        <v>-0.16461517881599999</v>
      </c>
      <c r="L34" s="5">
        <f>VLOOKUP(L$5,BETAS!$A$2:$C$25,3,0)+(VLOOKUP(L$5,BETAS!$A$2:$B$25,2,0)*($B34))</f>
        <v>-1.7409454192000001E-2</v>
      </c>
      <c r="M34" s="5">
        <f>VLOOKUP(M$5,BETAS!$A$2:$C$25,3,0)+(VLOOKUP(M$5,BETAS!$A$2:$B$25,2,0)*($B34))</f>
        <v>5.0563277247999999E-2</v>
      </c>
      <c r="N34" s="5">
        <f>VLOOKUP(N$5,BETAS!$A$2:$C$25,3,0)+(VLOOKUP(N$5,BETAS!$A$2:$B$25,2,0)*($B34))</f>
        <v>-0.18850617036800002</v>
      </c>
      <c r="O34" s="5">
        <f>VLOOKUP(O$5,BETAS!$A$2:$C$25,3,0)+(VLOOKUP(O$5,BETAS!$A$2:$B$25,2,0)*($B34))</f>
        <v>-5.6491187040000002E-2</v>
      </c>
      <c r="P34" s="5">
        <f>VLOOKUP(P$5,BETAS!$A$2:$C$25,3,0)+(VLOOKUP(P$5,BETAS!$A$2:$B$25,2,0)*($B34))</f>
        <v>4.5652567039999994E-2</v>
      </c>
      <c r="Q34" s="5">
        <f>VLOOKUP(Q$5,BETAS!$A$2:$C$25,3,0)+(VLOOKUP(Q$5,BETAS!$A$2:$B$25,2,0)*($B34))</f>
        <v>-0.14880468643200001</v>
      </c>
      <c r="R34" s="5">
        <f>VLOOKUP(R$5,BETAS!$A$2:$C$25,3,0)+(VLOOKUP(R$5,BETAS!$A$2:$B$25,2,0)*($B34))</f>
        <v>8.2156175695999992E-2</v>
      </c>
      <c r="S34" s="5">
        <f>VLOOKUP(S$5,BETAS!$A$2:$C$25,3,0)+(VLOOKUP(S$5,BETAS!$A$2:$B$25,2,0)*($B34))</f>
        <v>9.4158614064000001E-2</v>
      </c>
      <c r="T34" s="5">
        <f>VLOOKUP(T$5,BETAS!$A$2:$C$25,3,0)+(VLOOKUP(T$5,BETAS!$A$2:$B$25,2,0)*($B34))</f>
        <v>0.13501431683199999</v>
      </c>
      <c r="U34" s="5">
        <f>VLOOKUP(U$5,BETAS!$A$2:$C$25,3,0)+(VLOOKUP(U$5,BETAS!$A$2:$B$25,2,0)*($B34))</f>
        <v>6.7968929711999998E-2</v>
      </c>
      <c r="V34" s="5">
        <f>VLOOKUP(V$5,BETAS!$A$2:$C$25,3,0)+(VLOOKUP(V$5,BETAS!$A$2:$B$25,2,0)*($B34))</f>
        <v>2.0218036799999999E-3</v>
      </c>
      <c r="W34" s="5">
        <f>VLOOKUP(W$5,BETAS!$A$2:$C$25,3,0)+(VLOOKUP(W$5,BETAS!$A$2:$B$25,2,0)*($B34))</f>
        <v>-1.6420207840000013E-3</v>
      </c>
      <c r="X34" s="5">
        <f>VLOOKUP(X$5,BETAS!$A$2:$C$25,3,0)+(VLOOKUP(X$5,BETAS!$A$2:$B$25,2,0)*($B34))</f>
        <v>7.6521418800000005E-2</v>
      </c>
      <c r="Y34" s="5">
        <f>VLOOKUP(Y$5,BETAS!$A$2:$C$25,3,0)+(VLOOKUP(Y$5,BETAS!$A$2:$B$25,2,0)*($B34))</f>
        <v>3.2799400031999999E-2</v>
      </c>
      <c r="Z34" s="5">
        <f>VLOOKUP(Z$5,BETAS!$A$2:$C$25,3,0)+(VLOOKUP(Z$5,BETAS!$A$2:$B$25,2,0)*($B34))</f>
        <v>-7.0397633920000008E-2</v>
      </c>
    </row>
    <row r="35" spans="1:26" x14ac:dyDescent="0.25">
      <c r="A35" s="40">
        <v>42657</v>
      </c>
      <c r="B35" s="7">
        <v>-0.61693200000000004</v>
      </c>
      <c r="C35" s="9">
        <f>VLOOKUP(C$5,BETAS!$A$2:$C$25,3,0)+(VLOOKUP(C$5,BETAS!$A$2:$B$25,2,0)*($B35))</f>
        <v>-0.73270363618800005</v>
      </c>
      <c r="D35" s="9">
        <f>VLOOKUP(D$5,BETAS!$A$2:$C$25,3,0)+(VLOOKUP(D$5,BETAS!$A$2:$B$25,2,0)*($B35))</f>
        <v>-6.7297985772000024E-2</v>
      </c>
      <c r="E35" s="5">
        <f>VLOOKUP(E$5,BETAS!$A$2:$C$25,3,0)+(VLOOKUP(E$5,BETAS!$A$2:$B$25,2,0)*($B35))</f>
        <v>-0.46464498061600001</v>
      </c>
      <c r="F35" s="5">
        <f>VLOOKUP(F$5,BETAS!$A$2:$C$25,3,0)+(VLOOKUP(F$5,BETAS!$A$2:$B$25,2,0)*($B35))</f>
        <v>-0.53823670131599999</v>
      </c>
      <c r="G35" s="5">
        <f>VLOOKUP(G$5,BETAS!$A$2:$C$25,3,0)+(VLOOKUP(G$5,BETAS!$A$2:$B$25,2,0)*($B35))</f>
        <v>-0.41263101353600001</v>
      </c>
      <c r="H35" s="5">
        <f>VLOOKUP(H$5,BETAS!$A$2:$C$25,3,0)+(VLOOKUP(H$5,BETAS!$A$2:$B$25,2,0)*($B35))</f>
        <v>-0.42023318636400003</v>
      </c>
      <c r="I35" s="5">
        <f>VLOOKUP(I$5,BETAS!$A$2:$C$25,3,0)+(VLOOKUP(I$5,BETAS!$A$2:$B$25,2,0)*($B35))</f>
        <v>-5.3318558420000037E-2</v>
      </c>
      <c r="J35" s="5">
        <f>VLOOKUP(J$5,BETAS!$A$2:$C$25,3,0)+(VLOOKUP(J$5,BETAS!$A$2:$B$25,2,0)*($B35))</f>
        <v>-0.24505323837600004</v>
      </c>
      <c r="K35" s="5">
        <f>VLOOKUP(K$5,BETAS!$A$2:$C$25,3,0)+(VLOOKUP(K$5,BETAS!$A$2:$B$25,2,0)*($B35))</f>
        <v>-0.99410708212800014</v>
      </c>
      <c r="L35" s="5">
        <f>VLOOKUP(L$5,BETAS!$A$2:$C$25,3,0)+(VLOOKUP(L$5,BETAS!$A$2:$B$25,2,0)*($B35))</f>
        <v>-0.37791923023600005</v>
      </c>
      <c r="M35" s="5">
        <f>VLOOKUP(M$5,BETAS!$A$2:$C$25,3,0)+(VLOOKUP(M$5,BETAS!$A$2:$B$25,2,0)*($B35))</f>
        <v>-3.3448997216000018E-2</v>
      </c>
      <c r="N35" s="5">
        <f>VLOOKUP(N$5,BETAS!$A$2:$C$25,3,0)+(VLOOKUP(N$5,BETAS!$A$2:$B$25,2,0)*($B35))</f>
        <v>-0.75149810974400011</v>
      </c>
      <c r="O35" s="5">
        <f>VLOOKUP(O$5,BETAS!$A$2:$C$25,3,0)+(VLOOKUP(O$5,BETAS!$A$2:$B$25,2,0)*($B35))</f>
        <v>-1.00103987532</v>
      </c>
      <c r="P35" s="5">
        <f>VLOOKUP(P$5,BETAS!$A$2:$C$25,3,0)+(VLOOKUP(P$5,BETAS!$A$2:$B$25,2,0)*($B35))</f>
        <v>-0.32467070968</v>
      </c>
      <c r="Q35" s="5">
        <f>VLOOKUP(Q$5,BETAS!$A$2:$C$25,3,0)+(VLOOKUP(Q$5,BETAS!$A$2:$B$25,2,0)*($B35))</f>
        <v>-0.80848579965600009</v>
      </c>
      <c r="R35" s="5">
        <f>VLOOKUP(R$5,BETAS!$A$2:$C$25,3,0)+(VLOOKUP(R$5,BETAS!$A$2:$B$25,2,0)*($B35))</f>
        <v>-0.41910459233200004</v>
      </c>
      <c r="S35" s="5">
        <f>VLOOKUP(S$5,BETAS!$A$2:$C$25,3,0)+(VLOOKUP(S$5,BETAS!$A$2:$B$25,2,0)*($B35))</f>
        <v>-0.27368016358800001</v>
      </c>
      <c r="T35" s="5">
        <f>VLOOKUP(T$5,BETAS!$A$2:$C$25,3,0)+(VLOOKUP(T$5,BETAS!$A$2:$B$25,2,0)*($B35))</f>
        <v>-0.58401811714400009</v>
      </c>
      <c r="U35" s="5">
        <f>VLOOKUP(U$5,BETAS!$A$2:$C$25,3,0)+(VLOOKUP(U$5,BETAS!$A$2:$B$25,2,0)*($B35))</f>
        <v>-0.19768001360400003</v>
      </c>
      <c r="V35" s="5">
        <f>VLOOKUP(V$5,BETAS!$A$2:$C$25,3,0)+(VLOOKUP(V$5,BETAS!$A$2:$B$25,2,0)*($B35))</f>
        <v>-0.46127622755999997</v>
      </c>
      <c r="W35" s="5">
        <f>VLOOKUP(W$5,BETAS!$A$2:$C$25,3,0)+(VLOOKUP(W$5,BETAS!$A$2:$B$25,2,0)*($B35))</f>
        <v>-0.44072716217200003</v>
      </c>
      <c r="X35" s="5">
        <f>VLOOKUP(X$5,BETAS!$A$2:$C$25,3,0)+(VLOOKUP(X$5,BETAS!$A$2:$B$25,2,0)*($B35))</f>
        <v>-0.29842383210000001</v>
      </c>
      <c r="Y35" s="5">
        <f>VLOOKUP(Y$5,BETAS!$A$2:$C$25,3,0)+(VLOOKUP(Y$5,BETAS!$A$2:$B$25,2,0)*($B35))</f>
        <v>-0.39556288154400004</v>
      </c>
      <c r="Z35" s="5">
        <f>VLOOKUP(Z$5,BETAS!$A$2:$C$25,3,0)+(VLOOKUP(Z$5,BETAS!$A$2:$B$25,2,0)*($B35))</f>
        <v>-0.8137506133600001</v>
      </c>
    </row>
    <row r="36" spans="1:26" x14ac:dyDescent="0.25">
      <c r="A36" s="42">
        <v>42661</v>
      </c>
      <c r="B36" s="7">
        <v>0.71434399999999998</v>
      </c>
      <c r="C36" s="9">
        <f>VLOOKUP(C$5,BETAS!$A$2:$C$25,3,0)+(VLOOKUP(C$5,BETAS!$A$2:$B$25,2,0)*($B36))</f>
        <v>0.92095282869599993</v>
      </c>
      <c r="D36" s="9">
        <f>VLOOKUP(D$5,BETAS!$A$2:$C$25,3,0)+(VLOOKUP(D$5,BETAS!$A$2:$B$25,2,0)*($B36))</f>
        <v>0.36186678962399998</v>
      </c>
      <c r="E36" s="5">
        <f>VLOOKUP(E$5,BETAS!$A$2:$C$25,3,0)+(VLOOKUP(E$5,BETAS!$A$2:$B$25,2,0)*($B36))</f>
        <v>0.556627427472</v>
      </c>
      <c r="F36" s="5">
        <f>VLOOKUP(F$5,BETAS!$A$2:$C$25,3,0)+(VLOOKUP(F$5,BETAS!$A$2:$B$25,2,0)*($B36))</f>
        <v>0.53891601687199997</v>
      </c>
      <c r="G36" s="5">
        <f>VLOOKUP(G$5,BETAS!$A$2:$C$25,3,0)+(VLOOKUP(G$5,BETAS!$A$2:$B$25,2,0)*($B36))</f>
        <v>0.35877420211199995</v>
      </c>
      <c r="H36" s="5">
        <f>VLOOKUP(H$5,BETAS!$A$2:$C$25,3,0)+(VLOOKUP(H$5,BETAS!$A$2:$B$25,2,0)*($B36))</f>
        <v>0.542448433688</v>
      </c>
      <c r="I36" s="5">
        <f>VLOOKUP(I$5,BETAS!$A$2:$C$25,3,0)+(VLOOKUP(I$5,BETAS!$A$2:$B$25,2,0)*($B36))</f>
        <v>0.32035064563999999</v>
      </c>
      <c r="J36" s="5">
        <f>VLOOKUP(J$5,BETAS!$A$2:$C$25,3,0)+(VLOOKUP(J$5,BETAS!$A$2:$B$25,2,0)*($B36))</f>
        <v>0.23396382939200003</v>
      </c>
      <c r="K36" s="5">
        <f>VLOOKUP(K$5,BETAS!$A$2:$C$25,3,0)+(VLOOKUP(K$5,BETAS!$A$2:$B$25,2,0)*($B36))</f>
        <v>0.84199410217600001</v>
      </c>
      <c r="L36" s="5">
        <f>VLOOKUP(L$5,BETAS!$A$2:$C$25,3,0)+(VLOOKUP(L$5,BETAS!$A$2:$B$25,2,0)*($B36))</f>
        <v>0.42007822351200003</v>
      </c>
      <c r="M36" s="5">
        <f>VLOOKUP(M$5,BETAS!$A$2:$C$25,3,0)+(VLOOKUP(M$5,BETAS!$A$2:$B$25,2,0)*($B36))</f>
        <v>0.15251428467200001</v>
      </c>
      <c r="N36" s="5">
        <f>VLOOKUP(N$5,BETAS!$A$2:$C$25,3,0)+(VLOOKUP(N$5,BETAS!$A$2:$B$25,2,0)*($B36))</f>
        <v>0.494698703648</v>
      </c>
      <c r="O36" s="5">
        <f>VLOOKUP(O$5,BETAS!$A$2:$C$25,3,0)+(VLOOKUP(O$5,BETAS!$A$2:$B$25,2,0)*($B36))</f>
        <v>1.0897423954400001</v>
      </c>
      <c r="P36" s="5">
        <f>VLOOKUP(P$5,BETAS!$A$2:$C$25,3,0)+(VLOOKUP(P$5,BETAS!$A$2:$B$25,2,0)*($B36))</f>
        <v>0.49504917455999997</v>
      </c>
      <c r="Q36" s="5">
        <f>VLOOKUP(Q$5,BETAS!$A$2:$C$25,3,0)+(VLOOKUP(Q$5,BETAS!$A$2:$B$25,2,0)*($B36))</f>
        <v>0.6517349311520001</v>
      </c>
      <c r="R36" s="5">
        <f>VLOOKUP(R$5,BETAS!$A$2:$C$25,3,0)+(VLOOKUP(R$5,BETAS!$A$2:$B$25,2,0)*($B36))</f>
        <v>0.69044872114400002</v>
      </c>
      <c r="S36" s="5">
        <f>VLOOKUP(S$5,BETAS!$A$2:$C$25,3,0)+(VLOOKUP(S$5,BETAS!$A$2:$B$25,2,0)*($B36))</f>
        <v>0.54054021949599995</v>
      </c>
      <c r="T36" s="5">
        <f>VLOOKUP(T$5,BETAS!$A$2:$C$25,3,0)+(VLOOKUP(T$5,BETAS!$A$2:$B$25,2,0)*($B36))</f>
        <v>1.0075782544480001</v>
      </c>
      <c r="U36" s="5">
        <f>VLOOKUP(U$5,BETAS!$A$2:$C$25,3,0)+(VLOOKUP(U$5,BETAS!$A$2:$B$25,2,0)*($B36))</f>
        <v>0.39034060176800001</v>
      </c>
      <c r="V36" s="5">
        <f>VLOOKUP(V$5,BETAS!$A$2:$C$25,3,0)+(VLOOKUP(V$5,BETAS!$A$2:$B$25,2,0)*($B36))</f>
        <v>0.56424561351999991</v>
      </c>
      <c r="W36" s="5">
        <f>VLOOKUP(W$5,BETAS!$A$2:$C$25,3,0)+(VLOOKUP(W$5,BETAS!$A$2:$B$25,2,0)*($B36))</f>
        <v>0.53119883842400006</v>
      </c>
      <c r="X36" s="5">
        <f>VLOOKUP(X$5,BETAS!$A$2:$C$25,3,0)+(VLOOKUP(X$5,BETAS!$A$2:$B$25,2,0)*($B36))</f>
        <v>0.53152690819999993</v>
      </c>
      <c r="Y36" s="5">
        <f>VLOOKUP(Y$5,BETAS!$A$2:$C$25,3,0)+(VLOOKUP(Y$5,BETAS!$A$2:$B$25,2,0)*($B36))</f>
        <v>0.5526277992480001</v>
      </c>
      <c r="Z36" s="5">
        <f>VLOOKUP(Z$5,BETAS!$A$2:$C$25,3,0)+(VLOOKUP(Z$5,BETAS!$A$2:$B$25,2,0)*($B36))</f>
        <v>0.83167989712000001</v>
      </c>
    </row>
  </sheetData>
  <conditionalFormatting sqref="C36:Z36">
    <cfRule type="duplicateValues" dxfId="6" priority="1"/>
  </conditionalFormatting>
  <conditionalFormatting sqref="C6:Z6">
    <cfRule type="duplicateValues" dxfId="5" priority="52"/>
  </conditionalFormatting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36"/>
  <sheetViews>
    <sheetView showGridLines="0" topLeftCell="M1" workbookViewId="0">
      <pane ySplit="1" topLeftCell="A2" activePane="bottomLeft" state="frozen"/>
      <selection activeCell="Y1" sqref="Y1"/>
      <selection pane="bottomLeft" activeCell="R28" sqref="R28"/>
    </sheetView>
  </sheetViews>
  <sheetFormatPr baseColWidth="10" defaultRowHeight="15" x14ac:dyDescent="0.25"/>
  <cols>
    <col min="1" max="1" width="18" bestFit="1" customWidth="1"/>
    <col min="2" max="2" width="11.7109375" bestFit="1" customWidth="1"/>
    <col min="3" max="3" width="12" bestFit="1" customWidth="1"/>
    <col min="4" max="4" width="10.28515625" bestFit="1" customWidth="1"/>
    <col min="5" max="5" width="14.42578125" bestFit="1" customWidth="1"/>
    <col min="6" max="6" width="9.7109375" bestFit="1" customWidth="1"/>
    <col min="7" max="7" width="9.140625" bestFit="1" customWidth="1"/>
    <col min="8" max="8" width="12.7109375" bestFit="1" customWidth="1"/>
    <col min="9" max="9" width="13.140625" bestFit="1" customWidth="1"/>
    <col min="10" max="12" width="9.7109375" bestFit="1" customWidth="1"/>
    <col min="13" max="13" width="9.5703125" bestFit="1" customWidth="1"/>
    <col min="14" max="14" width="11.85546875" bestFit="1" customWidth="1"/>
    <col min="15" max="16" width="9.140625" bestFit="1" customWidth="1"/>
    <col min="17" max="17" width="9.7109375" bestFit="1" customWidth="1"/>
    <col min="18" max="18" width="12.5703125" bestFit="1" customWidth="1"/>
    <col min="19" max="19" width="12.85546875" bestFit="1" customWidth="1"/>
    <col min="20" max="20" width="10.28515625" bestFit="1" customWidth="1"/>
    <col min="21" max="21" width="9.7109375" bestFit="1" customWidth="1"/>
    <col min="22" max="22" width="15.5703125" bestFit="1" customWidth="1"/>
    <col min="23" max="23" width="15" bestFit="1" customWidth="1"/>
    <col min="24" max="24" width="13" bestFit="1" customWidth="1"/>
    <col min="25" max="25" width="11.5703125" bestFit="1" customWidth="1"/>
    <col min="28" max="28" width="13" bestFit="1" customWidth="1"/>
    <col min="29" max="29" width="13.28515625" bestFit="1" customWidth="1"/>
    <col min="30" max="30" width="11.5703125" bestFit="1" customWidth="1"/>
    <col min="31" max="31" width="15.7109375" bestFit="1" customWidth="1"/>
    <col min="32" max="32" width="10.28515625" bestFit="1" customWidth="1"/>
    <col min="33" max="33" width="10.42578125" bestFit="1" customWidth="1"/>
    <col min="34" max="34" width="14" bestFit="1" customWidth="1"/>
    <col min="35" max="35" width="14.42578125" bestFit="1" customWidth="1"/>
    <col min="36" max="36" width="10.42578125" bestFit="1" customWidth="1"/>
    <col min="37" max="38" width="10.28515625" bestFit="1" customWidth="1"/>
    <col min="39" max="39" width="10.85546875" bestFit="1" customWidth="1"/>
    <col min="40" max="40" width="13.140625" bestFit="1" customWidth="1"/>
    <col min="41" max="42" width="10.42578125" bestFit="1" customWidth="1"/>
    <col min="43" max="43" width="10.28515625" bestFit="1" customWidth="1"/>
    <col min="44" max="44" width="13.85546875" bestFit="1" customWidth="1"/>
    <col min="45" max="45" width="14.140625" bestFit="1" customWidth="1"/>
    <col min="46" max="46" width="11.5703125" bestFit="1" customWidth="1"/>
    <col min="47" max="47" width="10.7109375" bestFit="1" customWidth="1"/>
    <col min="48" max="48" width="17" bestFit="1" customWidth="1"/>
    <col min="49" max="49" width="16.42578125" bestFit="1" customWidth="1"/>
    <col min="50" max="50" width="14.28515625" bestFit="1" customWidth="1"/>
    <col min="51" max="51" width="12.85546875" bestFit="1" customWidth="1"/>
  </cols>
  <sheetData>
    <row r="1" spans="1:54" x14ac:dyDescent="0.25">
      <c r="A1" s="11" t="s">
        <v>1</v>
      </c>
      <c r="B1" s="11" t="s">
        <v>2</v>
      </c>
      <c r="C1" s="11" t="s">
        <v>28</v>
      </c>
      <c r="D1" s="11" t="s">
        <v>29</v>
      </c>
      <c r="E1" s="11" t="s">
        <v>30</v>
      </c>
      <c r="F1" s="11" t="s">
        <v>31</v>
      </c>
      <c r="G1" s="11" t="s">
        <v>32</v>
      </c>
      <c r="H1" s="11" t="s">
        <v>33</v>
      </c>
      <c r="I1" s="11" t="s">
        <v>34</v>
      </c>
      <c r="J1" s="11" t="s">
        <v>35</v>
      </c>
      <c r="K1" s="11" t="s">
        <v>36</v>
      </c>
      <c r="L1" s="11" t="s">
        <v>37</v>
      </c>
      <c r="M1" s="11" t="s">
        <v>38</v>
      </c>
      <c r="N1" s="11" t="s">
        <v>39</v>
      </c>
      <c r="O1" s="11" t="s">
        <v>40</v>
      </c>
      <c r="P1" s="11" t="s">
        <v>41</v>
      </c>
      <c r="Q1" s="11" t="s">
        <v>42</v>
      </c>
      <c r="R1" s="11" t="s">
        <v>43</v>
      </c>
      <c r="S1" s="11" t="s">
        <v>44</v>
      </c>
      <c r="T1" s="11" t="s">
        <v>45</v>
      </c>
      <c r="U1" s="11" t="s">
        <v>46</v>
      </c>
      <c r="V1" s="11" t="s">
        <v>47</v>
      </c>
      <c r="W1" s="11" t="s">
        <v>48</v>
      </c>
      <c r="X1" s="11" t="s">
        <v>49</v>
      </c>
      <c r="Y1" s="11" t="s">
        <v>50</v>
      </c>
      <c r="AB1" s="11" t="s">
        <v>51</v>
      </c>
      <c r="AC1" s="11" t="s">
        <v>52</v>
      </c>
      <c r="AD1" s="11" t="s">
        <v>53</v>
      </c>
      <c r="AE1" s="11" t="s">
        <v>54</v>
      </c>
      <c r="AF1" s="11" t="s">
        <v>55</v>
      </c>
      <c r="AG1" s="11" t="s">
        <v>56</v>
      </c>
      <c r="AH1" s="11" t="s">
        <v>57</v>
      </c>
      <c r="AI1" s="11" t="s">
        <v>58</v>
      </c>
      <c r="AJ1" s="11" t="s">
        <v>59</v>
      </c>
      <c r="AK1" s="11" t="s">
        <v>60</v>
      </c>
      <c r="AL1" s="11" t="s">
        <v>61</v>
      </c>
      <c r="AM1" s="11" t="s">
        <v>62</v>
      </c>
      <c r="AN1" s="11" t="s">
        <v>63</v>
      </c>
      <c r="AO1" s="11" t="s">
        <v>64</v>
      </c>
      <c r="AP1" s="11" t="s">
        <v>65</v>
      </c>
      <c r="AQ1" s="11" t="s">
        <v>66</v>
      </c>
      <c r="AR1" s="11" t="s">
        <v>67</v>
      </c>
      <c r="AS1" s="11" t="s">
        <v>68</v>
      </c>
      <c r="AT1" s="11" t="s">
        <v>69</v>
      </c>
      <c r="AU1" s="11" t="s">
        <v>70</v>
      </c>
      <c r="AV1" s="11" t="s">
        <v>71</v>
      </c>
      <c r="AW1" s="11" t="s">
        <v>72</v>
      </c>
      <c r="AX1" s="11" t="s">
        <v>73</v>
      </c>
      <c r="AY1" s="11" t="s">
        <v>74</v>
      </c>
      <c r="BA1" s="11" t="s">
        <v>87</v>
      </c>
      <c r="BB1" s="48" t="s">
        <v>75</v>
      </c>
    </row>
    <row r="2" spans="1:54" x14ac:dyDescent="0.25">
      <c r="A2" s="6">
        <v>42618.613888888889</v>
      </c>
      <c r="B2" s="12">
        <v>-0.21842018148411252</v>
      </c>
      <c r="C2" s="5">
        <v>0.64308903302903309</v>
      </c>
      <c r="D2" s="5">
        <v>-0.61690500000000004</v>
      </c>
      <c r="E2" s="5">
        <v>-0.16792599999999999</v>
      </c>
      <c r="F2" s="5">
        <v>-0.43509900000000001</v>
      </c>
      <c r="G2" s="13">
        <v>1.246122</v>
      </c>
      <c r="H2" s="13">
        <v>0.44742799999999999</v>
      </c>
      <c r="I2" s="5">
        <v>0.72803200000000001</v>
      </c>
      <c r="J2" s="5">
        <v>1.876228</v>
      </c>
      <c r="K2" s="5">
        <v>0</v>
      </c>
      <c r="L2" s="5">
        <v>0</v>
      </c>
      <c r="M2" s="5">
        <v>2.0422769999999999</v>
      </c>
      <c r="N2" s="5">
        <v>0.99503299999999995</v>
      </c>
      <c r="O2" s="5">
        <v>0</v>
      </c>
      <c r="P2" s="5">
        <v>5.1295E-2</v>
      </c>
      <c r="Q2" s="5">
        <v>0.50632999999999995</v>
      </c>
      <c r="R2" s="5">
        <v>0.383878</v>
      </c>
      <c r="S2" s="5">
        <v>-0.335233</v>
      </c>
      <c r="T2" s="5">
        <v>0</v>
      </c>
      <c r="U2" s="5">
        <v>0.99108799999999997</v>
      </c>
      <c r="V2" s="5">
        <v>-0.71048299999999998</v>
      </c>
      <c r="W2" s="5">
        <v>-0.34188099999999999</v>
      </c>
      <c r="X2" s="5">
        <v>0.520563</v>
      </c>
      <c r="Y2" s="5">
        <v>-0.364869</v>
      </c>
      <c r="AB2" s="8">
        <f>+'RET ANORMALES'!B2-PRONOSTICOS!C6</f>
        <v>-0.56699980672911243</v>
      </c>
      <c r="AC2" s="8">
        <f>+'RET ANORMALES'!C2-PRONOSTICOS!D6</f>
        <v>0.42976725412403305</v>
      </c>
      <c r="AD2" s="8">
        <f>+'RET ANORMALES'!D2-PRONOSTICOS!E6</f>
        <v>-0.82004367559000002</v>
      </c>
      <c r="AE2" s="8">
        <f>+'RET ANORMALES'!E2-PRONOSTICOS!F6</f>
        <v>-0.33401164671499994</v>
      </c>
      <c r="AF2" s="8">
        <f>+'RET ANORMALES'!F2-PRONOSTICOS!G6</f>
        <v>-0.52686993764000001</v>
      </c>
      <c r="AG2" s="8">
        <f>+'RET ANORMALES'!G2-PRONOSTICOS!H6</f>
        <v>1.036882533515</v>
      </c>
      <c r="AH2" s="8">
        <f>+'RET ANORMALES'!H2-PRONOSTICOS!I6</f>
        <v>0.25641391482499998</v>
      </c>
      <c r="AI2" s="8">
        <f>+'RET ANORMALES'!I2-PRONOSTICOS!J6</f>
        <v>0.65986834700999997</v>
      </c>
      <c r="AJ2" s="8">
        <f>+'RET ANORMALES'!J2-PRONOSTICOS!K6</f>
        <v>1.66975592978</v>
      </c>
      <c r="AK2" s="8">
        <f>+'RET ANORMALES'!K2-PRONOSTICOS!L6</f>
        <v>-0.14387069876499997</v>
      </c>
      <c r="AL2" s="8">
        <f>+'RET ANORMALES'!L2-PRONOSTICOS!M6</f>
        <v>-8.8147590839999998E-2</v>
      </c>
      <c r="AM2" s="8">
        <f>+'RET ANORMALES'!M2-PRONOSTICOS!N6</f>
        <v>1.9789191929399998</v>
      </c>
      <c r="AN2" s="8">
        <f>+'RET ANORMALES'!N2-PRONOSTICOS!O6</f>
        <v>0.62896433694999998</v>
      </c>
      <c r="AO2" s="8">
        <f>+'RET ANORMALES'!O2-PRONOSTICOS!P6</f>
        <v>-0.21132295569999998</v>
      </c>
      <c r="AP2" s="8">
        <f>+'RET ANORMALES'!P2-PRONOSTICOS!Q6</f>
        <v>-9.5019830190000015E-2</v>
      </c>
      <c r="AQ2" s="8">
        <f>+'RET ANORMALES'!Q2-PRONOSTICOS!R6</f>
        <v>0.19992633169499996</v>
      </c>
      <c r="AR2" s="8">
        <f>+'RET ANORMALES'!R2-PRONOSTICOS!S6</f>
        <v>0.12516048000500002</v>
      </c>
      <c r="AS2" s="8">
        <f>+'RET ANORMALES'!S2-PRONOSTICOS!T6</f>
        <v>-0.79191865180999998</v>
      </c>
      <c r="AT2" s="8">
        <f>+'RET ANORMALES'!T2-PRONOSTICOS!U6</f>
        <v>-0.18681148283499999</v>
      </c>
      <c r="AU2" s="8">
        <f>+'RET ANORMALES'!U2-PRONOSTICOS!V6</f>
        <v>0.78180197684999997</v>
      </c>
      <c r="AV2" s="8">
        <f>+'RET ANORMALES'!V2-PRONOSTICOS!W6</f>
        <v>-0.90527315240499995</v>
      </c>
      <c r="AW2" s="8">
        <f>+'RET ANORMALES'!W2-PRONOSTICOS!X6</f>
        <v>-0.58614052587499998</v>
      </c>
      <c r="AX2" s="8">
        <f>+'RET ANORMALES'!X2-PRONOSTICOS!Y6</f>
        <v>0.29612847969</v>
      </c>
      <c r="AY2" s="8">
        <f>+'RET ANORMALES'!Y2-PRONOSTICOS!Z6</f>
        <v>-0.62702290890000001</v>
      </c>
      <c r="BA2" s="8">
        <f>SUM(AB2:AY2)</f>
        <v>2.180135913389921</v>
      </c>
      <c r="BB2" s="5">
        <f t="array" ref="BB2:BB25">+TRANSPOSE(AB34:AY34)</f>
        <v>-2.6982119651085621</v>
      </c>
    </row>
    <row r="3" spans="1:54" x14ac:dyDescent="0.25">
      <c r="A3" s="6">
        <v>42619.604861111111</v>
      </c>
      <c r="B3" s="12">
        <v>-0.43827681550951986</v>
      </c>
      <c r="C3" s="5">
        <v>0.25608208616736505</v>
      </c>
      <c r="D3" s="5">
        <v>1.107704</v>
      </c>
      <c r="E3" s="5">
        <v>0</v>
      </c>
      <c r="F3" s="5">
        <v>3.006669</v>
      </c>
      <c r="G3" s="13">
        <v>-1.9802630000000001</v>
      </c>
      <c r="H3" s="13">
        <v>-0.44742799999999999</v>
      </c>
      <c r="I3" s="5">
        <v>5.1799999999999999E-2</v>
      </c>
      <c r="J3" s="5">
        <v>-0.37243999999999999</v>
      </c>
      <c r="K3" s="5">
        <v>1.5915459999999999</v>
      </c>
      <c r="L3" s="5">
        <v>0</v>
      </c>
      <c r="M3" s="5">
        <v>0.269179</v>
      </c>
      <c r="N3" s="5">
        <v>0.78895899999999997</v>
      </c>
      <c r="O3" s="5">
        <v>0.399202</v>
      </c>
      <c r="P3" s="5">
        <v>0.91884299999999997</v>
      </c>
      <c r="Q3" s="5">
        <v>0.70458299999999996</v>
      </c>
      <c r="R3" s="5">
        <v>-0.15337400000000001</v>
      </c>
      <c r="S3" s="5">
        <v>-6.7182000000000006E-2</v>
      </c>
      <c r="T3" s="5">
        <v>0</v>
      </c>
      <c r="U3" s="5">
        <v>-0.59347399999999995</v>
      </c>
      <c r="V3" s="5">
        <v>-1.0752790000000001</v>
      </c>
      <c r="W3" s="5">
        <v>1.8996500000000001</v>
      </c>
      <c r="X3" s="5">
        <v>0.72426599999999997</v>
      </c>
      <c r="Y3" s="5">
        <v>0.98727699999999996</v>
      </c>
      <c r="AB3" s="8">
        <f>+'RET ANORMALES'!B3-PRONOSTICOS!C7</f>
        <v>-0.90742784624851991</v>
      </c>
      <c r="AC3" s="8">
        <f>+'RET ANORMALES'!C3-PRONOSTICOS!D7</f>
        <v>1.146904377636504E-2</v>
      </c>
      <c r="AD3" s="8">
        <f>+'RET ANORMALES'!D3-PRONOSTICOS!E7</f>
        <v>0.83010230730199996</v>
      </c>
      <c r="AE3" s="8">
        <f>+'RET ANORMALES'!E3-PRONOSTICOS!F7</f>
        <v>-0.24462300917300003</v>
      </c>
      <c r="AF3" s="8">
        <f>+'RET ANORMALES'!F3-PRONOSTICOS!G7</f>
        <v>2.8586533627919999</v>
      </c>
      <c r="AG3" s="8">
        <f>+'RET ANORMALES'!G3-PRONOSTICOS!H7</f>
        <v>-2.2596935118670003</v>
      </c>
      <c r="AH3" s="8">
        <f>+'RET ANORMALES'!H3-PRONOSTICOS!I7</f>
        <v>-0.66568705538500006</v>
      </c>
      <c r="AI3" s="8">
        <f>+'RET ANORMALES'!I3-PRONOSTICOS!J7</f>
        <v>-5.1289746977999998E-2</v>
      </c>
      <c r="AJ3" s="8">
        <f>+'RET ANORMALES'!J3-PRONOSTICOS!K7</f>
        <v>-0.71278588568400003</v>
      </c>
      <c r="AK3" s="8">
        <f>+'RET ANORMALES'!K3-PRONOSTICOS!L7</f>
        <v>1.389491708317</v>
      </c>
      <c r="AL3" s="8">
        <f>+'RET ANORMALES'!L3-PRONOSTICOS!M7</f>
        <v>-0.101706546248</v>
      </c>
      <c r="AM3" s="8">
        <f>+'RET ANORMALES'!M3-PRONOSTICOS!N7</f>
        <v>0.11495848686799998</v>
      </c>
      <c r="AN3" s="8">
        <f>+'RET ANORMALES'!N3-PRONOSTICOS!O7</f>
        <v>0.27044721328999988</v>
      </c>
      <c r="AO3" s="8">
        <f>+'RET ANORMALES'!O3-PRONOSTICOS!P7</f>
        <v>0.12811162546000004</v>
      </c>
      <c r="AP3" s="8">
        <f>+'RET ANORMALES'!P3-PRONOSTICOS!Q7</f>
        <v>0.66606055118199992</v>
      </c>
      <c r="AQ3" s="8">
        <f>+'RET ANORMALES'!Q3-PRONOSTICOS!R7</f>
        <v>0.31727957692899994</v>
      </c>
      <c r="AR3" s="8">
        <f>+'RET ANORMALES'!R3-PRONOSTICOS!S7</f>
        <v>-0.47145795918900002</v>
      </c>
      <c r="AS3" s="8">
        <f>+'RET ANORMALES'!S3-PRONOSTICOS!T7</f>
        <v>-0.63991413158200006</v>
      </c>
      <c r="AT3" s="8">
        <f>+'RET ANORMALES'!T3-PRONOSTICOS!U7</f>
        <v>-0.22968524383700001</v>
      </c>
      <c r="AU3" s="8">
        <f>+'RET ANORMALES'!U3-PRONOSTICOS!V7</f>
        <v>-0.87753287492999998</v>
      </c>
      <c r="AV3" s="8">
        <f>+'RET ANORMALES'!V3-PRONOSTICOS!W7</f>
        <v>-1.340934224091</v>
      </c>
      <c r="AW3" s="8">
        <f>+'RET ANORMALES'!W3-PRONOSTICOS!X7</f>
        <v>1.594877103075</v>
      </c>
      <c r="AX3" s="8">
        <f>+'RET ANORMALES'!X3-PRONOSTICOS!Y7</f>
        <v>0.43069699771799991</v>
      </c>
      <c r="AY3" s="8">
        <f>+'RET ANORMALES'!Y3-PRONOSTICOS!Z7</f>
        <v>0.6051514564199999</v>
      </c>
      <c r="BA3" s="8">
        <f t="shared" ref="BA3:BA32" si="0">SUM(AB3:AY3)</f>
        <v>0.7145613979168437</v>
      </c>
      <c r="BB3" s="5">
        <v>-4.471375886932119</v>
      </c>
    </row>
    <row r="4" spans="1:54" x14ac:dyDescent="0.25">
      <c r="A4" s="6">
        <v>42620.643750000003</v>
      </c>
      <c r="B4" s="12">
        <v>1.2368291534022797</v>
      </c>
      <c r="C4" s="5">
        <v>1.89999382449039</v>
      </c>
      <c r="D4" s="5">
        <v>0.36652499999999999</v>
      </c>
      <c r="E4" s="5">
        <v>0.83682500000000004</v>
      </c>
      <c r="F4" s="5">
        <v>-0.42402899999999999</v>
      </c>
      <c r="G4" s="13">
        <v>0.105208</v>
      </c>
      <c r="H4" s="13">
        <v>0.44742799999999999</v>
      </c>
      <c r="I4" s="5">
        <v>-0.31120399999999998</v>
      </c>
      <c r="J4" s="5">
        <v>1.848481</v>
      </c>
      <c r="K4" s="5">
        <v>0.52493599999999996</v>
      </c>
      <c r="L4" s="5">
        <v>-0.16515299999999999</v>
      </c>
      <c r="M4" s="5">
        <v>0.53619399999999995</v>
      </c>
      <c r="N4" s="5">
        <v>0.58766099999999999</v>
      </c>
      <c r="O4" s="5">
        <v>1.972451</v>
      </c>
      <c r="P4" s="5">
        <v>1.312487</v>
      </c>
      <c r="Q4" s="5">
        <v>2.2807140000000001</v>
      </c>
      <c r="R4" s="5">
        <v>0</v>
      </c>
      <c r="S4" s="5">
        <v>1.4676709999999999</v>
      </c>
      <c r="T4" s="5">
        <v>1.178796</v>
      </c>
      <c r="U4" s="5">
        <v>-0.19861000000000001</v>
      </c>
      <c r="V4" s="5">
        <v>1.0752790000000001</v>
      </c>
      <c r="W4" s="5">
        <v>1.3351329999999999</v>
      </c>
      <c r="X4" s="5">
        <v>0.51414000000000004</v>
      </c>
      <c r="Y4" s="5">
        <v>1.4373959999999999</v>
      </c>
      <c r="AB4" s="8">
        <f>+'RET ANORMALES'!B4-PRONOSTICOS!C8</f>
        <v>-9.5162783506720361E-2</v>
      </c>
      <c r="AC4" s="8">
        <f>+'RET ANORMALES'!C4-PRONOSTICOS!D8</f>
        <v>1.43145221436939</v>
      </c>
      <c r="AD4" s="8">
        <f>+'RET ANORMALES'!D4-PRONOSTICOS!E8</f>
        <v>-0.44395376163800004</v>
      </c>
      <c r="AE4" s="8">
        <f>+'RET ANORMALES'!E4-PRONOSTICOS!F8</f>
        <v>3.01678276370001E-2</v>
      </c>
      <c r="AF4" s="8">
        <f>+'RET ANORMALES'!F4-PRONOSTICOS!G8</f>
        <v>-0.97454660144799998</v>
      </c>
      <c r="AG4" s="8">
        <f>+'RET ANORMALES'!G4-PRONOSTICOS!H8</f>
        <v>-0.67652821987699996</v>
      </c>
      <c r="AH4" s="8">
        <f>+'RET ANORMALES'!H4-PRONOSTICOS!I8</f>
        <v>3.419672306499999E-2</v>
      </c>
      <c r="AI4" s="8">
        <f>+'RET ANORMALES'!I4-PRONOSTICOS!J8</f>
        <v>-0.664234124318</v>
      </c>
      <c r="AJ4" s="8">
        <f>+'RET ANORMALES'!J4-PRONOSTICOS!K8</f>
        <v>0.55009863979600016</v>
      </c>
      <c r="AK4" s="8">
        <f>+'RET ANORMALES'!K4-PRONOSTICOS!L8</f>
        <v>-9.3495490173000073E-2</v>
      </c>
      <c r="AL4" s="8">
        <f>+'RET ANORMALES'!L4-PRONOSTICOS!M8</f>
        <v>-0.36389102168800003</v>
      </c>
      <c r="AM4" s="8">
        <f>+'RET ANORMALES'!M4-PRONOSTICOS!N8</f>
        <v>-0.26826409909200011</v>
      </c>
      <c r="AN4" s="8">
        <f>+'RET ANORMALES'!N4-PRONOSTICOS!O8</f>
        <v>-1.02177414801</v>
      </c>
      <c r="AO4" s="8">
        <f>+'RET ANORMALES'!O4-PRONOSTICOS!P8</f>
        <v>1.2736491492600002</v>
      </c>
      <c r="AP4" s="8">
        <f>+'RET ANORMALES'!P4-PRONOSTICOS!Q8</f>
        <v>0.29779407864199992</v>
      </c>
      <c r="AQ4" s="8">
        <f>+'RET ANORMALES'!Q4-PRONOSTICOS!R8</f>
        <v>1.3144705087990003</v>
      </c>
      <c r="AR4" s="8">
        <f>+'RET ANORMALES'!R4-PRONOSTICOS!S8</f>
        <v>-0.74292591885899995</v>
      </c>
      <c r="AS4" s="8">
        <f>+'RET ANORMALES'!S4-PRONOSTICOS!T8</f>
        <v>6.4479528957999799E-2</v>
      </c>
      <c r="AT4" s="8">
        <f>+'RET ANORMALES'!T4-PRONOSTICOS!U8</f>
        <v>0.64229476905299998</v>
      </c>
      <c r="AU4" s="8">
        <f>+'RET ANORMALES'!U4-PRONOSTICOS!V8</f>
        <v>-1.0177632028299999</v>
      </c>
      <c r="AV4" s="8">
        <f>+'RET ANORMALES'!V4-PRONOSTICOS!W8</f>
        <v>0.30249455717900009</v>
      </c>
      <c r="AW4" s="8">
        <f>+'RET ANORMALES'!W4-PRONOSTICOS!X8</f>
        <v>0.59731039532499997</v>
      </c>
      <c r="AX4" s="8">
        <f>+'RET ANORMALES'!X4-PRONOSTICOS!Y8</f>
        <v>-0.27417366274199995</v>
      </c>
      <c r="AY4" s="8">
        <f>+'RET ANORMALES'!Y4-PRONOSTICOS!Z8</f>
        <v>0.19672166901999977</v>
      </c>
      <c r="BA4" s="8">
        <f t="shared" si="0"/>
        <v>9.8417026921669648E-2</v>
      </c>
      <c r="BB4" s="5">
        <v>2.7290490221998809E-2</v>
      </c>
    </row>
    <row r="5" spans="1:54" x14ac:dyDescent="0.25">
      <c r="A5" s="6">
        <v>42621.556250000001</v>
      </c>
      <c r="B5" s="12">
        <v>-0.94443128425875911</v>
      </c>
      <c r="C5" s="5">
        <v>0.87445903887512366</v>
      </c>
      <c r="D5" s="5">
        <v>1.3325450000000001</v>
      </c>
      <c r="E5" s="5">
        <v>0.33277899999999999</v>
      </c>
      <c r="F5" s="5">
        <v>0.56497299999999995</v>
      </c>
      <c r="G5" s="13">
        <v>1.7718020000000001</v>
      </c>
      <c r="H5" s="13">
        <v>-1.8018510000000001</v>
      </c>
      <c r="I5" s="5">
        <v>-0.782273</v>
      </c>
      <c r="J5" s="5">
        <v>2.5317810000000001</v>
      </c>
      <c r="K5" s="5">
        <v>0</v>
      </c>
      <c r="L5" s="5">
        <v>-0.16542599999999999</v>
      </c>
      <c r="M5" s="5">
        <v>-0.13377900000000001</v>
      </c>
      <c r="N5" s="5">
        <v>-9.7703999999999999E-2</v>
      </c>
      <c r="O5" s="5">
        <v>0</v>
      </c>
      <c r="P5" s="5">
        <v>-0.50276600000000005</v>
      </c>
      <c r="Q5" s="5">
        <v>0.195886</v>
      </c>
      <c r="R5" s="5">
        <v>-0.38446799999999998</v>
      </c>
      <c r="S5" s="5">
        <v>-0.86465499999999995</v>
      </c>
      <c r="T5" s="5">
        <v>-0.78431799999999996</v>
      </c>
      <c r="U5" s="5">
        <v>1.382056</v>
      </c>
      <c r="V5" s="5">
        <v>-0.35714299999999999</v>
      </c>
      <c r="W5" s="5">
        <v>-0.39867200000000003</v>
      </c>
      <c r="X5" s="5">
        <v>-0.102617</v>
      </c>
      <c r="Y5" s="5">
        <v>-0.664794</v>
      </c>
      <c r="AB5" s="8">
        <f>+'RET ANORMALES'!B5-PRONOSTICOS!C9</f>
        <v>-0.85444183137375906</v>
      </c>
      <c r="AC5" s="8">
        <f>+'RET ANORMALES'!C5-PRONOSTICOS!D9</f>
        <v>0.77495678894012365</v>
      </c>
      <c r="AD5" s="8">
        <f>+'RET ANORMALES'!D5-PRONOSTICOS!E9</f>
        <v>1.4002597380700001</v>
      </c>
      <c r="AE5" s="8">
        <f>+'RET ANORMALES'!E5-PRONOSTICOS!F9</f>
        <v>0.45236688019499999</v>
      </c>
      <c r="AF5" s="8">
        <f>+'RET ANORMALES'!F5-PRONOSTICOS!G9</f>
        <v>0.67778776771999993</v>
      </c>
      <c r="AG5" s="8">
        <f>+'RET ANORMALES'!G5-PRONOSTICOS!H9</f>
        <v>1.8178769834050001</v>
      </c>
      <c r="AH5" s="8">
        <f>+'RET ANORMALES'!H5-PRONOSTICOS!I9</f>
        <v>-1.893763632225</v>
      </c>
      <c r="AI5" s="8">
        <f>+'RET ANORMALES'!I5-PRONOSTICOS!J9</f>
        <v>-0.72339571172999995</v>
      </c>
      <c r="AJ5" s="8">
        <f>+'RET ANORMALES'!J5-PRONOSTICOS!K9</f>
        <v>2.8122644860600001</v>
      </c>
      <c r="AK5" s="8">
        <f>+'RET ANORMALES'!K5-PRONOSTICOS!L9</f>
        <v>6.7767579845000009E-2</v>
      </c>
      <c r="AL5" s="8">
        <f>+'RET ANORMALES'!L5-PRONOSTICOS!M9</f>
        <v>-0.20425394867999999</v>
      </c>
      <c r="AM5" s="8">
        <f>+'RET ANORMALES'!M5-PRONOSTICOS!N9</f>
        <v>0.13336919538</v>
      </c>
      <c r="AN5" s="8">
        <f>+'RET ANORMALES'!N5-PRONOSTICOS!O9</f>
        <v>9.0727302650000022E-2</v>
      </c>
      <c r="AO5" s="8">
        <f>+'RET ANORMALES'!O5-PRONOSTICOS!P9</f>
        <v>6.076366100000001E-3</v>
      </c>
      <c r="AP5" s="8">
        <f>+'RET ANORMALES'!P5-PRONOSTICOS!Q9</f>
        <v>-0.26181317613000005</v>
      </c>
      <c r="AQ5" s="8">
        <f>+'RET ANORMALES'!Q5-PRONOSTICOS!R9</f>
        <v>0.18374887626500003</v>
      </c>
      <c r="AR5" s="8">
        <f>+'RET ANORMALES'!R5-PRONOSTICOS!S9</f>
        <v>-0.42724473036499999</v>
      </c>
      <c r="AS5" s="8">
        <f>+'RET ANORMALES'!S5-PRONOSTICOS!T9</f>
        <v>-0.8992306378699999</v>
      </c>
      <c r="AT5" s="8">
        <f>+'RET ANORMALES'!T5-PRONOSTICOS!U9</f>
        <v>-0.81517952304499997</v>
      </c>
      <c r="AU5" s="8">
        <f>+'RET ANORMALES'!U5-PRONOSTICOS!V9</f>
        <v>1.44475038995</v>
      </c>
      <c r="AV5" s="8">
        <f>+'RET ANORMALES'!V5-PRONOSTICOS!W9</f>
        <v>-0.294166984435</v>
      </c>
      <c r="AW5" s="8">
        <f>+'RET ANORMALES'!W5-PRONOSTICOS!X9</f>
        <v>-0.422818861125</v>
      </c>
      <c r="AX5" s="8">
        <f>+'RET ANORMALES'!X5-PRONOSTICOS!Y9</f>
        <v>-7.5580237369999997E-2</v>
      </c>
      <c r="AY5" s="8">
        <f>+'RET ANORMALES'!Y5-PRONOSTICOS!Z9</f>
        <v>-0.49056045029999995</v>
      </c>
      <c r="BA5" s="8">
        <f t="shared" si="0"/>
        <v>2.4995026299313672</v>
      </c>
      <c r="BB5" s="5">
        <v>3.1500043952469996</v>
      </c>
    </row>
    <row r="6" spans="1:54" x14ac:dyDescent="0.25">
      <c r="A6" s="6">
        <v>42622.638194444444</v>
      </c>
      <c r="B6" s="12">
        <v>-0.43891804187632077</v>
      </c>
      <c r="C6" s="5">
        <v>-0.84309632887994079</v>
      </c>
      <c r="D6" s="5">
        <v>-1.3325450000000001</v>
      </c>
      <c r="E6" s="5">
        <v>-1.675081</v>
      </c>
      <c r="F6" s="5">
        <v>-0.70671700000000004</v>
      </c>
      <c r="G6" s="13">
        <v>-2.2989519999999999</v>
      </c>
      <c r="H6" s="13">
        <v>0</v>
      </c>
      <c r="I6" s="5">
        <v>-0.47231800000000002</v>
      </c>
      <c r="J6" s="5">
        <v>-2.8987539999999998</v>
      </c>
      <c r="K6" s="5">
        <v>0</v>
      </c>
      <c r="L6" s="5">
        <v>-0.66445399999999999</v>
      </c>
      <c r="M6" s="5">
        <v>-0.80645599999999995</v>
      </c>
      <c r="N6" s="5">
        <v>-1.8747469999999999</v>
      </c>
      <c r="O6" s="5">
        <v>-2.3716529999999998</v>
      </c>
      <c r="P6" s="5">
        <v>-1.6260520000000001</v>
      </c>
      <c r="Q6" s="5">
        <v>-4.1964199999999998</v>
      </c>
      <c r="R6" s="5">
        <v>-2.3383759999999998</v>
      </c>
      <c r="S6" s="5">
        <v>-0.53583499999999995</v>
      </c>
      <c r="T6" s="5">
        <v>-0.394478</v>
      </c>
      <c r="U6" s="5">
        <v>1.5564519999999999</v>
      </c>
      <c r="V6" s="5">
        <v>-0.89847900000000003</v>
      </c>
      <c r="W6" s="5">
        <v>-0.80214300000000005</v>
      </c>
      <c r="X6" s="5">
        <v>-1.5520229999999999</v>
      </c>
      <c r="Y6" s="5">
        <v>-0.46284500000000001</v>
      </c>
      <c r="AB6" s="8">
        <f>+'RET ANORMALES'!B6-PRONOSTICOS!C10</f>
        <v>1.1395157602566792</v>
      </c>
      <c r="AC6" s="8">
        <f>+'RET ANORMALES'!C6-PRONOSTICOS!D10</f>
        <v>-0.55631043590294071</v>
      </c>
      <c r="AD6" s="8">
        <f>+'RET ANORMALES'!D6-PRONOSTICOS!E10</f>
        <v>-0.3455902763940002</v>
      </c>
      <c r="AE6" s="8">
        <f>+'RET ANORMALES'!E6-PRONOSTICOS!F10</f>
        <v>-0.58595566706900004</v>
      </c>
      <c r="AF6" s="8">
        <f>+'RET ANORMALES'!F6-PRONOSTICOS!G10</f>
        <v>0.10043408157599987</v>
      </c>
      <c r="AG6" s="8">
        <f>+'RET ANORMALES'!G6-PRONOSTICOS!H10</f>
        <v>-1.3863741800509999</v>
      </c>
      <c r="AH6" s="8">
        <f>+'RET ANORMALES'!H6-PRONOSTICOS!I10</f>
        <v>0.24442434409500002</v>
      </c>
      <c r="AI6" s="8">
        <f>+'RET ANORMALES'!I6-PRONOSTICOS!J10</f>
        <v>1.7719122766000017E-2</v>
      </c>
      <c r="AJ6" s="8">
        <f>+'RET ANORMALES'!J6-PRONOSTICOS!K10</f>
        <v>-0.96560897845199967</v>
      </c>
      <c r="AK6" s="8">
        <f>+'RET ANORMALES'!K6-PRONOSTICOS!L10</f>
        <v>0.78603937690100012</v>
      </c>
      <c r="AL6" s="8">
        <f>+'RET ANORMALES'!L6-PRONOSTICOS!M10</f>
        <v>-0.53589772954399995</v>
      </c>
      <c r="AM6" s="8">
        <f>+'RET ANORMALES'!M6-PRONOSTICOS!N10</f>
        <v>0.58238502840400008</v>
      </c>
      <c r="AN6" s="8">
        <f>+'RET ANORMALES'!N6-PRONOSTICOS!O10</f>
        <v>0.19558246137000013</v>
      </c>
      <c r="AO6" s="8">
        <f>+'RET ANORMALES'!O6-PRONOSTICOS!P10</f>
        <v>-1.6277526326199998</v>
      </c>
      <c r="AP6" s="8">
        <f>+'RET ANORMALES'!P6-PRONOSTICOS!Q10</f>
        <v>-7.0764946753999913E-2</v>
      </c>
      <c r="AQ6" s="8">
        <f>+'RET ANORMALES'!Q6-PRONOSTICOS!R10</f>
        <v>-3.2098561270629995</v>
      </c>
      <c r="AR6" s="8">
        <f>+'RET ANORMALES'!R6-PRONOSTICOS!S10</f>
        <v>-1.6482787907169998</v>
      </c>
      <c r="AS6" s="8">
        <f>+'RET ANORMALES'!S6-PRONOSTICOS!T10</f>
        <v>0.86217386555400022</v>
      </c>
      <c r="AT6" s="8">
        <f>+'RET ANORMALES'!T6-PRONOSTICOS!U10</f>
        <v>0.10393362453900001</v>
      </c>
      <c r="AU6" s="8">
        <f>+'RET ANORMALES'!U6-PRONOSTICOS!V10</f>
        <v>2.5422112597100002</v>
      </c>
      <c r="AV6" s="8">
        <f>+'RET ANORMALES'!V6-PRONOSTICOS!W10</f>
        <v>3.9320652876999929E-2</v>
      </c>
      <c r="AW6" s="8">
        <f>+'RET ANORMALES'!W6-PRONOSTICOS!X10</f>
        <v>-7.925713952500002E-2</v>
      </c>
      <c r="AX6" s="8">
        <f>+'RET ANORMALES'!X6-PRONOSTICOS!Y10</f>
        <v>-0.67152659154599992</v>
      </c>
      <c r="AY6" s="8">
        <f>+'RET ANORMALES'!Y6-PRONOSTICOS!Z10</f>
        <v>1.1924287762600001</v>
      </c>
      <c r="BA6" s="8">
        <f t="shared" si="0"/>
        <v>-3.8770051413292599</v>
      </c>
      <c r="BB6" s="5">
        <v>-14.690828048888001</v>
      </c>
    </row>
    <row r="7" spans="1:54" x14ac:dyDescent="0.25">
      <c r="A7" s="6">
        <v>42625.644444444442</v>
      </c>
      <c r="B7" s="12">
        <v>-0.36724242522636941</v>
      </c>
      <c r="C7" s="5">
        <v>-2.4763170112420583</v>
      </c>
      <c r="D7" s="5">
        <v>0</v>
      </c>
      <c r="E7" s="5">
        <v>-1.189479</v>
      </c>
      <c r="F7" s="5">
        <v>-0.99787000000000003</v>
      </c>
      <c r="G7" s="13">
        <v>-0.74270899999999995</v>
      </c>
      <c r="H7" s="13">
        <v>1.3544229999999999</v>
      </c>
      <c r="I7" s="5">
        <v>0.105152</v>
      </c>
      <c r="J7" s="5">
        <v>-1.8553409999999999</v>
      </c>
      <c r="K7" s="5">
        <v>-1.0526409999999999</v>
      </c>
      <c r="L7" s="5">
        <v>0</v>
      </c>
      <c r="M7" s="5">
        <v>-1.495609</v>
      </c>
      <c r="N7" s="5">
        <v>-1.101664</v>
      </c>
      <c r="O7" s="5">
        <v>0</v>
      </c>
      <c r="P7" s="5">
        <v>-0.56511800000000001</v>
      </c>
      <c r="Q7" s="5">
        <v>-1.438874</v>
      </c>
      <c r="R7" s="5">
        <v>-0.15785299999999999</v>
      </c>
      <c r="S7" s="5">
        <v>-0.26899800000000001</v>
      </c>
      <c r="T7" s="5">
        <v>-1.1928570000000001</v>
      </c>
      <c r="U7" s="5">
        <v>0.19286400000000001</v>
      </c>
      <c r="V7" s="5">
        <v>0</v>
      </c>
      <c r="W7" s="5">
        <v>0.335009</v>
      </c>
      <c r="X7" s="5">
        <v>-1.364851</v>
      </c>
      <c r="Y7" s="5">
        <v>-1.453816</v>
      </c>
      <c r="AB7" s="8">
        <f>+'RET ANORMALES'!B7-PRONOSTICOS!C11</f>
        <v>0.59567426490863062</v>
      </c>
      <c r="AC7" s="8">
        <f>+'RET ANORMALES'!C7-PRONOSTICOS!D11</f>
        <v>-2.3492730409270584</v>
      </c>
      <c r="AD7" s="8">
        <f>+'RET ANORMALES'!D7-PRONOSTICOS!E11</f>
        <v>0.60682096756999993</v>
      </c>
      <c r="AE7" s="8">
        <f>+'RET ANORMALES'!E7-PRONOSTICOS!F11</f>
        <v>-0.50128695905499998</v>
      </c>
      <c r="AF7" s="8">
        <f>+'RET ANORMALES'!F7-PRONOSTICOS!G11</f>
        <v>-0.47784815028000005</v>
      </c>
      <c r="AG7" s="8">
        <f>+'RET ANORMALES'!G7-PRONOSTICOS!H11</f>
        <v>-0.18845651734500002</v>
      </c>
      <c r="AH7" s="8">
        <f>+'RET ANORMALES'!H7-PRONOSTICOS!I11</f>
        <v>1.4597617515249999</v>
      </c>
      <c r="AI7" s="8">
        <f>+'RET ANORMALES'!I7-PRONOSTICOS!J11</f>
        <v>0.41689138777000001</v>
      </c>
      <c r="AJ7" s="8">
        <f>+'RET ANORMALES'!J7-PRONOSTICOS!K11</f>
        <v>-0.60562190293999985</v>
      </c>
      <c r="AK7" s="8">
        <f>+'RET ANORMALES'!K7-PRONOSTICOS!L11</f>
        <v>-0.56362890690499989</v>
      </c>
      <c r="AL7" s="8">
        <f>+'RET ANORMALES'!L7-PRONOSTICOS!M11</f>
        <v>5.9337793320000012E-2</v>
      </c>
      <c r="AM7" s="8">
        <f>+'RET ANORMALES'!M7-PRONOSTICOS!N11</f>
        <v>-0.57062215161999985</v>
      </c>
      <c r="AN7" s="8">
        <f>+'RET ANORMALES'!N7-PRONOSTICOS!O11</f>
        <v>0.19044320515000002</v>
      </c>
      <c r="AO7" s="8">
        <f>+'RET ANORMALES'!O7-PRONOSTICOS!P11</f>
        <v>0.43878765109999995</v>
      </c>
      <c r="AP7" s="8">
        <f>+'RET ANORMALES'!P7-PRONOSTICOS!Q11</f>
        <v>0.44665178337000011</v>
      </c>
      <c r="AQ7" s="8">
        <f>+'RET ANORMALES'!Q7-PRONOSTICOS!R11</f>
        <v>-0.86530343348499994</v>
      </c>
      <c r="AR7" s="8">
        <f>+'RET ANORMALES'!R7-PRONOSTICOS!S11</f>
        <v>0.22917849438500001</v>
      </c>
      <c r="AS7" s="8">
        <f>+'RET ANORMALES'!S7-PRONOSTICOS!T11</f>
        <v>0.53659350263000016</v>
      </c>
      <c r="AT7" s="8">
        <f>+'RET ANORMALES'!T7-PRONOSTICOS!U11</f>
        <v>-0.91331595629500006</v>
      </c>
      <c r="AU7" s="8">
        <f>+'RET ANORMALES'!U7-PRONOSTICOS!V11</f>
        <v>0.79690779744999996</v>
      </c>
      <c r="AV7" s="8">
        <f>+'RET ANORMALES'!V7-PRONOSTICOS!W11</f>
        <v>0.57603341081499992</v>
      </c>
      <c r="AW7" s="8">
        <f>+'RET ANORMALES'!W7-PRONOSTICOS!X11</f>
        <v>0.74897405762500002</v>
      </c>
      <c r="AX7" s="8">
        <f>+'RET ANORMALES'!X7-PRONOSTICOS!Y11</f>
        <v>-0.8372861718700001</v>
      </c>
      <c r="AY7" s="8">
        <f>+'RET ANORMALES'!Y7-PRONOSTICOS!Z11</f>
        <v>-0.4109975052999999</v>
      </c>
      <c r="BA7" s="8">
        <f t="shared" si="0"/>
        <v>-1.1815846284034275</v>
      </c>
      <c r="BB7" s="5">
        <v>6.4227389253130003</v>
      </c>
    </row>
    <row r="8" spans="1:54" x14ac:dyDescent="0.25">
      <c r="A8" s="6">
        <v>42626.637499999997</v>
      </c>
      <c r="B8" s="12">
        <v>-1.8567187675574706</v>
      </c>
      <c r="C8" s="5">
        <v>0.12849343239165512</v>
      </c>
      <c r="D8" s="5">
        <v>-1.970507</v>
      </c>
      <c r="E8" s="5">
        <v>-1.724181</v>
      </c>
      <c r="F8" s="5">
        <v>-2.4656799999999999</v>
      </c>
      <c r="G8" s="13">
        <v>-1.9355439999999999</v>
      </c>
      <c r="H8" s="13">
        <v>-2.7274419999999999</v>
      </c>
      <c r="I8" s="5">
        <v>-0.21041599999999999</v>
      </c>
      <c r="J8" s="5">
        <v>-2.6567029999999998</v>
      </c>
      <c r="K8" s="5">
        <v>-0.530505</v>
      </c>
      <c r="L8" s="5">
        <v>0</v>
      </c>
      <c r="M8" s="5">
        <v>-0.27434900000000001</v>
      </c>
      <c r="N8" s="5">
        <v>-1.9319360000000001</v>
      </c>
      <c r="O8" s="5">
        <v>-0.80321699999999996</v>
      </c>
      <c r="P8" s="5">
        <v>-1.0357419999999999</v>
      </c>
      <c r="Q8" s="5">
        <v>-0.20725399999999999</v>
      </c>
      <c r="R8" s="5">
        <v>-1.1919090000000001</v>
      </c>
      <c r="S8" s="5">
        <v>-1.629364</v>
      </c>
      <c r="T8" s="5">
        <v>-0.80321699999999996</v>
      </c>
      <c r="U8" s="5">
        <v>-2.1422439999999998</v>
      </c>
      <c r="V8" s="5">
        <v>-2.559555</v>
      </c>
      <c r="W8" s="5">
        <v>-0.94086700000000001</v>
      </c>
      <c r="X8" s="5">
        <v>-2.3530500000000001</v>
      </c>
      <c r="Y8" s="5">
        <v>-1.6346259999999999</v>
      </c>
      <c r="AB8" s="8">
        <f>+'RET ANORMALES'!B8-PRONOSTICOS!C12</f>
        <v>-0.12669684970047057</v>
      </c>
      <c r="AC8" s="8">
        <f>+'RET ANORMALES'!C8-PRONOSTICOS!D12</f>
        <v>0.45462019272465515</v>
      </c>
      <c r="AD8" s="8">
        <f>+'RET ANORMALES'!D8-PRONOSTICOS!E12</f>
        <v>-0.88993382342599991</v>
      </c>
      <c r="AE8" s="8">
        <f>+'RET ANORMALES'!E8-PRONOSTICOS!F12</f>
        <v>-0.53631475300099996</v>
      </c>
      <c r="AF8" s="8">
        <f>+'RET ANORMALES'!F8-PRONOSTICOS!G12</f>
        <v>-1.587815402296</v>
      </c>
      <c r="AG8" s="8">
        <f>+'RET ANORMALES'!G8-PRONOSTICOS!H12</f>
        <v>-0.93471865347899996</v>
      </c>
      <c r="AH8" s="8">
        <f>+'RET ANORMALES'!H8-PRONOSTICOS!I12</f>
        <v>-2.4487639812449999</v>
      </c>
      <c r="AI8" s="8">
        <f>+'RET ANORMALES'!I8-PRONOSTICOS!J12</f>
        <v>0.32353187221400009</v>
      </c>
      <c r="AJ8" s="8">
        <f>+'RET ANORMALES'!J8-PRONOSTICOS!K12</f>
        <v>-0.55524543910799951</v>
      </c>
      <c r="AK8" s="8">
        <f>+'RET ANORMALES'!K8-PRONOSTICOS!L12</f>
        <v>0.32868556212900013</v>
      </c>
      <c r="AL8" s="8">
        <f>+'RET ANORMALES'!L8-PRONOSTICOS!M12</f>
        <v>0.14560323522400001</v>
      </c>
      <c r="AM8" s="8">
        <f>+'RET ANORMALES'!M8-PRONOSTICOS!N12</f>
        <v>1.2287289517160003</v>
      </c>
      <c r="AN8" s="8">
        <f>+'RET ANORMALES'!N8-PRONOSTICOS!O12</f>
        <v>0.33005221972999998</v>
      </c>
      <c r="AO8" s="8">
        <f>+'RET ANORMALES'!O8-PRONOSTICOS!P12</f>
        <v>1.5825814020000051E-2</v>
      </c>
      <c r="AP8" s="8">
        <f>+'RET ANORMALES'!P8-PRONOSTICOS!Q12</f>
        <v>0.65340121613400037</v>
      </c>
      <c r="AQ8" s="8">
        <f>+'RET ANORMALES'!Q8-PRONOSTICOS!R12</f>
        <v>0.88102089917299997</v>
      </c>
      <c r="AR8" s="8">
        <f>+'RET ANORMALES'!R8-PRONOSTICOS!S12</f>
        <v>-0.42717347479300016</v>
      </c>
      <c r="AS8" s="8">
        <f>+'RET ANORMALES'!S8-PRONOSTICOS!T12</f>
        <v>-8.5455970933999925E-2</v>
      </c>
      <c r="AT8" s="8">
        <f>+'RET ANORMALES'!T8-PRONOSTICOS!U12</f>
        <v>-0.250902440369</v>
      </c>
      <c r="AU8" s="8">
        <f>+'RET ANORMALES'!U8-PRONOSTICOS!V12</f>
        <v>-1.0624767484099997</v>
      </c>
      <c r="AV8" s="8">
        <f>+'RET ANORMALES'!V8-PRONOSTICOS!W12</f>
        <v>-1.5326604025669999</v>
      </c>
      <c r="AW8" s="8">
        <f>+'RET ANORMALES'!W8-PRONOSTICOS!X12</f>
        <v>-0.14190084622499999</v>
      </c>
      <c r="AX8" s="8">
        <f>+'RET ANORMALES'!X8-PRONOSTICOS!Y12</f>
        <v>-1.3856344268340002</v>
      </c>
      <c r="AY8" s="8">
        <f>+'RET ANORMALES'!Y8-PRONOSTICOS!Z12</f>
        <v>0.17148183154000018</v>
      </c>
      <c r="BA8" s="8">
        <f t="shared" si="0"/>
        <v>-7.4327414177828137</v>
      </c>
      <c r="BB8" s="5">
        <v>-7.5139496524850005</v>
      </c>
    </row>
    <row r="9" spans="1:54" x14ac:dyDescent="0.25">
      <c r="A9" s="6">
        <v>42627.631944444445</v>
      </c>
      <c r="B9" s="12">
        <v>-0.30030052597695456</v>
      </c>
      <c r="C9" s="5">
        <v>1.1173300598125255</v>
      </c>
      <c r="D9" s="5">
        <v>1.113184</v>
      </c>
      <c r="E9" s="5">
        <v>1.0380720000000001</v>
      </c>
      <c r="F9" s="5">
        <v>0.87719899999999995</v>
      </c>
      <c r="G9" s="13">
        <v>0.108519</v>
      </c>
      <c r="H9" s="13">
        <v>0.91743799999999998</v>
      </c>
      <c r="I9" s="5">
        <v>0.42038900000000001</v>
      </c>
      <c r="J9" s="5">
        <v>-1.9418089999999999</v>
      </c>
      <c r="K9" s="5">
        <v>-0.533335</v>
      </c>
      <c r="L9" s="5">
        <v>0.66445399999999999</v>
      </c>
      <c r="M9" s="5">
        <v>0.95694500000000005</v>
      </c>
      <c r="N9" s="5">
        <v>2.0325899999999999</v>
      </c>
      <c r="O9" s="5">
        <v>2.78348</v>
      </c>
      <c r="P9" s="5">
        <v>0.77781100000000003</v>
      </c>
      <c r="Q9" s="5">
        <v>2.5603039999999999</v>
      </c>
      <c r="R9" s="5">
        <v>0.79618299999999997</v>
      </c>
      <c r="S9" s="5">
        <v>-0.68681599999999998</v>
      </c>
      <c r="T9" s="5">
        <v>0.40241500000000002</v>
      </c>
      <c r="U9" s="5">
        <v>0.392928</v>
      </c>
      <c r="V9" s="5">
        <v>0.92166599999999999</v>
      </c>
      <c r="W9" s="5">
        <v>-1.0862289999999999</v>
      </c>
      <c r="X9" s="5">
        <v>2.2472859999999999</v>
      </c>
      <c r="Y9" s="5">
        <v>1.4775990000000001</v>
      </c>
      <c r="AB9" s="8">
        <f>+'RET ANORMALES'!B9-PRONOSTICOS!C13</f>
        <v>-0.88148311908495458</v>
      </c>
      <c r="AC9" s="8">
        <f>+'RET ANORMALES'!C9-PRONOSTICOS!D13</f>
        <v>0.84364205456052554</v>
      </c>
      <c r="AD9" s="8">
        <f>+'RET ANORMALES'!D9-PRONOSTICOS!E13</f>
        <v>0.76639336394399993</v>
      </c>
      <c r="AE9" s="8">
        <f>+'RET ANORMALES'!E9-PRONOSTICOS!F13</f>
        <v>0.72047428024400018</v>
      </c>
      <c r="AF9" s="8">
        <f>+'RET ANORMALES'!F9-PRONOSTICOS!G13</f>
        <v>0.67692236822399998</v>
      </c>
      <c r="AG9" s="8">
        <f>+'RET ANORMALES'!G9-PRONOSTICOS!H13</f>
        <v>-0.23613105912399998</v>
      </c>
      <c r="AH9" s="8">
        <f>+'RET ANORMALES'!H9-PRONOSTICOS!I13</f>
        <v>0.67386368378000006</v>
      </c>
      <c r="AI9" s="8">
        <f>+'RET ANORMALES'!I9-PRONOSTICOS!J13</f>
        <v>0.28484690778400001</v>
      </c>
      <c r="AJ9" s="8">
        <f>+'RET ANORMALES'!J9-PRONOSTICOS!K13</f>
        <v>-2.4065466736480001</v>
      </c>
      <c r="AK9" s="8">
        <f>+'RET ANORMALES'!K9-PRONOSTICOS!L13</f>
        <v>-0.78945185147600005</v>
      </c>
      <c r="AL9" s="8">
        <f>+'RET ANORMALES'!L9-PRONOSTICOS!M13</f>
        <v>0.55014885334399999</v>
      </c>
      <c r="AM9" s="8">
        <f>+'RET ANORMALES'!M9-PRONOSTICOS!N13</f>
        <v>0.71829741329600005</v>
      </c>
      <c r="AN9" s="8">
        <f>+'RET ANORMALES'!N9-PRONOSTICOS!O13</f>
        <v>1.3724323458799998</v>
      </c>
      <c r="AO9" s="8">
        <f>+'RET ANORMALES'!O9-PRONOSTICOS!P13</f>
        <v>2.4568554191200001</v>
      </c>
      <c r="AP9" s="8">
        <f>+'RET ANORMALES'!P9-PRONOSTICOS!Q13</f>
        <v>0.42610183130399998</v>
      </c>
      <c r="AQ9" s="8">
        <f>+'RET ANORMALES'!Q9-PRONOSTICOS!R13</f>
        <v>2.0978307977879997</v>
      </c>
      <c r="AR9" s="8">
        <f>+'RET ANORMALES'!R9-PRONOSTICOS!S13</f>
        <v>0.42293741349200004</v>
      </c>
      <c r="AS9" s="8">
        <f>+'RET ANORMALES'!S9-PRONOSTICOS!T13</f>
        <v>-1.3673752601040001</v>
      </c>
      <c r="AT9" s="8">
        <f>+'RET ANORMALES'!T9-PRONOSTICOS!U13</f>
        <v>0.13289266203600003</v>
      </c>
      <c r="AU9" s="8">
        <f>+'RET ANORMALES'!U9-PRONOSTICOS!V13</f>
        <v>3.9392292039999999E-2</v>
      </c>
      <c r="AV9" s="8">
        <f>+'RET ANORMALES'!V9-PRONOSTICOS!W13</f>
        <v>0.59016494234799999</v>
      </c>
      <c r="AW9" s="8">
        <f>+'RET ANORMALES'!W9-PRONOSTICOS!X13</f>
        <v>-1.4472292211</v>
      </c>
      <c r="AX9" s="8">
        <f>+'RET ANORMALES'!X9-PRONOSTICOS!Y13</f>
        <v>1.889479179496</v>
      </c>
      <c r="AY9" s="8">
        <f>+'RET ANORMALES'!Y9-PRONOSTICOS!Z13</f>
        <v>0.9839991842400001</v>
      </c>
      <c r="BA9" s="8">
        <f t="shared" si="0"/>
        <v>8.5184578083835714</v>
      </c>
      <c r="BB9" s="5">
        <v>-0.70325089285800002</v>
      </c>
    </row>
    <row r="10" spans="1:54" x14ac:dyDescent="0.25">
      <c r="A10" s="6">
        <v>42628.652083333334</v>
      </c>
      <c r="B10" s="12">
        <v>0.82366620658790679</v>
      </c>
      <c r="C10" s="5">
        <v>0</v>
      </c>
      <c r="D10" s="5">
        <v>-0.74074399999999996</v>
      </c>
      <c r="E10" s="5">
        <v>-0.34482800000000002</v>
      </c>
      <c r="F10" s="5">
        <v>1.1577550000000001</v>
      </c>
      <c r="G10" s="13">
        <v>-0.108519</v>
      </c>
      <c r="H10" s="13">
        <v>0.45558199999999999</v>
      </c>
      <c r="I10" s="5">
        <v>0.62728899999999999</v>
      </c>
      <c r="J10" s="5">
        <v>-0.78740600000000005</v>
      </c>
      <c r="K10" s="5">
        <v>0</v>
      </c>
      <c r="L10" s="5">
        <v>-0.66445399999999999</v>
      </c>
      <c r="M10" s="5">
        <v>1.0825549999999999</v>
      </c>
      <c r="N10" s="5">
        <v>-1.011131</v>
      </c>
      <c r="O10" s="5">
        <v>-4.0005329999999999</v>
      </c>
      <c r="P10" s="5">
        <v>0.25793199999999999</v>
      </c>
      <c r="Q10" s="5">
        <v>0.101061</v>
      </c>
      <c r="R10" s="5">
        <v>0.31670700000000002</v>
      </c>
      <c r="S10" s="5">
        <v>0.89194399999999996</v>
      </c>
      <c r="T10" s="5">
        <v>-0.80645599999999995</v>
      </c>
      <c r="U10" s="5">
        <v>-0.58997200000000005</v>
      </c>
      <c r="V10" s="5">
        <v>-0.18365500000000001</v>
      </c>
      <c r="W10" s="5">
        <v>-0.68493400000000004</v>
      </c>
      <c r="X10" s="5">
        <v>-1.0638399999999999</v>
      </c>
      <c r="Y10" s="5">
        <v>-5.2396999999999999E-2</v>
      </c>
      <c r="AB10" s="8">
        <f>+'RET ANORMALES'!B10-PRONOSTICOS!C14</f>
        <v>0.77014406156690685</v>
      </c>
      <c r="AC10" s="8">
        <f>+'RET ANORMALES'!C10-PRONOSTICOS!D14</f>
        <v>-0.136747061049</v>
      </c>
      <c r="AD10" s="8">
        <f>+'RET ANORMALES'!D10-PRONOSTICOS!E14</f>
        <v>-0.76165978362199993</v>
      </c>
      <c r="AE10" s="8">
        <f>+'RET ANORMALES'!E10-PRONOSTICOS!F14</f>
        <v>-0.31872018114700001</v>
      </c>
      <c r="AF10" s="8">
        <f>+'RET ANORMALES'!F10-PRONOSTICOS!G14</f>
        <v>1.203623822488</v>
      </c>
      <c r="AG10" s="8">
        <f>+'RET ANORMALES'!G10-PRONOSTICOS!H14</f>
        <v>-0.14598977141300001</v>
      </c>
      <c r="AH10" s="8">
        <f>+'RET ANORMALES'!H10-PRONOSTICOS!I14</f>
        <v>0.33124070698499997</v>
      </c>
      <c r="AI10" s="8">
        <f>+'RET ANORMALES'!I10-PRONOSTICOS!J14</f>
        <v>0.64459507545799999</v>
      </c>
      <c r="AJ10" s="8">
        <f>+'RET ANORMALES'!J10-PRONOSTICOS!K14</f>
        <v>-0.66626746887600008</v>
      </c>
      <c r="AK10" s="8">
        <f>+'RET ANORMALES'!K10-PRONOSTICOS!L14</f>
        <v>-1.4861570370000004E-3</v>
      </c>
      <c r="AL10" s="8">
        <f>+'RET ANORMALES'!L10-PRONOSTICOS!M14</f>
        <v>-0.71942066207199995</v>
      </c>
      <c r="AM10" s="8">
        <f>+'RET ANORMALES'!M10-PRONOSTICOS!N14</f>
        <v>1.2415527422519999</v>
      </c>
      <c r="AN10" s="8">
        <f>+'RET ANORMALES'!N10-PRONOSTICOS!O14</f>
        <v>-1.0041469996900001</v>
      </c>
      <c r="AO10" s="8">
        <f>+'RET ANORMALES'!O10-PRONOSTICOS!P14</f>
        <v>-4.0655955390600003</v>
      </c>
      <c r="AP10" s="8">
        <f>+'RET ANORMALES'!P10-PRONOSTICOS!Q14</f>
        <v>0.372160431698</v>
      </c>
      <c r="AQ10" s="8">
        <f>+'RET ANORMALES'!Q10-PRONOSTICOS!R14</f>
        <v>-7.3680515690000004E-3</v>
      </c>
      <c r="AR10" s="8">
        <f>+'RET ANORMALES'!R10-PRONOSTICOS!S14</f>
        <v>0.20326863542900003</v>
      </c>
      <c r="AS10" s="8">
        <f>+'RET ANORMALES'!S10-PRONOSTICOS!T14</f>
        <v>0.71924261270199996</v>
      </c>
      <c r="AT10" s="8">
        <f>+'RET ANORMALES'!T10-PRONOSTICOS!U14</f>
        <v>-0.88834854424299992</v>
      </c>
      <c r="AU10" s="8">
        <f>+'RET ANORMALES'!U10-PRONOSTICOS!V14</f>
        <v>-0.61627691627000003</v>
      </c>
      <c r="AV10" s="8">
        <f>+'RET ANORMALES'!V10-PRONOSTICOS!W14</f>
        <v>-0.20502700734900001</v>
      </c>
      <c r="AW10" s="8">
        <f>+'RET ANORMALES'!W10-PRONOSTICOS!X14</f>
        <v>-0.78110764507500008</v>
      </c>
      <c r="AX10" s="8">
        <f>+'RET ANORMALES'!X10-PRONOSTICOS!Y14</f>
        <v>-1.1190914045979998</v>
      </c>
      <c r="AY10" s="8">
        <f>+'RET ANORMALES'!Y10-PRONOSTICOS!Z14</f>
        <v>-2.0961163620000001E-2</v>
      </c>
      <c r="BA10" s="8">
        <f t="shared" si="0"/>
        <v>-5.9723862681110935</v>
      </c>
      <c r="BB10" s="5">
        <v>10.194354091676001</v>
      </c>
    </row>
    <row r="11" spans="1:54" x14ac:dyDescent="0.25">
      <c r="A11" s="6">
        <v>42629.627083333333</v>
      </c>
      <c r="B11" s="12">
        <v>-3.1820866611079017</v>
      </c>
      <c r="C11" s="5">
        <v>-0.7968169649176845</v>
      </c>
      <c r="D11" s="5">
        <v>3.530494</v>
      </c>
      <c r="E11" s="5">
        <v>-0.34602100000000002</v>
      </c>
      <c r="F11" s="5">
        <v>-7.7767119999999998</v>
      </c>
      <c r="G11" s="13">
        <v>-1.2015439999999999</v>
      </c>
      <c r="H11" s="13">
        <v>-0.45558199999999999</v>
      </c>
      <c r="I11" s="5">
        <v>5.2096999999999997E-2</v>
      </c>
      <c r="J11" s="5">
        <v>-2.8057949999999998</v>
      </c>
      <c r="K11" s="5">
        <v>-4.9325070000000002</v>
      </c>
      <c r="L11" s="5">
        <v>-0.33389000000000002</v>
      </c>
      <c r="M11" s="5">
        <v>2.2622390000000001</v>
      </c>
      <c r="N11" s="5">
        <v>-2.4692609999999999</v>
      </c>
      <c r="O11" s="5">
        <v>-2.0619290000000001</v>
      </c>
      <c r="P11" s="5">
        <v>-5.1533000000000002E-2</v>
      </c>
      <c r="Q11" s="5">
        <v>1.8018510000000001</v>
      </c>
      <c r="R11" s="5">
        <v>3.8764539999999998</v>
      </c>
      <c r="S11" s="5">
        <v>-3.7582710000000001</v>
      </c>
      <c r="T11" s="5">
        <v>-2.8749410000000002</v>
      </c>
      <c r="U11" s="5">
        <v>-1.3902909999999999</v>
      </c>
      <c r="V11" s="5">
        <v>-1.295115</v>
      </c>
      <c r="W11" s="5">
        <v>-6.8751999999999994E-2</v>
      </c>
      <c r="X11" s="5">
        <v>-1.617286</v>
      </c>
      <c r="Y11" s="5">
        <v>-0.47281400000000001</v>
      </c>
      <c r="AB11" s="8">
        <f>+'RET ANORMALES'!B11-PRONOSTICOS!C15</f>
        <v>-1.5027497990869019</v>
      </c>
      <c r="AC11" s="8">
        <f>+'RET ANORMALES'!C11-PRONOSTICOS!D15</f>
        <v>-0.4838442308686845</v>
      </c>
      <c r="AD11" s="8">
        <f>+'RET ANORMALES'!D11-PRONOSTICOS!E15</f>
        <v>4.5797648776219999</v>
      </c>
      <c r="AE11" s="8">
        <f>+'RET ANORMALES'!E11-PRONOSTICOS!F15</f>
        <v>0.80883020014699991</v>
      </c>
      <c r="AF11" s="8">
        <f>+'RET ANORMALES'!F11-PRONOSTICOS!G15</f>
        <v>-6.9224911984880002</v>
      </c>
      <c r="AG11" s="8">
        <f>+'RET ANORMALES'!G11-PRONOSTICOS!H15</f>
        <v>-0.23022512758699998</v>
      </c>
      <c r="AH11" s="8">
        <f>+'RET ANORMALES'!H11-PRONOSTICOS!I15</f>
        <v>-0.18835705198499997</v>
      </c>
      <c r="AI11" s="8">
        <f>+'RET ANORMALES'!I11-PRONOSTICOS!J15</f>
        <v>0.57136285854199997</v>
      </c>
      <c r="AJ11" s="8">
        <f>+'RET ANORMALES'!J11-PRONOSTICOS!K15</f>
        <v>-0.76061447912399993</v>
      </c>
      <c r="AK11" s="8">
        <f>+'RET ANORMALES'!K11-PRONOSTICOS!L15</f>
        <v>-4.0977752939630001</v>
      </c>
      <c r="AL11" s="8">
        <f>+'RET ANORMALES'!L11-PRONOSTICOS!M15</f>
        <v>-0.19398659392800002</v>
      </c>
      <c r="AM11" s="8">
        <f>+'RET ANORMALES'!M11-PRONOSTICOS!N15</f>
        <v>3.7271206537479999</v>
      </c>
      <c r="AN11" s="8">
        <f>+'RET ANORMALES'!N11-PRONOSTICOS!O15</f>
        <v>-0.27135587030999986</v>
      </c>
      <c r="AO11" s="8">
        <f>+'RET ANORMALES'!O11-PRONOSTICOS!P15</f>
        <v>-1.2680108409400002</v>
      </c>
      <c r="AP11" s="8">
        <f>+'RET ANORMALES'!P11-PRONOSTICOS!Q15</f>
        <v>1.592854022302</v>
      </c>
      <c r="AQ11" s="8">
        <f>+'RET ANORMALES'!Q11-PRONOSTICOS!R15</f>
        <v>2.8561177645690004</v>
      </c>
      <c r="AR11" s="8">
        <f>+'RET ANORMALES'!R11-PRONOSTICOS!S15</f>
        <v>4.6162334315709996</v>
      </c>
      <c r="AS11" s="8">
        <f>+'RET ANORMALES'!S11-PRONOSTICOS!T15</f>
        <v>-2.2631458667020001</v>
      </c>
      <c r="AT11" s="8">
        <f>+'RET ANORMALES'!T11-PRONOSTICOS!U15</f>
        <v>-2.3406494447570001</v>
      </c>
      <c r="AU11" s="8">
        <f>+'RET ANORMALES'!U11-PRONOSTICOS!V15</f>
        <v>-0.34195629373000003</v>
      </c>
      <c r="AV11" s="8">
        <f>+'RET ANORMALES'!V11-PRONOSTICOS!W15</f>
        <v>-0.29801021965100005</v>
      </c>
      <c r="AW11" s="8">
        <f>+'RET ANORMALES'!W11-PRONOSTICOS!X15</f>
        <v>0.70477592007500001</v>
      </c>
      <c r="AX11" s="8">
        <f>+'RET ANORMALES'!X11-PRONOSTICOS!Y15</f>
        <v>-0.67893274940199999</v>
      </c>
      <c r="AY11" s="8">
        <f>+'RET ANORMALES'!Y11-PRONOSTICOS!Z15</f>
        <v>1.28286090362</v>
      </c>
      <c r="BA11" s="8">
        <f t="shared" si="0"/>
        <v>-1.1021844283265883</v>
      </c>
      <c r="BB11" s="5">
        <v>0.5910910381370007</v>
      </c>
    </row>
    <row r="12" spans="1:54" x14ac:dyDescent="0.25">
      <c r="A12" s="6">
        <v>42632.65</v>
      </c>
      <c r="B12" s="12">
        <v>0</v>
      </c>
      <c r="C12" s="5">
        <v>0</v>
      </c>
      <c r="D12" s="5">
        <v>-1.5672410000000001</v>
      </c>
      <c r="E12" s="5">
        <v>0</v>
      </c>
      <c r="F12" s="5">
        <v>4.8567970000000003</v>
      </c>
      <c r="G12" s="13">
        <v>1.0929070000000001</v>
      </c>
      <c r="H12" s="13">
        <v>-0.91743799999999998</v>
      </c>
      <c r="I12" s="5">
        <v>0.26007799999999998</v>
      </c>
      <c r="J12" s="5">
        <v>-0.81633100000000003</v>
      </c>
      <c r="K12" s="5">
        <v>4.6647689999999997</v>
      </c>
      <c r="L12" s="5">
        <v>-0.67114300000000005</v>
      </c>
      <c r="M12" s="5">
        <v>-0.66006799999999999</v>
      </c>
      <c r="N12" s="5">
        <v>-0.20855099999999999</v>
      </c>
      <c r="O12" s="5">
        <v>0.82987999999999995</v>
      </c>
      <c r="P12" s="5">
        <v>-0.51679699999999995</v>
      </c>
      <c r="Q12" s="5">
        <v>-0.99701700000000004</v>
      </c>
      <c r="R12" s="5">
        <v>-1.9194450000000001</v>
      </c>
      <c r="S12" s="5">
        <v>0</v>
      </c>
      <c r="T12" s="5">
        <v>1.2422519999999999</v>
      </c>
      <c r="U12" s="5">
        <v>-1.005034</v>
      </c>
      <c r="V12" s="5">
        <v>-0.37313499999999999</v>
      </c>
      <c r="W12" s="5">
        <v>-0.206541</v>
      </c>
      <c r="X12" s="5">
        <v>0</v>
      </c>
      <c r="Y12" s="5">
        <v>-0.36929600000000001</v>
      </c>
      <c r="AB12" s="8">
        <f>+'RET ANORMALES'!B12-PRONOSTICOS!C16</f>
        <v>-3.7292095527000003E-2</v>
      </c>
      <c r="AC12" s="8">
        <f>+'RET ANORMALES'!C12-PRONOSTICOS!D16</f>
        <v>-0.13253496156300001</v>
      </c>
      <c r="AD12" s="8">
        <f>+'RET ANORMALES'!D12-PRONOSTICOS!E16</f>
        <v>-1.5781333585140001</v>
      </c>
      <c r="AE12" s="8">
        <f>+'RET ANORMALES'!E12-PRONOSTICOS!F16</f>
        <v>3.6679689310999998E-2</v>
      </c>
      <c r="AF12" s="8">
        <f>+'RET ANORMALES'!F12-PRONOSTICOS!G16</f>
        <v>4.9102368900559998</v>
      </c>
      <c r="AG12" s="8">
        <f>+'RET ANORMALES'!G12-PRONOSTICOS!H16</f>
        <v>1.064884605969</v>
      </c>
      <c r="AH12" s="8">
        <f>+'RET ANORMALES'!H12-PRONOSTICOS!I16</f>
        <v>-1.0381118628049999</v>
      </c>
      <c r="AI12" s="8">
        <f>+'RET ANORMALES'!I12-PRONOSTICOS!J16</f>
        <v>0.282085457446</v>
      </c>
      <c r="AJ12" s="8">
        <f>+'RET ANORMALES'!J12-PRONOSTICOS!K16</f>
        <v>-0.67717178941200007</v>
      </c>
      <c r="AK12" s="8">
        <f>+'RET ANORMALES'!K12-PRONOSTICOS!L16</f>
        <v>4.6711149038809996</v>
      </c>
      <c r="AL12" s="8">
        <f>+'RET ANORMALES'!L12-PRONOSTICOS!M16</f>
        <v>-0.72428449866400002</v>
      </c>
      <c r="AM12" s="8">
        <f>+'RET ANORMALES'!M12-PRONOSTICOS!N16</f>
        <v>-0.48883927967599994</v>
      </c>
      <c r="AN12" s="8">
        <f>+'RET ANORMALES'!N12-PRONOSTICOS!O16</f>
        <v>-0.18104671603</v>
      </c>
      <c r="AO12" s="8">
        <f>+'RET ANORMALES'!O12-PRONOSTICOS!P16</f>
        <v>0.77286271977999998</v>
      </c>
      <c r="AP12" s="8">
        <f>+'RET ANORMALES'!P12-PRONOSTICOS!Q16</f>
        <v>-0.38823702167399998</v>
      </c>
      <c r="AQ12" s="8">
        <f>+'RET ANORMALES'!Q12-PRONOSTICOS!R16</f>
        <v>-1.094556180803</v>
      </c>
      <c r="AR12" s="8">
        <f>+'RET ANORMALES'!R12-PRONOSTICOS!S16</f>
        <v>-2.0248920813770002</v>
      </c>
      <c r="AS12" s="8">
        <f>+'RET ANORMALES'!S12-PRONOSTICOS!T16</f>
        <v>-0.15708043552599998</v>
      </c>
      <c r="AT12" s="8">
        <f>+'RET ANORMALES'!T12-PRONOSTICOS!U16</f>
        <v>1.1661306687589998</v>
      </c>
      <c r="AU12" s="8">
        <f>+'RET ANORMALES'!U12-PRONOSTICOS!V16</f>
        <v>-1.0212737844899999</v>
      </c>
      <c r="AV12" s="8">
        <f>+'RET ANORMALES'!V12-PRONOSTICOS!W16</f>
        <v>-0.38496789966299999</v>
      </c>
      <c r="AW12" s="8">
        <f>+'RET ANORMALES'!W12-PRONOSTICOS!X16</f>
        <v>-0.29456897402499999</v>
      </c>
      <c r="AX12" s="8">
        <f>+'RET ANORMALES'!X12-PRONOSTICOS!Y16</f>
        <v>-4.5945250626000002E-2</v>
      </c>
      <c r="AY12" s="8">
        <f>+'RET ANORMALES'!Y12-PRONOSTICOS!Z16</f>
        <v>-0.32171084894000002</v>
      </c>
      <c r="BA12" s="8">
        <f t="shared" si="0"/>
        <v>2.3133478958869982</v>
      </c>
      <c r="BB12" s="5">
        <v>-3.9175795963280002</v>
      </c>
    </row>
    <row r="13" spans="1:54" x14ac:dyDescent="0.25">
      <c r="A13" s="6">
        <v>42633.65</v>
      </c>
      <c r="B13" s="12">
        <v>-2.8104894320108484</v>
      </c>
      <c r="C13" s="5">
        <v>0</v>
      </c>
      <c r="D13" s="5">
        <v>-1.8394140000000001</v>
      </c>
      <c r="E13" s="5">
        <v>-0.347223</v>
      </c>
      <c r="F13" s="5">
        <v>-1.4925649999999999</v>
      </c>
      <c r="G13" s="13">
        <v>-0.32662000000000002</v>
      </c>
      <c r="H13" s="13">
        <v>0.45977099999999999</v>
      </c>
      <c r="I13" s="5">
        <v>0.103842</v>
      </c>
      <c r="J13" s="5">
        <v>-1.2371289999999999</v>
      </c>
      <c r="K13" s="5">
        <v>0.26773799999999998</v>
      </c>
      <c r="L13" s="5">
        <v>0.33613500000000002</v>
      </c>
      <c r="M13" s="5">
        <v>-2.820872</v>
      </c>
      <c r="N13" s="5">
        <v>-0.41841099999999998</v>
      </c>
      <c r="O13" s="5">
        <v>-2.5105919999999999</v>
      </c>
      <c r="P13" s="5">
        <v>-1.041676</v>
      </c>
      <c r="Q13" s="5">
        <v>0.59940199999999999</v>
      </c>
      <c r="R13" s="5">
        <v>-0.15515899999999999</v>
      </c>
      <c r="S13" s="5">
        <v>-1.71678</v>
      </c>
      <c r="T13" s="5">
        <v>-0.82645100000000005</v>
      </c>
      <c r="U13" s="5">
        <v>-2.869049</v>
      </c>
      <c r="V13" s="5">
        <v>-0.37453199999999998</v>
      </c>
      <c r="W13" s="5">
        <v>-0.20696800000000001</v>
      </c>
      <c r="X13" s="5">
        <v>-2.7549950000000001</v>
      </c>
      <c r="Y13" s="5">
        <v>-0.37066500000000002</v>
      </c>
      <c r="AB13" s="8">
        <f>+'RET ANORMALES'!B13-PRONOSTICOS!C17</f>
        <v>-1.6176230256368485</v>
      </c>
      <c r="AC13" s="8">
        <f>+'RET ANORMALES'!C13-PRONOSTICOS!D17</f>
        <v>0.18672161220600003</v>
      </c>
      <c r="AD13" s="8">
        <f>+'RET ANORMALES'!D13-PRONOSTICOS!E17</f>
        <v>-1.0905796787320003</v>
      </c>
      <c r="AE13" s="8">
        <f>+'RET ANORMALES'!E13-PRONOSTICOS!F17</f>
        <v>0.490752848618</v>
      </c>
      <c r="AF13" s="8">
        <f>+'RET ANORMALES'!F13-PRONOSTICOS!G17</f>
        <v>-0.86527515707199998</v>
      </c>
      <c r="AG13" s="8">
        <f>+'RET ANORMALES'!G13-PRONOSTICOS!H17</f>
        <v>0.36149847602199991</v>
      </c>
      <c r="AH13" s="8">
        <f>+'RET ANORMALES'!H13-PRONOSTICOS!I17</f>
        <v>0.61707043940999995</v>
      </c>
      <c r="AI13" s="8">
        <f>+'RET ANORMALES'!I13-PRONOSTICOS!J17</f>
        <v>0.48219125574799998</v>
      </c>
      <c r="AJ13" s="8">
        <f>+'RET ANORMALES'!J13-PRONOSTICOS!K17</f>
        <v>0.26790972074400021</v>
      </c>
      <c r="AK13" s="8">
        <f>+'RET ANORMALES'!K13-PRONOSTICOS!L17</f>
        <v>0.86771587827800012</v>
      </c>
      <c r="AL13" s="8">
        <f>+'RET ANORMALES'!L13-PRONOSTICOS!M17</f>
        <v>0.42133197556800006</v>
      </c>
      <c r="AM13" s="8">
        <f>+'RET ANORMALES'!M13-PRONOSTICOS!N17</f>
        <v>-1.722594864488</v>
      </c>
      <c r="AN13" s="8">
        <f>+'RET ANORMALES'!N13-PRONOSTICOS!O17</f>
        <v>1.16443058686</v>
      </c>
      <c r="AO13" s="8">
        <f>+'RET ANORMALES'!O13-PRONOSTICOS!P17</f>
        <v>-1.9578179443599999</v>
      </c>
      <c r="AP13" s="8">
        <f>+'RET ANORMALES'!P13-PRONOSTICOS!Q17</f>
        <v>0.17314523318800012</v>
      </c>
      <c r="AQ13" s="8">
        <f>+'RET ANORMALES'!Q13-PRONOSTICOS!R17</f>
        <v>1.3272618490860002</v>
      </c>
      <c r="AR13" s="8">
        <f>+'RET ANORMALES'!R13-PRONOSTICOS!S17</f>
        <v>0.34509416407400001</v>
      </c>
      <c r="AS13" s="8">
        <f>+'RET ANORMALES'!S13-PRONOSTICOS!T17</f>
        <v>-0.68986856678800001</v>
      </c>
      <c r="AT13" s="8">
        <f>+'RET ANORMALES'!T13-PRONOSTICOS!U17</f>
        <v>-0.46514256595800008</v>
      </c>
      <c r="AU13" s="8">
        <f>+'RET ANORMALES'!U13-PRONOSTICOS!V17</f>
        <v>-2.1224009426200001</v>
      </c>
      <c r="AV13" s="8">
        <f>+'RET ANORMALES'!V13-PRONOSTICOS!W17</f>
        <v>0.33665288440599994</v>
      </c>
      <c r="AW13" s="8">
        <f>+'RET ANORMALES'!W13-PRONOSTICOS!X17</f>
        <v>0.32240611705</v>
      </c>
      <c r="AX13" s="8">
        <f>+'RET ANORMALES'!X13-PRONOSTICOS!Y17</f>
        <v>-2.0955792205880002</v>
      </c>
      <c r="AY13" s="8">
        <f>+'RET ANORMALES'!Y13-PRONOSTICOS!Z17</f>
        <v>0.90095934828000002</v>
      </c>
      <c r="BA13" s="8">
        <f t="shared" si="0"/>
        <v>-4.3617395767048484</v>
      </c>
      <c r="BB13" s="5">
        <v>7.7503286621479983</v>
      </c>
    </row>
    <row r="14" spans="1:54" x14ac:dyDescent="0.25">
      <c r="A14" s="6">
        <v>42634.652083333334</v>
      </c>
      <c r="B14" s="12">
        <v>0.15822788111295796</v>
      </c>
      <c r="C14" s="5">
        <v>0</v>
      </c>
      <c r="D14" s="5">
        <v>0</v>
      </c>
      <c r="E14" s="5">
        <v>0.69324399999999997</v>
      </c>
      <c r="F14" s="5">
        <v>-0.90635100000000002</v>
      </c>
      <c r="G14" s="13">
        <v>1.300127</v>
      </c>
      <c r="H14" s="13">
        <v>0.45766699999999999</v>
      </c>
      <c r="I14" s="5">
        <v>-0.57247099999999995</v>
      </c>
      <c r="J14" s="5">
        <v>2.4591400000000001</v>
      </c>
      <c r="K14" s="5">
        <v>0</v>
      </c>
      <c r="L14" s="5">
        <v>0.335009</v>
      </c>
      <c r="M14" s="5">
        <v>1.0840209999999999</v>
      </c>
      <c r="N14" s="5">
        <v>0.104767</v>
      </c>
      <c r="O14" s="5">
        <v>2.0965129999999998</v>
      </c>
      <c r="P14" s="5">
        <v>-0.52493599999999996</v>
      </c>
      <c r="Q14" s="5">
        <v>-1.101664</v>
      </c>
      <c r="R14" s="5">
        <v>-0.70121100000000003</v>
      </c>
      <c r="S14" s="5">
        <v>-0.43384</v>
      </c>
      <c r="T14" s="5">
        <v>-1.252626</v>
      </c>
      <c r="U14" s="5">
        <v>0.41493799999999997</v>
      </c>
      <c r="V14" s="5">
        <v>0.93371400000000004</v>
      </c>
      <c r="W14" s="5">
        <v>0.13802600000000001</v>
      </c>
      <c r="X14" s="5">
        <v>1.3318730000000001</v>
      </c>
      <c r="Y14" s="5">
        <v>-0.85242899999999999</v>
      </c>
      <c r="AB14" s="8">
        <f>+'RET ANORMALES'!B14-PRONOSTICOS!C18</f>
        <v>0.13108670893395796</v>
      </c>
      <c r="AC14" s="8">
        <f>+'RET ANORMALES'!C14-PRONOSTICOS!D18</f>
        <v>-0.12990054575100002</v>
      </c>
      <c r="AD14" s="8">
        <f>+'RET ANORMALES'!D14-PRONOSTICOS!E18</f>
        <v>-4.6233067779999993E-3</v>
      </c>
      <c r="AE14" s="8">
        <f>+'RET ANORMALES'!E14-PRONOSTICOS!F18</f>
        <v>0.736535760747</v>
      </c>
      <c r="AF14" s="8">
        <f>+'RET ANORMALES'!F14-PRONOSTICOS!G18</f>
        <v>-0.84817586088800001</v>
      </c>
      <c r="AG14" s="8">
        <f>+'RET ANORMALES'!G14-PRONOSTICOS!H18</f>
        <v>1.278013999813</v>
      </c>
      <c r="AH14" s="8">
        <f>+'RET ANORMALES'!H14-PRONOSTICOS!I18</f>
        <v>0.33928689501499998</v>
      </c>
      <c r="AI14" s="8">
        <f>+'RET ANORMALES'!I14-PRONOSTICOS!J18</f>
        <v>-0.5475231098579999</v>
      </c>
      <c r="AJ14" s="8">
        <f>+'RET ANORMALES'!J14-PRONOSTICOS!K18</f>
        <v>2.6095700656759999</v>
      </c>
      <c r="AK14" s="8">
        <f>+'RET ANORMALES'!K14-PRONOSTICOS!L18</f>
        <v>1.1244388636999999E-2</v>
      </c>
      <c r="AL14" s="8">
        <f>+'RET ANORMALES'!L14-PRONOSTICOS!M18</f>
        <v>0.28300903167199998</v>
      </c>
      <c r="AM14" s="8">
        <f>+'RET ANORMALES'!M14-PRONOSTICOS!N18</f>
        <v>1.262899464148</v>
      </c>
      <c r="AN14" s="8">
        <f>+'RET ANORMALES'!N14-PRONOSTICOS!O18</f>
        <v>0.14510549169</v>
      </c>
      <c r="AO14" s="8">
        <f>+'RET ANORMALES'!O14-PRONOSTICOS!P18</f>
        <v>2.04452754706</v>
      </c>
      <c r="AP14" s="8">
        <f>+'RET ANORMALES'!P14-PRONOSTICOS!Q18</f>
        <v>-0.38741249809799994</v>
      </c>
      <c r="AQ14" s="8">
        <f>+'RET ANORMALES'!Q14-PRONOSTICOS!R18</f>
        <v>-1.1923922192309999</v>
      </c>
      <c r="AR14" s="8">
        <f>+'RET ANORMALES'!R14-PRONOSTICOS!S18</f>
        <v>-0.801660012629</v>
      </c>
      <c r="AS14" s="8">
        <f>+'RET ANORMALES'!S14-PRONOSTICOS!T18</f>
        <v>-0.58115046630199996</v>
      </c>
      <c r="AT14" s="8">
        <f>+'RET ANORMALES'!T14-PRONOSTICOS!U18</f>
        <v>-1.3251377833569999</v>
      </c>
      <c r="AU14" s="8">
        <f>+'RET ANORMALES'!U14-PRONOSTICOS!V18</f>
        <v>0.40499335227</v>
      </c>
      <c r="AV14" s="8">
        <f>+'RET ANORMALES'!V14-PRONOSTICOS!W18</f>
        <v>0.92784724054900003</v>
      </c>
      <c r="AW14" s="8">
        <f>+'RET ANORMALES'!W14-PRONOSTICOS!X18</f>
        <v>5.509265507500001E-2</v>
      </c>
      <c r="AX14" s="8">
        <f>+'RET ANORMALES'!X14-PRONOSTICOS!Y18</f>
        <v>1.291748190998</v>
      </c>
      <c r="AY14" s="8">
        <f>+'RET ANORMALES'!Y14-PRONOSTICOS!Z18</f>
        <v>-0.79474342038000001</v>
      </c>
      <c r="BA14" s="8">
        <f t="shared" si="0"/>
        <v>4.9082415690119578</v>
      </c>
      <c r="BB14" s="5">
        <v>0.28290680668999912</v>
      </c>
    </row>
    <row r="15" spans="1:54" x14ac:dyDescent="0.25">
      <c r="A15" s="6">
        <v>42635.543055555558</v>
      </c>
      <c r="B15" s="12">
        <v>1.1787955752042172</v>
      </c>
      <c r="C15" s="5">
        <v>0</v>
      </c>
      <c r="D15" s="5">
        <v>0.61690500000000004</v>
      </c>
      <c r="E15" s="5">
        <v>1.030937</v>
      </c>
      <c r="F15" s="5">
        <v>0.90635100000000002</v>
      </c>
      <c r="G15" s="13">
        <v>1.0706739999999999</v>
      </c>
      <c r="H15" s="13">
        <v>0</v>
      </c>
      <c r="I15" s="5">
        <v>0.20855099999999999</v>
      </c>
      <c r="J15" s="5">
        <v>0.80645599999999995</v>
      </c>
      <c r="K15" s="5">
        <v>0</v>
      </c>
      <c r="L15" s="5">
        <v>0.16708400000000001</v>
      </c>
      <c r="M15" s="5">
        <v>0</v>
      </c>
      <c r="N15" s="5">
        <v>2.072613</v>
      </c>
      <c r="O15" s="5">
        <v>1.2371289999999999</v>
      </c>
      <c r="P15" s="5">
        <v>2.0834090000000001</v>
      </c>
      <c r="Q15" s="5">
        <v>1.101664</v>
      </c>
      <c r="R15" s="5">
        <v>0.46801999999999999</v>
      </c>
      <c r="S15" s="5">
        <v>1.438874</v>
      </c>
      <c r="T15" s="5">
        <v>3.3060860000000001</v>
      </c>
      <c r="U15" s="5">
        <v>-0.20725399999999999</v>
      </c>
      <c r="V15" s="5">
        <v>1.2927230000000001</v>
      </c>
      <c r="W15" s="5">
        <v>1.097405</v>
      </c>
      <c r="X15" s="5">
        <v>1.9651289999999999</v>
      </c>
      <c r="Y15" s="5">
        <v>1.6450359999999999</v>
      </c>
      <c r="AB15" s="8">
        <f>+'RET ANORMALES'!B15-PRONOSTICOS!C19</f>
        <v>-0.39551301294778307</v>
      </c>
      <c r="AC15" s="8">
        <f>+'RET ANORMALES'!C15-PRONOSTICOS!D19</f>
        <v>-0.53142877768800001</v>
      </c>
      <c r="AD15" s="8">
        <f>+'RET ANORMALES'!D15-PRONOSTICOS!E19</f>
        <v>-0.34322474126400004</v>
      </c>
      <c r="AE15" s="8">
        <f>+'RET ANORMALES'!E15-PRONOSTICOS!F19</f>
        <v>6.6440490935999907E-2</v>
      </c>
      <c r="AF15" s="8">
        <f>+'RET ANORMALES'!F15-PRONOSTICOS!G19</f>
        <v>0.24279642105599997</v>
      </c>
      <c r="AG15" s="8">
        <f>+'RET ANORMALES'!G15-PRONOSTICOS!H19</f>
        <v>0.14787233434399993</v>
      </c>
      <c r="AH15" s="8">
        <f>+'RET ANORMALES'!H15-PRONOSTICOS!I19</f>
        <v>-0.46798646468000005</v>
      </c>
      <c r="AI15" s="8">
        <f>+'RET ANORMALES'!I15-PRONOSTICOS!J19</f>
        <v>-0.21467134030400009</v>
      </c>
      <c r="AJ15" s="8">
        <f>+'RET ANORMALES'!J15-PRONOSTICOS!K19</f>
        <v>-0.76097733891200037</v>
      </c>
      <c r="AK15" s="8">
        <f>+'RET ANORMALES'!K15-PRONOSTICOS!L19</f>
        <v>-0.73536513074400012</v>
      </c>
      <c r="AL15" s="8">
        <f>+'RET ANORMALES'!L15-PRONOSTICOS!M19</f>
        <v>-5.8903937664000011E-2</v>
      </c>
      <c r="AM15" s="8">
        <f>+'RET ANORMALES'!M15-PRONOSTICOS!N19</f>
        <v>-0.98706811817600015</v>
      </c>
      <c r="AN15" s="8">
        <f>+'RET ANORMALES'!N15-PRONOSTICOS!O19</f>
        <v>0.15680747271999973</v>
      </c>
      <c r="AO15" s="8">
        <f>+'RET ANORMALES'!O15-PRONOSTICOS!P19</f>
        <v>0.41821043727999996</v>
      </c>
      <c r="AP15" s="8">
        <f>+'RET ANORMALES'!P15-PRONOSTICOS!Q19</f>
        <v>0.85474431057599976</v>
      </c>
      <c r="AQ15" s="8">
        <f>+'RET ANORMALES'!Q15-PRONOSTICOS!R19</f>
        <v>-2.7166611928000073E-2</v>
      </c>
      <c r="AR15" s="8">
        <f>+'RET ANORMALES'!R15-PRONOSTICOS!S19</f>
        <v>-0.39421676775199999</v>
      </c>
      <c r="AS15" s="8">
        <f>+'RET ANORMALES'!S15-PRONOSTICOS!T19</f>
        <v>-0.19754021777600039</v>
      </c>
      <c r="AT15" s="8">
        <f>+'RET ANORMALES'!T15-PRONOSTICOS!U19</f>
        <v>2.6834198433839997</v>
      </c>
      <c r="AU15" s="8">
        <f>+'RET ANORMALES'!U15-PRONOSTICOS!V19</f>
        <v>-1.1766808682400001</v>
      </c>
      <c r="AV15" s="8">
        <f>+'RET ANORMALES'!V15-PRONOSTICOS!W19</f>
        <v>0.37751849671199988</v>
      </c>
      <c r="AW15" s="8">
        <f>+'RET ANORMALES'!W15-PRONOSTICOS!X19</f>
        <v>0.2379665165999999</v>
      </c>
      <c r="AX15" s="8">
        <f>+'RET ANORMALES'!X15-PRONOSTICOS!Y19</f>
        <v>1.0378733046239996</v>
      </c>
      <c r="AY15" s="8">
        <f>+'RET ANORMALES'!Y15-PRONOSTICOS!Z19</f>
        <v>0.16325039855999957</v>
      </c>
      <c r="BA15" s="8">
        <f t="shared" si="0"/>
        <v>9.6156698716213684E-2</v>
      </c>
      <c r="BB15" s="5">
        <v>-1.1871391429399996</v>
      </c>
    </row>
    <row r="16" spans="1:54" x14ac:dyDescent="0.25">
      <c r="A16" s="6">
        <v>42636.543749999997</v>
      </c>
      <c r="B16" s="12">
        <v>-0.39138993211363288</v>
      </c>
      <c r="C16" s="5">
        <v>-0.80321716972642665</v>
      </c>
      <c r="D16" s="5">
        <v>-0.36968600000000001</v>
      </c>
      <c r="E16" s="5">
        <v>-0.17108599999999999</v>
      </c>
      <c r="F16" s="5">
        <v>-1.362625</v>
      </c>
      <c r="G16" s="13">
        <v>-0.74826599999999999</v>
      </c>
      <c r="H16" s="13">
        <v>0.45558199999999999</v>
      </c>
      <c r="I16" s="5">
        <v>-5.2096999999999997E-2</v>
      </c>
      <c r="J16" s="5">
        <v>-2.4391449999999999</v>
      </c>
      <c r="K16" s="5">
        <v>0.26702300000000001</v>
      </c>
      <c r="L16" s="5">
        <v>0.16680600000000001</v>
      </c>
      <c r="M16" s="5">
        <v>0</v>
      </c>
      <c r="N16" s="5">
        <v>-0.72053800000000001</v>
      </c>
      <c r="O16" s="5">
        <v>-0.41067799999999999</v>
      </c>
      <c r="P16" s="5">
        <v>-0.77620100000000003</v>
      </c>
      <c r="Q16" s="5">
        <v>-0.399202</v>
      </c>
      <c r="R16" s="5">
        <v>0</v>
      </c>
      <c r="S16" s="5">
        <v>-0.71684899999999996</v>
      </c>
      <c r="T16" s="5">
        <v>0</v>
      </c>
      <c r="U16" s="5">
        <v>-1.042762</v>
      </c>
      <c r="V16" s="5">
        <v>-0.18365500000000001</v>
      </c>
      <c r="W16" s="5">
        <v>0.612039</v>
      </c>
      <c r="X16" s="5">
        <v>0.43149999999999999</v>
      </c>
      <c r="Y16" s="5">
        <v>0.26281199999999999</v>
      </c>
      <c r="AB16" s="8">
        <f>+'RET ANORMALES'!B16-PRONOSTICOS!C20</f>
        <v>0.16451969792236715</v>
      </c>
      <c r="AC16" s="8">
        <f>+'RET ANORMALES'!C16-PRONOSTICOS!D20</f>
        <v>-0.78180160364242668</v>
      </c>
      <c r="AD16" s="8">
        <f>+'RET ANORMALES'!D16-PRONOSTICOS!E20</f>
        <v>-1.422623664799999E-2</v>
      </c>
      <c r="AE16" s="8">
        <f>+'RET ANORMALES'!E16-PRONOSTICOS!F20</f>
        <v>0.25199126625200008</v>
      </c>
      <c r="AF16" s="8">
        <f>+'RET ANORMALES'!F16-PRONOSTICOS!G20</f>
        <v>-1.0324656614079999</v>
      </c>
      <c r="AG16" s="8">
        <f>+'RET ANORMALES'!G16-PRONOSTICOS!H20</f>
        <v>-0.43095403329199999</v>
      </c>
      <c r="AH16" s="8">
        <f>+'RET ANORMALES'!H16-PRONOSTICOS!I20</f>
        <v>0.46895122374000003</v>
      </c>
      <c r="AI16" s="8">
        <f>+'RET ANORMALES'!I16-PRONOSTICOS!J20</f>
        <v>0.14174406207200002</v>
      </c>
      <c r="AJ16" s="8">
        <f>+'RET ANORMALES'!J16-PRONOSTICOS!K20</f>
        <v>-1.6413372647839997</v>
      </c>
      <c r="AK16" s="8">
        <f>+'RET ANORMALES'!K16-PRONOSTICOS!L20</f>
        <v>0.55962755349200011</v>
      </c>
      <c r="AL16" s="8">
        <f>+'RET ANORMALES'!L16-PRONOSTICOS!M20</f>
        <v>0.180373483552</v>
      </c>
      <c r="AM16" s="8">
        <f>+'RET ANORMALES'!M16-PRONOSTICOS!N20</f>
        <v>0.61826600756799999</v>
      </c>
      <c r="AN16" s="8">
        <f>+'RET ANORMALES'!N16-PRONOSTICOS!O20</f>
        <v>5.6974328040000022E-2</v>
      </c>
      <c r="AO16" s="8">
        <f>+'RET ANORMALES'!O16-PRONOSTICOS!P20</f>
        <v>-0.17364433303999999</v>
      </c>
      <c r="AP16" s="8">
        <f>+'RET ANORMALES'!P16-PRONOSTICOS!Q20</f>
        <v>-0.12382880576799993</v>
      </c>
      <c r="AQ16" s="8">
        <f>+'RET ANORMALES'!Q16-PRONOSTICOS!R20</f>
        <v>-9.872082159599993E-2</v>
      </c>
      <c r="AR16" s="8">
        <f>+'RET ANORMALES'!R16-PRONOSTICOS!S20</f>
        <v>0.18663107783600003</v>
      </c>
      <c r="AS16" s="8">
        <f>+'RET ANORMALES'!S16-PRONOSTICOS!T20</f>
        <v>-0.30298998463199989</v>
      </c>
      <c r="AT16" s="8">
        <f>+'RET ANORMALES'!T16-PRONOSTICOS!U20</f>
        <v>0.13481416298800003</v>
      </c>
      <c r="AU16" s="8">
        <f>+'RET ANORMALES'!U16-PRONOSTICOS!V20</f>
        <v>-0.69112530068</v>
      </c>
      <c r="AV16" s="8">
        <f>+'RET ANORMALES'!V16-PRONOSTICOS!W20</f>
        <v>0.15316261688400001</v>
      </c>
      <c r="AW16" s="8">
        <f>+'RET ANORMALES'!W16-PRONOSTICOS!X20</f>
        <v>0.82173199870000002</v>
      </c>
      <c r="AX16" s="8">
        <f>+'RET ANORMALES'!X16-PRONOSTICOS!Y20</f>
        <v>0.72569090216800003</v>
      </c>
      <c r="AY16" s="8">
        <f>+'RET ANORMALES'!Y16-PRONOSTICOS!Z20</f>
        <v>0.90064805192000019</v>
      </c>
      <c r="BA16" s="8">
        <f t="shared" si="0"/>
        <v>7.4032387643941933E-2</v>
      </c>
      <c r="BB16" s="5">
        <v>5.3577144789019995</v>
      </c>
    </row>
    <row r="17" spans="1:54" s="19" customFormat="1" x14ac:dyDescent="0.25">
      <c r="A17" s="23">
        <v>42639.540972222225</v>
      </c>
      <c r="B17" s="25">
        <v>-0.39292781398895499</v>
      </c>
      <c r="C17" s="26">
        <v>0</v>
      </c>
      <c r="D17" s="26">
        <v>0.73801099999999997</v>
      </c>
      <c r="E17" s="26">
        <v>0.34188099999999999</v>
      </c>
      <c r="F17" s="26">
        <v>-9.759938</v>
      </c>
      <c r="G17" s="27">
        <v>-1.078759</v>
      </c>
      <c r="H17" s="27">
        <v>-0.45558199999999999</v>
      </c>
      <c r="I17" s="26">
        <v>-0.52246700000000001</v>
      </c>
      <c r="J17" s="26">
        <v>-0.82645100000000005</v>
      </c>
      <c r="K17" s="26">
        <v>1.849458</v>
      </c>
      <c r="L17" s="26">
        <v>-2.7028669999999999</v>
      </c>
      <c r="M17" s="26">
        <v>0.40349800000000002</v>
      </c>
      <c r="N17" s="26">
        <v>0.82304999999999995</v>
      </c>
      <c r="O17" s="26">
        <v>1.227009</v>
      </c>
      <c r="P17" s="26">
        <v>0.51813600000000004</v>
      </c>
      <c r="Q17" s="26">
        <v>-1.4098919999999999</v>
      </c>
      <c r="R17" s="26">
        <v>-0.781254</v>
      </c>
      <c r="S17" s="26">
        <v>-0.432589</v>
      </c>
      <c r="T17" s="26">
        <v>0</v>
      </c>
      <c r="U17" s="26">
        <v>-1.6913720000000001</v>
      </c>
      <c r="V17" s="26">
        <v>-1.481509</v>
      </c>
      <c r="W17" s="26">
        <v>-1.1592359999999999</v>
      </c>
      <c r="X17" s="26">
        <v>-0.97350700000000001</v>
      </c>
      <c r="Y17" s="26">
        <v>0.88843000000000005</v>
      </c>
      <c r="AB17" s="28">
        <f>+'RET ANORMALES'!B17-PRONOSTICOS!C21</f>
        <v>2.7357927791045067E-2</v>
      </c>
      <c r="AC17" s="28">
        <f>+'RET ANORMALES'!C17-PRONOSTICOS!D21</f>
        <v>-1.3782189179999987E-2</v>
      </c>
      <c r="AD17" s="28">
        <f>+'RET ANORMALES'!D17-PRONOSTICOS!E21</f>
        <v>1.0097115679599999</v>
      </c>
      <c r="AE17" s="28">
        <f>+'RET ANORMALES'!E17-PRONOSTICOS!F21</f>
        <v>0.67661607246</v>
      </c>
      <c r="AF17" s="28">
        <f>+'RET ANORMALES'!F17-PRONOSTICOS!G21</f>
        <v>-9.4930451118400008</v>
      </c>
      <c r="AG17" s="28">
        <f>+'RET ANORMALES'!G17-PRONOSTICOS!H21</f>
        <v>-0.84040093166000007</v>
      </c>
      <c r="AH17" s="28">
        <f>+'RET ANORMALES'!H17-PRONOSTICOS!I21</f>
        <v>-0.47285908729999998</v>
      </c>
      <c r="AI17" s="28">
        <f>+'RET ANORMALES'!I17-PRONOSTICOS!J21</f>
        <v>-0.36791230644</v>
      </c>
      <c r="AJ17" s="28">
        <f>+'RET ANORMALES'!J17-PRONOSTICOS!K21</f>
        <v>-0.17923027431999994</v>
      </c>
      <c r="AK17" s="28">
        <f>+'RET ANORMALES'!K17-PRONOSTICOS!L21</f>
        <v>2.0766151526600001</v>
      </c>
      <c r="AL17" s="28">
        <f>+'RET ANORMALES'!L17-PRONOSTICOS!M21</f>
        <v>-2.7045512110400001</v>
      </c>
      <c r="AM17" s="28">
        <f>+'RET ANORMALES'!M17-PRONOSTICOS!N21</f>
        <v>0.91955773864000012</v>
      </c>
      <c r="AN17" s="28">
        <f>+'RET ANORMALES'!N17-PRONOSTICOS!O21</f>
        <v>1.4290877642000002</v>
      </c>
      <c r="AO17" s="28">
        <f>+'RET ANORMALES'!O17-PRONOSTICOS!P21</f>
        <v>1.3968137108000001</v>
      </c>
      <c r="AP17" s="28">
        <f>+'RET ANORMALES'!P17-PRONOSTICOS!Q21</f>
        <v>1.0507488503600002</v>
      </c>
      <c r="AQ17" s="28">
        <f>+'RET ANORMALES'!Q17-PRONOSTICOS!R21</f>
        <v>-1.20041033558</v>
      </c>
      <c r="AR17" s="28">
        <f>+'RET ANORMALES'!R17-PRONOSTICOS!S21</f>
        <v>-0.66140083922000004</v>
      </c>
      <c r="AS17" s="28">
        <f>+'RET ANORMALES'!S17-PRONOSTICOS!T21</f>
        <v>-0.1492640423599999</v>
      </c>
      <c r="AT17" s="28">
        <f>+'RET ANORMALES'!T17-PRONOSTICOS!U21</f>
        <v>8.658791774000002E-2</v>
      </c>
      <c r="AU17" s="28">
        <f>+'RET ANORMALES'!U17-PRONOSTICOS!V21</f>
        <v>-1.4238430114</v>
      </c>
      <c r="AV17" s="28">
        <f>+'RET ANORMALES'!V17-PRONOSTICOS!W21</f>
        <v>-1.22440345518</v>
      </c>
      <c r="AW17" s="28">
        <f>+'RET ANORMALES'!W17-PRONOSTICOS!X21</f>
        <v>-1.0176110365</v>
      </c>
      <c r="AX17" s="28">
        <f>+'RET ANORMALES'!X17-PRONOSTICOS!Y21</f>
        <v>-0.75708152835999998</v>
      </c>
      <c r="AY17" s="28">
        <f>+'RET ANORMALES'!Y17-PRONOSTICOS!Z21</f>
        <v>1.3913168116000001</v>
      </c>
      <c r="BA17" s="8">
        <f t="shared" si="0"/>
        <v>-10.441381846168955</v>
      </c>
      <c r="BB17" s="26">
        <v>0.20491401226900224</v>
      </c>
    </row>
    <row r="18" spans="1:54" x14ac:dyDescent="0.25">
      <c r="A18" s="6">
        <v>42640.649305555555</v>
      </c>
      <c r="B18" s="12">
        <v>-1.1881327886752675</v>
      </c>
      <c r="C18" s="5">
        <v>1.600034134644112</v>
      </c>
      <c r="D18" s="5">
        <v>-1.233061</v>
      </c>
      <c r="E18" s="5">
        <v>-0.170794</v>
      </c>
      <c r="F18" s="5">
        <v>1.3355790000000001</v>
      </c>
      <c r="G18" s="13">
        <v>-3.0839449999999999</v>
      </c>
      <c r="H18" s="13">
        <v>-0.45766699999999999</v>
      </c>
      <c r="I18" s="5">
        <v>-0.209754</v>
      </c>
      <c r="J18" s="5">
        <v>-2.9475820000000001</v>
      </c>
      <c r="K18" s="5">
        <v>-0.26212299999999999</v>
      </c>
      <c r="L18" s="5">
        <v>1.0221549999999999</v>
      </c>
      <c r="M18" s="5">
        <v>-0.67340299999999997</v>
      </c>
      <c r="N18" s="5">
        <v>-2.3847680000000002</v>
      </c>
      <c r="O18" s="5">
        <v>-1.227009</v>
      </c>
      <c r="P18" s="5">
        <v>-0.83031100000000002</v>
      </c>
      <c r="Q18" s="5">
        <v>-1.636028</v>
      </c>
      <c r="R18" s="5">
        <v>-0.78740600000000005</v>
      </c>
      <c r="S18" s="5">
        <v>-1.5289699999999999</v>
      </c>
      <c r="T18" s="5">
        <v>-0.81633100000000003</v>
      </c>
      <c r="U18" s="5">
        <v>-0.42735099999999998</v>
      </c>
      <c r="V18" s="5">
        <v>1.113184</v>
      </c>
      <c r="W18" s="5">
        <v>-1.5900780000000001</v>
      </c>
      <c r="X18" s="5">
        <v>0.97350700000000001</v>
      </c>
      <c r="Y18" s="5">
        <v>-0.94093700000000002</v>
      </c>
      <c r="AB18" s="8">
        <f>+'RET ANORMALES'!B18-PRONOSTICOS!C22</f>
        <v>-3.3584503133267551E-2</v>
      </c>
      <c r="AC18" s="8">
        <f>+'RET ANORMALES'!C18-PRONOSTICOS!D22</f>
        <v>1.776811246242112</v>
      </c>
      <c r="AD18" s="8">
        <f>+'RET ANORMALES'!D18-PRONOSTICOS!E22</f>
        <v>-0.50789135175599998</v>
      </c>
      <c r="AE18" s="8">
        <f>+'RET ANORMALES'!E18-PRONOSTICOS!F22</f>
        <v>0.64222233079400004</v>
      </c>
      <c r="AF18" s="8">
        <f>+'RET ANORMALES'!F18-PRONOSTICOS!G22</f>
        <v>1.9449940310240001</v>
      </c>
      <c r="AG18" s="8">
        <f>+'RET ANORMALES'!G18-PRONOSTICOS!H22</f>
        <v>-2.4181335456739999</v>
      </c>
      <c r="AH18" s="8">
        <f>+'RET ANORMALES'!H18-PRONOSTICOS!I22</f>
        <v>-0.30902613146999997</v>
      </c>
      <c r="AI18" s="8">
        <f>+'RET ANORMALES'!I18-PRONOSTICOS!J22</f>
        <v>0.15749559008399999</v>
      </c>
      <c r="AJ18" s="8">
        <f>+'RET ANORMALES'!J18-PRONOSTICOS!K22</f>
        <v>-1.4850889642480001</v>
      </c>
      <c r="AK18" s="8">
        <f>+'RET ANORMALES'!K18-PRONOSTICOS!L22</f>
        <v>0.31936387757400009</v>
      </c>
      <c r="AL18" s="8">
        <f>+'RET ANORMALES'!L18-PRONOSTICOS!M22</f>
        <v>1.103042880144</v>
      </c>
      <c r="AM18" s="8">
        <f>+'RET ANORMALES'!M18-PRONOSTICOS!N22</f>
        <v>0.39599756949600007</v>
      </c>
      <c r="AN18" s="8">
        <f>+'RET ANORMALES'!N18-PRONOSTICOS!O22</f>
        <v>-0.85037350562000036</v>
      </c>
      <c r="AO18" s="8">
        <f>+'RET ANORMALES'!O18-PRONOSTICOS!P22</f>
        <v>-0.69322929188000004</v>
      </c>
      <c r="AP18" s="8">
        <f>+'RET ANORMALES'!P18-PRONOSTICOS!Q22</f>
        <v>0.35067435760400012</v>
      </c>
      <c r="AQ18" s="8">
        <f>+'RET ANORMALES'!Q18-PRONOSTICOS!R22</f>
        <v>-0.93387844736199999</v>
      </c>
      <c r="AR18" s="8">
        <f>+'RET ANORMALES'!R18-PRONOSTICOS!S22</f>
        <v>-0.30601975035800011</v>
      </c>
      <c r="AS18" s="8">
        <f>+'RET ANORMALES'!S18-PRONOSTICOS!T22</f>
        <v>-0.53893864640399991</v>
      </c>
      <c r="AT18" s="8">
        <f>+'RET ANORMALES'!T18-PRONOSTICOS!U22</f>
        <v>-0.46864803501399999</v>
      </c>
      <c r="AU18" s="8">
        <f>+'RET ANORMALES'!U18-PRONOSTICOS!V22</f>
        <v>0.29553391753999997</v>
      </c>
      <c r="AV18" s="8">
        <f>+'RET ANORMALES'!V18-PRONOSTICOS!W22</f>
        <v>1.801847654198</v>
      </c>
      <c r="AW18" s="8">
        <f>+'RET ANORMALES'!W18-PRONOSTICOS!X22</f>
        <v>-1.07993529735</v>
      </c>
      <c r="AX18" s="8">
        <f>+'RET ANORMALES'!X18-PRONOSTICOS!Y22</f>
        <v>1.610951538196</v>
      </c>
      <c r="AY18" s="8">
        <f>+'RET ANORMALES'!Y18-PRONOSTICOS!Z22</f>
        <v>0.2925598372399999</v>
      </c>
      <c r="BA18" s="8">
        <f t="shared" si="0"/>
        <v>1.0667473598668442</v>
      </c>
      <c r="BB18" s="5">
        <v>-4.2224103541289999</v>
      </c>
    </row>
    <row r="19" spans="1:54" x14ac:dyDescent="0.25">
      <c r="A19" s="6">
        <v>42641.618055555555</v>
      </c>
      <c r="B19" s="12">
        <v>3.368904569815097</v>
      </c>
      <c r="C19" s="5">
        <v>-3.1751071865405447E-2</v>
      </c>
      <c r="D19" s="5">
        <v>0</v>
      </c>
      <c r="E19" s="5">
        <v>-0.51414000000000004</v>
      </c>
      <c r="F19" s="5">
        <v>1.644774</v>
      </c>
      <c r="G19" s="13">
        <v>4.5909700000000004</v>
      </c>
      <c r="H19" s="13">
        <v>0</v>
      </c>
      <c r="I19" s="5">
        <v>0.73222100000000001</v>
      </c>
      <c r="J19" s="5">
        <v>5.001042</v>
      </c>
      <c r="K19" s="5">
        <v>0.52356100000000005</v>
      </c>
      <c r="L19" s="5">
        <v>0.675678</v>
      </c>
      <c r="M19" s="5">
        <v>0.26990599999999998</v>
      </c>
      <c r="N19" s="5">
        <v>-0.104987</v>
      </c>
      <c r="O19" s="5">
        <v>2.0367299999999999</v>
      </c>
      <c r="P19" s="5">
        <v>0.104167</v>
      </c>
      <c r="Q19" s="5">
        <v>2.3434590000000002</v>
      </c>
      <c r="R19" s="5">
        <v>1.334924</v>
      </c>
      <c r="S19" s="5">
        <v>3.814784</v>
      </c>
      <c r="T19" s="5">
        <v>2.828471</v>
      </c>
      <c r="U19" s="5">
        <v>-0.86021999999999998</v>
      </c>
      <c r="V19" s="5">
        <v>0.184332</v>
      </c>
      <c r="W19" s="5">
        <v>1.3841049999999999</v>
      </c>
      <c r="X19" s="5">
        <v>-1.300127</v>
      </c>
      <c r="Y19" s="5">
        <v>0</v>
      </c>
      <c r="AB19" s="8">
        <f>+'RET ANORMALES'!B19-PRONOSTICOS!C23</f>
        <v>1.3829544263350968</v>
      </c>
      <c r="AC19" s="8">
        <f>+'RET ANORMALES'!C19-PRONOSTICOS!D23</f>
        <v>-0.67001101998540558</v>
      </c>
      <c r="AD19" s="8">
        <f>+'RET ANORMALES'!D19-PRONOSTICOS!E23</f>
        <v>-1.2143531373599998</v>
      </c>
      <c r="AE19" s="8">
        <f>+'RET ANORMALES'!E19-PRONOSTICOS!F23</f>
        <v>-1.74677008436</v>
      </c>
      <c r="AF19" s="8">
        <f>+'RET ANORMALES'!F19-PRONOSTICOS!G23</f>
        <v>0.78919498943999999</v>
      </c>
      <c r="AG19" s="8">
        <f>+'RET ANORMALES'!G19-PRONOSTICOS!H23</f>
        <v>3.4285298315600006</v>
      </c>
      <c r="AH19" s="8">
        <f>+'RET ANORMALES'!H19-PRONOSTICOS!I23</f>
        <v>-0.56100322820000004</v>
      </c>
      <c r="AI19" s="8">
        <f>+'RET ANORMALES'!I19-PRONOSTICOS!J23</f>
        <v>0.18975785304000004</v>
      </c>
      <c r="AJ19" s="8">
        <f>+'RET ANORMALES'!J19-PRONOSTICOS!K23</f>
        <v>2.9765514891199998</v>
      </c>
      <c r="AK19" s="8">
        <f>+'RET ANORMALES'!K19-PRONOSTICOS!L23</f>
        <v>-0.41044811755999999</v>
      </c>
      <c r="AL19" s="8">
        <f>+'RET ANORMALES'!L19-PRONOSTICOS!M23</f>
        <v>0.40339857664000001</v>
      </c>
      <c r="AM19" s="8">
        <f>+'RET ANORMALES'!M19-PRONOSTICOS!N23</f>
        <v>-1.02737551824</v>
      </c>
      <c r="AN19" s="8">
        <f>+'RET ANORMALES'!N19-PRONOSTICOS!O23</f>
        <v>-2.5412469772000001</v>
      </c>
      <c r="AO19" s="8">
        <f>+'RET ANORMALES'!O19-PRONOSTICOS!P23</f>
        <v>1.0137601271999999</v>
      </c>
      <c r="AP19" s="8">
        <f>+'RET ANORMALES'!P19-PRONOSTICOS!Q23</f>
        <v>-1.4879876557600002</v>
      </c>
      <c r="AQ19" s="8">
        <f>+'RET ANORMALES'!Q19-PRONOSTICOS!R23</f>
        <v>0.93842939428000016</v>
      </c>
      <c r="AR19" s="8">
        <f>+'RET ANORMALES'!R19-PRONOSTICOS!S23</f>
        <v>0.27000490251999998</v>
      </c>
      <c r="AS19" s="8">
        <f>+'RET ANORMALES'!S19-PRONOSTICOS!T23</f>
        <v>1.78217672776</v>
      </c>
      <c r="AT19" s="8">
        <f>+'RET ANORMALES'!T19-PRONOSTICOS!U23</f>
        <v>2.05942999116</v>
      </c>
      <c r="AU19" s="8">
        <f>+'RET ANORMALES'!U19-PRONOSTICOS!V23</f>
        <v>-2.0849280675999999</v>
      </c>
      <c r="AV19" s="8">
        <f>+'RET ANORMALES'!V19-PRONOSTICOS!W23</f>
        <v>-0.97281219212000014</v>
      </c>
      <c r="AW19" s="8">
        <f>+'RET ANORMALES'!W19-PRONOSTICOS!X23</f>
        <v>0.31806845900000003</v>
      </c>
      <c r="AX19" s="8">
        <f>+'RET ANORMALES'!X19-PRONOSTICOS!Y23</f>
        <v>-2.4634139962399999</v>
      </c>
      <c r="AY19" s="8">
        <f>+'RET ANORMALES'!Y19-PRONOSTICOS!Z23</f>
        <v>-1.8913794856000001</v>
      </c>
      <c r="BA19" s="8">
        <f t="shared" si="0"/>
        <v>-1.5194727121703082</v>
      </c>
      <c r="BB19" s="5">
        <v>-6.8312738433019984</v>
      </c>
    </row>
    <row r="20" spans="1:54" x14ac:dyDescent="0.25">
      <c r="A20" s="6">
        <v>42642.652083333334</v>
      </c>
      <c r="B20" s="12">
        <v>-1.0065899934715146</v>
      </c>
      <c r="C20" s="5">
        <v>3.1751071865420484E-2</v>
      </c>
      <c r="D20" s="5">
        <v>-0.49751299999999998</v>
      </c>
      <c r="E20" s="5">
        <v>-0.17196900000000001</v>
      </c>
      <c r="F20" s="5">
        <v>-4.6753090000000004</v>
      </c>
      <c r="G20" s="13">
        <v>0.74508099999999999</v>
      </c>
      <c r="H20" s="13">
        <v>0.45766699999999999</v>
      </c>
      <c r="I20" s="5">
        <v>-1.4169750000000001</v>
      </c>
      <c r="J20" s="5">
        <v>1.2121360000000001</v>
      </c>
      <c r="K20" s="5">
        <v>-3.453198</v>
      </c>
      <c r="L20" s="5">
        <v>-1.0152369999999999</v>
      </c>
      <c r="M20" s="5">
        <v>-0.13486200000000001</v>
      </c>
      <c r="N20" s="5">
        <v>0.52383599999999997</v>
      </c>
      <c r="O20" s="5">
        <v>0.80321699999999996</v>
      </c>
      <c r="P20" s="5">
        <v>-0.67903100000000005</v>
      </c>
      <c r="Q20" s="5">
        <v>-2.549858</v>
      </c>
      <c r="R20" s="5">
        <v>-0.70450400000000002</v>
      </c>
      <c r="S20" s="5">
        <v>-0.77986900000000003</v>
      </c>
      <c r="T20" s="5">
        <v>-0.80000400000000005</v>
      </c>
      <c r="U20" s="5">
        <v>1.500564</v>
      </c>
      <c r="V20" s="5">
        <v>-0.369004</v>
      </c>
      <c r="W20" s="5">
        <v>0.27453699999999998</v>
      </c>
      <c r="X20" s="5">
        <v>-1.0965020000000001</v>
      </c>
      <c r="Y20" s="5">
        <v>-1.428218</v>
      </c>
      <c r="AB20" s="8">
        <f>+'RET ANORMALES'!B20-PRONOSTICOS!C24</f>
        <v>-0.12192559385951451</v>
      </c>
      <c r="AC20" s="8">
        <f>+'RET ANORMALES'!C20-PRONOSTICOS!D24</f>
        <v>0.13848663629342051</v>
      </c>
      <c r="AD20" s="8">
        <f>+'RET ANORMALES'!D20-PRONOSTICOS!E24</f>
        <v>6.0980574984000002E-2</v>
      </c>
      <c r="AE20" s="8">
        <f>+'RET ANORMALES'!E20-PRONOSTICOS!F24</f>
        <v>0.46525134928400003</v>
      </c>
      <c r="AF20" s="8">
        <f>+'RET ANORMALES'!F20-PRONOSTICOS!G24</f>
        <v>-4.191790635936</v>
      </c>
      <c r="AG20" s="8">
        <f>+'RET ANORMALES'!G20-PRONOSTICOS!H24</f>
        <v>1.2537786510359998</v>
      </c>
      <c r="AH20" s="8">
        <f>+'RET ANORMALES'!H20-PRONOSTICOS!I24</f>
        <v>0.54532343857999999</v>
      </c>
      <c r="AI20" s="8">
        <f>+'RET ANORMALES'!I20-PRONOSTICOS!J24</f>
        <v>-1.1279030667760002</v>
      </c>
      <c r="AJ20" s="8">
        <f>+'RET ANORMALES'!J20-PRONOSTICOS!K24</f>
        <v>2.374969382672</v>
      </c>
      <c r="AK20" s="8">
        <f>+'RET ANORMALES'!K20-PRONOSTICOS!L24</f>
        <v>-3.0019477576360001</v>
      </c>
      <c r="AL20" s="8">
        <f>+'RET ANORMALES'!L20-PRONOSTICOS!M24</f>
        <v>-0.96469913161599996</v>
      </c>
      <c r="AM20" s="8">
        <f>+'RET ANORMALES'!M20-PRONOSTICOS!N24</f>
        <v>0.73115386065599997</v>
      </c>
      <c r="AN20" s="8">
        <f>+'RET ANORMALES'!N20-PRONOSTICOS!O24</f>
        <v>1.7170057866799999</v>
      </c>
      <c r="AO20" s="8">
        <f>+'RET ANORMALES'!O20-PRONOSTICOS!P24</f>
        <v>1.2032148783199998</v>
      </c>
      <c r="AP20" s="8">
        <f>+'RET ANORMALES'!P20-PRONOSTICOS!Q24</f>
        <v>0.2636400199440001</v>
      </c>
      <c r="AQ20" s="8">
        <f>+'RET ANORMALES'!Q20-PRONOSTICOS!R24</f>
        <v>-2.0287923461319997</v>
      </c>
      <c r="AR20" s="8">
        <f>+'RET ANORMALES'!R20-PRONOSTICOS!S24</f>
        <v>-0.35600203778799999</v>
      </c>
      <c r="AS20" s="8">
        <f>+'RET ANORMALES'!S20-PRONOSTICOS!T24</f>
        <v>-4.959305674399983E-2</v>
      </c>
      <c r="AT20" s="8">
        <f>+'RET ANORMALES'!T20-PRONOSTICOS!U24</f>
        <v>-0.54828854220400003</v>
      </c>
      <c r="AU20" s="8">
        <f>+'RET ANORMALES'!U20-PRONOSTICOS!V24</f>
        <v>2.0560793184400001</v>
      </c>
      <c r="AV20" s="8">
        <f>+'RET ANORMALES'!V20-PRONOSTICOS!W24</f>
        <v>0.16103712802799997</v>
      </c>
      <c r="AW20" s="8">
        <f>+'RET ANORMALES'!W20-PRONOSTICOS!X24</f>
        <v>0.64922815289999991</v>
      </c>
      <c r="AX20" s="8">
        <f>+'RET ANORMALES'!X20-PRONOSTICOS!Y24</f>
        <v>-0.61380628114399993</v>
      </c>
      <c r="AY20" s="8">
        <f>+'RET ANORMALES'!Y20-PRONOSTICOS!Z24</f>
        <v>-0.46326253735999989</v>
      </c>
      <c r="BA20" s="8">
        <f t="shared" si="0"/>
        <v>-1.847861809378095</v>
      </c>
      <c r="BB20" s="5">
        <v>-3.0734741528569987</v>
      </c>
    </row>
    <row r="21" spans="1:54" x14ac:dyDescent="0.25">
      <c r="A21" s="6">
        <v>42643.552083333336</v>
      </c>
      <c r="B21" s="12">
        <v>1.5444322427473556</v>
      </c>
      <c r="C21" s="5">
        <v>-0.63694482854798229</v>
      </c>
      <c r="D21" s="5">
        <v>-1.507566</v>
      </c>
      <c r="E21" s="5">
        <v>-1.2121360000000001</v>
      </c>
      <c r="F21" s="5">
        <v>-6.5336559999999997</v>
      </c>
      <c r="G21" s="13">
        <v>0.73956999999999995</v>
      </c>
      <c r="H21" s="13">
        <v>-0.91743799999999998</v>
      </c>
      <c r="I21" s="5">
        <v>5.2839999999999998E-2</v>
      </c>
      <c r="J21" s="5">
        <v>0.40080199999999999</v>
      </c>
      <c r="K21" s="5">
        <v>1.3423020000000001</v>
      </c>
      <c r="L21" s="5">
        <v>-0.34071600000000002</v>
      </c>
      <c r="M21" s="5">
        <v>-0.81301299999999999</v>
      </c>
      <c r="N21" s="5">
        <v>-2.7544110000000002</v>
      </c>
      <c r="O21" s="5">
        <v>-0.80321699999999996</v>
      </c>
      <c r="P21" s="5">
        <v>-1.4252020000000001</v>
      </c>
      <c r="Q21" s="5">
        <v>0.72053800000000001</v>
      </c>
      <c r="R21" s="5">
        <v>-0.47244199999999997</v>
      </c>
      <c r="S21" s="5">
        <v>-0.57102200000000003</v>
      </c>
      <c r="T21" s="5">
        <v>1.197619</v>
      </c>
      <c r="U21" s="5">
        <v>0.84746299999999997</v>
      </c>
      <c r="V21" s="5">
        <v>-0.18501400000000001</v>
      </c>
      <c r="W21" s="5">
        <v>1.0906720000000001</v>
      </c>
      <c r="X21" s="5">
        <v>-1.7798020000000001</v>
      </c>
      <c r="Y21" s="5">
        <v>-0.64137</v>
      </c>
      <c r="AB21" s="8">
        <f>+'RET ANORMALES'!B21-PRONOSTICOS!C25</f>
        <v>2.0819417715163557</v>
      </c>
      <c r="AC21" s="8">
        <f>+'RET ANORMALES'!C21-PRONOSTICOS!D25</f>
        <v>-0.62030454408698232</v>
      </c>
      <c r="AD21" s="8">
        <f>+'RET ANORMALES'!D21-PRONOSTICOS!E25</f>
        <v>-1.1634698518419999</v>
      </c>
      <c r="AE21" s="8">
        <f>+'RET ANORMALES'!E21-PRONOSTICOS!F25</f>
        <v>-0.80104412461700014</v>
      </c>
      <c r="AF21" s="8">
        <f>+'RET ANORMALES'!F21-PRONOSTICOS!G25</f>
        <v>-6.2120800246319998</v>
      </c>
      <c r="AG21" s="8">
        <f>+'RET ANORMALES'!G21-PRONOSTICOS!H25</f>
        <v>1.0461702864569999</v>
      </c>
      <c r="AH21" s="8">
        <f>+'RET ANORMALES'!H21-PRONOSTICOS!I25</f>
        <v>-0.90822656316499994</v>
      </c>
      <c r="AI21" s="8">
        <f>+'RET ANORMALES'!I21-PRONOSTICOS!J25</f>
        <v>0.24135107803800002</v>
      </c>
      <c r="AJ21" s="8">
        <f>+'RET ANORMALES'!J21-PRONOSTICOS!K25</f>
        <v>1.1781795863640001</v>
      </c>
      <c r="AK21" s="8">
        <f>+'RET ANORMALES'!K21-PRONOSTICOS!L25</f>
        <v>1.6260273005930002</v>
      </c>
      <c r="AL21" s="8">
        <f>+'RET ANORMALES'!L21-PRONOSTICOS!M25</f>
        <v>-0.32921771479200002</v>
      </c>
      <c r="AM21" s="8">
        <f>+'RET ANORMALES'!M21-PRONOSTICOS!N25</f>
        <v>-0.20861332322799997</v>
      </c>
      <c r="AN21" s="8">
        <f>+'RET ANORMALES'!N21-PRONOSTICOS!O25</f>
        <v>-2.0001626365900003</v>
      </c>
      <c r="AO21" s="8">
        <f>+'RET ANORMALES'!O21-PRONOSTICOS!P25</f>
        <v>-0.57530428966000002</v>
      </c>
      <c r="AP21" s="8">
        <f>+'RET ANORMALES'!P21-PRONOSTICOS!Q25</f>
        <v>-0.78907756332200008</v>
      </c>
      <c r="AQ21" s="8">
        <f>+'RET ANORMALES'!Q21-PRONOSTICOS!R25</f>
        <v>1.0086732687410001</v>
      </c>
      <c r="AR21" s="8">
        <f>+'RET ANORMALES'!R21-PRONOSTICOS!S25</f>
        <v>-0.29487068628099999</v>
      </c>
      <c r="AS21" s="8">
        <f>+'RET ANORMALES'!S21-PRONOSTICOS!T25</f>
        <v>-0.17487254827799992</v>
      </c>
      <c r="AT21" s="8">
        <f>+'RET ANORMALES'!T21-PRONOSTICOS!U25</f>
        <v>1.3258903053269999</v>
      </c>
      <c r="AU21" s="8">
        <f>+'RET ANORMALES'!U21-PRONOSTICOS!V25</f>
        <v>1.18768880103</v>
      </c>
      <c r="AV21" s="8">
        <f>+'RET ANORMALES'!V21-PRONOSTICOS!W25</f>
        <v>0.14098907516100001</v>
      </c>
      <c r="AW21" s="8">
        <f>+'RET ANORMALES'!W21-PRONOSTICOS!X25</f>
        <v>1.2911302041750001</v>
      </c>
      <c r="AX21" s="8">
        <f>+'RET ANORMALES'!X21-PRONOSTICOS!Y25</f>
        <v>-1.496161538578</v>
      </c>
      <c r="AY21" s="8">
        <f>+'RET ANORMALES'!Y21-PRONOSTICOS!Z25</f>
        <v>-2.1842519819999962E-2</v>
      </c>
      <c r="BA21" s="8">
        <f t="shared" si="0"/>
        <v>-4.4672062514896238</v>
      </c>
      <c r="BB21" s="5">
        <v>-3.5851905027299988</v>
      </c>
    </row>
    <row r="22" spans="1:54" x14ac:dyDescent="0.25">
      <c r="A22" s="6">
        <v>42646.647916666669</v>
      </c>
      <c r="B22" s="12">
        <v>-2.3256862164267234</v>
      </c>
      <c r="C22" s="5">
        <v>0.44628700148982986</v>
      </c>
      <c r="D22" s="5">
        <v>0.75662399999999996</v>
      </c>
      <c r="E22" s="5">
        <v>-0.34904000000000002</v>
      </c>
      <c r="F22" s="5">
        <v>1.2692829999999999</v>
      </c>
      <c r="G22" s="13">
        <v>1.0471299999999999</v>
      </c>
      <c r="H22" s="13">
        <v>0</v>
      </c>
      <c r="I22" s="5">
        <v>0.78927000000000003</v>
      </c>
      <c r="J22" s="5">
        <v>1.1928570000000001</v>
      </c>
      <c r="K22" s="5">
        <v>-2.9772159999999999</v>
      </c>
      <c r="L22" s="5">
        <v>-0.51326000000000005</v>
      </c>
      <c r="M22" s="5">
        <v>-0.13614699999999999</v>
      </c>
      <c r="N22" s="5">
        <v>-0.97140499999999996</v>
      </c>
      <c r="O22" s="5">
        <v>-1.2170540000000001</v>
      </c>
      <c r="P22" s="5">
        <v>5.3149000000000002E-2</v>
      </c>
      <c r="Q22" s="5">
        <v>-1.030937</v>
      </c>
      <c r="R22" s="5">
        <v>0.31520900000000002</v>
      </c>
      <c r="S22" s="5">
        <v>-1.0795349999999999</v>
      </c>
      <c r="T22" s="5">
        <v>-2.4097550000000001</v>
      </c>
      <c r="U22" s="5">
        <v>-1.0604549999999999</v>
      </c>
      <c r="V22" s="5">
        <v>-1.1173299999999999</v>
      </c>
      <c r="W22" s="5">
        <v>-6.7820000000000005E-2</v>
      </c>
      <c r="X22" s="5">
        <v>-1.2422519999999999</v>
      </c>
      <c r="Y22" s="5">
        <v>-0.537636</v>
      </c>
      <c r="AB22" s="8">
        <f>+'RET ANORMALES'!B22-PRONOSTICOS!C26</f>
        <v>-1.5905777604147233</v>
      </c>
      <c r="AC22" s="8">
        <f>+'RET ANORMALES'!C22-PRONOSTICOS!D26</f>
        <v>0.51420909751782984</v>
      </c>
      <c r="AD22" s="8">
        <f>+'RET ANORMALES'!D22-PRONOSTICOS!E26</f>
        <v>1.2227541597839999</v>
      </c>
      <c r="AE22" s="8">
        <f>+'RET ANORMALES'!E22-PRONOSTICOS!F26</f>
        <v>0.19076314408399997</v>
      </c>
      <c r="AF22" s="8">
        <f>+'RET ANORMALES'!F22-PRONOSTICOS!G26</f>
        <v>1.6830358248639998</v>
      </c>
      <c r="AG22" s="8">
        <f>+'RET ANORMALES'!G22-PRONOSTICOS!H26</f>
        <v>1.4687631602359998</v>
      </c>
      <c r="AH22" s="8">
        <f>+'RET ANORMALES'!H22-PRONOSTICOS!I26</f>
        <v>5.3861964580000019E-2</v>
      </c>
      <c r="AI22" s="8">
        <f>+'RET ANORMALES'!I22-PRONOSTICOS!J26</f>
        <v>1.0350198460240001</v>
      </c>
      <c r="AJ22" s="8">
        <f>+'RET ANORMALES'!J22-PRONOSTICOS!K26</f>
        <v>2.1896342210720001</v>
      </c>
      <c r="AK22" s="8">
        <f>+'RET ANORMALES'!K22-PRONOSTICOS!L26</f>
        <v>-2.5981362868359996</v>
      </c>
      <c r="AL22" s="8">
        <f>+'RET ANORMALES'!L22-PRONOSTICOS!M26</f>
        <v>-0.47954056681600005</v>
      </c>
      <c r="AM22" s="8">
        <f>+'RET ANORMALES'!M22-PRONOSTICOS!N26</f>
        <v>0.617163383856</v>
      </c>
      <c r="AN22" s="8">
        <f>+'RET ANORMALES'!N22-PRONOSTICOS!O26</f>
        <v>3.2675382680000031E-2</v>
      </c>
      <c r="AO22" s="8">
        <f>+'RET ANORMALES'!O22-PRONOSTICOS!P26</f>
        <v>-0.89119121768000009</v>
      </c>
      <c r="AP22" s="8">
        <f>+'RET ANORMALES'!P22-PRONOSTICOS!Q26</f>
        <v>0.86375831674400005</v>
      </c>
      <c r="AQ22" s="8">
        <f>+'RET ANORMALES'!Q22-PRONOSTICOS!R26</f>
        <v>-0.61021884653199998</v>
      </c>
      <c r="AR22" s="8">
        <f>+'RET ANORMALES'!R22-PRONOSTICOS!S26</f>
        <v>0.59007323861200001</v>
      </c>
      <c r="AS22" s="8">
        <f>+'RET ANORMALES'!S22-PRONOSTICOS!T26</f>
        <v>-0.49320231354399979</v>
      </c>
      <c r="AT22" s="8">
        <f>+'RET ANORMALES'!T22-PRONOSTICOS!U26</f>
        <v>-2.2112198610039999</v>
      </c>
      <c r="AU22" s="8">
        <f>+'RET ANORMALES'!U22-PRONOSTICOS!V26</f>
        <v>-0.59768741355999999</v>
      </c>
      <c r="AV22" s="8">
        <f>+'RET ANORMALES'!V22-PRONOSTICOS!W26</f>
        <v>-0.67518942037199992</v>
      </c>
      <c r="AW22" s="8">
        <f>+'RET ANORMALES'!W22-PRONOSTICOS!X26</f>
        <v>0.23181078289999996</v>
      </c>
      <c r="AX22" s="8">
        <f>+'RET ANORMALES'!X22-PRONOSTICOS!Y26</f>
        <v>-0.84531021794399996</v>
      </c>
      <c r="AY22" s="8">
        <f>+'RET ANORMALES'!Y22-PRONOSTICOS!Z26</f>
        <v>0.27850747064000003</v>
      </c>
      <c r="BA22" s="8">
        <f t="shared" si="0"/>
        <v>-2.0243911108894452E-2</v>
      </c>
      <c r="BB22" s="5">
        <v>-0.93797849795100041</v>
      </c>
    </row>
    <row r="23" spans="1:54" x14ac:dyDescent="0.25">
      <c r="A23" s="6">
        <v>42647.645138888889</v>
      </c>
      <c r="B23" s="12">
        <v>0.39138993211363149</v>
      </c>
      <c r="C23" s="5">
        <v>3.1801558544378682E-2</v>
      </c>
      <c r="D23" s="5">
        <v>0.37617600000000001</v>
      </c>
      <c r="E23" s="5">
        <v>0.17467299999999999</v>
      </c>
      <c r="F23" s="5">
        <v>-0.36101100000000003</v>
      </c>
      <c r="G23" s="13">
        <v>0</v>
      </c>
      <c r="H23" s="13">
        <v>-1.860519</v>
      </c>
      <c r="I23" s="5">
        <v>-0.89497800000000005</v>
      </c>
      <c r="J23" s="5">
        <v>0.78740600000000005</v>
      </c>
      <c r="K23" s="5">
        <v>0.27434900000000001</v>
      </c>
      <c r="L23" s="5">
        <v>2.3729930000000001</v>
      </c>
      <c r="M23" s="5">
        <v>0.40788600000000003</v>
      </c>
      <c r="N23" s="5">
        <v>-0.87146500000000005</v>
      </c>
      <c r="O23" s="5">
        <v>0.81301299999999999</v>
      </c>
      <c r="P23" s="5">
        <v>1.004502</v>
      </c>
      <c r="Q23" s="5">
        <v>0.92832000000000003</v>
      </c>
      <c r="R23" s="5">
        <v>0.31421900000000003</v>
      </c>
      <c r="S23" s="5">
        <v>0.57720199999999999</v>
      </c>
      <c r="T23" s="5">
        <v>0.40567999999999999</v>
      </c>
      <c r="U23" s="5">
        <v>0.84926199999999996</v>
      </c>
      <c r="V23" s="5">
        <v>0.373832</v>
      </c>
      <c r="W23" s="5">
        <v>-0.68073799999999995</v>
      </c>
      <c r="X23" s="5">
        <v>-0.56980200000000003</v>
      </c>
      <c r="Y23" s="5">
        <v>1.4981549999999999</v>
      </c>
      <c r="AB23" s="8">
        <f>+'RET ANORMALES'!B23-PRONOSTICOS!C27</f>
        <v>-6.4415342329368463E-2</v>
      </c>
      <c r="AC23" s="8">
        <f>+'RET ANORMALES'!C23-PRONOSTICOS!D27</f>
        <v>-0.20934792982262132</v>
      </c>
      <c r="AD23" s="8">
        <f>+'RET ANORMALES'!D23-PRONOSTICOS!E27</f>
        <v>0.10681643797400003</v>
      </c>
      <c r="AE23" s="8">
        <f>+'RET ANORMALES'!E23-PRONOSTICOS!F27</f>
        <v>-6.1256899101000017E-2</v>
      </c>
      <c r="AF23" s="8">
        <f>+'RET ANORMALES'!F23-PRONOSTICOS!G27</f>
        <v>-0.502801047896</v>
      </c>
      <c r="AG23" s="8">
        <f>+'RET ANORMALES'!G23-PRONOSTICOS!H27</f>
        <v>-0.271661235379</v>
      </c>
      <c r="AH23" s="8">
        <f>+'RET ANORMALES'!H23-PRONOSTICOS!I27</f>
        <v>-2.0757623757450001</v>
      </c>
      <c r="AI23" s="8">
        <f>+'RET ANORMALES'!I23-PRONOSTICOS!J27</f>
        <v>-0.99420186238600006</v>
      </c>
      <c r="AJ23" s="8">
        <f>+'RET ANORMALES'!J23-PRONOSTICOS!K27</f>
        <v>0.46187828209199999</v>
      </c>
      <c r="AK23" s="8">
        <f>+'RET ANORMALES'!K23-PRONOSTICOS!L27</f>
        <v>7.8734909029000016E-2</v>
      </c>
      <c r="AL23" s="8">
        <f>+'RET ANORMALES'!L23-PRONOSTICOS!M27</f>
        <v>2.2727872616239999</v>
      </c>
      <c r="AM23" s="8">
        <f>+'RET ANORMALES'!M23-PRONOSTICOS!N27</f>
        <v>0.26372285931600004</v>
      </c>
      <c r="AN23" s="8">
        <f>+'RET ANORMALES'!N23-PRONOSTICOS!O27</f>
        <v>-1.3731032272700001</v>
      </c>
      <c r="AO23" s="8">
        <f>+'RET ANORMALES'!O23-PRONOSTICOS!P27</f>
        <v>0.54853813602000001</v>
      </c>
      <c r="AP23" s="8">
        <f>+'RET ANORMALES'!P23-PRONOSTICOS!Q27</f>
        <v>0.76350419353400001</v>
      </c>
      <c r="AQ23" s="8">
        <f>+'RET ANORMALES'!Q23-PRONOSTICOS!R27</f>
        <v>0.54997117447300004</v>
      </c>
      <c r="AR23" s="8">
        <f>+'RET ANORMALES'!R23-PRONOSTICOS!S27</f>
        <v>2.7061679070000677E-3</v>
      </c>
      <c r="AS23" s="8">
        <f>+'RET ANORMALES'!S23-PRONOSTICOS!T27</f>
        <v>1.7314771665999928E-2</v>
      </c>
      <c r="AT23" s="8">
        <f>+'RET ANORMALES'!T23-PRONOSTICOS!U27</f>
        <v>0.18074034873100001</v>
      </c>
      <c r="AU23" s="8">
        <f>+'RET ANORMALES'!U23-PRONOSTICOS!V27</f>
        <v>0.57347955059</v>
      </c>
      <c r="AV23" s="8">
        <f>+'RET ANORMALES'!V23-PRONOSTICOS!W27</f>
        <v>0.11602065873299999</v>
      </c>
      <c r="AW23" s="8">
        <f>+'RET ANORMALES'!W23-PRONOSTICOS!X27</f>
        <v>-0.97881281872499992</v>
      </c>
      <c r="AX23" s="8">
        <f>+'RET ANORMALES'!X23-PRONOSTICOS!Y27</f>
        <v>-0.85571867423400005</v>
      </c>
      <c r="AY23" s="8">
        <f>+'RET ANORMALES'!Y23-PRONOSTICOS!Z27</f>
        <v>1.1293088255399999</v>
      </c>
      <c r="BA23" s="8">
        <f t="shared" si="0"/>
        <v>-0.32155783565898988</v>
      </c>
      <c r="BB23" s="5">
        <v>0.23482691757500007</v>
      </c>
    </row>
    <row r="24" spans="1:54" x14ac:dyDescent="0.25">
      <c r="A24" s="6">
        <v>42648.650694444441</v>
      </c>
      <c r="B24" s="12">
        <v>-0.39138993211363288</v>
      </c>
      <c r="C24" s="5">
        <v>-6.3613233697334667E-2</v>
      </c>
      <c r="D24" s="5">
        <v>0</v>
      </c>
      <c r="E24" s="5">
        <v>0.868815</v>
      </c>
      <c r="F24" s="5">
        <v>0.72072400000000003</v>
      </c>
      <c r="G24" s="13">
        <v>0.93313299999999999</v>
      </c>
      <c r="H24" s="13">
        <v>0</v>
      </c>
      <c r="I24" s="5">
        <v>5.2867999999999998E-2</v>
      </c>
      <c r="J24" s="5">
        <v>2.7080959999999998</v>
      </c>
      <c r="K24" s="5">
        <v>0</v>
      </c>
      <c r="L24" s="5">
        <v>-1.5190170000000001</v>
      </c>
      <c r="M24" s="5">
        <v>-0.40788600000000003</v>
      </c>
      <c r="N24" s="5">
        <v>1.8428709999999999</v>
      </c>
      <c r="O24" s="5">
        <v>-0.40567999999999999</v>
      </c>
      <c r="P24" s="5">
        <v>0.99451199999999995</v>
      </c>
      <c r="Q24" s="5">
        <v>-0.82474700000000001</v>
      </c>
      <c r="R24" s="5">
        <v>0.85904499999999995</v>
      </c>
      <c r="S24" s="5">
        <v>7.1916999999999995E-2</v>
      </c>
      <c r="T24" s="5">
        <v>0</v>
      </c>
      <c r="U24" s="5">
        <v>0.632247</v>
      </c>
      <c r="V24" s="5">
        <v>-0.18674099999999999</v>
      </c>
      <c r="W24" s="5">
        <v>-1.167997</v>
      </c>
      <c r="X24" s="5">
        <v>0.56980200000000003</v>
      </c>
      <c r="Y24" s="5">
        <v>0.423954</v>
      </c>
      <c r="AB24" s="8">
        <f>+'RET ANORMALES'!B24-PRONOSTICOS!C28</f>
        <v>-1.003296085927633</v>
      </c>
      <c r="AC24" s="8">
        <f>+'RET ANORMALES'!C24-PRONOSTICOS!D28</f>
        <v>-0.34527476326333467</v>
      </c>
      <c r="AD24" s="8">
        <f>+'RET ANORMALES'!D24-PRONOSTICOS!E28</f>
        <v>-0.36576502734799998</v>
      </c>
      <c r="AE24" s="8">
        <f>+'RET ANORMALES'!E24-PRONOSTICOS!F28</f>
        <v>0.53120467930199999</v>
      </c>
      <c r="AF24" s="8">
        <f>+'RET ANORMALES'!F24-PRONOSTICOS!G28</f>
        <v>0.50611530139200012</v>
      </c>
      <c r="AG24" s="8">
        <f>+'RET ANORMALES'!G24-PRONOSTICOS!H28</f>
        <v>0.57059711765800003</v>
      </c>
      <c r="AH24" s="8">
        <f>+'RET ANORMALES'!H24-PRONOSTICOS!I28</f>
        <v>-0.25051677901000002</v>
      </c>
      <c r="AI24" s="8">
        <f>+'RET ANORMALES'!I24-PRONOSTICOS!J28</f>
        <v>-9.1573830628000008E-2</v>
      </c>
      <c r="AJ24" s="8">
        <f>+'RET ANORMALES'!J24-PRONOSTICOS!K28</f>
        <v>2.2092450946159996</v>
      </c>
      <c r="AK24" s="8">
        <f>+'RET ANORMALES'!K24-PRONOSTICOS!L28</f>
        <v>-0.27094297995800004</v>
      </c>
      <c r="AL24" s="8">
        <f>+'RET ANORMALES'!L24-PRONOSTICOS!M28</f>
        <v>-1.6367771896480001</v>
      </c>
      <c r="AM24" s="8">
        <f>+'RET ANORMALES'!M24-PRONOSTICOS!N28</f>
        <v>-0.66968688623200001</v>
      </c>
      <c r="AN24" s="8">
        <f>+'RET ANORMALES'!N24-PRONOSTICOS!O28</f>
        <v>1.1438683515399999</v>
      </c>
      <c r="AO24" s="8">
        <f>+'RET ANORMALES'!O24-PRONOSTICOS!P28</f>
        <v>-0.74753429404000005</v>
      </c>
      <c r="AP24" s="8">
        <f>+'RET ANORMALES'!P24-PRONOSTICOS!Q28</f>
        <v>0.61567314553199992</v>
      </c>
      <c r="AQ24" s="8">
        <f>+'RET ANORMALES'!Q24-PRONOSTICOS!R28</f>
        <v>-1.3078347792460001</v>
      </c>
      <c r="AR24" s="8">
        <f>+'RET ANORMALES'!R24-PRONOSTICOS!S28</f>
        <v>0.47067187648599995</v>
      </c>
      <c r="AS24" s="8">
        <f>+'RET ANORMALES'!S24-PRONOSTICOS!T28</f>
        <v>-0.63821279593199998</v>
      </c>
      <c r="AT24" s="8">
        <f>+'RET ANORMALES'!T24-PRONOSTICOS!U28</f>
        <v>-0.280447271562</v>
      </c>
      <c r="AU24" s="8">
        <f>+'RET ANORMALES'!U24-PRONOSTICOS!V28</f>
        <v>0.25965794982000001</v>
      </c>
      <c r="AV24" s="8">
        <f>+'RET ANORMALES'!V24-PRONOSTICOS!W28</f>
        <v>-0.53629963376599998</v>
      </c>
      <c r="AW24" s="8">
        <f>+'RET ANORMALES'!W24-PRONOSTICOS!X28</f>
        <v>-1.5444170150500001</v>
      </c>
      <c r="AX24" s="8">
        <f>+'RET ANORMALES'!X24-PRONOSTICOS!Y28</f>
        <v>0.194378585868</v>
      </c>
      <c r="AY24" s="8">
        <f>+'RET ANORMALES'!Y24-PRONOSTICOS!Z28</f>
        <v>-0.10021654508000005</v>
      </c>
      <c r="BA24" s="8">
        <f t="shared" si="0"/>
        <v>-3.2873837744769685</v>
      </c>
      <c r="BB24" s="5">
        <v>-5.9356696360020003</v>
      </c>
    </row>
    <row r="25" spans="1:54" x14ac:dyDescent="0.25">
      <c r="A25" s="6">
        <v>42649.646527777775</v>
      </c>
      <c r="B25" s="12">
        <v>0</v>
      </c>
      <c r="C25" s="5">
        <v>-6.3653725892110463E-2</v>
      </c>
      <c r="D25" s="5">
        <v>0.12507799999999999</v>
      </c>
      <c r="E25" s="5">
        <v>0.34542299999999998</v>
      </c>
      <c r="F25" s="5">
        <v>1.4260489999999999</v>
      </c>
      <c r="G25" s="13">
        <v>0.103146</v>
      </c>
      <c r="H25" s="13">
        <v>1.3986240000000001</v>
      </c>
      <c r="I25" s="5">
        <v>-0.105764</v>
      </c>
      <c r="J25" s="5">
        <v>1.1385320000000001</v>
      </c>
      <c r="K25" s="5">
        <v>0</v>
      </c>
      <c r="L25" s="5">
        <v>1.0152369999999999</v>
      </c>
      <c r="M25" s="5">
        <v>-0.13633300000000001</v>
      </c>
      <c r="N25" s="5">
        <v>0.96206000000000003</v>
      </c>
      <c r="O25" s="5">
        <v>0.80972100000000002</v>
      </c>
      <c r="P25" s="5">
        <v>-0.26075599999999999</v>
      </c>
      <c r="Q25" s="5">
        <v>0.619197</v>
      </c>
      <c r="R25" s="5">
        <v>-0.54581000000000002</v>
      </c>
      <c r="S25" s="5">
        <v>-0.649119</v>
      </c>
      <c r="T25" s="5">
        <v>-0.40567999999999999</v>
      </c>
      <c r="U25" s="5">
        <v>0</v>
      </c>
      <c r="V25" s="5">
        <v>0.93023900000000004</v>
      </c>
      <c r="W25" s="5">
        <v>0.13812199999999999</v>
      </c>
      <c r="X25" s="5">
        <v>2.2472859999999999</v>
      </c>
      <c r="Y25" s="5">
        <v>0</v>
      </c>
      <c r="AB25" s="8">
        <f>+'RET ANORMALES'!B25-PRONOSTICOS!C29</f>
        <v>-0.228870278097</v>
      </c>
      <c r="AC25" s="8">
        <f>+'RET ANORMALES'!C25-PRONOSTICOS!D29</f>
        <v>-0.24590796678511048</v>
      </c>
      <c r="AD25" s="8">
        <f>+'RET ANORMALES'!D25-PRONOSTICOS!E29</f>
        <v>-4.1300522540000106E-3</v>
      </c>
      <c r="AE25" s="8">
        <f>+'RET ANORMALES'!E25-PRONOSTICOS!F29</f>
        <v>0.25731319132099995</v>
      </c>
      <c r="AF25" s="8">
        <f>+'RET ANORMALES'!F25-PRONOSTICOS!G29</f>
        <v>1.3901206250159999</v>
      </c>
      <c r="AG25" s="8">
        <f>+'RET ANORMALES'!G25-PRONOSTICOS!H29</f>
        <v>-3.6404271240999972E-2</v>
      </c>
      <c r="AH25" s="8">
        <f>+'RET ANORMALES'!H25-PRONOSTICOS!I29</f>
        <v>1.2346600896450002</v>
      </c>
      <c r="AI25" s="8">
        <f>+'RET ANORMALES'!I25-PRONOSTICOS!J29</f>
        <v>-0.13925127269400001</v>
      </c>
      <c r="AJ25" s="8">
        <f>+'RET ANORMALES'!J25-PRONOSTICOS!K29</f>
        <v>1.064976577668</v>
      </c>
      <c r="AK25" s="8">
        <f>+'RET ANORMALES'!K25-PRONOSTICOS!L29</f>
        <v>-8.6103105409E-2</v>
      </c>
      <c r="AL25" s="8">
        <f>+'RET ANORMALES'!L25-PRONOSTICOS!M29</f>
        <v>0.94055142109599998</v>
      </c>
      <c r="AM25" s="8">
        <f>+'RET ANORMALES'!M25-PRONOSTICOS!N29</f>
        <v>-0.10947774883600001</v>
      </c>
      <c r="AN25" s="8">
        <f>+'RET ANORMALES'!N25-PRONOSTICOS!O29</f>
        <v>0.74734452667000006</v>
      </c>
      <c r="AO25" s="8">
        <f>+'RET ANORMALES'!O25-PRONOSTICOS!P29</f>
        <v>0.65773813958000005</v>
      </c>
      <c r="AP25" s="8">
        <f>+'RET ANORMALES'!P25-PRONOSTICOS!Q29</f>
        <v>-0.30136443101400001</v>
      </c>
      <c r="AQ25" s="8">
        <f>+'RET ANORMALES'!Q25-PRONOSTICOS!R29</f>
        <v>0.39311467146699997</v>
      </c>
      <c r="AR25" s="8">
        <f>+'RET ANORMALES'!R25-PRONOSTICOS!S29</f>
        <v>-0.74558553744699996</v>
      </c>
      <c r="AS25" s="8">
        <f>+'RET ANORMALES'!S25-PRONOSTICOS!T29</f>
        <v>-0.99058787818600003</v>
      </c>
      <c r="AT25" s="8">
        <f>+'RET ANORMALES'!T25-PRONOSTICOS!U29</f>
        <v>-0.54992425955099999</v>
      </c>
      <c r="AU25" s="8">
        <f>+'RET ANORMALES'!U25-PRONOSTICOS!V29</f>
        <v>-0.13504778038999998</v>
      </c>
      <c r="AV25" s="8">
        <f>+'RET ANORMALES'!V25-PRONOSTICOS!W29</f>
        <v>0.80580725000700004</v>
      </c>
      <c r="AW25" s="8">
        <f>+'RET ANORMALES'!W25-PRONOSTICOS!X29</f>
        <v>-4.6056811775000012E-2</v>
      </c>
      <c r="AX25" s="8">
        <f>+'RET ANORMALES'!X25-PRONOSTICOS!Y29</f>
        <v>2.0914916657139999</v>
      </c>
      <c r="AY25" s="8">
        <f>+'RET ANORMALES'!Y25-PRONOSTICOS!Z29</f>
        <v>-0.14304004434000001</v>
      </c>
      <c r="BA25" s="8">
        <f t="shared" si="0"/>
        <v>5.821366720164888</v>
      </c>
      <c r="BB25" s="5">
        <v>2.9603864496200005</v>
      </c>
    </row>
    <row r="26" spans="1:54" x14ac:dyDescent="0.25">
      <c r="A26" s="6">
        <v>42650.65</v>
      </c>
      <c r="B26" s="12">
        <v>1.5564516541111548</v>
      </c>
      <c r="C26" s="5">
        <v>-0.31887782122408181</v>
      </c>
      <c r="D26" s="5">
        <v>0.12492200000000001</v>
      </c>
      <c r="E26" s="5">
        <v>0.51590800000000003</v>
      </c>
      <c r="F26" s="5">
        <v>2.9644720000000002</v>
      </c>
      <c r="G26" s="13">
        <v>0.71905799999999997</v>
      </c>
      <c r="H26" s="13">
        <v>1.379332</v>
      </c>
      <c r="I26" s="5">
        <v>-0.105876</v>
      </c>
      <c r="J26" s="5">
        <v>-0.757579</v>
      </c>
      <c r="K26" s="5">
        <v>0.54644899999999996</v>
      </c>
      <c r="L26" s="5">
        <v>0.33613500000000002</v>
      </c>
      <c r="M26" s="5">
        <v>0.40844200000000003</v>
      </c>
      <c r="N26" s="5">
        <v>0.95289199999999996</v>
      </c>
      <c r="O26" s="5">
        <v>-2.4491019999999999</v>
      </c>
      <c r="P26" s="5">
        <v>-0.73375599999999996</v>
      </c>
      <c r="Q26" s="5">
        <v>0.717584</v>
      </c>
      <c r="R26" s="5">
        <v>-0.86376699999999995</v>
      </c>
      <c r="S26" s="5">
        <v>1.508108</v>
      </c>
      <c r="T26" s="5">
        <v>-0.407333</v>
      </c>
      <c r="U26" s="5">
        <v>0</v>
      </c>
      <c r="V26" s="5">
        <v>0.73801099999999997</v>
      </c>
      <c r="W26" s="5">
        <v>1.642747</v>
      </c>
      <c r="X26" s="5">
        <v>0.55401800000000001</v>
      </c>
      <c r="Y26" s="5">
        <v>-1.116736</v>
      </c>
      <c r="AB26" s="8">
        <f>+'RET ANORMALES'!B26-PRONOSTICOS!C30</f>
        <v>1.0834909217191548</v>
      </c>
      <c r="AC26" s="8">
        <f>+'RET ANORMALES'!C26-PRONOSTICOS!D30</f>
        <v>-0.56447957547208183</v>
      </c>
      <c r="AD26" s="8">
        <f>+'RET ANORMALES'!D26-PRONOSTICOS!E30</f>
        <v>-0.15503250494399998</v>
      </c>
      <c r="AE26" s="8">
        <f>+'RET ANORMALES'!E26-PRONOSTICOS!F30</f>
        <v>0.26880344125600009</v>
      </c>
      <c r="AF26" s="8">
        <f>+'RET ANORMALES'!F26-PRONOSTICOS!G30</f>
        <v>2.8146791957760002</v>
      </c>
      <c r="AG26" s="8">
        <f>+'RET ANORMALES'!G26-PRONOSTICOS!H30</f>
        <v>0.43740965762399997</v>
      </c>
      <c r="AH26" s="8">
        <f>+'RET ANORMALES'!H26-PRONOSTICOS!I30</f>
        <v>1.1602120837200001</v>
      </c>
      <c r="AI26" s="8">
        <f>+'RET ANORMALES'!I26-PRONOSTICOS!J30</f>
        <v>-0.21006930878400001</v>
      </c>
      <c r="AJ26" s="8">
        <f>+'RET ANORMALES'!J26-PRONOSTICOS!K30</f>
        <v>-1.102154904352</v>
      </c>
      <c r="AK26" s="8">
        <f>+'RET ANORMALES'!K26-PRONOSTICOS!L30</f>
        <v>0.34255627797599997</v>
      </c>
      <c r="AL26" s="8">
        <f>+'RET ANORMALES'!L26-PRONOSTICOS!M30</f>
        <v>0.234000030656</v>
      </c>
      <c r="AM26" s="8">
        <f>+'RET ANORMALES'!M26-PRONOSTICOS!N30</f>
        <v>0.25135049270400001</v>
      </c>
      <c r="AN26" s="8">
        <f>+'RET ANORMALES'!N26-PRONOSTICOS!O30</f>
        <v>0.42956345911999994</v>
      </c>
      <c r="AO26" s="8">
        <f>+'RET ANORMALES'!O26-PRONOSTICOS!P30</f>
        <v>-2.7220808491199997</v>
      </c>
      <c r="AP26" s="8">
        <f>+'RET ANORMALES'!P26-PRONOSTICOS!Q30</f>
        <v>-0.98990251230399995</v>
      </c>
      <c r="AQ26" s="8">
        <f>+'RET ANORMALES'!Q26-PRONOSTICOS!R30</f>
        <v>0.327724382712</v>
      </c>
      <c r="AR26" s="8">
        <f>+'RET ANORMALES'!R26-PRONOSTICOS!S30</f>
        <v>-1.1837267639919999</v>
      </c>
      <c r="AS26" s="8">
        <f>+'RET ANORMALES'!S26-PRONOSTICOS!T30</f>
        <v>0.93170914110399994</v>
      </c>
      <c r="AT26" s="8">
        <f>+'RET ANORMALES'!T26-PRONOSTICOS!U30</f>
        <v>-0.63837292853600003</v>
      </c>
      <c r="AU26" s="8">
        <f>+'RET ANORMALES'!U26-PRONOSTICOS!V30</f>
        <v>-0.28642147703999998</v>
      </c>
      <c r="AV26" s="8">
        <f>+'RET ANORMALES'!V26-PRONOSTICOS!W30</f>
        <v>0.47011664815199999</v>
      </c>
      <c r="AW26" s="8">
        <f>+'RET ANORMALES'!W26-PRONOSTICOS!X30</f>
        <v>1.3360620586</v>
      </c>
      <c r="AX26" s="8">
        <f>+'RET ANORMALES'!X26-PRONOSTICOS!Y30</f>
        <v>0.25826455150400002</v>
      </c>
      <c r="AY26" s="8">
        <f>+'RET ANORMALES'!Y26-PRONOSTICOS!Z30</f>
        <v>-1.50265229424</v>
      </c>
      <c r="BA26" s="8">
        <f t="shared" si="0"/>
        <v>0.99104922383907312</v>
      </c>
    </row>
    <row r="27" spans="1:54" x14ac:dyDescent="0.25">
      <c r="A27" s="6">
        <v>42653.621527777781</v>
      </c>
      <c r="B27" s="12">
        <v>-0.7751976804317936</v>
      </c>
      <c r="C27" s="5">
        <v>0</v>
      </c>
      <c r="D27" s="5">
        <v>-0.12492200000000001</v>
      </c>
      <c r="E27" s="5">
        <v>-0.17167399999999999</v>
      </c>
      <c r="F27" s="5">
        <v>-0.34423399999999998</v>
      </c>
      <c r="G27" s="13">
        <v>0.61224699999999999</v>
      </c>
      <c r="H27" s="13">
        <v>-0.91743799999999998</v>
      </c>
      <c r="I27" s="5">
        <v>0.21163999999999999</v>
      </c>
      <c r="J27" s="5">
        <v>1.8832949999999999</v>
      </c>
      <c r="K27" s="5">
        <v>0</v>
      </c>
      <c r="L27" s="5">
        <v>0.335009</v>
      </c>
      <c r="M27" s="5">
        <v>-0.40844200000000003</v>
      </c>
      <c r="N27" s="5">
        <v>1.0482279999999999</v>
      </c>
      <c r="O27" s="5">
        <v>1.639381</v>
      </c>
      <c r="P27" s="5">
        <v>0.942415</v>
      </c>
      <c r="Q27" s="5">
        <v>-0.51203399999999999</v>
      </c>
      <c r="R27" s="5">
        <v>0.15760399999999999</v>
      </c>
      <c r="S27" s="5">
        <v>-0.93090499999999998</v>
      </c>
      <c r="T27" s="5">
        <v>0.407333</v>
      </c>
      <c r="U27" s="5">
        <v>0.628274</v>
      </c>
      <c r="V27" s="5">
        <v>-0.73801099999999997</v>
      </c>
      <c r="W27" s="5">
        <v>0</v>
      </c>
      <c r="X27" s="5">
        <v>0.44101499999999999</v>
      </c>
      <c r="Y27" s="5">
        <v>1.0638399999999999</v>
      </c>
      <c r="AB27" s="8">
        <f>+'RET ANORMALES'!B27-PRONOSTICOS!C31</f>
        <v>-1.0049138688077937</v>
      </c>
      <c r="AC27" s="8">
        <f>+'RET ANORMALES'!C27-PRONOSTICOS!D31</f>
        <v>-0.18247377554400002</v>
      </c>
      <c r="AD27" s="8">
        <f>+'RET ANORMALES'!D27-PRONOSTICOS!E31</f>
        <v>-0.25465247323200002</v>
      </c>
      <c r="AE27" s="8">
        <f>+'RET ANORMALES'!E27-PRONOSTICOS!F31</f>
        <v>-0.26033481463200003</v>
      </c>
      <c r="AF27" s="8">
        <f>+'RET ANORMALES'!F27-PRONOSTICOS!G31</f>
        <v>-0.38055697907199998</v>
      </c>
      <c r="AG27" s="8">
        <f>+'RET ANORMALES'!G27-PRONOSTICOS!H31</f>
        <v>0.47220427927199998</v>
      </c>
      <c r="AH27" s="8">
        <f>+'RET ANORMALES'!H27-PRONOSTICOS!I31</f>
        <v>-1.0815930568400001</v>
      </c>
      <c r="AI27" s="8">
        <f>+'RET ANORMALES'!I27-PRONOSTICOS!J31</f>
        <v>0.17790769124799999</v>
      </c>
      <c r="AJ27" s="8">
        <f>+'RET ANORMALES'!J27-PRONOSTICOS!K31</f>
        <v>1.808800339744</v>
      </c>
      <c r="AK27" s="8">
        <f>+'RET ANORMALES'!K27-PRONOSTICOS!L31</f>
        <v>-8.6511312472000015E-2</v>
      </c>
      <c r="AL27" s="8">
        <f>+'RET ANORMALES'!L27-PRONOSTICOS!M31</f>
        <v>0.26022829356800004</v>
      </c>
      <c r="AM27" s="8">
        <f>+'RET ANORMALES'!M27-PRONOSTICOS!N31</f>
        <v>-0.382224227488</v>
      </c>
      <c r="AN27" s="8">
        <f>+'RET ANORMALES'!N27-PRONOSTICOS!O31</f>
        <v>0.83244300935999993</v>
      </c>
      <c r="AO27" s="8">
        <f>+'RET ANORMALES'!O27-PRONOSTICOS!P31</f>
        <v>1.4869788206400001</v>
      </c>
      <c r="AP27" s="8">
        <f>+'RET ANORMALES'!P27-PRONOSTICOS!Q31</f>
        <v>0.90105960868799995</v>
      </c>
      <c r="AQ27" s="8">
        <f>+'RET ANORMALES'!Q27-PRONOSTICOS!R31</f>
        <v>-0.73868390866400002</v>
      </c>
      <c r="AR27" s="8">
        <f>+'RET ANORMALES'!R27-PRONOSTICOS!S31</f>
        <v>-4.2588043175999984E-2</v>
      </c>
      <c r="AS27" s="8">
        <f>+'RET ANORMALES'!S27-PRONOSTICOS!T31</f>
        <v>-1.273188042288</v>
      </c>
      <c r="AT27" s="8">
        <f>+'RET ANORMALES'!T27-PRONOSTICOS!U31</f>
        <v>0.26278794479200002</v>
      </c>
      <c r="AU27" s="8">
        <f>+'RET ANORMALES'!U27-PRONOSTICOS!V31</f>
        <v>0.49270162488000002</v>
      </c>
      <c r="AV27" s="8">
        <f>+'RET ANORMALES'!V27-PRONOSTICOS!W31</f>
        <v>-0.86293992834400002</v>
      </c>
      <c r="AW27" s="8">
        <f>+'RET ANORMALES'!W27-PRONOSTICOS!X31</f>
        <v>-0.18460336420000001</v>
      </c>
      <c r="AX27" s="8">
        <f>+'RET ANORMALES'!X27-PRONOSTICOS!Y31</f>
        <v>0.28473562891199999</v>
      </c>
      <c r="AY27" s="8">
        <f>+'RET ANORMALES'!Y27-PRONOSTICOS!Z31</f>
        <v>0.91995825327999992</v>
      </c>
      <c r="BA27" s="8">
        <f t="shared" si="0"/>
        <v>1.1645416996242068</v>
      </c>
    </row>
    <row r="28" spans="1:54" x14ac:dyDescent="0.25">
      <c r="A28" s="6">
        <v>42654.568055555559</v>
      </c>
      <c r="B28" s="12">
        <v>1.237448118318506</v>
      </c>
      <c r="C28" s="5">
        <v>-3.1943779220678925E-2</v>
      </c>
      <c r="D28" s="5">
        <v>0.24968799999999999</v>
      </c>
      <c r="E28" s="5">
        <v>1.3652089999999999</v>
      </c>
      <c r="F28" s="5">
        <v>-0.69204399999999999</v>
      </c>
      <c r="G28" s="13">
        <v>0.40609200000000001</v>
      </c>
      <c r="H28" s="13">
        <v>0.45977099999999999</v>
      </c>
      <c r="I28" s="5">
        <v>5.2839999999999998E-2</v>
      </c>
      <c r="J28" s="5">
        <v>-1.125715</v>
      </c>
      <c r="K28" s="5">
        <v>0.27210899999999999</v>
      </c>
      <c r="L28" s="5">
        <v>0</v>
      </c>
      <c r="M28" s="5">
        <v>-0.68446499999999999</v>
      </c>
      <c r="N28" s="5">
        <v>1.1405000000000001</v>
      </c>
      <c r="O28" s="5">
        <v>-1.227009</v>
      </c>
      <c r="P28" s="5">
        <v>0.31217499999999998</v>
      </c>
      <c r="Q28" s="5">
        <v>1.1230340000000001</v>
      </c>
      <c r="R28" s="5">
        <v>0.392928</v>
      </c>
      <c r="S28" s="5">
        <v>1.3576490000000001</v>
      </c>
      <c r="T28" s="5">
        <v>-0.407333</v>
      </c>
      <c r="U28" s="5">
        <v>-0.41841099999999998</v>
      </c>
      <c r="V28" s="5">
        <v>0.92166599999999999</v>
      </c>
      <c r="W28" s="5">
        <v>1.4155949999999999</v>
      </c>
      <c r="X28" s="5">
        <v>1.094103</v>
      </c>
      <c r="Y28" s="5">
        <v>1.5748359999999999</v>
      </c>
      <c r="AB28" s="8">
        <f>+'RET ANORMALES'!B28-PRONOSTICOS!C32</f>
        <v>0.49385944675550597</v>
      </c>
      <c r="AC28" s="8">
        <f>+'RET ANORMALES'!C28-PRONOSTICOS!D32</f>
        <v>-0.34778018086767892</v>
      </c>
      <c r="AD28" s="8">
        <f>+'RET ANORMALES'!D28-PRONOSTICOS!E32</f>
        <v>-0.19740209386599997</v>
      </c>
      <c r="AE28" s="8">
        <f>+'RET ANORMALES'!E28-PRONOSTICOS!F32</f>
        <v>0.94182380105899988</v>
      </c>
      <c r="AF28" s="8">
        <f>+'RET ANORMALES'!F28-PRONOSTICOS!G32</f>
        <v>-0.96808056053599989</v>
      </c>
      <c r="AG28" s="8">
        <f>+'RET ANORMALES'!G28-PRONOSTICOS!H32</f>
        <v>-3.3103298738999976E-2</v>
      </c>
      <c r="AH28" s="8">
        <f>+'RET ANORMALES'!H28-PRONOSTICOS!I32</f>
        <v>0.179498523455</v>
      </c>
      <c r="AI28" s="8">
        <f>+'RET ANORMALES'!I28-PRONOSTICOS!J32</f>
        <v>-0.12974649662599999</v>
      </c>
      <c r="AJ28" s="8">
        <f>+'RET ANORMALES'!J28-PRONOSTICOS!K32</f>
        <v>-1.7707767006280002</v>
      </c>
      <c r="AK28" s="8">
        <f>+'RET ANORMALES'!K28-PRONOSTICOS!L32</f>
        <v>-6.2379411611000024E-2</v>
      </c>
      <c r="AL28" s="8">
        <f>+'RET ANORMALES'!L28-PRONOSTICOS!M32</f>
        <v>-0.132568654216</v>
      </c>
      <c r="AM28" s="8">
        <f>+'RET ANORMALES'!M28-PRONOSTICOS!N32</f>
        <v>-1.045501935244</v>
      </c>
      <c r="AN28" s="8">
        <f>+'RET ANORMALES'!N28-PRONOSTICOS!O32</f>
        <v>0.27500601593000007</v>
      </c>
      <c r="AO28" s="8">
        <f>+'RET ANORMALES'!O28-PRONOSTICOS!P32</f>
        <v>-1.6341385071799999</v>
      </c>
      <c r="AP28" s="8">
        <f>+'RET ANORMALES'!P28-PRONOSTICOS!Q32</f>
        <v>-0.18294286790600012</v>
      </c>
      <c r="AQ28" s="8">
        <f>+'RET ANORMALES'!Q28-PRONOSTICOS!R32</f>
        <v>0.55159124679300009</v>
      </c>
      <c r="AR28" s="8">
        <f>+'RET ANORMALES'!R28-PRONOSTICOS!S32</f>
        <v>-6.0282405212999934E-2</v>
      </c>
      <c r="AS28" s="8">
        <f>+'RET ANORMALES'!S28-PRONOSTICOS!T32</f>
        <v>0.52077860110600005</v>
      </c>
      <c r="AT28" s="8">
        <f>+'RET ANORMALES'!T28-PRONOSTICOS!U32</f>
        <v>-0.73460501222899999</v>
      </c>
      <c r="AU28" s="8">
        <f>+'RET ANORMALES'!U28-PRONOSTICOS!V32</f>
        <v>-0.87266350380999991</v>
      </c>
      <c r="AV28" s="8">
        <f>+'RET ANORMALES'!V28-PRONOSTICOS!W32</f>
        <v>0.49471180945299997</v>
      </c>
      <c r="AW28" s="8">
        <f>+'RET ANORMALES'!W28-PRONOSTICOS!X32</f>
        <v>0.97308507727499993</v>
      </c>
      <c r="AX28" s="8">
        <f>+'RET ANORMALES'!X28-PRONOSTICOS!Y32</f>
        <v>0.64317409920599999</v>
      </c>
      <c r="AY28" s="8">
        <f>+'RET ANORMALES'!Y28-PRONOSTICOS!Z32</f>
        <v>0.91963797913999989</v>
      </c>
      <c r="BA28" s="8">
        <f t="shared" si="0"/>
        <v>-2.1788050284991725</v>
      </c>
    </row>
    <row r="29" spans="1:54" x14ac:dyDescent="0.25">
      <c r="A29" s="6">
        <v>42655.630555555559</v>
      </c>
      <c r="B29" s="12">
        <v>0.46012351117166561</v>
      </c>
      <c r="C29" s="5">
        <v>-0.32000027306709028</v>
      </c>
      <c r="D29" s="5">
        <v>0.869031</v>
      </c>
      <c r="E29" s="5">
        <v>-0.16963500000000001</v>
      </c>
      <c r="F29" s="5">
        <v>-0.34782600000000002</v>
      </c>
      <c r="G29" s="13">
        <v>0</v>
      </c>
      <c r="H29" s="13">
        <v>-0.92166599999999999</v>
      </c>
      <c r="I29" s="5">
        <v>0.105597</v>
      </c>
      <c r="J29" s="5">
        <v>-0.757579</v>
      </c>
      <c r="K29" s="5">
        <v>0.27137099999999997</v>
      </c>
      <c r="L29" s="5">
        <v>-1.1774739999999999</v>
      </c>
      <c r="M29" s="5">
        <v>0.54794699999999996</v>
      </c>
      <c r="N29" s="5">
        <v>-0.51679699999999995</v>
      </c>
      <c r="O29" s="5">
        <v>0.41067799999999999</v>
      </c>
      <c r="P29" s="5">
        <v>0.51813600000000004</v>
      </c>
      <c r="Q29" s="5">
        <v>-0.101574</v>
      </c>
      <c r="R29" s="5">
        <v>-1.4218249999999999</v>
      </c>
      <c r="S29" s="5">
        <v>-0.49804399999999999</v>
      </c>
      <c r="T29" s="5">
        <v>-0.408999</v>
      </c>
      <c r="U29" s="5">
        <v>-0.63091699999999995</v>
      </c>
      <c r="V29" s="5">
        <v>-0.18365500000000001</v>
      </c>
      <c r="W29" s="5">
        <v>0.200602</v>
      </c>
      <c r="X29" s="5">
        <v>-0.76461299999999999</v>
      </c>
      <c r="Y29" s="5">
        <v>-0.57456399999999996</v>
      </c>
      <c r="AB29" s="8">
        <f>+'RET ANORMALES'!B29-PRONOSTICOS!C33</f>
        <v>0.74337178775366564</v>
      </c>
      <c r="AC29" s="8">
        <f>+'RET ANORMALES'!C29-PRONOSTICOS!D33</f>
        <v>-0.36934707570909031</v>
      </c>
      <c r="AD29" s="8">
        <f>+'RET ANORMALES'!D29-PRONOSTICOS!E33</f>
        <v>1.056099369524</v>
      </c>
      <c r="AE29" s="8">
        <f>+'RET ANORMALES'!E29-PRONOSTICOS!F33</f>
        <v>7.5837108073999959E-2</v>
      </c>
      <c r="AF29" s="8">
        <f>+'RET ANORMALES'!F29-PRONOSTICOS!G33</f>
        <v>-0.14485897409600004</v>
      </c>
      <c r="AG29" s="8">
        <f>+'RET ANORMALES'!G29-PRONOSTICOS!H33</f>
        <v>0.15858125144599999</v>
      </c>
      <c r="AH29" s="8">
        <f>+'RET ANORMALES'!H29-PRONOSTICOS!I33</f>
        <v>-0.96990881786999994</v>
      </c>
      <c r="AI29" s="8">
        <f>+'RET ANORMALES'!I29-PRONOSTICOS!J33</f>
        <v>0.22045585216399999</v>
      </c>
      <c r="AJ29" s="8">
        <f>+'RET ANORMALES'!J29-PRONOSTICOS!K33</f>
        <v>-0.26251481800800003</v>
      </c>
      <c r="AK29" s="8">
        <f>+'RET ANORMALES'!K29-PRONOSTICOS!L33</f>
        <v>0.43239860845400002</v>
      </c>
      <c r="AL29" s="8">
        <f>+'RET ANORMALES'!L29-PRONOSTICOS!M33</f>
        <v>-1.1945688705759998</v>
      </c>
      <c r="AM29" s="8">
        <f>+'RET ANORMALES'!M29-PRONOSTICOS!N33</f>
        <v>0.96073519701599996</v>
      </c>
      <c r="AN29" s="8">
        <f>+'RET ANORMALES'!N29-PRONOSTICOS!O33</f>
        <v>-8.4021040019999937E-2</v>
      </c>
      <c r="AO29" s="8">
        <f>+'RET ANORMALES'!O29-PRONOSTICOS!P33</f>
        <v>0.51255304252</v>
      </c>
      <c r="AP29" s="8">
        <f>+'RET ANORMALES'!P29-PRONOSTICOS!Q33</f>
        <v>0.92974128208400009</v>
      </c>
      <c r="AQ29" s="8">
        <f>+'RET ANORMALES'!Q29-PRONOSTICOS!R33</f>
        <v>1.5959683198000008E-2</v>
      </c>
      <c r="AR29" s="8">
        <f>+'RET ANORMALES'!R29-PRONOSTICOS!S33</f>
        <v>-1.3694457673179998</v>
      </c>
      <c r="AS29" s="8">
        <f>+'RET ANORMALES'!S29-PRONOSTICOS!T33</f>
        <v>-0.34661362688399999</v>
      </c>
      <c r="AT29" s="8">
        <f>+'RET ANORMALES'!T29-PRONOSTICOS!U33</f>
        <v>-0.37113997869400001</v>
      </c>
      <c r="AU29" s="8">
        <f>+'RET ANORMALES'!U29-PRONOSTICOS!V33</f>
        <v>-0.44837235765999994</v>
      </c>
      <c r="AV29" s="8">
        <f>+'RET ANORMALES'!V29-PRONOSTICOS!W33</f>
        <v>-7.0923480420000129E-3</v>
      </c>
      <c r="AW29" s="8">
        <f>+'RET ANORMALES'!W29-PRONOSTICOS!X33</f>
        <v>0.27344947065000003</v>
      </c>
      <c r="AX29" s="8">
        <f>+'RET ANORMALES'!X29-PRONOSTICOS!Y33</f>
        <v>-0.62676349028400002</v>
      </c>
      <c r="AY29" s="8">
        <f>+'RET ANORMALES'!Y29-PRONOSTICOS!Z33</f>
        <v>-0.20803297395999998</v>
      </c>
      <c r="BA29" s="8">
        <f t="shared" si="0"/>
        <v>-1.0234974862374244</v>
      </c>
    </row>
    <row r="30" spans="1:54" x14ac:dyDescent="0.25">
      <c r="A30" s="6">
        <v>42656.60833333333</v>
      </c>
      <c r="B30" s="12">
        <v>0</v>
      </c>
      <c r="C30" s="5">
        <v>-1.909134185811558</v>
      </c>
      <c r="D30" s="5">
        <v>0.37014200000000003</v>
      </c>
      <c r="E30" s="5">
        <v>0.67682200000000003</v>
      </c>
      <c r="F30" s="5">
        <v>-0.69930400000000004</v>
      </c>
      <c r="G30" s="13">
        <v>0.50530699999999995</v>
      </c>
      <c r="H30" s="13">
        <v>-0.93023900000000004</v>
      </c>
      <c r="I30" s="5">
        <v>-0.21130499999999999</v>
      </c>
      <c r="J30" s="5">
        <v>0.757579</v>
      </c>
      <c r="K30" s="5">
        <v>0.27063599999999999</v>
      </c>
      <c r="L30" s="5">
        <v>0</v>
      </c>
      <c r="M30" s="5">
        <v>-1.514138</v>
      </c>
      <c r="N30" s="5">
        <v>-0.83247099999999996</v>
      </c>
      <c r="O30" s="5">
        <v>-1.2371289999999999</v>
      </c>
      <c r="P30" s="5">
        <v>-0.414294</v>
      </c>
      <c r="Q30" s="5">
        <v>-0.203459</v>
      </c>
      <c r="R30" s="5">
        <v>1.3433630000000001</v>
      </c>
      <c r="S30" s="5">
        <v>0.85227799999999998</v>
      </c>
      <c r="T30" s="5">
        <v>-0.82304999999999995</v>
      </c>
      <c r="U30" s="5">
        <v>-1.273903</v>
      </c>
      <c r="V30" s="5">
        <v>1.096903</v>
      </c>
      <c r="W30" s="5">
        <v>-1.412738</v>
      </c>
      <c r="X30" s="5">
        <v>0.54674800000000001</v>
      </c>
      <c r="Y30" s="5">
        <v>-1.5307770000000001</v>
      </c>
      <c r="AB30" s="8">
        <f>+'RET ANORMALES'!B30-PRONOSTICOS!C34</f>
        <v>-1.4365566864E-2</v>
      </c>
      <c r="AC30" s="8">
        <f>+'RET ANORMALES'!C30-PRONOSTICOS!D34</f>
        <v>-2.0357191458275579</v>
      </c>
      <c r="AD30" s="8">
        <f>+'RET ANORMALES'!D30-PRONOSTICOS!E34</f>
        <v>0.37340870755200001</v>
      </c>
      <c r="AE30" s="8">
        <f>+'RET ANORMALES'!E30-PRONOSTICOS!F34</f>
        <v>0.72843548795200008</v>
      </c>
      <c r="AF30" s="8">
        <f>+'RET ANORMALES'!F30-PRONOSTICOS!G34</f>
        <v>-0.63516923820800009</v>
      </c>
      <c r="AG30" s="8">
        <f>+'RET ANORMALES'!G30-PRONOSTICOS!H34</f>
        <v>0.49063136100799998</v>
      </c>
      <c r="AH30" s="8">
        <f>+'RET ANORMALES'!H30-PRONOSTICOS!I34</f>
        <v>-1.0457322597600001</v>
      </c>
      <c r="AI30" s="8">
        <f>+'RET ANORMALES'!I30-PRONOSTICOS!J34</f>
        <v>-0.182656381728</v>
      </c>
      <c r="AJ30" s="8">
        <f>+'RET ANORMALES'!J30-PRONOSTICOS!K34</f>
        <v>0.92219417881599997</v>
      </c>
      <c r="AK30" s="8">
        <f>+'RET ANORMALES'!K30-PRONOSTICOS!L34</f>
        <v>0.28804545419200001</v>
      </c>
      <c r="AL30" s="8">
        <f>+'RET ANORMALES'!L30-PRONOSTICOS!M34</f>
        <v>-5.0563277247999999E-2</v>
      </c>
      <c r="AM30" s="8">
        <f>+'RET ANORMALES'!M30-PRONOSTICOS!N34</f>
        <v>-1.325631829632</v>
      </c>
      <c r="AN30" s="8">
        <f>+'RET ANORMALES'!N30-PRONOSTICOS!O34</f>
        <v>-0.77597981295999996</v>
      </c>
      <c r="AO30" s="8">
        <f>+'RET ANORMALES'!O30-PRONOSTICOS!P34</f>
        <v>-1.28278156704</v>
      </c>
      <c r="AP30" s="8">
        <f>+'RET ANORMALES'!P30-PRONOSTICOS!Q34</f>
        <v>-0.26548931356799998</v>
      </c>
      <c r="AQ30" s="8">
        <f>+'RET ANORMALES'!Q30-PRONOSTICOS!R34</f>
        <v>-0.28561517569599998</v>
      </c>
      <c r="AR30" s="8">
        <f>+'RET ANORMALES'!R30-PRONOSTICOS!S34</f>
        <v>1.249204385936</v>
      </c>
      <c r="AS30" s="8">
        <f>+'RET ANORMALES'!S30-PRONOSTICOS!T34</f>
        <v>0.71726368316799993</v>
      </c>
      <c r="AT30" s="8">
        <f>+'RET ANORMALES'!T30-PRONOSTICOS!U34</f>
        <v>-0.89101892971199992</v>
      </c>
      <c r="AU30" s="8">
        <f>+'RET ANORMALES'!U30-PRONOSTICOS!V34</f>
        <v>-1.2759248036799999</v>
      </c>
      <c r="AV30" s="8">
        <f>+'RET ANORMALES'!V30-PRONOSTICOS!W34</f>
        <v>1.098545020784</v>
      </c>
      <c r="AW30" s="8">
        <f>+'RET ANORMALES'!W30-PRONOSTICOS!X34</f>
        <v>-1.4892594188000001</v>
      </c>
      <c r="AX30" s="8">
        <f>+'RET ANORMALES'!X30-PRONOSTICOS!Y34</f>
        <v>0.51394859996800002</v>
      </c>
      <c r="AY30" s="8">
        <f>+'RET ANORMALES'!Y30-PRONOSTICOS!Z34</f>
        <v>-1.46037936608</v>
      </c>
      <c r="BA30" s="8">
        <f t="shared" si="0"/>
        <v>-6.6346092074275571</v>
      </c>
    </row>
    <row r="31" spans="1:54" x14ac:dyDescent="0.25">
      <c r="A31" s="6">
        <v>42657.603472222225</v>
      </c>
      <c r="B31" s="12">
        <v>0</v>
      </c>
      <c r="C31" s="5">
        <v>0.13059094248993372</v>
      </c>
      <c r="D31" s="5">
        <v>0</v>
      </c>
      <c r="E31" s="5">
        <v>-0.67682200000000003</v>
      </c>
      <c r="F31" s="5">
        <v>0</v>
      </c>
      <c r="G31" s="13">
        <v>2.193508</v>
      </c>
      <c r="H31" s="13">
        <v>0.46620099999999998</v>
      </c>
      <c r="I31" s="5">
        <v>-0.68984100000000004</v>
      </c>
      <c r="J31" s="5">
        <v>-0.757579</v>
      </c>
      <c r="K31" s="5">
        <v>-0.27063599999999999</v>
      </c>
      <c r="L31" s="5">
        <v>-0.169348</v>
      </c>
      <c r="M31" s="5">
        <v>0.27700799999999998</v>
      </c>
      <c r="N31" s="5">
        <v>-2.539819</v>
      </c>
      <c r="O31" s="5">
        <v>0.41407899999999997</v>
      </c>
      <c r="P31" s="5">
        <v>-1.200745</v>
      </c>
      <c r="Q31" s="5">
        <v>0.81136299999999995</v>
      </c>
      <c r="R31" s="5">
        <v>-0.47206999999999999</v>
      </c>
      <c r="S31" s="5">
        <v>-0.63852600000000004</v>
      </c>
      <c r="T31" s="5">
        <v>0.41237200000000002</v>
      </c>
      <c r="U31" s="5">
        <v>1.273903</v>
      </c>
      <c r="V31" s="5">
        <v>-2.205972</v>
      </c>
      <c r="W31" s="5">
        <v>0.33818100000000001</v>
      </c>
      <c r="X31" s="5">
        <v>-3.1010239999999998</v>
      </c>
      <c r="Y31" s="5">
        <v>-0.74746699999999999</v>
      </c>
      <c r="AB31" s="8">
        <f>+'RET ANORMALES'!B31-PRONOSTICOS!C35</f>
        <v>0.73270363618800005</v>
      </c>
      <c r="AC31" s="8">
        <f>+'RET ANORMALES'!C31-PRONOSTICOS!D35</f>
        <v>0.19788892826193374</v>
      </c>
      <c r="AD31" s="8">
        <f>+'RET ANORMALES'!D31-PRONOSTICOS!E35</f>
        <v>0.46464498061600001</v>
      </c>
      <c r="AE31" s="8">
        <f>+'RET ANORMALES'!E31-PRONOSTICOS!F35</f>
        <v>-0.13858529868400005</v>
      </c>
      <c r="AF31" s="8">
        <f>+'RET ANORMALES'!F31-PRONOSTICOS!G35</f>
        <v>0.41263101353600001</v>
      </c>
      <c r="AG31" s="8">
        <f>+'RET ANORMALES'!G31-PRONOSTICOS!H35</f>
        <v>2.6137411863639999</v>
      </c>
      <c r="AH31" s="8">
        <f>+'RET ANORMALES'!H31-PRONOSTICOS!I35</f>
        <v>0.51951955841999997</v>
      </c>
      <c r="AI31" s="8">
        <f>+'RET ANORMALES'!I31-PRONOSTICOS!J35</f>
        <v>-0.44478776162400002</v>
      </c>
      <c r="AJ31" s="8">
        <f>+'RET ANORMALES'!J31-PRONOSTICOS!K35</f>
        <v>0.23652808212800014</v>
      </c>
      <c r="AK31" s="8">
        <f>+'RET ANORMALES'!K31-PRONOSTICOS!L35</f>
        <v>0.10728323023600006</v>
      </c>
      <c r="AL31" s="8">
        <f>+'RET ANORMALES'!L31-PRONOSTICOS!M35</f>
        <v>-0.13589900278399997</v>
      </c>
      <c r="AM31" s="8">
        <f>+'RET ANORMALES'!M31-PRONOSTICOS!N35</f>
        <v>1.028506109744</v>
      </c>
      <c r="AN31" s="8">
        <f>+'RET ANORMALES'!N31-PRONOSTICOS!O35</f>
        <v>-1.53877912468</v>
      </c>
      <c r="AO31" s="8">
        <f>+'RET ANORMALES'!O31-PRONOSTICOS!P35</f>
        <v>0.73874970967999998</v>
      </c>
      <c r="AP31" s="8">
        <f>+'RET ANORMALES'!P31-PRONOSTICOS!Q35</f>
        <v>-0.39225920034399986</v>
      </c>
      <c r="AQ31" s="8">
        <f>+'RET ANORMALES'!Q31-PRONOSTICOS!R35</f>
        <v>1.2304675923319999</v>
      </c>
      <c r="AR31" s="8">
        <f>+'RET ANORMALES'!R31-PRONOSTICOS!S35</f>
        <v>-0.19838983641199998</v>
      </c>
      <c r="AS31" s="8">
        <f>+'RET ANORMALES'!S31-PRONOSTICOS!T35</f>
        <v>-5.4507882855999945E-2</v>
      </c>
      <c r="AT31" s="8">
        <f>+'RET ANORMALES'!T31-PRONOSTICOS!U35</f>
        <v>0.61005201360400008</v>
      </c>
      <c r="AU31" s="8">
        <f>+'RET ANORMALES'!U31-PRONOSTICOS!V35</f>
        <v>1.73517922756</v>
      </c>
      <c r="AV31" s="8">
        <f>+'RET ANORMALES'!V31-PRONOSTICOS!W35</f>
        <v>-1.7652448378279999</v>
      </c>
      <c r="AW31" s="8">
        <f>+'RET ANORMALES'!W31-PRONOSTICOS!X35</f>
        <v>0.63660483209999996</v>
      </c>
      <c r="AX31" s="8">
        <f>+'RET ANORMALES'!X31-PRONOSTICOS!Y35</f>
        <v>-2.7054611184559998</v>
      </c>
      <c r="AY31" s="8">
        <f>+'RET ANORMALES'!Y31-PRONOSTICOS!Z35</f>
        <v>6.6283613360000104E-2</v>
      </c>
      <c r="BA31" s="8">
        <f t="shared" si="0"/>
        <v>3.9568696504619334</v>
      </c>
    </row>
    <row r="32" spans="1:54" x14ac:dyDescent="0.25">
      <c r="A32" s="10">
        <v>42661.647916666669</v>
      </c>
      <c r="B32" s="12">
        <v>-7.6540378784556357E-2</v>
      </c>
      <c r="C32" s="5">
        <v>-0.16326534238853349</v>
      </c>
      <c r="D32" s="5">
        <v>-1.739174</v>
      </c>
      <c r="E32" s="5">
        <v>0.84531400000000001</v>
      </c>
      <c r="F32" s="5">
        <v>1.220591</v>
      </c>
      <c r="G32" s="13">
        <v>-0.59347399999999995</v>
      </c>
      <c r="H32" s="13">
        <v>-0.93458600000000003</v>
      </c>
      <c r="I32" s="5">
        <v>-0.42689500000000002</v>
      </c>
      <c r="J32" s="5">
        <v>2.255735</v>
      </c>
      <c r="K32" s="5">
        <v>0</v>
      </c>
      <c r="L32" s="5">
        <v>0</v>
      </c>
      <c r="M32" s="5">
        <v>0.27624300000000002</v>
      </c>
      <c r="N32" s="5">
        <v>1.8056779999999999</v>
      </c>
      <c r="O32" s="5">
        <v>2.045061</v>
      </c>
      <c r="P32" s="5">
        <v>0.52383599999999997</v>
      </c>
      <c r="Q32" s="5">
        <v>0.30257200000000001</v>
      </c>
      <c r="R32" s="5">
        <v>-0.236873</v>
      </c>
      <c r="S32" s="5">
        <v>0.70922300000000005</v>
      </c>
      <c r="T32" s="5">
        <v>2.0367299999999999</v>
      </c>
      <c r="U32" s="5">
        <v>0.42105300000000001</v>
      </c>
      <c r="V32" s="5">
        <v>2.205972</v>
      </c>
      <c r="W32" s="5">
        <v>6.7499000000000003E-2</v>
      </c>
      <c r="X32" s="5">
        <v>0.89586299999999996</v>
      </c>
      <c r="Y32" s="5">
        <v>0.85379400000000005</v>
      </c>
      <c r="AB32" s="8">
        <f>+'RET ANORMALES'!B32-PRONOSTICOS!C36</f>
        <v>-0.99749320748055625</v>
      </c>
      <c r="AC32" s="8">
        <f>+'RET ANORMALES'!C32-PRONOSTICOS!D36</f>
        <v>-0.5251321320125335</v>
      </c>
      <c r="AD32" s="8">
        <f>+'RET ANORMALES'!D32-PRONOSTICOS!E36</f>
        <v>-2.295801427472</v>
      </c>
      <c r="AE32" s="8">
        <f>+'RET ANORMALES'!E32-PRONOSTICOS!F36</f>
        <v>0.30639798312800004</v>
      </c>
      <c r="AF32" s="8">
        <f>+'RET ANORMALES'!F32-PRONOSTICOS!G36</f>
        <v>0.86181679788800003</v>
      </c>
      <c r="AG32" s="8">
        <f>+'RET ANORMALES'!G32-PRONOSTICOS!H36</f>
        <v>-1.1359224336880001</v>
      </c>
      <c r="AH32" s="8">
        <f>+'RET ANORMALES'!H32-PRONOSTICOS!I36</f>
        <v>-1.25493664564</v>
      </c>
      <c r="AI32" s="8">
        <f>+'RET ANORMALES'!I32-PRONOSTICOS!J36</f>
        <v>-0.66085882939200002</v>
      </c>
      <c r="AJ32" s="8">
        <f>+'RET ANORMALES'!J32-PRONOSTICOS!K36</f>
        <v>1.413740897824</v>
      </c>
      <c r="AK32" s="8">
        <f>+'RET ANORMALES'!K32-PRONOSTICOS!L36</f>
        <v>-0.42007822351200003</v>
      </c>
      <c r="AL32" s="8">
        <f>+'RET ANORMALES'!L32-PRONOSTICOS!M36</f>
        <v>-0.15251428467200001</v>
      </c>
      <c r="AM32" s="8">
        <f>+'RET ANORMALES'!M32-PRONOSTICOS!N36</f>
        <v>-0.21845570364799999</v>
      </c>
      <c r="AN32" s="8">
        <f>+'RET ANORMALES'!N32-PRONOSTICOS!O36</f>
        <v>0.71593560455999983</v>
      </c>
      <c r="AO32" s="8">
        <f>+'RET ANORMALES'!O32-PRONOSTICOS!P36</f>
        <v>1.5500118254399999</v>
      </c>
      <c r="AP32" s="8">
        <f>+'RET ANORMALES'!P32-PRONOSTICOS!Q36</f>
        <v>-0.12789893115200013</v>
      </c>
      <c r="AQ32" s="8">
        <f>+'RET ANORMALES'!Q32-PRONOSTICOS!R36</f>
        <v>-0.38787672114400001</v>
      </c>
      <c r="AR32" s="8">
        <f>+'RET ANORMALES'!R32-PRONOSTICOS!S36</f>
        <v>-0.77741321949599995</v>
      </c>
      <c r="AS32" s="8">
        <f>+'RET ANORMALES'!S32-PRONOSTICOS!T36</f>
        <v>-0.29835525444800004</v>
      </c>
      <c r="AT32" s="8">
        <f>+'RET ANORMALES'!T32-PRONOSTICOS!U36</f>
        <v>1.6463893982319999</v>
      </c>
      <c r="AU32" s="8">
        <f>+'RET ANORMALES'!U32-PRONOSTICOS!V36</f>
        <v>-0.1431926135199999</v>
      </c>
      <c r="AV32" s="8">
        <f>+'RET ANORMALES'!V32-PRONOSTICOS!W36</f>
        <v>1.674773161576</v>
      </c>
      <c r="AW32" s="8">
        <f>+'RET ANORMALES'!W32-PRONOSTICOS!X36</f>
        <v>-0.46402790819999995</v>
      </c>
      <c r="AX32" s="8">
        <f>+'RET ANORMALES'!X32-PRONOSTICOS!Y36</f>
        <v>0.34323520075199987</v>
      </c>
      <c r="AY32" s="8">
        <f>+'RET ANORMALES'!Y32-PRONOSTICOS!Z36</f>
        <v>2.2114102880000042E-2</v>
      </c>
      <c r="BA32" s="8">
        <f t="shared" si="0"/>
        <v>-1.3255425631970905</v>
      </c>
    </row>
    <row r="34" spans="26:51" x14ac:dyDescent="0.25">
      <c r="Z34" s="2" t="s">
        <v>75</v>
      </c>
      <c r="AA34" s="2"/>
      <c r="AB34" s="4">
        <f>SUM(AB2:AB33)</f>
        <v>-2.6982119651085621</v>
      </c>
      <c r="AC34" s="4">
        <f t="shared" ref="AC34:AY34" si="1">SUM(AC2:AC33)</f>
        <v>-4.471375886932119</v>
      </c>
      <c r="AD34" s="4">
        <f t="shared" si="1"/>
        <v>2.7290490221998809E-2</v>
      </c>
      <c r="AE34" s="4">
        <f t="shared" si="1"/>
        <v>3.1500043952469996</v>
      </c>
      <c r="AF34" s="4">
        <f t="shared" si="1"/>
        <v>-14.690828048888001</v>
      </c>
      <c r="AG34" s="4">
        <f t="shared" si="1"/>
        <v>6.4227389253130003</v>
      </c>
      <c r="AH34" s="4">
        <f t="shared" si="1"/>
        <v>-7.5139496524850005</v>
      </c>
      <c r="AI34" s="4">
        <f t="shared" si="1"/>
        <v>-0.70325089285800002</v>
      </c>
      <c r="AJ34" s="4">
        <f t="shared" si="1"/>
        <v>10.194354091676001</v>
      </c>
      <c r="AK34" s="4">
        <f t="shared" si="1"/>
        <v>0.5910910381370007</v>
      </c>
      <c r="AL34" s="4">
        <f t="shared" si="1"/>
        <v>-3.9175795963280002</v>
      </c>
      <c r="AM34" s="4">
        <f t="shared" si="1"/>
        <v>7.7503286621479983</v>
      </c>
      <c r="AN34" s="4">
        <f t="shared" si="1"/>
        <v>0.28290680668999912</v>
      </c>
      <c r="AO34" s="4">
        <f t="shared" si="1"/>
        <v>-1.1871391429399996</v>
      </c>
      <c r="AP34" s="4">
        <f t="shared" si="1"/>
        <v>5.3577144789019995</v>
      </c>
      <c r="AQ34" s="4">
        <f t="shared" si="1"/>
        <v>0.20491401226900224</v>
      </c>
      <c r="AR34" s="4">
        <f t="shared" si="1"/>
        <v>-4.2224103541289999</v>
      </c>
      <c r="AS34" s="4">
        <f t="shared" si="1"/>
        <v>-6.8312738433019984</v>
      </c>
      <c r="AT34" s="4">
        <f t="shared" si="1"/>
        <v>-3.0734741528569987</v>
      </c>
      <c r="AU34" s="4">
        <f t="shared" si="1"/>
        <v>-3.5851905027299988</v>
      </c>
      <c r="AV34" s="4">
        <f t="shared" si="1"/>
        <v>-0.93797849795100041</v>
      </c>
      <c r="AW34" s="4">
        <f t="shared" si="1"/>
        <v>0.23482691757500007</v>
      </c>
      <c r="AX34" s="4">
        <f t="shared" si="1"/>
        <v>-5.9356696360020003</v>
      </c>
      <c r="AY34" s="4">
        <f t="shared" si="1"/>
        <v>2.9603864496200005</v>
      </c>
    </row>
    <row r="35" spans="26:51" x14ac:dyDescent="0.25">
      <c r="Z35" s="2" t="s">
        <v>76</v>
      </c>
      <c r="AA35" s="2"/>
      <c r="AB35" s="3">
        <f>+SUM(AB34:AY34)/AB36</f>
        <v>-0.94132399602965344</v>
      </c>
      <c r="AC35" s="1"/>
    </row>
    <row r="36" spans="26:51" x14ac:dyDescent="0.25">
      <c r="Z36" s="19" t="s">
        <v>78</v>
      </c>
      <c r="AA36" s="19"/>
      <c r="AB36" s="19">
        <f>+COUNT(AB32:AY32)</f>
        <v>24</v>
      </c>
    </row>
  </sheetData>
  <conditionalFormatting sqref="AB2:AY2">
    <cfRule type="duplicateValues" dxfId="4" priority="2"/>
  </conditionalFormatting>
  <conditionalFormatting sqref="B2:Y2">
    <cfRule type="duplicateValues" dxfId="3" priority="1"/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41"/>
  <sheetViews>
    <sheetView showGridLines="0" topLeftCell="A24" workbookViewId="0">
      <selection activeCell="A38" sqref="A38"/>
    </sheetView>
  </sheetViews>
  <sheetFormatPr baseColWidth="10" defaultRowHeight="15" x14ac:dyDescent="0.25"/>
  <cols>
    <col min="1" max="1" width="18" bestFit="1" customWidth="1"/>
    <col min="7" max="7" width="12.5703125" bestFit="1" customWidth="1"/>
  </cols>
  <sheetData>
    <row r="1" spans="1:51" x14ac:dyDescent="0.25">
      <c r="A1" s="11" t="s">
        <v>1</v>
      </c>
      <c r="B1" s="11" t="s">
        <v>3</v>
      </c>
      <c r="C1" s="11" t="s">
        <v>4</v>
      </c>
      <c r="D1" s="11" t="s">
        <v>5</v>
      </c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17</v>
      </c>
      <c r="Q1" s="11" t="s">
        <v>18</v>
      </c>
      <c r="R1" s="11" t="s">
        <v>19</v>
      </c>
      <c r="S1" s="11" t="s">
        <v>20</v>
      </c>
      <c r="T1" s="11" t="s">
        <v>21</v>
      </c>
      <c r="U1" s="11" t="s">
        <v>22</v>
      </c>
      <c r="V1" s="11" t="s">
        <v>23</v>
      </c>
      <c r="W1" s="11" t="s">
        <v>24</v>
      </c>
      <c r="X1" s="11" t="s">
        <v>25</v>
      </c>
      <c r="Y1" s="11" t="s">
        <v>26</v>
      </c>
      <c r="AA1" s="11" t="s">
        <v>1</v>
      </c>
      <c r="AB1" s="11" t="s">
        <v>3</v>
      </c>
      <c r="AC1" s="11" t="s">
        <v>4</v>
      </c>
      <c r="AD1" s="11" t="s">
        <v>5</v>
      </c>
      <c r="AE1" s="11" t="s">
        <v>6</v>
      </c>
      <c r="AF1" s="11" t="s">
        <v>7</v>
      </c>
      <c r="AG1" s="11" t="s">
        <v>8</v>
      </c>
      <c r="AH1" s="11" t="s">
        <v>9</v>
      </c>
      <c r="AI1" s="11" t="s">
        <v>10</v>
      </c>
      <c r="AJ1" s="11" t="s">
        <v>11</v>
      </c>
      <c r="AK1" s="11" t="s">
        <v>12</v>
      </c>
      <c r="AL1" s="11" t="s">
        <v>13</v>
      </c>
      <c r="AM1" s="11" t="s">
        <v>14</v>
      </c>
      <c r="AN1" s="11" t="s">
        <v>15</v>
      </c>
      <c r="AO1" s="11" t="s">
        <v>16</v>
      </c>
      <c r="AP1" s="11" t="s">
        <v>17</v>
      </c>
      <c r="AQ1" s="11" t="s">
        <v>18</v>
      </c>
      <c r="AR1" s="11" t="s">
        <v>19</v>
      </c>
      <c r="AS1" s="11" t="s">
        <v>20</v>
      </c>
      <c r="AT1" s="11" t="s">
        <v>21</v>
      </c>
      <c r="AU1" s="11" t="s">
        <v>22</v>
      </c>
      <c r="AV1" s="11" t="s">
        <v>23</v>
      </c>
      <c r="AW1" s="11" t="s">
        <v>24</v>
      </c>
      <c r="AX1" s="11" t="s">
        <v>25</v>
      </c>
      <c r="AY1" s="11" t="s">
        <v>26</v>
      </c>
    </row>
    <row r="2" spans="1:51" x14ac:dyDescent="0.25">
      <c r="A2" s="6">
        <v>42618.613888888889</v>
      </c>
      <c r="B2" s="17">
        <f>+EXP(AB2)</f>
        <v>2.2585149459254938</v>
      </c>
      <c r="C2" s="17">
        <f t="shared" ref="C2:C32" si="0">+EXP(AC2)</f>
        <v>1.7388675847967217</v>
      </c>
      <c r="D2" s="17">
        <f t="shared" ref="D2:D32" si="1">+EXP(AD2)</f>
        <v>9.766263761379653</v>
      </c>
      <c r="E2" s="44">
        <f t="shared" ref="E2:E32" si="2">+EXP(AE2)</f>
        <v>1.5235880207722166</v>
      </c>
      <c r="F2" s="17">
        <f t="shared" ref="F2:F32" si="3">+EXP(AF2)</f>
        <v>3.1446347414503295</v>
      </c>
      <c r="G2" s="44">
        <f t="shared" ref="G2:G32" si="4">+EXP(AG2)</f>
        <v>3.52453158531425</v>
      </c>
      <c r="H2" s="17">
        <f t="shared" ref="H2:H32" si="5">+EXP(AH2)</f>
        <v>2.6617809389725844</v>
      </c>
      <c r="I2" s="17">
        <f t="shared" ref="I2:I32" si="6">+EXP(AI2)</f>
        <v>4.7112753296517278</v>
      </c>
      <c r="J2" s="17">
        <f t="shared" ref="J2:J32" si="7">+EXP(AJ2)</f>
        <v>6.2396184778096027</v>
      </c>
      <c r="K2" s="17">
        <f t="shared" ref="K2:K32" si="8">+EXP(AK2)</f>
        <v>2.0507231278393019</v>
      </c>
      <c r="L2" s="17">
        <f t="shared" ref="L2:L32" si="9">+EXP(AL2)</f>
        <v>1.4522827944164376</v>
      </c>
      <c r="M2" s="17">
        <f t="shared" ref="M2:M32" si="10">+EXP(AM2)</f>
        <v>2.2031798380270473</v>
      </c>
      <c r="N2" s="17">
        <f t="shared" ref="N2:N32" si="11">+EXP(AN2)</f>
        <v>1.4141884396173612</v>
      </c>
      <c r="O2" s="17">
        <f t="shared" ref="O2:O32" si="12">+EXP(AO2)</f>
        <v>2.2863934196443934</v>
      </c>
      <c r="P2" s="17">
        <f t="shared" ref="P2:P32" si="13">+EXP(AP2)</f>
        <v>2.1797618893721569</v>
      </c>
      <c r="Q2" s="17">
        <f t="shared" ref="Q2:Q32" si="14">+EXP(AQ2)</f>
        <v>1.6822437289252201</v>
      </c>
      <c r="R2" s="17">
        <f t="shared" ref="R2:R32" si="15">+EXP(AR2)</f>
        <v>1.0293830281364544</v>
      </c>
      <c r="S2" s="17">
        <f t="shared" ref="S2:S32" si="16">+EXP(AS2)</f>
        <v>1.3719605835395672</v>
      </c>
      <c r="T2" s="17">
        <f t="shared" ref="T2:T32" si="17">+EXP(AT2)</f>
        <v>2.6360606133489997</v>
      </c>
      <c r="U2" s="17">
        <f t="shared" ref="U2:U32" si="18">+EXP(AU2)</f>
        <v>4.305804804470462</v>
      </c>
      <c r="V2" s="17">
        <f t="shared" ref="V2:V32" si="19">+EXP(AV2)</f>
        <v>381.47260026820942</v>
      </c>
      <c r="W2" s="17">
        <f t="shared" ref="W2:W32" si="20">+EXP(AW2)</f>
        <v>16.477635282773566</v>
      </c>
      <c r="X2" s="17">
        <f t="shared" ref="X2:X32" si="21">+EXP(AX2)</f>
        <v>1</v>
      </c>
      <c r="Y2" s="17">
        <f t="shared" ref="Y2:Y31" si="22">+EXP(AY2)</f>
        <v>1.1398319479417278</v>
      </c>
      <c r="Z2" s="47"/>
      <c r="AA2" s="40">
        <v>42618.613888888889</v>
      </c>
      <c r="AB2" s="17">
        <v>0.81470749372422901</v>
      </c>
      <c r="AC2" s="17">
        <v>0.55323408802029095</v>
      </c>
      <c r="AD2" s="17">
        <v>2.2789339734029199</v>
      </c>
      <c r="AE2" s="17">
        <v>0.42106809314208299</v>
      </c>
      <c r="AF2" s="17">
        <v>1.14569774396424</v>
      </c>
      <c r="AG2" s="17">
        <v>1.25974754383563</v>
      </c>
      <c r="AH2" s="17">
        <v>0.97899542469065703</v>
      </c>
      <c r="AI2" s="17">
        <v>1.54995864200327</v>
      </c>
      <c r="AJ2" s="17">
        <v>1.8309190391354599</v>
      </c>
      <c r="AK2" s="17">
        <v>0.71819247623778903</v>
      </c>
      <c r="AL2" s="17">
        <v>0.37313665943374102</v>
      </c>
      <c r="AM2" s="17">
        <v>0.78990169772808905</v>
      </c>
      <c r="AN2" s="17">
        <v>0.34655582565124099</v>
      </c>
      <c r="AO2" s="17">
        <v>0.82697565014715901</v>
      </c>
      <c r="AP2" s="17">
        <v>0.77921564577686298</v>
      </c>
      <c r="AQ2" s="17">
        <v>0.52012845528931095</v>
      </c>
      <c r="AR2" s="17">
        <v>2.8959620959019699E-2</v>
      </c>
      <c r="AS2" s="17">
        <v>0.31624079969243601</v>
      </c>
      <c r="AT2" s="17">
        <v>0.96928561081785003</v>
      </c>
      <c r="AU2" s="17">
        <v>1.45996406685813</v>
      </c>
      <c r="AV2" s="17">
        <v>5.94403902709207</v>
      </c>
      <c r="AW2" s="17">
        <v>2.8020040240626698</v>
      </c>
      <c r="AX2" s="17">
        <v>0</v>
      </c>
      <c r="AY2" s="17">
        <v>0.13088083745367601</v>
      </c>
    </row>
    <row r="3" spans="1:51" x14ac:dyDescent="0.25">
      <c r="A3" s="6">
        <v>42619.604861111111</v>
      </c>
      <c r="B3" s="17">
        <f t="shared" ref="B3:B32" si="23">+EXP(AB3)</f>
        <v>9.214563168167496</v>
      </c>
      <c r="C3" s="17">
        <f t="shared" si="0"/>
        <v>5.976426284953587</v>
      </c>
      <c r="D3" s="17">
        <f t="shared" si="1"/>
        <v>2.6793402168710618</v>
      </c>
      <c r="E3" s="17">
        <f t="shared" si="2"/>
        <v>2.6829215190161744</v>
      </c>
      <c r="F3" s="17">
        <f t="shared" si="3"/>
        <v>5.8045208570923101</v>
      </c>
      <c r="G3" s="17">
        <f t="shared" si="4"/>
        <v>3.6875377367769948</v>
      </c>
      <c r="H3" s="17">
        <f t="shared" si="5"/>
        <v>39.038475228998436</v>
      </c>
      <c r="I3" s="17">
        <f t="shared" si="6"/>
        <v>2.6019431778487538</v>
      </c>
      <c r="J3" s="17">
        <f t="shared" si="7"/>
        <v>8.116161432965507</v>
      </c>
      <c r="K3" s="17">
        <f t="shared" si="8"/>
        <v>2.5678082573556389</v>
      </c>
      <c r="L3" s="17">
        <f t="shared" si="9"/>
        <v>2.6098676740446294</v>
      </c>
      <c r="M3" s="17">
        <f t="shared" si="10"/>
        <v>2.2258608655385648</v>
      </c>
      <c r="N3" s="17">
        <f t="shared" si="11"/>
        <v>2.6286543393426363</v>
      </c>
      <c r="O3" s="17">
        <f t="shared" si="12"/>
        <v>2.6436201797556942</v>
      </c>
      <c r="P3" s="17">
        <f t="shared" si="13"/>
        <v>2.2087092610783725</v>
      </c>
      <c r="Q3" s="17">
        <f t="shared" si="14"/>
        <v>1.3786275503704033</v>
      </c>
      <c r="R3" s="17">
        <f t="shared" si="15"/>
        <v>310.88579706690632</v>
      </c>
      <c r="S3" s="17">
        <f t="shared" si="16"/>
        <v>1.6065670164610313</v>
      </c>
      <c r="T3" s="17">
        <f t="shared" si="17"/>
        <v>1.7187908956299454</v>
      </c>
      <c r="U3" s="17">
        <f t="shared" si="18"/>
        <v>8.9543968945097543</v>
      </c>
      <c r="V3" s="17">
        <f t="shared" si="19"/>
        <v>2.2911177071566593</v>
      </c>
      <c r="W3" s="17">
        <f t="shared" si="20"/>
        <v>1.4478524708449612</v>
      </c>
      <c r="X3" s="17">
        <f t="shared" si="21"/>
        <v>2.6358575385990703</v>
      </c>
      <c r="Y3" s="17">
        <f t="shared" si="22"/>
        <v>1.1805520147637403</v>
      </c>
      <c r="AA3" s="40">
        <v>42619.604861111111</v>
      </c>
      <c r="AB3" s="17">
        <v>2.2207851855670699</v>
      </c>
      <c r="AC3" s="17">
        <v>1.78782277811001</v>
      </c>
      <c r="AD3" s="17">
        <v>0.985570576478912</v>
      </c>
      <c r="AE3" s="17">
        <v>0.98690631981036003</v>
      </c>
      <c r="AF3" s="17">
        <v>1.7586370720520199</v>
      </c>
      <c r="AG3" s="17">
        <v>1.3049589553158101</v>
      </c>
      <c r="AH3" s="17">
        <v>3.6645477041479002</v>
      </c>
      <c r="AI3" s="17">
        <v>0.95625854197667304</v>
      </c>
      <c r="AJ3" s="17">
        <v>2.0938573124712101</v>
      </c>
      <c r="AK3" s="17">
        <v>0.94305271690129</v>
      </c>
      <c r="AL3" s="17">
        <v>0.95929952044957501</v>
      </c>
      <c r="AM3" s="17">
        <v>0.80014374664946097</v>
      </c>
      <c r="AN3" s="17">
        <v>0.96647205720340401</v>
      </c>
      <c r="AO3" s="17">
        <v>0.97214925802264696</v>
      </c>
      <c r="AP3" s="17">
        <v>0.79240830014816599</v>
      </c>
      <c r="AQ3" s="17">
        <v>0.32108847558019299</v>
      </c>
      <c r="AR3" s="17">
        <v>5.7394256327368796</v>
      </c>
      <c r="AS3" s="17">
        <v>0.47409961452133098</v>
      </c>
      <c r="AT3" s="17">
        <v>0.54162107597073506</v>
      </c>
      <c r="AU3" s="17">
        <v>2.1921446847812098</v>
      </c>
      <c r="AV3" s="17">
        <v>0.82903978022080405</v>
      </c>
      <c r="AW3" s="17">
        <v>0.37008140399733902</v>
      </c>
      <c r="AX3" s="17">
        <v>0.96920857064227195</v>
      </c>
      <c r="AY3" s="17">
        <v>0.16598213821081401</v>
      </c>
    </row>
    <row r="4" spans="1:51" x14ac:dyDescent="0.25">
      <c r="A4" s="6">
        <v>42620.643750000003</v>
      </c>
      <c r="B4" s="17">
        <f t="shared" si="23"/>
        <v>2.8221360215852416</v>
      </c>
      <c r="C4" s="17">
        <f t="shared" si="0"/>
        <v>1.2947416866212074</v>
      </c>
      <c r="D4" s="17">
        <f t="shared" si="1"/>
        <v>2.6793402168710618</v>
      </c>
      <c r="E4" s="17">
        <f t="shared" si="2"/>
        <v>2.6829215190161744</v>
      </c>
      <c r="F4" s="17">
        <f t="shared" si="3"/>
        <v>3.118436951722932</v>
      </c>
      <c r="G4" s="17">
        <f t="shared" si="4"/>
        <v>3.6875377367769948</v>
      </c>
      <c r="H4" s="17">
        <f t="shared" si="5"/>
        <v>39.116524444552319</v>
      </c>
      <c r="I4" s="17">
        <f t="shared" si="6"/>
        <v>2.6019431778487538</v>
      </c>
      <c r="J4" s="17">
        <f t="shared" si="7"/>
        <v>6.6681815612837818</v>
      </c>
      <c r="K4" s="17">
        <f t="shared" si="8"/>
        <v>2.3712869607937779</v>
      </c>
      <c r="L4" s="17">
        <f t="shared" si="9"/>
        <v>2.6098676740446294</v>
      </c>
      <c r="M4" s="17">
        <f t="shared" si="10"/>
        <v>2.2490740458991469</v>
      </c>
      <c r="N4" s="17">
        <f t="shared" si="11"/>
        <v>2.6286543393426363</v>
      </c>
      <c r="O4" s="17">
        <f t="shared" si="12"/>
        <v>2.6436201797556942</v>
      </c>
      <c r="P4" s="17">
        <f t="shared" si="13"/>
        <v>2.2087092610783725</v>
      </c>
      <c r="Q4" s="17">
        <f t="shared" si="14"/>
        <v>1.672754683412955</v>
      </c>
      <c r="R4" s="17">
        <f t="shared" si="15"/>
        <v>2.6743321580270529</v>
      </c>
      <c r="S4" s="17">
        <f t="shared" si="16"/>
        <v>1.6065670164610313</v>
      </c>
      <c r="T4" s="17">
        <f t="shared" si="17"/>
        <v>1.7187908956299454</v>
      </c>
      <c r="U4" s="17">
        <f t="shared" si="18"/>
        <v>38.361040430247755</v>
      </c>
      <c r="V4" s="17">
        <f t="shared" si="19"/>
        <v>2.2911177071566593</v>
      </c>
      <c r="W4" s="17">
        <f t="shared" si="20"/>
        <v>12.499552604732877</v>
      </c>
      <c r="X4" s="17">
        <f t="shared" si="21"/>
        <v>2.6358575385990703</v>
      </c>
      <c r="Y4" s="17">
        <f t="shared" si="22"/>
        <v>1.2242972955105227</v>
      </c>
      <c r="AA4" s="40">
        <v>42620.643750000003</v>
      </c>
      <c r="AB4" s="17">
        <v>1.03749405268902</v>
      </c>
      <c r="AC4" s="17">
        <v>0.25831120546418301</v>
      </c>
      <c r="AD4" s="17">
        <v>0.985570576478912</v>
      </c>
      <c r="AE4" s="17">
        <v>0.98690631981036003</v>
      </c>
      <c r="AF4" s="17">
        <v>1.1373318992785999</v>
      </c>
      <c r="AG4" s="17">
        <v>1.3049589553158101</v>
      </c>
      <c r="AH4" s="17">
        <v>3.6665449977778901</v>
      </c>
      <c r="AI4" s="17">
        <v>0.95625854197667304</v>
      </c>
      <c r="AJ4" s="17">
        <v>1.8973471932646699</v>
      </c>
      <c r="AK4" s="17">
        <v>0.86343282919622799</v>
      </c>
      <c r="AL4" s="17">
        <v>0.95929952044957501</v>
      </c>
      <c r="AM4" s="17">
        <v>0.81051859635656198</v>
      </c>
      <c r="AN4" s="17">
        <v>0.96647205720340401</v>
      </c>
      <c r="AO4" s="17">
        <v>0.97214925802264696</v>
      </c>
      <c r="AP4" s="17">
        <v>0.79240830014816599</v>
      </c>
      <c r="AQ4" s="17">
        <v>0.51447177850526904</v>
      </c>
      <c r="AR4" s="17">
        <v>0.98369968862695201</v>
      </c>
      <c r="AS4" s="17">
        <v>0.47409961452133098</v>
      </c>
      <c r="AT4" s="17">
        <v>0.54162107597073506</v>
      </c>
      <c r="AU4" s="17">
        <v>3.6470423724380301</v>
      </c>
      <c r="AV4" s="17">
        <v>0.82903978022080405</v>
      </c>
      <c r="AW4" s="17">
        <v>2.5256928520463502</v>
      </c>
      <c r="AX4" s="17">
        <v>0.96920857064227195</v>
      </c>
      <c r="AY4" s="17">
        <v>0.20236704308649001</v>
      </c>
    </row>
    <row r="5" spans="1:51" x14ac:dyDescent="0.25">
      <c r="A5" s="6">
        <v>42621.556250000001</v>
      </c>
      <c r="B5" s="17">
        <f t="shared" si="23"/>
        <v>2.5136082311545516</v>
      </c>
      <c r="C5" s="17">
        <f t="shared" si="0"/>
        <v>5.2356106278123091</v>
      </c>
      <c r="D5" s="17">
        <f t="shared" si="1"/>
        <v>2.6793402168710618</v>
      </c>
      <c r="E5" s="17">
        <f t="shared" si="2"/>
        <v>2.6829215190161744</v>
      </c>
      <c r="F5" s="17">
        <f t="shared" si="3"/>
        <v>5.8814015718693025</v>
      </c>
      <c r="G5" s="17">
        <f t="shared" si="4"/>
        <v>3.6875377367769948</v>
      </c>
      <c r="H5" s="17">
        <f t="shared" si="5"/>
        <v>15.278709278767268</v>
      </c>
      <c r="I5" s="17">
        <f t="shared" si="6"/>
        <v>2.6019431778487538</v>
      </c>
      <c r="J5" s="17">
        <f t="shared" si="7"/>
        <v>7.3112046712512075</v>
      </c>
      <c r="K5" s="17">
        <f t="shared" si="8"/>
        <v>2.4313612297086356</v>
      </c>
      <c r="L5" s="17">
        <f t="shared" si="9"/>
        <v>2.6098676740446294</v>
      </c>
      <c r="M5" s="17">
        <f t="shared" si="10"/>
        <v>2.2728350405218034</v>
      </c>
      <c r="N5" s="17">
        <f t="shared" si="11"/>
        <v>2.6286543393426363</v>
      </c>
      <c r="O5" s="17">
        <f t="shared" si="12"/>
        <v>2.6436201797556942</v>
      </c>
      <c r="P5" s="17">
        <f t="shared" si="13"/>
        <v>2.2087092610783725</v>
      </c>
      <c r="Q5" s="17">
        <f t="shared" si="14"/>
        <v>1.3833919492794493</v>
      </c>
      <c r="R5" s="17">
        <f t="shared" si="15"/>
        <v>2.6743321580270529</v>
      </c>
      <c r="S5" s="17">
        <f t="shared" si="16"/>
        <v>1.6065670164610313</v>
      </c>
      <c r="T5" s="17">
        <f t="shared" si="17"/>
        <v>1.7187908956299454</v>
      </c>
      <c r="U5" s="17">
        <f t="shared" si="18"/>
        <v>59.975554209594478</v>
      </c>
      <c r="V5" s="17">
        <f t="shared" si="19"/>
        <v>2.2911177071566593</v>
      </c>
      <c r="W5" s="17">
        <f t="shared" si="20"/>
        <v>1.5043909856488371</v>
      </c>
      <c r="X5" s="17">
        <f t="shared" si="21"/>
        <v>2.6358575385990703</v>
      </c>
      <c r="Y5" s="17">
        <f t="shared" si="22"/>
        <v>1.2696639335864897</v>
      </c>
      <c r="AA5" s="40">
        <v>42621.556250000001</v>
      </c>
      <c r="AB5" s="17">
        <v>0.92171926316159503</v>
      </c>
      <c r="AC5" s="17">
        <v>1.6554834808463299</v>
      </c>
      <c r="AD5" s="17">
        <v>0.985570576478912</v>
      </c>
      <c r="AE5" s="17">
        <v>0.98690631981036003</v>
      </c>
      <c r="AF5" s="17">
        <v>1.7717950960694999</v>
      </c>
      <c r="AG5" s="17">
        <v>1.3049589553158101</v>
      </c>
      <c r="AH5" s="17">
        <v>2.7264603088856099</v>
      </c>
      <c r="AI5" s="17">
        <v>0.95625854197667304</v>
      </c>
      <c r="AJ5" s="17">
        <v>1.9894080578928199</v>
      </c>
      <c r="AK5" s="17">
        <v>0.88845127734681295</v>
      </c>
      <c r="AL5" s="17">
        <v>0.95929952044957501</v>
      </c>
      <c r="AM5" s="17">
        <v>0.82102796877523398</v>
      </c>
      <c r="AN5" s="17">
        <v>0.96647205720340401</v>
      </c>
      <c r="AO5" s="17">
        <v>0.97214925802264696</v>
      </c>
      <c r="AP5" s="17">
        <v>0.79240830014816599</v>
      </c>
      <c r="AQ5" s="17">
        <v>0.324538417649884</v>
      </c>
      <c r="AR5" s="17">
        <v>0.98369968862695201</v>
      </c>
      <c r="AS5" s="17">
        <v>0.47409961452133098</v>
      </c>
      <c r="AT5" s="17">
        <v>0.54162107597073506</v>
      </c>
      <c r="AU5" s="17">
        <v>4.0939370493599201</v>
      </c>
      <c r="AV5" s="17">
        <v>0.82903978022080405</v>
      </c>
      <c r="AW5" s="17">
        <v>0.40838815560515701</v>
      </c>
      <c r="AX5" s="17">
        <v>0.96920857064227195</v>
      </c>
      <c r="AY5" s="17">
        <v>0.23875224622941901</v>
      </c>
    </row>
    <row r="6" spans="1:51" x14ac:dyDescent="0.25">
      <c r="A6" s="6">
        <v>42622.638194444444</v>
      </c>
      <c r="B6" s="17">
        <f t="shared" si="23"/>
        <v>2.4717301268799194</v>
      </c>
      <c r="C6" s="17">
        <f t="shared" si="0"/>
        <v>1.3206302114612227</v>
      </c>
      <c r="D6" s="17">
        <f t="shared" si="1"/>
        <v>2.6793402168710618</v>
      </c>
      <c r="E6" s="17">
        <f t="shared" si="2"/>
        <v>2.6829215190161744</v>
      </c>
      <c r="F6" s="17">
        <f t="shared" si="3"/>
        <v>3.0917637992005371</v>
      </c>
      <c r="G6" s="17">
        <f t="shared" si="4"/>
        <v>3.6875377367769948</v>
      </c>
      <c r="H6" s="17">
        <f t="shared" si="5"/>
        <v>11.504333723354772</v>
      </c>
      <c r="I6" s="17">
        <f t="shared" si="6"/>
        <v>2.6019431778487538</v>
      </c>
      <c r="J6" s="17">
        <f t="shared" si="7"/>
        <v>6.7169270649698749</v>
      </c>
      <c r="K6" s="17">
        <f t="shared" si="8"/>
        <v>2.4115536441712671</v>
      </c>
      <c r="L6" s="17">
        <f t="shared" si="9"/>
        <v>2.6098676740446294</v>
      </c>
      <c r="M6" s="17">
        <f t="shared" si="10"/>
        <v>2.2971600707616662</v>
      </c>
      <c r="N6" s="17">
        <f t="shared" si="11"/>
        <v>2.6286543393426363</v>
      </c>
      <c r="O6" s="17">
        <f t="shared" si="12"/>
        <v>2.6436201797556942</v>
      </c>
      <c r="P6" s="17">
        <f t="shared" si="13"/>
        <v>2.2087092610783725</v>
      </c>
      <c r="Q6" s="17">
        <f t="shared" si="14"/>
        <v>1.6638365709717837</v>
      </c>
      <c r="R6" s="17">
        <f t="shared" si="15"/>
        <v>2.6743321580270529</v>
      </c>
      <c r="S6" s="17">
        <f t="shared" si="16"/>
        <v>1.6065670164610313</v>
      </c>
      <c r="T6" s="17">
        <f t="shared" si="17"/>
        <v>1.7187908956299454</v>
      </c>
      <c r="U6" s="17">
        <f t="shared" si="18"/>
        <v>21.803494970557072</v>
      </c>
      <c r="V6" s="17">
        <f t="shared" si="19"/>
        <v>2.2911177071566593</v>
      </c>
      <c r="W6" s="17">
        <f t="shared" si="20"/>
        <v>9.9779117176428702</v>
      </c>
      <c r="X6" s="17">
        <f t="shared" si="21"/>
        <v>2.6358575385990703</v>
      </c>
      <c r="Y6" s="17">
        <f t="shared" si="22"/>
        <v>1.3152975838251113</v>
      </c>
      <c r="AA6" s="40">
        <v>42622.638194444444</v>
      </c>
      <c r="AB6" s="17">
        <v>0.904918361661608</v>
      </c>
      <c r="AC6" s="17">
        <v>0.27810905558861199</v>
      </c>
      <c r="AD6" s="17">
        <v>0.985570576478912</v>
      </c>
      <c r="AE6" s="17">
        <v>0.98690631981036003</v>
      </c>
      <c r="AF6" s="17">
        <v>1.1287417368630399</v>
      </c>
      <c r="AG6" s="17">
        <v>1.3049589553158101</v>
      </c>
      <c r="AH6" s="17">
        <v>2.44272380988988</v>
      </c>
      <c r="AI6" s="17">
        <v>0.95625854197667304</v>
      </c>
      <c r="AJ6" s="17">
        <v>1.90463076795123</v>
      </c>
      <c r="AK6" s="17">
        <v>0.88027120542616999</v>
      </c>
      <c r="AL6" s="17">
        <v>0.95929952044957501</v>
      </c>
      <c r="AM6" s="17">
        <v>0.83167360815820601</v>
      </c>
      <c r="AN6" s="17">
        <v>0.96647205720340401</v>
      </c>
      <c r="AO6" s="17">
        <v>0.97214925802264696</v>
      </c>
      <c r="AP6" s="17">
        <v>0.79240830014816599</v>
      </c>
      <c r="AQ6" s="17">
        <v>0.50912612301542504</v>
      </c>
      <c r="AR6" s="17">
        <v>0.98369968862695201</v>
      </c>
      <c r="AS6" s="17">
        <v>0.47409961452133098</v>
      </c>
      <c r="AT6" s="17">
        <v>0.54162107597073506</v>
      </c>
      <c r="AU6" s="17">
        <v>3.0820702766955299</v>
      </c>
      <c r="AV6" s="17">
        <v>0.82903978022080405</v>
      </c>
      <c r="AW6" s="17">
        <v>2.3003738216990501</v>
      </c>
      <c r="AX6" s="17">
        <v>0.96920857064227195</v>
      </c>
      <c r="AY6" s="17">
        <v>0.274062939514638</v>
      </c>
    </row>
    <row r="7" spans="1:51" x14ac:dyDescent="0.25">
      <c r="A7" s="6">
        <v>42625.644444444442</v>
      </c>
      <c r="B7" s="17">
        <f t="shared" si="23"/>
        <v>2.465350360493936</v>
      </c>
      <c r="C7" s="17">
        <f t="shared" si="0"/>
        <v>4.6746514851311751</v>
      </c>
      <c r="D7" s="17">
        <f t="shared" si="1"/>
        <v>2.6793402168710618</v>
      </c>
      <c r="E7" s="17">
        <f t="shared" si="2"/>
        <v>2.6829215190161744</v>
      </c>
      <c r="F7" s="17">
        <f t="shared" si="3"/>
        <v>5.9626239370067573</v>
      </c>
      <c r="G7" s="17">
        <f t="shared" si="4"/>
        <v>3.6875377367769948</v>
      </c>
      <c r="H7" s="17">
        <f t="shared" si="5"/>
        <v>12.263267153780998</v>
      </c>
      <c r="I7" s="17">
        <f t="shared" si="6"/>
        <v>2.6019431778487538</v>
      </c>
      <c r="J7" s="17">
        <f t="shared" si="7"/>
        <v>6.8952746420130886</v>
      </c>
      <c r="K7" s="17">
        <f t="shared" si="8"/>
        <v>2.4179301692778776</v>
      </c>
      <c r="L7" s="17">
        <f t="shared" si="9"/>
        <v>2.6098676740446294</v>
      </c>
      <c r="M7" s="17">
        <f t="shared" si="10"/>
        <v>2.3220659413219322</v>
      </c>
      <c r="N7" s="17">
        <f t="shared" si="11"/>
        <v>2.6286543393426363</v>
      </c>
      <c r="O7" s="17">
        <f t="shared" si="12"/>
        <v>2.6436201797556942</v>
      </c>
      <c r="P7" s="17">
        <f t="shared" si="13"/>
        <v>2.2087092610783725</v>
      </c>
      <c r="Q7" s="17">
        <f t="shared" si="14"/>
        <v>1.3880061865329685</v>
      </c>
      <c r="R7" s="17">
        <f t="shared" si="15"/>
        <v>2.6743321580270529</v>
      </c>
      <c r="S7" s="17">
        <f t="shared" si="16"/>
        <v>1.6065670164610313</v>
      </c>
      <c r="T7" s="17">
        <f t="shared" si="17"/>
        <v>1.7187908956299454</v>
      </c>
      <c r="U7" s="17">
        <f t="shared" si="18"/>
        <v>9.3914195271935412</v>
      </c>
      <c r="V7" s="17">
        <f t="shared" si="19"/>
        <v>2.2911177071566593</v>
      </c>
      <c r="W7" s="17">
        <f t="shared" si="20"/>
        <v>1.5624352491206677</v>
      </c>
      <c r="X7" s="17">
        <f t="shared" si="21"/>
        <v>2.6358575385990703</v>
      </c>
      <c r="Y7" s="17">
        <f t="shared" si="22"/>
        <v>1.3599985436317432</v>
      </c>
      <c r="AA7" s="40">
        <v>42625.644444444442</v>
      </c>
      <c r="AB7" s="17">
        <v>0.90233393146918195</v>
      </c>
      <c r="AC7" s="17">
        <v>1.5421546113267199</v>
      </c>
      <c r="AD7" s="17">
        <v>0.985570576478912</v>
      </c>
      <c r="AE7" s="17">
        <v>0.98690631981036003</v>
      </c>
      <c r="AF7" s="17">
        <v>1.7855106420792299</v>
      </c>
      <c r="AG7" s="17">
        <v>1.3049589553158101</v>
      </c>
      <c r="AH7" s="17">
        <v>2.5066083838953599</v>
      </c>
      <c r="AI7" s="17">
        <v>0.95625854197667304</v>
      </c>
      <c r="AJ7" s="17">
        <v>1.9308363425060999</v>
      </c>
      <c r="AK7" s="17">
        <v>0.88291187223789402</v>
      </c>
      <c r="AL7" s="17">
        <v>0.95929952044957501</v>
      </c>
      <c r="AM7" s="17">
        <v>0.84245728137459397</v>
      </c>
      <c r="AN7" s="17">
        <v>0.96647205720340401</v>
      </c>
      <c r="AO7" s="17">
        <v>0.97214925802264696</v>
      </c>
      <c r="AP7" s="17">
        <v>0.79240830014816599</v>
      </c>
      <c r="AQ7" s="17">
        <v>0.32786831923099702</v>
      </c>
      <c r="AR7" s="17">
        <v>0.98369968862695201</v>
      </c>
      <c r="AS7" s="17">
        <v>0.47409961452133098</v>
      </c>
      <c r="AT7" s="17">
        <v>0.54162107597073506</v>
      </c>
      <c r="AU7" s="17">
        <v>2.2397964561494899</v>
      </c>
      <c r="AV7" s="17">
        <v>0.82903978022080405</v>
      </c>
      <c r="AW7" s="17">
        <v>0.44624566120696302</v>
      </c>
      <c r="AX7" s="17">
        <v>0.96920857064227195</v>
      </c>
      <c r="AY7" s="17">
        <v>0.30748362888837499</v>
      </c>
    </row>
    <row r="8" spans="1:51" x14ac:dyDescent="0.25">
      <c r="A8" s="6">
        <v>42626.637499999997</v>
      </c>
      <c r="B8" s="17">
        <f t="shared" si="23"/>
        <v>2.4643615968828652</v>
      </c>
      <c r="C8" s="17">
        <f t="shared" si="0"/>
        <v>1.3467659752221059</v>
      </c>
      <c r="D8" s="17">
        <f t="shared" si="1"/>
        <v>2.6793402168710618</v>
      </c>
      <c r="E8" s="17">
        <f t="shared" si="2"/>
        <v>2.6829215190161744</v>
      </c>
      <c r="F8" s="17">
        <f t="shared" si="3"/>
        <v>3.0646197816981982</v>
      </c>
      <c r="G8" s="17">
        <f t="shared" si="4"/>
        <v>3.6875377367769948</v>
      </c>
      <c r="H8" s="17">
        <f t="shared" si="5"/>
        <v>13.382366240234898</v>
      </c>
      <c r="I8" s="17">
        <f t="shared" si="6"/>
        <v>2.6019431778487538</v>
      </c>
      <c r="J8" s="17">
        <f t="shared" si="7"/>
        <v>6.6141981164855537</v>
      </c>
      <c r="K8" s="17">
        <f t="shared" si="8"/>
        <v>2.4158613280802714</v>
      </c>
      <c r="L8" s="17">
        <f t="shared" si="9"/>
        <v>2.6098676740446294</v>
      </c>
      <c r="M8" s="17">
        <f t="shared" si="10"/>
        <v>2.3475700647720625</v>
      </c>
      <c r="N8" s="17">
        <f t="shared" si="11"/>
        <v>2.6286543393426363</v>
      </c>
      <c r="O8" s="17">
        <f t="shared" si="12"/>
        <v>2.6436201797556942</v>
      </c>
      <c r="P8" s="17">
        <f t="shared" si="13"/>
        <v>2.2087092610783725</v>
      </c>
      <c r="Q8" s="17">
        <f t="shared" si="14"/>
        <v>1.6554484955297684</v>
      </c>
      <c r="R8" s="17">
        <f t="shared" si="15"/>
        <v>2.6743321580270529</v>
      </c>
      <c r="S8" s="17">
        <f t="shared" si="16"/>
        <v>1.6065670164610313</v>
      </c>
      <c r="T8" s="17">
        <f t="shared" si="17"/>
        <v>1.7187908956299454</v>
      </c>
      <c r="U8" s="17">
        <f t="shared" si="18"/>
        <v>8.4035157251332979</v>
      </c>
      <c r="V8" s="17">
        <f t="shared" si="19"/>
        <v>2.2911177071566593</v>
      </c>
      <c r="W8" s="17">
        <f t="shared" si="20"/>
        <v>8.2880393772669727</v>
      </c>
      <c r="X8" s="17">
        <f t="shared" si="21"/>
        <v>2.6358575385990703</v>
      </c>
      <c r="Y8" s="17">
        <f t="shared" si="22"/>
        <v>1.4027874292623979</v>
      </c>
      <c r="AA8" s="40">
        <v>42626.637499999997</v>
      </c>
      <c r="AB8" s="17">
        <v>0.90193278688593703</v>
      </c>
      <c r="AC8" s="17">
        <v>0.29770614456280697</v>
      </c>
      <c r="AD8" s="17">
        <v>0.985570576478912</v>
      </c>
      <c r="AE8" s="17">
        <v>0.98690631981036003</v>
      </c>
      <c r="AF8" s="17">
        <v>1.1199235100449101</v>
      </c>
      <c r="AG8" s="17">
        <v>1.3049589553158101</v>
      </c>
      <c r="AH8" s="17">
        <v>2.5939378881100899</v>
      </c>
      <c r="AI8" s="17">
        <v>0.95625854197667304</v>
      </c>
      <c r="AJ8" s="17">
        <v>1.8892185682212901</v>
      </c>
      <c r="AK8" s="17">
        <v>0.88205588110751099</v>
      </c>
      <c r="AL8" s="17">
        <v>0.95929952044957501</v>
      </c>
      <c r="AM8" s="17">
        <v>0.85338077820315095</v>
      </c>
      <c r="AN8" s="17">
        <v>0.96647205720340401</v>
      </c>
      <c r="AO8" s="17">
        <v>0.97214925802264696</v>
      </c>
      <c r="AP8" s="17">
        <v>0.79240830014816599</v>
      </c>
      <c r="AQ8" s="17">
        <v>0.50407196639451501</v>
      </c>
      <c r="AR8" s="17">
        <v>0.98369968862695201</v>
      </c>
      <c r="AS8" s="17">
        <v>0.47409961452133098</v>
      </c>
      <c r="AT8" s="17">
        <v>0.54162107597073506</v>
      </c>
      <c r="AU8" s="17">
        <v>2.1286501569927201</v>
      </c>
      <c r="AV8" s="17">
        <v>0.82903978022080405</v>
      </c>
      <c r="AW8" s="17">
        <v>2.1148134366239599</v>
      </c>
      <c r="AX8" s="17">
        <v>0.96920857064227195</v>
      </c>
      <c r="AY8" s="17">
        <v>0.33846127806779902</v>
      </c>
    </row>
    <row r="9" spans="1:51" x14ac:dyDescent="0.25">
      <c r="A9" s="6">
        <v>42627.631944444445</v>
      </c>
      <c r="B9" s="17">
        <f t="shared" si="23"/>
        <v>2.4642079463268201</v>
      </c>
      <c r="C9" s="17">
        <f t="shared" si="0"/>
        <v>4.2399193194675115</v>
      </c>
      <c r="D9" s="17">
        <f t="shared" si="1"/>
        <v>2.6793402168710618</v>
      </c>
      <c r="E9" s="17">
        <f t="shared" si="2"/>
        <v>2.6829215190161744</v>
      </c>
      <c r="F9" s="17">
        <f t="shared" si="3"/>
        <v>6.0485046328018051</v>
      </c>
      <c r="G9" s="17">
        <f t="shared" si="4"/>
        <v>3.6875377367769948</v>
      </c>
      <c r="H9" s="17">
        <f t="shared" si="5"/>
        <v>13.624569313417405</v>
      </c>
      <c r="I9" s="17">
        <f t="shared" si="6"/>
        <v>2.6019431778487538</v>
      </c>
      <c r="J9" s="17">
        <f t="shared" si="7"/>
        <v>6.6230741618432241</v>
      </c>
      <c r="K9" s="17">
        <f t="shared" si="8"/>
        <v>2.4165308657323563</v>
      </c>
      <c r="L9" s="17">
        <f t="shared" si="9"/>
        <v>2.6098676740446294</v>
      </c>
      <c r="M9" s="17">
        <f t="shared" si="10"/>
        <v>2.3736904872372087</v>
      </c>
      <c r="N9" s="17">
        <f t="shared" si="11"/>
        <v>2.6286543393426363</v>
      </c>
      <c r="O9" s="17">
        <f t="shared" si="12"/>
        <v>2.6436201797556942</v>
      </c>
      <c r="P9" s="17">
        <f t="shared" si="13"/>
        <v>2.2087092610783725</v>
      </c>
      <c r="Q9" s="17">
        <f t="shared" si="14"/>
        <v>1.3924723724414598</v>
      </c>
      <c r="R9" s="17">
        <f t="shared" si="15"/>
        <v>2.6743321580270529</v>
      </c>
      <c r="S9" s="17">
        <f t="shared" si="16"/>
        <v>1.6065670164610313</v>
      </c>
      <c r="T9" s="17">
        <f t="shared" si="17"/>
        <v>1.7187908956299454</v>
      </c>
      <c r="U9" s="17">
        <f t="shared" si="18"/>
        <v>13.315987154831349</v>
      </c>
      <c r="V9" s="17">
        <f t="shared" si="19"/>
        <v>2.2911177071566593</v>
      </c>
      <c r="W9" s="17">
        <f t="shared" si="20"/>
        <v>1.6214348723357641</v>
      </c>
      <c r="X9" s="17">
        <f t="shared" si="21"/>
        <v>2.6358575385990703</v>
      </c>
      <c r="Y9" s="17">
        <f t="shared" si="22"/>
        <v>1.4429331406201416</v>
      </c>
      <c r="AA9" s="40">
        <v>42627.631944444445</v>
      </c>
      <c r="AB9" s="17">
        <v>0.90187043591178595</v>
      </c>
      <c r="AC9" s="17">
        <v>1.4445442406353499</v>
      </c>
      <c r="AD9" s="17">
        <v>0.985570576478912</v>
      </c>
      <c r="AE9" s="17">
        <v>0.98690631981036003</v>
      </c>
      <c r="AF9" s="17">
        <v>1.7998110733597401</v>
      </c>
      <c r="AG9" s="17">
        <v>1.3049589553158101</v>
      </c>
      <c r="AH9" s="17">
        <v>2.6118747300252898</v>
      </c>
      <c r="AI9" s="17">
        <v>0.95625854197667304</v>
      </c>
      <c r="AJ9" s="17">
        <v>1.89055963706105</v>
      </c>
      <c r="AK9" s="17">
        <v>0.88233298512950098</v>
      </c>
      <c r="AL9" s="17">
        <v>0.95929952044957501</v>
      </c>
      <c r="AM9" s="17">
        <v>0.86444591162931605</v>
      </c>
      <c r="AN9" s="17">
        <v>0.96647205720340401</v>
      </c>
      <c r="AO9" s="17">
        <v>0.97214925802264696</v>
      </c>
      <c r="AP9" s="17">
        <v>0.79240830014816599</v>
      </c>
      <c r="AQ9" s="17">
        <v>0.33108085236500201</v>
      </c>
      <c r="AR9" s="17">
        <v>0.98369968862695201</v>
      </c>
      <c r="AS9" s="17">
        <v>0.47409961452133098</v>
      </c>
      <c r="AT9" s="17">
        <v>0.54162107597073506</v>
      </c>
      <c r="AU9" s="17">
        <v>2.5889653550706302</v>
      </c>
      <c r="AV9" s="17">
        <v>0.82903978022080405</v>
      </c>
      <c r="AW9" s="17">
        <v>0.48331148088660503</v>
      </c>
      <c r="AX9" s="17">
        <v>0.96920857064227195</v>
      </c>
      <c r="AY9" s="17">
        <v>0.36667794512172402</v>
      </c>
    </row>
    <row r="10" spans="1:51" x14ac:dyDescent="0.25">
      <c r="A10" s="6">
        <v>42628.652083333334</v>
      </c>
      <c r="B10" s="17">
        <f t="shared" si="23"/>
        <v>2.4641840596887339</v>
      </c>
      <c r="C10" s="17">
        <f t="shared" si="0"/>
        <v>1.3729993057754963</v>
      </c>
      <c r="D10" s="17">
        <f t="shared" si="1"/>
        <v>2.6793402168710618</v>
      </c>
      <c r="E10" s="17">
        <f t="shared" si="2"/>
        <v>2.6829215190161744</v>
      </c>
      <c r="F10" s="17">
        <f t="shared" si="3"/>
        <v>3.037010282523418</v>
      </c>
      <c r="G10" s="17">
        <f t="shared" si="4"/>
        <v>3.6875377367769948</v>
      </c>
      <c r="H10" s="17">
        <f t="shared" si="5"/>
        <v>13.443408573493191</v>
      </c>
      <c r="I10" s="17">
        <f t="shared" si="6"/>
        <v>2.6019431778487538</v>
      </c>
      <c r="J10" s="17">
        <f t="shared" si="7"/>
        <v>6.4627279886575035</v>
      </c>
      <c r="K10" s="17">
        <f t="shared" si="8"/>
        <v>2.4163140065541948</v>
      </c>
      <c r="L10" s="17">
        <f t="shared" si="9"/>
        <v>2.6098676740446294</v>
      </c>
      <c r="M10" s="17">
        <f t="shared" si="10"/>
        <v>2.4004459153212889</v>
      </c>
      <c r="N10" s="17">
        <f t="shared" si="11"/>
        <v>2.6286543393426363</v>
      </c>
      <c r="O10" s="17">
        <f t="shared" si="12"/>
        <v>2.6436201797556942</v>
      </c>
      <c r="P10" s="17">
        <f t="shared" si="13"/>
        <v>2.2087092610783725</v>
      </c>
      <c r="Q10" s="17">
        <f t="shared" si="14"/>
        <v>1.6475531128442453</v>
      </c>
      <c r="R10" s="17">
        <f t="shared" si="15"/>
        <v>2.6743321580270529</v>
      </c>
      <c r="S10" s="17">
        <f t="shared" si="16"/>
        <v>1.6065670164610313</v>
      </c>
      <c r="T10" s="17">
        <f t="shared" si="17"/>
        <v>1.7187908956299454</v>
      </c>
      <c r="U10" s="17">
        <f t="shared" si="18"/>
        <v>23.523293794768776</v>
      </c>
      <c r="V10" s="17">
        <f t="shared" si="19"/>
        <v>2.2911177071566593</v>
      </c>
      <c r="W10" s="17">
        <f t="shared" si="20"/>
        <v>7.1038168674201447</v>
      </c>
      <c r="X10" s="17">
        <f t="shared" si="21"/>
        <v>2.6358575385990703</v>
      </c>
      <c r="Y10" s="17">
        <f t="shared" si="22"/>
        <v>1.479949892413057</v>
      </c>
      <c r="AA10" s="40">
        <v>42628.652083333334</v>
      </c>
      <c r="AB10" s="17">
        <v>0.90186074243040004</v>
      </c>
      <c r="AC10" s="17">
        <v>0.31699762115970198</v>
      </c>
      <c r="AD10" s="17">
        <v>0.985570576478912</v>
      </c>
      <c r="AE10" s="17">
        <v>0.98690631981036003</v>
      </c>
      <c r="AF10" s="17">
        <v>1.1108735718081</v>
      </c>
      <c r="AG10" s="17">
        <v>1.3049589553158101</v>
      </c>
      <c r="AH10" s="17">
        <v>2.59848891703958</v>
      </c>
      <c r="AI10" s="17">
        <v>0.95625854197667304</v>
      </c>
      <c r="AJ10" s="17">
        <v>1.8660515179213599</v>
      </c>
      <c r="AK10" s="17">
        <v>0.88224324122749798</v>
      </c>
      <c r="AL10" s="17">
        <v>0.95929952044957501</v>
      </c>
      <c r="AM10" s="17">
        <v>0.87565451814611694</v>
      </c>
      <c r="AN10" s="17">
        <v>0.96647205720340401</v>
      </c>
      <c r="AO10" s="17">
        <v>0.97214925802264696</v>
      </c>
      <c r="AP10" s="17">
        <v>0.79240830014816599</v>
      </c>
      <c r="AQ10" s="17">
        <v>0.499291225323585</v>
      </c>
      <c r="AR10" s="17">
        <v>0.98369968862695201</v>
      </c>
      <c r="AS10" s="17">
        <v>0.47409961452133098</v>
      </c>
      <c r="AT10" s="17">
        <v>0.54162107597073506</v>
      </c>
      <c r="AU10" s="17">
        <v>3.1579911555200102</v>
      </c>
      <c r="AV10" s="17">
        <v>0.82903978022080405</v>
      </c>
      <c r="AW10" s="17">
        <v>1.96063222655975</v>
      </c>
      <c r="AX10" s="17">
        <v>0.96920857064227195</v>
      </c>
      <c r="AY10" s="17">
        <v>0.39200823072521601</v>
      </c>
    </row>
    <row r="11" spans="1:51" x14ac:dyDescent="0.25">
      <c r="A11" s="6">
        <v>42629.627083333333</v>
      </c>
      <c r="B11" s="17">
        <f t="shared" si="23"/>
        <v>2.4641803460146732</v>
      </c>
      <c r="C11" s="17">
        <f t="shared" si="0"/>
        <v>3.8962875368831953</v>
      </c>
      <c r="D11" s="17">
        <f t="shared" si="1"/>
        <v>2.6793402168710618</v>
      </c>
      <c r="E11" s="17">
        <f t="shared" si="2"/>
        <v>2.6829215190161744</v>
      </c>
      <c r="F11" s="17">
        <f t="shared" si="3"/>
        <v>6.1393898682428798</v>
      </c>
      <c r="G11" s="17">
        <f t="shared" si="4"/>
        <v>3.6875377367769948</v>
      </c>
      <c r="H11" s="17">
        <f t="shared" si="5"/>
        <v>13.323582565805632</v>
      </c>
      <c r="I11" s="17">
        <f t="shared" si="6"/>
        <v>2.6019431778487538</v>
      </c>
      <c r="J11" s="17">
        <f t="shared" si="7"/>
        <v>6.4131500699482977</v>
      </c>
      <c r="K11" s="17">
        <f t="shared" si="8"/>
        <v>2.4163842273417231</v>
      </c>
      <c r="L11" s="17">
        <f t="shared" si="9"/>
        <v>2.6098676740446294</v>
      </c>
      <c r="M11" s="17">
        <f t="shared" si="10"/>
        <v>2.4278557443298014</v>
      </c>
      <c r="N11" s="17">
        <f t="shared" si="11"/>
        <v>2.6286543393426363</v>
      </c>
      <c r="O11" s="17">
        <f t="shared" si="12"/>
        <v>2.6436201797556942</v>
      </c>
      <c r="P11" s="17">
        <f t="shared" si="13"/>
        <v>2.2087092610783725</v>
      </c>
      <c r="Q11" s="17">
        <f t="shared" si="14"/>
        <v>1.3967928229772162</v>
      </c>
      <c r="R11" s="17">
        <f t="shared" si="15"/>
        <v>2.6743321580270529</v>
      </c>
      <c r="S11" s="17">
        <f t="shared" si="16"/>
        <v>1.6065670164610313</v>
      </c>
      <c r="T11" s="17">
        <f t="shared" si="17"/>
        <v>1.7187908956299454</v>
      </c>
      <c r="U11" s="17">
        <f t="shared" si="18"/>
        <v>24.87081883922178</v>
      </c>
      <c r="V11" s="17">
        <f t="shared" si="19"/>
        <v>2.2911177071566593</v>
      </c>
      <c r="W11" s="17">
        <f t="shared" si="20"/>
        <v>1.6808479794236919</v>
      </c>
      <c r="X11" s="17">
        <f t="shared" si="21"/>
        <v>2.6358575385990703</v>
      </c>
      <c r="Y11" s="17">
        <f t="shared" si="22"/>
        <v>1.5135725439577687</v>
      </c>
      <c r="AA11" s="40">
        <v>42629.627083333333</v>
      </c>
      <c r="AB11" s="17">
        <v>0.90185923536892698</v>
      </c>
      <c r="AC11" s="17">
        <v>1.3600241861584099</v>
      </c>
      <c r="AD11" s="17">
        <v>0.985570576478912</v>
      </c>
      <c r="AE11" s="17">
        <v>0.98690631981036003</v>
      </c>
      <c r="AF11" s="17">
        <v>1.81472536722851</v>
      </c>
      <c r="AG11" s="17">
        <v>1.3049589553158101</v>
      </c>
      <c r="AH11" s="17">
        <v>2.58953559034543</v>
      </c>
      <c r="AI11" s="17">
        <v>0.95625854197667304</v>
      </c>
      <c r="AJ11" s="17">
        <v>1.8583505807892799</v>
      </c>
      <c r="AK11" s="17">
        <v>0.88227230192367001</v>
      </c>
      <c r="AL11" s="17">
        <v>0.95929952044957501</v>
      </c>
      <c r="AM11" s="17">
        <v>0.88700845805897899</v>
      </c>
      <c r="AN11" s="17">
        <v>0.96647205720340401</v>
      </c>
      <c r="AO11" s="17">
        <v>0.97214925802264696</v>
      </c>
      <c r="AP11" s="17">
        <v>0.79240830014816599</v>
      </c>
      <c r="AQ11" s="17">
        <v>0.33417876790072198</v>
      </c>
      <c r="AR11" s="17">
        <v>0.98369968862695201</v>
      </c>
      <c r="AS11" s="17">
        <v>0.47409961452133098</v>
      </c>
      <c r="AT11" s="17">
        <v>0.54162107597073506</v>
      </c>
      <c r="AU11" s="17">
        <v>3.21369518205102</v>
      </c>
      <c r="AV11" s="17">
        <v>0.82903978022080405</v>
      </c>
      <c r="AW11" s="17">
        <v>0.51929841572886803</v>
      </c>
      <c r="AX11" s="17">
        <v>0.96920857064227195</v>
      </c>
      <c r="AY11" s="17">
        <v>0.41447277958816803</v>
      </c>
    </row>
    <row r="12" spans="1:51" x14ac:dyDescent="0.25">
      <c r="A12" s="6">
        <v>42632.65</v>
      </c>
      <c r="B12" s="17">
        <f t="shared" si="23"/>
        <v>2.4641797686411406</v>
      </c>
      <c r="C12" s="17">
        <f t="shared" si="0"/>
        <v>1.3991875369502151</v>
      </c>
      <c r="D12" s="17">
        <f t="shared" si="1"/>
        <v>2.6793402168710618</v>
      </c>
      <c r="E12" s="17">
        <f t="shared" si="2"/>
        <v>2.6829215190161744</v>
      </c>
      <c r="F12" s="17">
        <f t="shared" si="3"/>
        <v>3.0089416011823054</v>
      </c>
      <c r="G12" s="17">
        <f t="shared" si="4"/>
        <v>3.6875377367769948</v>
      </c>
      <c r="H12" s="17">
        <f t="shared" si="5"/>
        <v>13.319274002619181</v>
      </c>
      <c r="I12" s="17">
        <f t="shared" si="6"/>
        <v>2.6019431778487538</v>
      </c>
      <c r="J12" s="17">
        <f t="shared" si="7"/>
        <v>6.3024932621758865</v>
      </c>
      <c r="K12" s="17">
        <f t="shared" si="8"/>
        <v>2.4163614873239516</v>
      </c>
      <c r="L12" s="17">
        <f t="shared" si="9"/>
        <v>2.6098676740446294</v>
      </c>
      <c r="M12" s="17">
        <f t="shared" si="10"/>
        <v>2.4559400878623041</v>
      </c>
      <c r="N12" s="17">
        <f t="shared" si="11"/>
        <v>2.6286543393426363</v>
      </c>
      <c r="O12" s="17">
        <f t="shared" si="12"/>
        <v>2.6436201797556942</v>
      </c>
      <c r="P12" s="17">
        <f t="shared" si="13"/>
        <v>2.2087092610783725</v>
      </c>
      <c r="Q12" s="17">
        <f t="shared" si="14"/>
        <v>1.6401162626342811</v>
      </c>
      <c r="R12" s="17">
        <f t="shared" si="15"/>
        <v>2.6743321580270529</v>
      </c>
      <c r="S12" s="17">
        <f t="shared" si="16"/>
        <v>1.6065670164610313</v>
      </c>
      <c r="T12" s="17">
        <f t="shared" si="17"/>
        <v>1.7187908956299454</v>
      </c>
      <c r="U12" s="17">
        <f t="shared" si="18"/>
        <v>16.644220547253866</v>
      </c>
      <c r="V12" s="17">
        <f t="shared" si="19"/>
        <v>2.2911177071566593</v>
      </c>
      <c r="W12" s="17">
        <f t="shared" si="20"/>
        <v>6.243215490304836</v>
      </c>
      <c r="X12" s="17">
        <f t="shared" si="21"/>
        <v>2.6358575385990703</v>
      </c>
      <c r="Y12" s="17">
        <f t="shared" si="22"/>
        <v>1.5437195899583804</v>
      </c>
      <c r="AA12" s="40">
        <v>42632.65</v>
      </c>
      <c r="AB12" s="17">
        <v>0.90185900106237504</v>
      </c>
      <c r="AC12" s="17">
        <v>0.33589173741430001</v>
      </c>
      <c r="AD12" s="17">
        <v>0.985570576478912</v>
      </c>
      <c r="AE12" s="17">
        <v>0.98690631981036003</v>
      </c>
      <c r="AF12" s="17">
        <v>1.10158838941115</v>
      </c>
      <c r="AG12" s="17">
        <v>1.3049589553158101</v>
      </c>
      <c r="AH12" s="17">
        <v>2.5892121593189601</v>
      </c>
      <c r="AI12" s="17">
        <v>0.95625854197667304</v>
      </c>
      <c r="AJ12" s="17">
        <v>1.8409453110077101</v>
      </c>
      <c r="AK12" s="17">
        <v>0.88226289111701295</v>
      </c>
      <c r="AL12" s="17">
        <v>0.95929952044957501</v>
      </c>
      <c r="AM12" s="17">
        <v>0.89850961579447997</v>
      </c>
      <c r="AN12" s="17">
        <v>0.96647205720340401</v>
      </c>
      <c r="AO12" s="17">
        <v>0.97214925802264696</v>
      </c>
      <c r="AP12" s="17">
        <v>0.79240830014816599</v>
      </c>
      <c r="AQ12" s="17">
        <v>0.49476713117357002</v>
      </c>
      <c r="AR12" s="17">
        <v>0.98369968862695201</v>
      </c>
      <c r="AS12" s="17">
        <v>0.47409961452133098</v>
      </c>
      <c r="AT12" s="17">
        <v>0.54162107597073506</v>
      </c>
      <c r="AU12" s="17">
        <v>2.8120630418892998</v>
      </c>
      <c r="AV12" s="17">
        <v>0.82903978022080405</v>
      </c>
      <c r="AW12" s="17">
        <v>1.83149535259184</v>
      </c>
      <c r="AX12" s="17">
        <v>0.96920857064227195</v>
      </c>
      <c r="AY12" s="17">
        <v>0.43419482238774099</v>
      </c>
    </row>
    <row r="13" spans="1:51" x14ac:dyDescent="0.25">
      <c r="A13" s="6">
        <v>42633.65</v>
      </c>
      <c r="B13" s="17">
        <f t="shared" si="23"/>
        <v>2.4641796788753978</v>
      </c>
      <c r="C13" s="17">
        <f t="shared" si="0"/>
        <v>3.6200194202172229</v>
      </c>
      <c r="D13" s="17">
        <f t="shared" si="1"/>
        <v>2.6793402168710618</v>
      </c>
      <c r="E13" s="17">
        <f t="shared" si="2"/>
        <v>2.6829215190161744</v>
      </c>
      <c r="F13" s="17">
        <f t="shared" si="3"/>
        <v>6.2356587652216851</v>
      </c>
      <c r="G13" s="17">
        <f t="shared" si="4"/>
        <v>3.6875377367769948</v>
      </c>
      <c r="H13" s="17">
        <f t="shared" si="5"/>
        <v>13.344444388599564</v>
      </c>
      <c r="I13" s="17">
        <f t="shared" si="6"/>
        <v>2.6019431778487538</v>
      </c>
      <c r="J13" s="17">
        <f t="shared" si="7"/>
        <v>6.2355420167102897</v>
      </c>
      <c r="K13" s="17">
        <f t="shared" si="8"/>
        <v>2.4163688511556227</v>
      </c>
      <c r="L13" s="17">
        <f t="shared" si="9"/>
        <v>2.6098676740446294</v>
      </c>
      <c r="M13" s="17">
        <f t="shared" si="10"/>
        <v>2.4847198088487055</v>
      </c>
      <c r="N13" s="17">
        <f t="shared" si="11"/>
        <v>2.6286543393426363</v>
      </c>
      <c r="O13" s="17">
        <f t="shared" si="12"/>
        <v>2.6436201797556942</v>
      </c>
      <c r="P13" s="17">
        <f t="shared" si="13"/>
        <v>2.2087092610783725</v>
      </c>
      <c r="Q13" s="17">
        <f t="shared" si="14"/>
        <v>1.4009700353705616</v>
      </c>
      <c r="R13" s="17">
        <f t="shared" si="15"/>
        <v>2.6743321580270529</v>
      </c>
      <c r="S13" s="17">
        <f t="shared" si="16"/>
        <v>1.6065670164610313</v>
      </c>
      <c r="T13" s="17">
        <f t="shared" si="17"/>
        <v>1.7187908956299454</v>
      </c>
      <c r="U13" s="17">
        <f t="shared" si="18"/>
        <v>12.030343511197954</v>
      </c>
      <c r="V13" s="17">
        <f t="shared" si="19"/>
        <v>2.2911177071566593</v>
      </c>
      <c r="W13" s="17">
        <f t="shared" si="20"/>
        <v>1.7401555465356144</v>
      </c>
      <c r="X13" s="17">
        <f t="shared" si="21"/>
        <v>2.6358575385990703</v>
      </c>
      <c r="Y13" s="17">
        <f t="shared" si="22"/>
        <v>1.5704517165812892</v>
      </c>
      <c r="AA13" s="40">
        <v>42633.65</v>
      </c>
      <c r="AB13" s="17">
        <v>0.90185896463412996</v>
      </c>
      <c r="AC13" s="17">
        <v>1.28647939052418</v>
      </c>
      <c r="AD13" s="17">
        <v>0.985570576478912</v>
      </c>
      <c r="AE13" s="17">
        <v>0.98690631981036003</v>
      </c>
      <c r="AF13" s="17">
        <v>1.83028422956069</v>
      </c>
      <c r="AG13" s="17">
        <v>1.3049589553158101</v>
      </c>
      <c r="AH13" s="17">
        <v>2.5911001475648399</v>
      </c>
      <c r="AI13" s="17">
        <v>0.95625854197667304</v>
      </c>
      <c r="AJ13" s="17">
        <v>1.83026550666248</v>
      </c>
      <c r="AK13" s="17">
        <v>0.88226593859997005</v>
      </c>
      <c r="AL13" s="17">
        <v>0.95929952044957501</v>
      </c>
      <c r="AM13" s="17">
        <v>0.910159900213109</v>
      </c>
      <c r="AN13" s="17">
        <v>0.96647205720340401</v>
      </c>
      <c r="AO13" s="17">
        <v>0.97214925802264696</v>
      </c>
      <c r="AP13" s="17">
        <v>0.79240830014816599</v>
      </c>
      <c r="AQ13" s="17">
        <v>0.33716487909656501</v>
      </c>
      <c r="AR13" s="17">
        <v>0.98369968862695201</v>
      </c>
      <c r="AS13" s="17">
        <v>0.47409961452133098</v>
      </c>
      <c r="AT13" s="17">
        <v>0.54162107597073506</v>
      </c>
      <c r="AU13" s="17">
        <v>2.48743208412571</v>
      </c>
      <c r="AV13" s="17">
        <v>0.82903978022080405</v>
      </c>
      <c r="AW13" s="17">
        <v>0.55397450379168001</v>
      </c>
      <c r="AX13" s="17">
        <v>0.96920857064227195</v>
      </c>
      <c r="AY13" s="17">
        <v>0.45136329554515497</v>
      </c>
    </row>
    <row r="14" spans="1:51" x14ac:dyDescent="0.25">
      <c r="A14" s="6">
        <v>42634.652083333334</v>
      </c>
      <c r="B14" s="17">
        <f t="shared" si="23"/>
        <v>2.4641796649192846</v>
      </c>
      <c r="C14" s="17">
        <f t="shared" si="0"/>
        <v>1.4251968408181988</v>
      </c>
      <c r="D14" s="17">
        <f t="shared" si="1"/>
        <v>2.6793402168710618</v>
      </c>
      <c r="E14" s="17">
        <f t="shared" si="2"/>
        <v>2.6829215190161744</v>
      </c>
      <c r="F14" s="17">
        <f t="shared" si="3"/>
        <v>2.9804209825502861</v>
      </c>
      <c r="G14" s="17">
        <f t="shared" si="4"/>
        <v>3.6875377367769948</v>
      </c>
      <c r="H14" s="17">
        <f t="shared" si="5"/>
        <v>13.354758507568349</v>
      </c>
      <c r="I14" s="17">
        <f t="shared" si="6"/>
        <v>2.6019431778487538</v>
      </c>
      <c r="J14" s="17">
        <f t="shared" si="7"/>
        <v>6.1477282509622908</v>
      </c>
      <c r="K14" s="17">
        <f t="shared" si="8"/>
        <v>2.4163664665266968</v>
      </c>
      <c r="L14" s="17">
        <f t="shared" si="9"/>
        <v>2.6098676740446294</v>
      </c>
      <c r="M14" s="17">
        <f t="shared" si="10"/>
        <v>2.514216552107881</v>
      </c>
      <c r="N14" s="17">
        <f t="shared" si="11"/>
        <v>2.6286543393426363</v>
      </c>
      <c r="O14" s="17">
        <f t="shared" si="12"/>
        <v>2.6436201797556942</v>
      </c>
      <c r="P14" s="17">
        <f t="shared" si="13"/>
        <v>2.2087092610783725</v>
      </c>
      <c r="Q14" s="17">
        <f t="shared" si="14"/>
        <v>1.6331066447928051</v>
      </c>
      <c r="R14" s="17">
        <f t="shared" si="15"/>
        <v>2.6743321580270529</v>
      </c>
      <c r="S14" s="17">
        <f t="shared" si="16"/>
        <v>1.6065670164610313</v>
      </c>
      <c r="T14" s="17">
        <f t="shared" si="17"/>
        <v>1.7187908956299454</v>
      </c>
      <c r="U14" s="17">
        <f t="shared" si="18"/>
        <v>11.988686498297641</v>
      </c>
      <c r="V14" s="17">
        <f t="shared" si="19"/>
        <v>2.2911177071566593</v>
      </c>
      <c r="W14" s="17">
        <f t="shared" si="20"/>
        <v>5.5988074848967573</v>
      </c>
      <c r="X14" s="17">
        <f t="shared" si="21"/>
        <v>2.6358575385990703</v>
      </c>
      <c r="Y14" s="17">
        <f t="shared" si="22"/>
        <v>1.5939316365405496</v>
      </c>
      <c r="AA14" s="40">
        <v>42634.652083333334</v>
      </c>
      <c r="AB14" s="17">
        <v>0.90185895897053603</v>
      </c>
      <c r="AC14" s="17">
        <v>0.35430993808851202</v>
      </c>
      <c r="AD14" s="17">
        <v>0.985570576478912</v>
      </c>
      <c r="AE14" s="17">
        <v>0.98690631981036003</v>
      </c>
      <c r="AF14" s="17">
        <v>1.0920645598519201</v>
      </c>
      <c r="AG14" s="17">
        <v>1.3049589553158101</v>
      </c>
      <c r="AH14" s="17">
        <v>2.5918727638501999</v>
      </c>
      <c r="AI14" s="17">
        <v>0.95625854197667304</v>
      </c>
      <c r="AJ14" s="17">
        <v>1.8160826234896701</v>
      </c>
      <c r="AK14" s="17">
        <v>0.88226495173486397</v>
      </c>
      <c r="AL14" s="17">
        <v>0.95929952044957501</v>
      </c>
      <c r="AM14" s="17">
        <v>0.921961244926084</v>
      </c>
      <c r="AN14" s="17">
        <v>0.96647205720340401</v>
      </c>
      <c r="AO14" s="17">
        <v>0.97214925802264696</v>
      </c>
      <c r="AP14" s="17">
        <v>0.79240830014816599</v>
      </c>
      <c r="AQ14" s="17">
        <v>0.49048411791403601</v>
      </c>
      <c r="AR14" s="17">
        <v>0.98369968862695201</v>
      </c>
      <c r="AS14" s="17">
        <v>0.47409961452133098</v>
      </c>
      <c r="AT14" s="17">
        <v>0.54162107597073506</v>
      </c>
      <c r="AU14" s="17">
        <v>2.4839634132717401</v>
      </c>
      <c r="AV14" s="17">
        <v>0.82903978022080405</v>
      </c>
      <c r="AW14" s="17">
        <v>1.72255362593864</v>
      </c>
      <c r="AX14" s="17">
        <v>0.96920857064227195</v>
      </c>
      <c r="AY14" s="17">
        <v>0.46620369145618001</v>
      </c>
    </row>
    <row r="15" spans="1:51" x14ac:dyDescent="0.25">
      <c r="A15" s="6">
        <v>42635.543055555558</v>
      </c>
      <c r="B15" s="17">
        <f t="shared" si="23"/>
        <v>2.464179662749491</v>
      </c>
      <c r="C15" s="17">
        <f t="shared" si="0"/>
        <v>3.394630282029341</v>
      </c>
      <c r="D15" s="17">
        <f t="shared" si="1"/>
        <v>2.6793402168710618</v>
      </c>
      <c r="E15" s="17">
        <f t="shared" si="2"/>
        <v>2.6829215190161744</v>
      </c>
      <c r="F15" s="17">
        <f t="shared" si="3"/>
        <v>6.3377272029216822</v>
      </c>
      <c r="G15" s="17">
        <f t="shared" si="4"/>
        <v>3.6875377367769948</v>
      </c>
      <c r="H15" s="17">
        <f t="shared" si="5"/>
        <v>13.352915874213339</v>
      </c>
      <c r="I15" s="17">
        <f t="shared" si="6"/>
        <v>2.6019431778487538</v>
      </c>
      <c r="J15" s="17">
        <f t="shared" si="7"/>
        <v>6.0782946654848979</v>
      </c>
      <c r="K15" s="17">
        <f t="shared" si="8"/>
        <v>2.4163672387386153</v>
      </c>
      <c r="L15" s="17">
        <f t="shared" si="9"/>
        <v>2.6098676740446294</v>
      </c>
      <c r="M15" s="17">
        <f t="shared" si="10"/>
        <v>2.5444527785118378</v>
      </c>
      <c r="N15" s="17">
        <f t="shared" si="11"/>
        <v>2.6286543393426363</v>
      </c>
      <c r="O15" s="17">
        <f t="shared" si="12"/>
        <v>2.6436201797556942</v>
      </c>
      <c r="P15" s="17">
        <f t="shared" si="13"/>
        <v>2.2087092610783725</v>
      </c>
      <c r="Q15" s="17">
        <f t="shared" si="14"/>
        <v>1.4050066650370325</v>
      </c>
      <c r="R15" s="17">
        <f t="shared" si="15"/>
        <v>2.6743321580270529</v>
      </c>
      <c r="S15" s="17">
        <f t="shared" si="16"/>
        <v>1.6065670164610313</v>
      </c>
      <c r="T15" s="17">
        <f t="shared" si="17"/>
        <v>1.7187908956299454</v>
      </c>
      <c r="U15" s="17">
        <f t="shared" si="18"/>
        <v>15.154420121798633</v>
      </c>
      <c r="V15" s="17">
        <f t="shared" si="19"/>
        <v>2.2911177071566593</v>
      </c>
      <c r="W15" s="17">
        <f t="shared" si="20"/>
        <v>1.7988735992770832</v>
      </c>
      <c r="X15" s="17">
        <f t="shared" si="21"/>
        <v>2.6358575385990703</v>
      </c>
      <c r="Y15" s="17">
        <f t="shared" si="22"/>
        <v>1.6143886851450815</v>
      </c>
      <c r="AA15" s="40">
        <v>42635.543055555558</v>
      </c>
      <c r="AB15" s="17">
        <v>0.90185895809000205</v>
      </c>
      <c r="AC15" s="17">
        <v>1.2221948543528101</v>
      </c>
      <c r="AD15" s="17">
        <v>0.985570576478912</v>
      </c>
      <c r="AE15" s="17">
        <v>0.98690631981036003</v>
      </c>
      <c r="AF15" s="17">
        <v>1.8465202188343199</v>
      </c>
      <c r="AG15" s="17">
        <v>1.3049589553158101</v>
      </c>
      <c r="AH15" s="17">
        <v>2.5917347785406899</v>
      </c>
      <c r="AI15" s="17">
        <v>0.95625854197667304</v>
      </c>
      <c r="AJ15" s="17">
        <v>1.80472417398495</v>
      </c>
      <c r="AK15" s="17">
        <v>0.88226527131047705</v>
      </c>
      <c r="AL15" s="17">
        <v>0.95929952044957501</v>
      </c>
      <c r="AM15" s="17">
        <v>0.93391560861627598</v>
      </c>
      <c r="AN15" s="17">
        <v>0.96647205720340401</v>
      </c>
      <c r="AO15" s="17">
        <v>0.97214925802264696</v>
      </c>
      <c r="AP15" s="17">
        <v>0.79240830014816599</v>
      </c>
      <c r="AQ15" s="17">
        <v>0.34004204657305698</v>
      </c>
      <c r="AR15" s="17">
        <v>0.98369968862695201</v>
      </c>
      <c r="AS15" s="17">
        <v>0.47409961452133098</v>
      </c>
      <c r="AT15" s="17">
        <v>0.54162107597073506</v>
      </c>
      <c r="AU15" s="17">
        <v>2.7182922466169499</v>
      </c>
      <c r="AV15" s="17">
        <v>0.82903978022080405</v>
      </c>
      <c r="AW15" s="17">
        <v>0.58716069084183298</v>
      </c>
      <c r="AX15" s="17">
        <v>0.96920857064227195</v>
      </c>
      <c r="AY15" s="17">
        <v>0.47895636188667601</v>
      </c>
    </row>
    <row r="16" spans="1:51" x14ac:dyDescent="0.25">
      <c r="A16" s="6">
        <v>42636.543749999997</v>
      </c>
      <c r="B16" s="17">
        <f t="shared" si="23"/>
        <v>2.464179662412147</v>
      </c>
      <c r="C16" s="17">
        <f t="shared" si="0"/>
        <v>1.450903681947612</v>
      </c>
      <c r="D16" s="17">
        <f t="shared" si="1"/>
        <v>2.6793402168710618</v>
      </c>
      <c r="E16" s="17">
        <f t="shared" si="2"/>
        <v>2.6829215190161744</v>
      </c>
      <c r="F16" s="17">
        <f t="shared" si="3"/>
        <v>2.9514566442480108</v>
      </c>
      <c r="G16" s="17">
        <f t="shared" si="4"/>
        <v>3.6875377367769948</v>
      </c>
      <c r="H16" s="17">
        <f t="shared" si="5"/>
        <v>13.349916380108537</v>
      </c>
      <c r="I16" s="17">
        <f t="shared" si="6"/>
        <v>2.6019431778487538</v>
      </c>
      <c r="J16" s="17">
        <f t="shared" si="7"/>
        <v>6.0028606199508943</v>
      </c>
      <c r="K16" s="17">
        <f t="shared" si="8"/>
        <v>2.4163669886737917</v>
      </c>
      <c r="L16" s="17">
        <f t="shared" si="9"/>
        <v>2.6098676740446294</v>
      </c>
      <c r="M16" s="17">
        <f t="shared" si="10"/>
        <v>2.5754518008436462</v>
      </c>
      <c r="N16" s="17">
        <f t="shared" si="11"/>
        <v>2.6286543393426363</v>
      </c>
      <c r="O16" s="17">
        <f t="shared" si="12"/>
        <v>2.6436201797556942</v>
      </c>
      <c r="P16" s="17">
        <f t="shared" si="13"/>
        <v>2.2087092610783725</v>
      </c>
      <c r="Q16" s="17">
        <f t="shared" si="14"/>
        <v>1.6264955337221718</v>
      </c>
      <c r="R16" s="17">
        <f t="shared" si="15"/>
        <v>2.6743321580270529</v>
      </c>
      <c r="S16" s="17">
        <f t="shared" si="16"/>
        <v>1.6065670164610313</v>
      </c>
      <c r="T16" s="17">
        <f t="shared" si="17"/>
        <v>1.7187908956299454</v>
      </c>
      <c r="U16" s="17">
        <f t="shared" si="18"/>
        <v>18.732258937307357</v>
      </c>
      <c r="V16" s="17">
        <f t="shared" si="19"/>
        <v>2.2911177071566593</v>
      </c>
      <c r="W16" s="17">
        <f t="shared" si="20"/>
        <v>5.1041386328073237</v>
      </c>
      <c r="X16" s="17">
        <f t="shared" si="21"/>
        <v>2.6358575385990703</v>
      </c>
      <c r="Y16" s="17">
        <f t="shared" si="22"/>
        <v>1.6320897998005564</v>
      </c>
      <c r="AA16" s="40">
        <v>42636.543749999997</v>
      </c>
      <c r="AB16" s="17">
        <v>0.901858957953103</v>
      </c>
      <c r="AC16" s="17">
        <v>0.37218659123537401</v>
      </c>
      <c r="AD16" s="17">
        <v>0.985570576478912</v>
      </c>
      <c r="AE16" s="17">
        <v>0.98690631981036003</v>
      </c>
      <c r="AF16" s="17">
        <v>1.0822988261948201</v>
      </c>
      <c r="AG16" s="17">
        <v>1.3049589553158101</v>
      </c>
      <c r="AH16" s="17">
        <v>2.5915101211643599</v>
      </c>
      <c r="AI16" s="17">
        <v>0.95625854197667304</v>
      </c>
      <c r="AJ16" s="17">
        <v>1.7922361256011701</v>
      </c>
      <c r="AK16" s="17">
        <v>0.88226516782255004</v>
      </c>
      <c r="AL16" s="17">
        <v>0.95929952044957501</v>
      </c>
      <c r="AM16" s="17">
        <v>0.946024975363293</v>
      </c>
      <c r="AN16" s="17">
        <v>0.96647205720340401</v>
      </c>
      <c r="AO16" s="17">
        <v>0.97214925802264696</v>
      </c>
      <c r="AP16" s="17">
        <v>0.79240830014816599</v>
      </c>
      <c r="AQ16" s="17">
        <v>0.48642772098355302</v>
      </c>
      <c r="AR16" s="17">
        <v>0.98369968862695201</v>
      </c>
      <c r="AS16" s="17">
        <v>0.47409961452133098</v>
      </c>
      <c r="AT16" s="17">
        <v>0.54162107597073506</v>
      </c>
      <c r="AU16" s="17">
        <v>2.9302471144858102</v>
      </c>
      <c r="AV16" s="17">
        <v>0.82903978022080405</v>
      </c>
      <c r="AW16" s="17">
        <v>1.6300517072738001</v>
      </c>
      <c r="AX16" s="17">
        <v>0.96920857064227195</v>
      </c>
      <c r="AY16" s="17">
        <v>0.48986127941572499</v>
      </c>
    </row>
    <row r="17" spans="1:51" s="19" customFormat="1" x14ac:dyDescent="0.25">
      <c r="A17" s="23">
        <v>42639.540972222225</v>
      </c>
      <c r="B17" s="17">
        <f t="shared" si="23"/>
        <v>2.4641796623596992</v>
      </c>
      <c r="C17" s="17">
        <f t="shared" si="0"/>
        <v>3.2083923932276952</v>
      </c>
      <c r="D17" s="17">
        <f t="shared" si="1"/>
        <v>2.6793402168710618</v>
      </c>
      <c r="E17" s="17">
        <f t="shared" si="2"/>
        <v>2.6829215190161744</v>
      </c>
      <c r="F17" s="17">
        <f t="shared" si="3"/>
        <v>6.4460521948445333</v>
      </c>
      <c r="G17" s="17">
        <f t="shared" si="4"/>
        <v>3.6875377367769948</v>
      </c>
      <c r="H17" s="17">
        <f t="shared" si="5"/>
        <v>13.3492188478467</v>
      </c>
      <c r="I17" s="17">
        <f t="shared" si="6"/>
        <v>2.6019431778487538</v>
      </c>
      <c r="J17" s="17">
        <f t="shared" si="7"/>
        <v>5.9361004524074898</v>
      </c>
      <c r="K17" s="17">
        <f t="shared" si="8"/>
        <v>2.4163670696520767</v>
      </c>
      <c r="L17" s="17">
        <f t="shared" si="9"/>
        <v>2.6098676740446294</v>
      </c>
      <c r="M17" s="17">
        <f t="shared" si="10"/>
        <v>2.6072378214427006</v>
      </c>
      <c r="N17" s="17">
        <f t="shared" si="11"/>
        <v>2.6286543393426363</v>
      </c>
      <c r="O17" s="17">
        <f t="shared" si="12"/>
        <v>2.6436201797556942</v>
      </c>
      <c r="P17" s="17">
        <f t="shared" si="13"/>
        <v>2.2087092610783725</v>
      </c>
      <c r="Q17" s="17">
        <f t="shared" si="14"/>
        <v>1.4089055038489204</v>
      </c>
      <c r="R17" s="17">
        <f t="shared" si="15"/>
        <v>2.6743321580270529</v>
      </c>
      <c r="S17" s="17">
        <f t="shared" si="16"/>
        <v>1.6065670164610313</v>
      </c>
      <c r="T17" s="17">
        <f t="shared" si="17"/>
        <v>1.7187908956299454</v>
      </c>
      <c r="U17" s="17">
        <f t="shared" si="18"/>
        <v>18.437776506880613</v>
      </c>
      <c r="V17" s="17">
        <f t="shared" si="19"/>
        <v>2.2911177071566593</v>
      </c>
      <c r="W17" s="17">
        <f t="shared" si="20"/>
        <v>1.8565628820271374</v>
      </c>
      <c r="X17" s="17">
        <f t="shared" si="21"/>
        <v>2.6358575385990703</v>
      </c>
      <c r="Y17" s="17">
        <f t="shared" si="22"/>
        <v>1.6473171750100362</v>
      </c>
      <c r="AA17" s="41">
        <v>42639.540972222225</v>
      </c>
      <c r="AB17" s="24">
        <v>0.90185895793181903</v>
      </c>
      <c r="AC17" s="24">
        <v>1.1657699996150701</v>
      </c>
      <c r="AD17" s="24">
        <v>0.985570576478912</v>
      </c>
      <c r="AE17" s="24">
        <v>0.98690631981036003</v>
      </c>
      <c r="AF17" s="24">
        <v>1.8634678806059699</v>
      </c>
      <c r="AG17" s="24">
        <v>1.3049589553158101</v>
      </c>
      <c r="AH17" s="24">
        <v>2.5914578698643802</v>
      </c>
      <c r="AI17" s="24">
        <v>0.95625854197667304</v>
      </c>
      <c r="AJ17" s="24">
        <v>1.7810524282972799</v>
      </c>
      <c r="AK17" s="24">
        <v>0.882265201334961</v>
      </c>
      <c r="AL17" s="24">
        <v>0.95929952044957501</v>
      </c>
      <c r="AM17" s="24">
        <v>0.95829135497277895</v>
      </c>
      <c r="AN17" s="24">
        <v>0.96647205720340401</v>
      </c>
      <c r="AO17" s="24">
        <v>0.97214925802264696</v>
      </c>
      <c r="AP17" s="24">
        <v>0.79240830014816599</v>
      </c>
      <c r="AQ17" s="24">
        <v>0.342813164556028</v>
      </c>
      <c r="AR17" s="24">
        <v>0.98369968862695201</v>
      </c>
      <c r="AS17" s="24">
        <v>0.47409961452133098</v>
      </c>
      <c r="AT17" s="24">
        <v>0.54162107597073506</v>
      </c>
      <c r="AU17" s="24">
        <v>2.9144016309709402</v>
      </c>
      <c r="AV17" s="24">
        <v>0.82903978022080405</v>
      </c>
      <c r="AW17" s="24">
        <v>0.61872686533912602</v>
      </c>
      <c r="AX17" s="24">
        <v>0.96920857064227195</v>
      </c>
      <c r="AY17" s="24">
        <v>0.499148010074425</v>
      </c>
    </row>
    <row r="18" spans="1:51" x14ac:dyDescent="0.25">
      <c r="A18" s="6">
        <v>42640.649305555555</v>
      </c>
      <c r="B18" s="17">
        <f t="shared" si="23"/>
        <v>2.4641796623515453</v>
      </c>
      <c r="C18" s="17">
        <f t="shared" si="0"/>
        <v>1.4761958956618</v>
      </c>
      <c r="D18" s="17">
        <f t="shared" si="1"/>
        <v>2.6793402168710618</v>
      </c>
      <c r="E18" s="17">
        <f t="shared" si="2"/>
        <v>2.6829215190161744</v>
      </c>
      <c r="F18" s="17">
        <f t="shared" si="3"/>
        <v>2.9220578019563943</v>
      </c>
      <c r="G18" s="17">
        <f t="shared" si="4"/>
        <v>3.6875377367769948</v>
      </c>
      <c r="H18" s="17">
        <f t="shared" si="5"/>
        <v>13.349633920286355</v>
      </c>
      <c r="I18" s="17">
        <f t="shared" si="6"/>
        <v>2.6019431778487538</v>
      </c>
      <c r="J18" s="17">
        <f t="shared" si="7"/>
        <v>5.8687352849948375</v>
      </c>
      <c r="K18" s="17">
        <f t="shared" si="8"/>
        <v>2.4163670434289437</v>
      </c>
      <c r="L18" s="17">
        <f t="shared" si="9"/>
        <v>2.6098676740446294</v>
      </c>
      <c r="M18" s="17">
        <f t="shared" si="10"/>
        <v>2.6398359717365558</v>
      </c>
      <c r="N18" s="17">
        <f t="shared" si="11"/>
        <v>2.6286543393426363</v>
      </c>
      <c r="O18" s="17">
        <f t="shared" si="12"/>
        <v>2.6436201797556942</v>
      </c>
      <c r="P18" s="17">
        <f t="shared" si="13"/>
        <v>2.2087092610783725</v>
      </c>
      <c r="Q18" s="17">
        <f t="shared" si="14"/>
        <v>1.6202565257285737</v>
      </c>
      <c r="R18" s="17">
        <f t="shared" si="15"/>
        <v>2.6743321580270529</v>
      </c>
      <c r="S18" s="17">
        <f t="shared" si="16"/>
        <v>1.6065670164610313</v>
      </c>
      <c r="T18" s="17">
        <f t="shared" si="17"/>
        <v>1.7187908956299454</v>
      </c>
      <c r="U18" s="17">
        <f t="shared" si="18"/>
        <v>15.545396118659625</v>
      </c>
      <c r="V18" s="17">
        <f t="shared" si="19"/>
        <v>2.2911177071566593</v>
      </c>
      <c r="W18" s="17">
        <f t="shared" si="20"/>
        <v>4.7164181946356436</v>
      </c>
      <c r="X18" s="17">
        <f t="shared" si="21"/>
        <v>2.6358575385990703</v>
      </c>
      <c r="Y18" s="17">
        <f t="shared" si="22"/>
        <v>1.6603520666261871</v>
      </c>
      <c r="AA18" s="40">
        <v>42640.649305555555</v>
      </c>
      <c r="AB18" s="17">
        <v>0.90185895792851001</v>
      </c>
      <c r="AC18" s="17">
        <v>0.389468438009752</v>
      </c>
      <c r="AD18" s="17">
        <v>0.985570576478912</v>
      </c>
      <c r="AE18" s="17">
        <v>0.98690631981036003</v>
      </c>
      <c r="AF18" s="17">
        <v>1.0722880947743301</v>
      </c>
      <c r="AG18" s="17">
        <v>1.3049589553158101</v>
      </c>
      <c r="AH18" s="17">
        <v>2.5914889627688802</v>
      </c>
      <c r="AI18" s="17">
        <v>0.95625854197667304</v>
      </c>
      <c r="AJ18" s="17">
        <v>1.7696391566221701</v>
      </c>
      <c r="AK18" s="17">
        <v>0.88226519048266405</v>
      </c>
      <c r="AL18" s="17">
        <v>0.95929952044957501</v>
      </c>
      <c r="AM18" s="17">
        <v>0.97071678330998601</v>
      </c>
      <c r="AN18" s="17">
        <v>0.96647205720340401</v>
      </c>
      <c r="AO18" s="17">
        <v>0.97214925802264696</v>
      </c>
      <c r="AP18" s="17">
        <v>0.79240830014816599</v>
      </c>
      <c r="AQ18" s="17">
        <v>0.48258448592354802</v>
      </c>
      <c r="AR18" s="17">
        <v>0.98369968862695201</v>
      </c>
      <c r="AS18" s="17">
        <v>0.47409961452133098</v>
      </c>
      <c r="AT18" s="17">
        <v>0.54162107597073506</v>
      </c>
      <c r="AU18" s="17">
        <v>2.7437645252484302</v>
      </c>
      <c r="AV18" s="17">
        <v>0.82903978022080405</v>
      </c>
      <c r="AW18" s="17">
        <v>1.55104965445097</v>
      </c>
      <c r="AX18" s="17">
        <v>0.96920857064227195</v>
      </c>
      <c r="AY18" s="17">
        <v>0.50702966820993001</v>
      </c>
    </row>
    <row r="19" spans="1:51" x14ac:dyDescent="0.25">
      <c r="A19" s="6">
        <v>42641.618055555555</v>
      </c>
      <c r="B19" s="17">
        <f t="shared" si="23"/>
        <v>2.4641796623502787</v>
      </c>
      <c r="C19" s="17">
        <f t="shared" si="0"/>
        <v>3.0527818509443434</v>
      </c>
      <c r="D19" s="17">
        <f t="shared" si="1"/>
        <v>2.6793402168710618</v>
      </c>
      <c r="E19" s="17">
        <f t="shared" si="2"/>
        <v>2.6829215190161744</v>
      </c>
      <c r="F19" s="17">
        <f t="shared" si="3"/>
        <v>6.561136883924144</v>
      </c>
      <c r="G19" s="17">
        <f t="shared" si="4"/>
        <v>3.6875377367769948</v>
      </c>
      <c r="H19" s="17">
        <f t="shared" si="5"/>
        <v>13.349944387456281</v>
      </c>
      <c r="I19" s="17">
        <f t="shared" si="6"/>
        <v>2.6019431778487538</v>
      </c>
      <c r="J19" s="17">
        <f t="shared" si="7"/>
        <v>5.8062154219661659</v>
      </c>
      <c r="K19" s="17">
        <f t="shared" si="8"/>
        <v>2.4163670519207585</v>
      </c>
      <c r="L19" s="17">
        <f t="shared" si="9"/>
        <v>2.6098676740446294</v>
      </c>
      <c r="M19" s="17">
        <f t="shared" si="10"/>
        <v>2.6732723537646224</v>
      </c>
      <c r="N19" s="17">
        <f t="shared" si="11"/>
        <v>2.6286543393426363</v>
      </c>
      <c r="O19" s="17">
        <f t="shared" si="12"/>
        <v>2.6436201797556942</v>
      </c>
      <c r="P19" s="17">
        <f t="shared" si="13"/>
        <v>2.2087092610783725</v>
      </c>
      <c r="Q19" s="17">
        <f t="shared" si="14"/>
        <v>1.4126694597516438</v>
      </c>
      <c r="R19" s="17">
        <f t="shared" si="15"/>
        <v>2.6743321580270529</v>
      </c>
      <c r="S19" s="17">
        <f t="shared" si="16"/>
        <v>1.6065670164610313</v>
      </c>
      <c r="T19" s="17">
        <f t="shared" si="17"/>
        <v>1.7187908956299454</v>
      </c>
      <c r="U19" s="17">
        <f t="shared" si="18"/>
        <v>13.758650687200355</v>
      </c>
      <c r="V19" s="17">
        <f t="shared" si="19"/>
        <v>2.2911177071566593</v>
      </c>
      <c r="W19" s="17">
        <f t="shared" si="20"/>
        <v>1.9128358161019137</v>
      </c>
      <c r="X19" s="17">
        <f t="shared" si="21"/>
        <v>2.6358575385990703</v>
      </c>
      <c r="Y19" s="17">
        <f t="shared" si="22"/>
        <v>1.671463809948792</v>
      </c>
      <c r="AA19" s="40">
        <v>42641.618055555555</v>
      </c>
      <c r="AB19" s="17">
        <v>0.90185895792799597</v>
      </c>
      <c r="AC19" s="17">
        <v>1.11605325720186</v>
      </c>
      <c r="AD19" s="17">
        <v>0.985570576478912</v>
      </c>
      <c r="AE19" s="17">
        <v>0.98690631981036003</v>
      </c>
      <c r="AF19" s="17">
        <v>1.88116389341658</v>
      </c>
      <c r="AG19" s="17">
        <v>1.3049589553158101</v>
      </c>
      <c r="AH19" s="17">
        <v>2.5915122191039699</v>
      </c>
      <c r="AI19" s="17">
        <v>0.95625854197667304</v>
      </c>
      <c r="AJ19" s="17">
        <v>1.75892896824967</v>
      </c>
      <c r="AK19" s="17">
        <v>0.88226519399695402</v>
      </c>
      <c r="AL19" s="17">
        <v>0.95929952044957501</v>
      </c>
      <c r="AM19" s="17">
        <v>0.98330332263766895</v>
      </c>
      <c r="AN19" s="17">
        <v>0.96647205720340401</v>
      </c>
      <c r="AO19" s="17">
        <v>0.97214925802264696</v>
      </c>
      <c r="AP19" s="17">
        <v>0.79240830014816599</v>
      </c>
      <c r="AQ19" s="17">
        <v>0.345481148348042</v>
      </c>
      <c r="AR19" s="17">
        <v>0.98369968862695201</v>
      </c>
      <c r="AS19" s="17">
        <v>0.47409961452133098</v>
      </c>
      <c r="AT19" s="17">
        <v>0.54162107597073506</v>
      </c>
      <c r="AU19" s="17">
        <v>2.6216677671737201</v>
      </c>
      <c r="AV19" s="17">
        <v>0.82903978022080405</v>
      </c>
      <c r="AW19" s="17">
        <v>0.64858686142306099</v>
      </c>
      <c r="AX19" s="17">
        <v>0.96920857064227195</v>
      </c>
      <c r="AY19" s="17">
        <v>0.51369977540150202</v>
      </c>
    </row>
    <row r="20" spans="1:51" x14ac:dyDescent="0.25">
      <c r="A20" s="6">
        <v>42642.652083333334</v>
      </c>
      <c r="B20" s="17">
        <f t="shared" si="23"/>
        <v>2.4641796623500816</v>
      </c>
      <c r="C20" s="17">
        <f t="shared" si="0"/>
        <v>1.5009734046539578</v>
      </c>
      <c r="D20" s="17">
        <f t="shared" si="1"/>
        <v>2.6793402168710618</v>
      </c>
      <c r="E20" s="17">
        <f t="shared" si="2"/>
        <v>2.6829215190161744</v>
      </c>
      <c r="F20" s="17">
        <f t="shared" si="3"/>
        <v>2.892234692395379</v>
      </c>
      <c r="G20" s="17">
        <f t="shared" si="4"/>
        <v>3.6875377367769948</v>
      </c>
      <c r="H20" s="17">
        <f t="shared" si="5"/>
        <v>13.349966199620898</v>
      </c>
      <c r="I20" s="17">
        <f t="shared" si="6"/>
        <v>2.6019431778487538</v>
      </c>
      <c r="J20" s="17">
        <f t="shared" si="7"/>
        <v>5.7449568732529022</v>
      </c>
      <c r="K20" s="17">
        <f t="shared" si="8"/>
        <v>2.41636704917086</v>
      </c>
      <c r="L20" s="17">
        <f t="shared" si="9"/>
        <v>2.6098676740446294</v>
      </c>
      <c r="M20" s="17">
        <f t="shared" si="10"/>
        <v>2.7075740838054689</v>
      </c>
      <c r="N20" s="17">
        <f t="shared" si="11"/>
        <v>2.6286543393426363</v>
      </c>
      <c r="O20" s="17">
        <f t="shared" si="12"/>
        <v>2.6436201797556942</v>
      </c>
      <c r="P20" s="17">
        <f t="shared" si="13"/>
        <v>2.2087092610783725</v>
      </c>
      <c r="Q20" s="17">
        <f t="shared" si="14"/>
        <v>1.6143653151563353</v>
      </c>
      <c r="R20" s="17">
        <f t="shared" si="15"/>
        <v>2.6743321580270529</v>
      </c>
      <c r="S20" s="17">
        <f t="shared" si="16"/>
        <v>1.6065670164610313</v>
      </c>
      <c r="T20" s="17">
        <f t="shared" si="17"/>
        <v>1.7187908956299454</v>
      </c>
      <c r="U20" s="17">
        <f t="shared" si="18"/>
        <v>14.033429166279753</v>
      </c>
      <c r="V20" s="17">
        <f t="shared" si="19"/>
        <v>2.2911177071566593</v>
      </c>
      <c r="W20" s="17">
        <f t="shared" si="20"/>
        <v>4.4071245205099938</v>
      </c>
      <c r="X20" s="17">
        <f t="shared" si="21"/>
        <v>2.6358575385990703</v>
      </c>
      <c r="Y20" s="17">
        <f t="shared" si="22"/>
        <v>1.6809029909318947</v>
      </c>
      <c r="AA20" s="40">
        <v>42642.652083333334</v>
      </c>
      <c r="AB20" s="17">
        <v>0.90185895792791604</v>
      </c>
      <c r="AC20" s="17">
        <v>0.40611383407593599</v>
      </c>
      <c r="AD20" s="17">
        <v>0.985570576478912</v>
      </c>
      <c r="AE20" s="17">
        <v>0.98690631981036003</v>
      </c>
      <c r="AF20" s="17">
        <v>1.0620294532844099</v>
      </c>
      <c r="AG20" s="17">
        <v>1.3049589553158101</v>
      </c>
      <c r="AH20" s="17">
        <v>2.5915138529794501</v>
      </c>
      <c r="AI20" s="17">
        <v>0.95625854197667304</v>
      </c>
      <c r="AJ20" s="17">
        <v>1.7483224044410199</v>
      </c>
      <c r="AK20" s="17">
        <v>0.88226519285892402</v>
      </c>
      <c r="AL20" s="17">
        <v>0.95929952044957501</v>
      </c>
      <c r="AM20" s="17">
        <v>0.99605306195835697</v>
      </c>
      <c r="AN20" s="17">
        <v>0.96647205720340401</v>
      </c>
      <c r="AO20" s="17">
        <v>0.97214925802264696</v>
      </c>
      <c r="AP20" s="17">
        <v>0.79240830014816599</v>
      </c>
      <c r="AQ20" s="17">
        <v>0.47894188572110602</v>
      </c>
      <c r="AR20" s="17">
        <v>0.98369968862695201</v>
      </c>
      <c r="AS20" s="17">
        <v>0.47409961452133098</v>
      </c>
      <c r="AT20" s="17">
        <v>0.54162107597073506</v>
      </c>
      <c r="AU20" s="17">
        <v>2.6414422809479601</v>
      </c>
      <c r="AV20" s="17">
        <v>0.82903978022080405</v>
      </c>
      <c r="AW20" s="17">
        <v>1.4832224406251899</v>
      </c>
      <c r="AX20" s="17">
        <v>0.96920857064227195</v>
      </c>
      <c r="AY20" s="17">
        <v>0.51933114361900201</v>
      </c>
    </row>
    <row r="21" spans="1:51" x14ac:dyDescent="0.25">
      <c r="A21" s="6">
        <v>42643.552083333336</v>
      </c>
      <c r="B21" s="17">
        <f t="shared" si="23"/>
        <v>2.4641796623500496</v>
      </c>
      <c r="C21" s="17">
        <f t="shared" si="0"/>
        <v>2.921483977297251</v>
      </c>
      <c r="D21" s="17">
        <f t="shared" si="1"/>
        <v>2.6793402168710618</v>
      </c>
      <c r="E21" s="17">
        <f t="shared" si="2"/>
        <v>2.6829215190161744</v>
      </c>
      <c r="F21" s="17">
        <f t="shared" si="3"/>
        <v>6.6835362567854295</v>
      </c>
      <c r="G21" s="17">
        <f t="shared" si="4"/>
        <v>3.6875377367769948</v>
      </c>
      <c r="H21" s="17">
        <f t="shared" si="5"/>
        <v>13.34990455192446</v>
      </c>
      <c r="I21" s="17">
        <f t="shared" si="6"/>
        <v>2.6019431778487538</v>
      </c>
      <c r="J21" s="17">
        <f t="shared" si="7"/>
        <v>5.6869450070061882</v>
      </c>
      <c r="K21" s="17">
        <f t="shared" si="8"/>
        <v>2.4163670500613592</v>
      </c>
      <c r="L21" s="17">
        <f t="shared" si="9"/>
        <v>2.6098676740446294</v>
      </c>
      <c r="M21" s="17">
        <f t="shared" si="10"/>
        <v>2.7427693382264113</v>
      </c>
      <c r="N21" s="17">
        <f t="shared" si="11"/>
        <v>2.6286543393426363</v>
      </c>
      <c r="O21" s="17">
        <f t="shared" si="12"/>
        <v>2.6436201797556942</v>
      </c>
      <c r="P21" s="17">
        <f t="shared" si="13"/>
        <v>2.2087092610783725</v>
      </c>
      <c r="Q21" s="17">
        <f t="shared" si="14"/>
        <v>1.4163015377141652</v>
      </c>
      <c r="R21" s="17">
        <f t="shared" si="15"/>
        <v>2.6743321580270529</v>
      </c>
      <c r="S21" s="17">
        <f t="shared" si="16"/>
        <v>1.6065670164610313</v>
      </c>
      <c r="T21" s="17">
        <f t="shared" si="17"/>
        <v>1.7187908956299454</v>
      </c>
      <c r="U21" s="17">
        <f t="shared" si="18"/>
        <v>15.632930565030401</v>
      </c>
      <c r="V21" s="17">
        <f t="shared" si="19"/>
        <v>2.2911177071566593</v>
      </c>
      <c r="W21" s="17">
        <f t="shared" si="20"/>
        <v>1.9673607588831976</v>
      </c>
      <c r="X21" s="17">
        <f t="shared" si="21"/>
        <v>2.6358575385990703</v>
      </c>
      <c r="Y21" s="17">
        <f t="shared" si="22"/>
        <v>1.6888977563889402</v>
      </c>
      <c r="AA21" s="40">
        <v>42643.552083333336</v>
      </c>
      <c r="AB21" s="17">
        <v>0.90185895792790305</v>
      </c>
      <c r="AC21" s="17">
        <v>1.0720916985876801</v>
      </c>
      <c r="AD21" s="17">
        <v>0.985570576478912</v>
      </c>
      <c r="AE21" s="17">
        <v>0.98690631981036003</v>
      </c>
      <c r="AF21" s="17">
        <v>1.8996472272348199</v>
      </c>
      <c r="AG21" s="17">
        <v>1.3049589553158101</v>
      </c>
      <c r="AH21" s="17">
        <v>2.5915092351521198</v>
      </c>
      <c r="AI21" s="17">
        <v>0.95625854197667304</v>
      </c>
      <c r="AJ21" s="17">
        <v>1.73817319832999</v>
      </c>
      <c r="AK21" s="17">
        <v>0.882265193227452</v>
      </c>
      <c r="AL21" s="17">
        <v>0.95929952044957501</v>
      </c>
      <c r="AM21" s="17">
        <v>1.0089681173610701</v>
      </c>
      <c r="AN21" s="17">
        <v>0.96647205720340401</v>
      </c>
      <c r="AO21" s="17">
        <v>0.97214925802264696</v>
      </c>
      <c r="AP21" s="17">
        <v>0.79240830014816599</v>
      </c>
      <c r="AQ21" s="17">
        <v>0.34804892296392897</v>
      </c>
      <c r="AR21" s="17">
        <v>0.98369968862695201</v>
      </c>
      <c r="AS21" s="17">
        <v>0.47409961452133098</v>
      </c>
      <c r="AT21" s="17">
        <v>0.54162107597073506</v>
      </c>
      <c r="AU21" s="17">
        <v>2.7493796230213499</v>
      </c>
      <c r="AV21" s="17">
        <v>0.82903978022080405</v>
      </c>
      <c r="AW21" s="17">
        <v>0.67669292822473404</v>
      </c>
      <c r="AX21" s="17">
        <v>0.96920857064227195</v>
      </c>
      <c r="AY21" s="17">
        <v>0.52407610099567903</v>
      </c>
    </row>
    <row r="22" spans="1:51" x14ac:dyDescent="0.25">
      <c r="A22" s="6">
        <v>42646.647916666669</v>
      </c>
      <c r="B22" s="17">
        <f t="shared" si="23"/>
        <v>2.4641796623500474</v>
      </c>
      <c r="C22" s="17">
        <f t="shared" si="0"/>
        <v>1.5251485986567517</v>
      </c>
      <c r="D22" s="17">
        <f t="shared" si="1"/>
        <v>2.6793402168710618</v>
      </c>
      <c r="E22" s="17">
        <f t="shared" si="2"/>
        <v>2.6829215190161744</v>
      </c>
      <c r="F22" s="17">
        <f t="shared" si="3"/>
        <v>2.8619985936870727</v>
      </c>
      <c r="G22" s="17">
        <f t="shared" si="4"/>
        <v>3.6875377367769948</v>
      </c>
      <c r="H22" s="17">
        <f t="shared" si="5"/>
        <v>13.349876810849892</v>
      </c>
      <c r="I22" s="17">
        <f t="shared" si="6"/>
        <v>2.6019431778487538</v>
      </c>
      <c r="J22" s="17">
        <f t="shared" si="7"/>
        <v>5.630753526546358</v>
      </c>
      <c r="K22" s="17">
        <f t="shared" si="8"/>
        <v>2.4163670497729899</v>
      </c>
      <c r="L22" s="17">
        <f t="shared" si="9"/>
        <v>2.6098676740446294</v>
      </c>
      <c r="M22" s="17">
        <f t="shared" si="10"/>
        <v>2.7788874016814242</v>
      </c>
      <c r="N22" s="17">
        <f t="shared" si="11"/>
        <v>2.6286543393426363</v>
      </c>
      <c r="O22" s="17">
        <f t="shared" si="12"/>
        <v>2.6436201797556942</v>
      </c>
      <c r="P22" s="17">
        <f t="shared" si="13"/>
        <v>2.2087092610783725</v>
      </c>
      <c r="Q22" s="17">
        <f t="shared" si="14"/>
        <v>1.6087994955686977</v>
      </c>
      <c r="R22" s="17">
        <f t="shared" si="15"/>
        <v>2.6743321580270529</v>
      </c>
      <c r="S22" s="17">
        <f t="shared" si="16"/>
        <v>1.6065670164610313</v>
      </c>
      <c r="T22" s="17">
        <f t="shared" si="17"/>
        <v>1.7187908956299454</v>
      </c>
      <c r="U22" s="17">
        <f t="shared" si="18"/>
        <v>16.869047150051887</v>
      </c>
      <c r="V22" s="17">
        <f t="shared" si="19"/>
        <v>2.2911177071566593</v>
      </c>
      <c r="W22" s="17">
        <f t="shared" si="20"/>
        <v>4.1566682025829449</v>
      </c>
      <c r="X22" s="17">
        <f t="shared" si="21"/>
        <v>2.6358575385990703</v>
      </c>
      <c r="Y22" s="17">
        <f t="shared" si="22"/>
        <v>1.6956523830972077</v>
      </c>
      <c r="AA22" s="40">
        <v>42646.647916666669</v>
      </c>
      <c r="AB22" s="17">
        <v>0.90185895792790205</v>
      </c>
      <c r="AC22" s="17">
        <v>0.42209184705436897</v>
      </c>
      <c r="AD22" s="17">
        <v>0.985570576478912</v>
      </c>
      <c r="AE22" s="17">
        <v>0.98690631981036003</v>
      </c>
      <c r="AF22" s="17">
        <v>1.05152018975995</v>
      </c>
      <c r="AG22" s="17">
        <v>1.3049589553158101</v>
      </c>
      <c r="AH22" s="17">
        <v>2.5915071571519901</v>
      </c>
      <c r="AI22" s="17">
        <v>0.95625854197667304</v>
      </c>
      <c r="AJ22" s="17">
        <v>1.7282432745005101</v>
      </c>
      <c r="AK22" s="17">
        <v>0.88226519310811202</v>
      </c>
      <c r="AL22" s="17">
        <v>0.95929952044957501</v>
      </c>
      <c r="AM22" s="17">
        <v>1.02205063237255</v>
      </c>
      <c r="AN22" s="17">
        <v>0.96647205720340401</v>
      </c>
      <c r="AO22" s="17">
        <v>0.97214925802264696</v>
      </c>
      <c r="AP22" s="17">
        <v>0.79240830014816599</v>
      </c>
      <c r="AQ22" s="17">
        <v>0.47548824593118999</v>
      </c>
      <c r="AR22" s="17">
        <v>0.98369968862695201</v>
      </c>
      <c r="AS22" s="17">
        <v>0.47409961452133098</v>
      </c>
      <c r="AT22" s="17">
        <v>0.54162107597073506</v>
      </c>
      <c r="AU22" s="17">
        <v>2.82548041304522</v>
      </c>
      <c r="AV22" s="17">
        <v>0.82903978022080405</v>
      </c>
      <c r="AW22" s="17">
        <v>1.42471384053049</v>
      </c>
      <c r="AX22" s="17">
        <v>0.96920857064227195</v>
      </c>
      <c r="AY22" s="17">
        <v>0.52806755356550905</v>
      </c>
    </row>
    <row r="23" spans="1:51" x14ac:dyDescent="0.25">
      <c r="A23" s="6">
        <v>42647.645138888889</v>
      </c>
      <c r="B23" s="17">
        <f t="shared" si="23"/>
        <v>2.4641796623500447</v>
      </c>
      <c r="C23" s="17">
        <f t="shared" si="0"/>
        <v>2.8097400027443444</v>
      </c>
      <c r="D23" s="17">
        <f t="shared" si="1"/>
        <v>2.6793402168710618</v>
      </c>
      <c r="E23" s="17">
        <f t="shared" si="2"/>
        <v>2.6829215190161744</v>
      </c>
      <c r="F23" s="17">
        <f t="shared" si="3"/>
        <v>6.8138636970110316</v>
      </c>
      <c r="G23" s="17">
        <f t="shared" si="4"/>
        <v>3.6875377367769948</v>
      </c>
      <c r="H23" s="17">
        <f t="shared" si="5"/>
        <v>13.349880377493838</v>
      </c>
      <c r="I23" s="17">
        <f t="shared" si="6"/>
        <v>2.6019431778487538</v>
      </c>
      <c r="J23" s="17">
        <f t="shared" si="7"/>
        <v>5.5770685190039622</v>
      </c>
      <c r="K23" s="17">
        <f t="shared" si="8"/>
        <v>2.4163670498663703</v>
      </c>
      <c r="L23" s="17">
        <f t="shared" si="9"/>
        <v>2.6098676740446294</v>
      </c>
      <c r="M23" s="17">
        <f t="shared" si="10"/>
        <v>2.8159587177909611</v>
      </c>
      <c r="N23" s="17">
        <f t="shared" si="11"/>
        <v>2.6286543393426363</v>
      </c>
      <c r="O23" s="17">
        <f t="shared" si="12"/>
        <v>2.6436201797556942</v>
      </c>
      <c r="P23" s="17">
        <f t="shared" si="13"/>
        <v>2.2087092610783725</v>
      </c>
      <c r="Q23" s="17">
        <f t="shared" si="14"/>
        <v>1.4198048219929866</v>
      </c>
      <c r="R23" s="17">
        <f t="shared" si="15"/>
        <v>2.6743321580270529</v>
      </c>
      <c r="S23" s="17">
        <f t="shared" si="16"/>
        <v>1.6065670164610313</v>
      </c>
      <c r="T23" s="17">
        <f t="shared" si="17"/>
        <v>1.7187908956299454</v>
      </c>
      <c r="U23" s="17">
        <f t="shared" si="18"/>
        <v>16.522137309111137</v>
      </c>
      <c r="V23" s="17">
        <f t="shared" si="19"/>
        <v>2.2911177071566593</v>
      </c>
      <c r="W23" s="17">
        <f t="shared" si="20"/>
        <v>2.0198637423117725</v>
      </c>
      <c r="X23" s="17">
        <f t="shared" si="21"/>
        <v>2.6358575385990703</v>
      </c>
      <c r="Y23" s="17">
        <f t="shared" si="22"/>
        <v>1.7013473907018446</v>
      </c>
      <c r="AA23" s="40">
        <v>42647.645138888889</v>
      </c>
      <c r="AB23" s="17">
        <v>0.90185895792790105</v>
      </c>
      <c r="AC23" s="17">
        <v>1.03309195335113</v>
      </c>
      <c r="AD23" s="17">
        <v>0.985570576478912</v>
      </c>
      <c r="AE23" s="17">
        <v>0.98690631981036003</v>
      </c>
      <c r="AF23" s="17">
        <v>1.9189593156649201</v>
      </c>
      <c r="AG23" s="17">
        <v>1.3049589553158101</v>
      </c>
      <c r="AH23" s="17">
        <v>2.5915074243187601</v>
      </c>
      <c r="AI23" s="17">
        <v>0.95625854197667304</v>
      </c>
      <c r="AJ23" s="17">
        <v>1.7186632833287101</v>
      </c>
      <c r="AK23" s="17">
        <v>0.882265193146757</v>
      </c>
      <c r="AL23" s="17">
        <v>0.95929952044957501</v>
      </c>
      <c r="AM23" s="17">
        <v>1.03530277831297</v>
      </c>
      <c r="AN23" s="17">
        <v>0.96647205720340401</v>
      </c>
      <c r="AO23" s="17">
        <v>0.97214925802264696</v>
      </c>
      <c r="AP23" s="17">
        <v>0.79240830014816599</v>
      </c>
      <c r="AQ23" s="17">
        <v>0.35051941286543498</v>
      </c>
      <c r="AR23" s="17">
        <v>0.98369968862695201</v>
      </c>
      <c r="AS23" s="17">
        <v>0.47409961452133098</v>
      </c>
      <c r="AT23" s="17">
        <v>0.54162107597073506</v>
      </c>
      <c r="AU23" s="17">
        <v>2.8047011367891801</v>
      </c>
      <c r="AV23" s="17">
        <v>0.82903978022080405</v>
      </c>
      <c r="AW23" s="17">
        <v>0.70303005483686698</v>
      </c>
      <c r="AX23" s="17">
        <v>0.96920857064227195</v>
      </c>
      <c r="AY23" s="17">
        <v>0.53142051990010597</v>
      </c>
    </row>
    <row r="24" spans="1:51" x14ac:dyDescent="0.25">
      <c r="A24" s="6">
        <v>42648.650694444441</v>
      </c>
      <c r="B24" s="17">
        <f t="shared" si="23"/>
        <v>2.4641796623500447</v>
      </c>
      <c r="C24" s="17">
        <f t="shared" si="0"/>
        <v>1.5486464099147526</v>
      </c>
      <c r="D24" s="17">
        <f t="shared" si="1"/>
        <v>2.6793402168710618</v>
      </c>
      <c r="E24" s="17">
        <f t="shared" si="2"/>
        <v>2.6829215190161744</v>
      </c>
      <c r="F24" s="17">
        <f t="shared" si="3"/>
        <v>2.8313618428199825</v>
      </c>
      <c r="G24" s="17">
        <f t="shared" si="4"/>
        <v>3.6875377367769948</v>
      </c>
      <c r="H24" s="17">
        <f t="shared" si="5"/>
        <v>13.349887929487124</v>
      </c>
      <c r="I24" s="17">
        <f t="shared" si="6"/>
        <v>2.6019431778487538</v>
      </c>
      <c r="J24" s="17">
        <f t="shared" si="7"/>
        <v>5.5252875084522231</v>
      </c>
      <c r="K24" s="17">
        <f t="shared" si="8"/>
        <v>2.4163670498361318</v>
      </c>
      <c r="L24" s="17">
        <f t="shared" si="9"/>
        <v>2.6098676740446294</v>
      </c>
      <c r="M24" s="17">
        <f t="shared" si="10"/>
        <v>2.8540149424464407</v>
      </c>
      <c r="N24" s="17">
        <f t="shared" si="11"/>
        <v>2.6286543393426363</v>
      </c>
      <c r="O24" s="17">
        <f t="shared" si="12"/>
        <v>2.6436201797556942</v>
      </c>
      <c r="P24" s="17">
        <f t="shared" si="13"/>
        <v>2.2087092610783725</v>
      </c>
      <c r="Q24" s="17">
        <f t="shared" si="14"/>
        <v>1.6035383828080945</v>
      </c>
      <c r="R24" s="17">
        <f t="shared" si="15"/>
        <v>2.6743321580270529</v>
      </c>
      <c r="S24" s="17">
        <f t="shared" si="16"/>
        <v>1.6065670164610313</v>
      </c>
      <c r="T24" s="17">
        <f t="shared" si="17"/>
        <v>1.7187908956299454</v>
      </c>
      <c r="U24" s="17">
        <f t="shared" si="18"/>
        <v>15.358550048024641</v>
      </c>
      <c r="V24" s="17">
        <f t="shared" si="19"/>
        <v>2.2911177071566593</v>
      </c>
      <c r="W24" s="17">
        <f t="shared" si="20"/>
        <v>3.9512370792904306</v>
      </c>
      <c r="X24" s="17">
        <f t="shared" si="21"/>
        <v>2.6358575385990703</v>
      </c>
      <c r="Y24" s="17">
        <f t="shared" si="22"/>
        <v>1.7061406459800104</v>
      </c>
      <c r="AA24" s="40">
        <v>42648.650694444441</v>
      </c>
      <c r="AB24" s="17">
        <v>0.90185895792790105</v>
      </c>
      <c r="AC24" s="17">
        <v>0.43738126547063999</v>
      </c>
      <c r="AD24" s="17">
        <v>0.985570576478912</v>
      </c>
      <c r="AE24" s="17">
        <v>0.98690631981036003</v>
      </c>
      <c r="AF24" s="17">
        <v>1.04075781245176</v>
      </c>
      <c r="AG24" s="17">
        <v>1.3049589553158101</v>
      </c>
      <c r="AH24" s="17">
        <v>2.59150799001605</v>
      </c>
      <c r="AI24" s="17">
        <v>0.95625854197667304</v>
      </c>
      <c r="AJ24" s="17">
        <v>1.7093352837788101</v>
      </c>
      <c r="AK24" s="17">
        <v>0.88226519313424301</v>
      </c>
      <c r="AL24" s="17">
        <v>0.95929952044957501</v>
      </c>
      <c r="AM24" s="17">
        <v>1.0487267546563701</v>
      </c>
      <c r="AN24" s="17">
        <v>0.96647205720340401</v>
      </c>
      <c r="AO24" s="17">
        <v>0.97214925802264696</v>
      </c>
      <c r="AP24" s="17">
        <v>0.79240830014816599</v>
      </c>
      <c r="AQ24" s="17">
        <v>0.47221267675769502</v>
      </c>
      <c r="AR24" s="17">
        <v>0.98369968862695201</v>
      </c>
      <c r="AS24" s="17">
        <v>0.47409961452133098</v>
      </c>
      <c r="AT24" s="17">
        <v>0.54162107597073506</v>
      </c>
      <c r="AU24" s="17">
        <v>2.7316723253487001</v>
      </c>
      <c r="AV24" s="17">
        <v>0.82903978022080405</v>
      </c>
      <c r="AW24" s="17">
        <v>1.37402871451145</v>
      </c>
      <c r="AX24" s="17">
        <v>0.96920857064227195</v>
      </c>
      <c r="AY24" s="17">
        <v>0.53423388762913804</v>
      </c>
    </row>
    <row r="25" spans="1:51" x14ac:dyDescent="0.25">
      <c r="A25" s="6">
        <v>42649.646527777775</v>
      </c>
      <c r="B25" s="17">
        <f t="shared" si="23"/>
        <v>2.4641796623500447</v>
      </c>
      <c r="C25" s="17">
        <f t="shared" si="0"/>
        <v>2.7139079977557201</v>
      </c>
      <c r="D25" s="17">
        <f t="shared" si="1"/>
        <v>2.6793402168710618</v>
      </c>
      <c r="E25" s="17">
        <f t="shared" si="2"/>
        <v>2.6829215190161744</v>
      </c>
      <c r="F25" s="17">
        <f t="shared" si="3"/>
        <v>6.9527985200232321</v>
      </c>
      <c r="G25" s="17">
        <f t="shared" si="4"/>
        <v>3.6875377367769948</v>
      </c>
      <c r="H25" s="17">
        <f t="shared" si="5"/>
        <v>13.34988992668965</v>
      </c>
      <c r="I25" s="17">
        <f t="shared" si="6"/>
        <v>2.6019431778487538</v>
      </c>
      <c r="J25" s="17">
        <f t="shared" si="7"/>
        <v>5.4756127478317502</v>
      </c>
      <c r="K25" s="17">
        <f t="shared" si="8"/>
        <v>2.4163670498459231</v>
      </c>
      <c r="L25" s="17">
        <f t="shared" si="9"/>
        <v>2.6098676740446294</v>
      </c>
      <c r="M25" s="17">
        <f t="shared" si="10"/>
        <v>2.8930889998899998</v>
      </c>
      <c r="N25" s="17">
        <f t="shared" si="11"/>
        <v>2.6286543393426363</v>
      </c>
      <c r="O25" s="17">
        <f t="shared" si="12"/>
        <v>2.6436201797556942</v>
      </c>
      <c r="P25" s="17">
        <f t="shared" si="13"/>
        <v>2.2087092610783725</v>
      </c>
      <c r="Q25" s="17">
        <f t="shared" si="14"/>
        <v>1.4231824596811069</v>
      </c>
      <c r="R25" s="17">
        <f t="shared" si="15"/>
        <v>2.6743321580270529</v>
      </c>
      <c r="S25" s="17">
        <f t="shared" si="16"/>
        <v>1.6065670164610313</v>
      </c>
      <c r="T25" s="17">
        <f t="shared" si="17"/>
        <v>1.7187908956299454</v>
      </c>
      <c r="U25" s="17">
        <f t="shared" si="18"/>
        <v>14.699878745799898</v>
      </c>
      <c r="V25" s="17">
        <f t="shared" si="19"/>
        <v>2.2911177071566593</v>
      </c>
      <c r="W25" s="17">
        <f t="shared" si="20"/>
        <v>2.0701279939863921</v>
      </c>
      <c r="X25" s="17">
        <f t="shared" si="21"/>
        <v>2.6358575385990703</v>
      </c>
      <c r="Y25" s="17">
        <f t="shared" si="22"/>
        <v>1.7101690495018891</v>
      </c>
      <c r="AA25" s="40">
        <v>42649.646527777775</v>
      </c>
      <c r="AB25" s="17">
        <v>0.90185895792790105</v>
      </c>
      <c r="AC25" s="17">
        <v>0.99838966170607701</v>
      </c>
      <c r="AD25" s="17">
        <v>0.985570576478912</v>
      </c>
      <c r="AE25" s="17">
        <v>0.98690631981036003</v>
      </c>
      <c r="AF25" s="17">
        <v>1.9391442432805499</v>
      </c>
      <c r="AG25" s="17">
        <v>1.3049589553158101</v>
      </c>
      <c r="AH25" s="17">
        <v>2.5915081396204802</v>
      </c>
      <c r="AI25" s="17">
        <v>0.95625854197667304</v>
      </c>
      <c r="AJ25" s="17">
        <v>1.70030418685247</v>
      </c>
      <c r="AK25" s="17">
        <v>0.88226519313829499</v>
      </c>
      <c r="AL25" s="17">
        <v>0.95929952044957501</v>
      </c>
      <c r="AM25" s="17">
        <v>1.06232478939567</v>
      </c>
      <c r="AN25" s="17">
        <v>0.96647205720340401</v>
      </c>
      <c r="AO25" s="17">
        <v>0.97214925802264696</v>
      </c>
      <c r="AP25" s="17">
        <v>0.79240830014816599</v>
      </c>
      <c r="AQ25" s="17">
        <v>0.352895532729956</v>
      </c>
      <c r="AR25" s="17">
        <v>0.98369968862695201</v>
      </c>
      <c r="AS25" s="17">
        <v>0.47409961452133098</v>
      </c>
      <c r="AT25" s="17">
        <v>0.54162107597073506</v>
      </c>
      <c r="AU25" s="17">
        <v>2.6878392451656299</v>
      </c>
      <c r="AV25" s="17">
        <v>0.82903978022080405</v>
      </c>
      <c r="AW25" s="17">
        <v>0.72761043820937399</v>
      </c>
      <c r="AX25" s="17">
        <v>0.96920857064227195</v>
      </c>
      <c r="AY25" s="17">
        <v>0.53659222498613401</v>
      </c>
    </row>
    <row r="26" spans="1:51" x14ac:dyDescent="0.25">
      <c r="A26" s="6">
        <v>42650.65</v>
      </c>
      <c r="B26" s="17">
        <f t="shared" si="23"/>
        <v>2.4641796623500447</v>
      </c>
      <c r="C26" s="17">
        <f t="shared" si="0"/>
        <v>1.5714041228180411</v>
      </c>
      <c r="D26" s="17">
        <f t="shared" si="1"/>
        <v>2.6793402168710618</v>
      </c>
      <c r="E26" s="17">
        <f t="shared" si="2"/>
        <v>2.6829215190161744</v>
      </c>
      <c r="F26" s="17">
        <f t="shared" si="3"/>
        <v>2.8003378499291083</v>
      </c>
      <c r="G26" s="17">
        <f t="shared" si="4"/>
        <v>3.6875377367769948</v>
      </c>
      <c r="H26" s="17">
        <f t="shared" si="5"/>
        <v>13.349888970590053</v>
      </c>
      <c r="I26" s="17">
        <f t="shared" si="6"/>
        <v>2.6019431778487538</v>
      </c>
      <c r="J26" s="17">
        <f t="shared" si="7"/>
        <v>5.4277608716501948</v>
      </c>
      <c r="K26" s="17">
        <f t="shared" si="8"/>
        <v>2.4163670498427527</v>
      </c>
      <c r="L26" s="17">
        <f t="shared" si="9"/>
        <v>2.6098676740446294</v>
      </c>
      <c r="M26" s="17">
        <f t="shared" si="10"/>
        <v>2.9332151417307113</v>
      </c>
      <c r="N26" s="17">
        <f t="shared" si="11"/>
        <v>2.6286543393426363</v>
      </c>
      <c r="O26" s="17">
        <f t="shared" si="12"/>
        <v>2.6436201797556942</v>
      </c>
      <c r="P26" s="17">
        <f t="shared" si="13"/>
        <v>2.2087092610783725</v>
      </c>
      <c r="Q26" s="17">
        <f t="shared" si="14"/>
        <v>1.5985628572131196</v>
      </c>
      <c r="R26" s="17">
        <f t="shared" si="15"/>
        <v>2.6743321580270529</v>
      </c>
      <c r="S26" s="17">
        <f t="shared" si="16"/>
        <v>1.6065670164610313</v>
      </c>
      <c r="T26" s="17">
        <f t="shared" si="17"/>
        <v>1.7187908956299454</v>
      </c>
      <c r="U26" s="17">
        <f t="shared" si="18"/>
        <v>14.953687472357228</v>
      </c>
      <c r="V26" s="17">
        <f t="shared" si="19"/>
        <v>2.2911177071566593</v>
      </c>
      <c r="W26" s="17">
        <f t="shared" si="20"/>
        <v>3.7808646959863919</v>
      </c>
      <c r="X26" s="17">
        <f t="shared" si="21"/>
        <v>2.6358575385990703</v>
      </c>
      <c r="Y26" s="17">
        <f t="shared" si="22"/>
        <v>1.7135505137283398</v>
      </c>
      <c r="AA26" s="40">
        <v>42650.65</v>
      </c>
      <c r="AB26" s="17">
        <v>0.90185895792790105</v>
      </c>
      <c r="AC26" s="17">
        <v>0.45196956541532601</v>
      </c>
      <c r="AD26" s="17">
        <v>0.985570576478912</v>
      </c>
      <c r="AE26" s="17">
        <v>0.98690631981036003</v>
      </c>
      <c r="AF26" s="17">
        <v>1.0297400705912101</v>
      </c>
      <c r="AG26" s="17">
        <v>1.3049589553158101</v>
      </c>
      <c r="AH26" s="17">
        <v>2.5915080680019398</v>
      </c>
      <c r="AI26" s="17">
        <v>0.95625854197667304</v>
      </c>
      <c r="AJ26" s="17">
        <v>1.6915266864056899</v>
      </c>
      <c r="AK26" s="17">
        <v>0.88226519313698304</v>
      </c>
      <c r="AL26" s="17">
        <v>0.95929952044957501</v>
      </c>
      <c r="AM26" s="17">
        <v>1.0760991394124799</v>
      </c>
      <c r="AN26" s="17">
        <v>0.96647205720340401</v>
      </c>
      <c r="AO26" s="17">
        <v>0.97214925802264696</v>
      </c>
      <c r="AP26" s="17">
        <v>0.79240830014816599</v>
      </c>
      <c r="AQ26" s="17">
        <v>0.46910501136780403</v>
      </c>
      <c r="AR26" s="17">
        <v>0.98369968862695201</v>
      </c>
      <c r="AS26" s="17">
        <v>0.47409961452133098</v>
      </c>
      <c r="AT26" s="17">
        <v>0.54162107597073506</v>
      </c>
      <c r="AU26" s="17">
        <v>2.70495792309206</v>
      </c>
      <c r="AV26" s="17">
        <v>0.82903978022080405</v>
      </c>
      <c r="AW26" s="17">
        <v>1.32995273902289</v>
      </c>
      <c r="AX26" s="17">
        <v>0.96920857064227195</v>
      </c>
      <c r="AY26" s="17">
        <v>0.53856754175113497</v>
      </c>
    </row>
    <row r="27" spans="1:51" x14ac:dyDescent="0.25">
      <c r="A27" s="6">
        <v>42653.621527777781</v>
      </c>
      <c r="B27" s="17">
        <f t="shared" si="23"/>
        <v>2.4641796623500447</v>
      </c>
      <c r="C27" s="17">
        <f t="shared" si="0"/>
        <v>2.6311616258349271</v>
      </c>
      <c r="D27" s="17">
        <f t="shared" si="1"/>
        <v>2.6793402168710618</v>
      </c>
      <c r="E27" s="17">
        <f t="shared" si="2"/>
        <v>2.6829215190161744</v>
      </c>
      <c r="F27" s="17">
        <f t="shared" si="3"/>
        <v>7.1010946597791946</v>
      </c>
      <c r="G27" s="17">
        <f t="shared" si="4"/>
        <v>3.6875377367769948</v>
      </c>
      <c r="H27" s="17">
        <f t="shared" si="5"/>
        <v>13.349888167768476</v>
      </c>
      <c r="I27" s="17">
        <f t="shared" si="6"/>
        <v>2.6019431778487538</v>
      </c>
      <c r="J27" s="17">
        <f t="shared" si="7"/>
        <v>5.3817573862615911</v>
      </c>
      <c r="K27" s="17">
        <f t="shared" si="8"/>
        <v>2.4163670498437799</v>
      </c>
      <c r="L27" s="17">
        <f t="shared" si="9"/>
        <v>2.6098676740446294</v>
      </c>
      <c r="M27" s="17">
        <f t="shared" si="10"/>
        <v>2.974429009067868</v>
      </c>
      <c r="N27" s="17">
        <f t="shared" si="11"/>
        <v>2.6286543393426363</v>
      </c>
      <c r="O27" s="17">
        <f t="shared" si="12"/>
        <v>2.6436201797556942</v>
      </c>
      <c r="P27" s="17">
        <f t="shared" si="13"/>
        <v>2.2087092610783725</v>
      </c>
      <c r="Q27" s="17">
        <f t="shared" si="14"/>
        <v>1.4264376455064507</v>
      </c>
      <c r="R27" s="17">
        <f t="shared" si="15"/>
        <v>2.6743321580270529</v>
      </c>
      <c r="S27" s="17">
        <f t="shared" si="16"/>
        <v>1.6065670164610313</v>
      </c>
      <c r="T27" s="17">
        <f t="shared" si="17"/>
        <v>1.7187908956299454</v>
      </c>
      <c r="U27" s="17">
        <f t="shared" si="18"/>
        <v>15.674475517145909</v>
      </c>
      <c r="V27" s="17">
        <f t="shared" si="19"/>
        <v>2.2911177071566593</v>
      </c>
      <c r="W27" s="17">
        <f t="shared" si="20"/>
        <v>2.117991622955341</v>
      </c>
      <c r="X27" s="17">
        <f t="shared" si="21"/>
        <v>2.6358575385990703</v>
      </c>
      <c r="Y27" s="17">
        <f t="shared" si="22"/>
        <v>1.7163860338881836</v>
      </c>
      <c r="AA27" s="40">
        <v>42653.621527777781</v>
      </c>
      <c r="AB27" s="17">
        <v>0.90185895792790105</v>
      </c>
      <c r="AC27" s="17">
        <v>0.96742543150349403</v>
      </c>
      <c r="AD27" s="17">
        <v>0.985570576478912</v>
      </c>
      <c r="AE27" s="17">
        <v>0.98690631981036003</v>
      </c>
      <c r="AF27" s="17">
        <v>1.96024894959684</v>
      </c>
      <c r="AG27" s="17">
        <v>1.3049589553158101</v>
      </c>
      <c r="AH27" s="17">
        <v>2.5915080078649901</v>
      </c>
      <c r="AI27" s="17">
        <v>0.95625854197667304</v>
      </c>
      <c r="AJ27" s="17">
        <v>1.6830149725561201</v>
      </c>
      <c r="AK27" s="17">
        <v>0.88226519313740803</v>
      </c>
      <c r="AL27" s="17">
        <v>0.95929952044957501</v>
      </c>
      <c r="AM27" s="17">
        <v>1.09005209085164</v>
      </c>
      <c r="AN27" s="17">
        <v>0.96647205720340401</v>
      </c>
      <c r="AO27" s="17">
        <v>0.97214925802264696</v>
      </c>
      <c r="AP27" s="17">
        <v>0.79240830014816599</v>
      </c>
      <c r="AQ27" s="17">
        <v>0.35518017918884198</v>
      </c>
      <c r="AR27" s="17">
        <v>0.98369968862695201</v>
      </c>
      <c r="AS27" s="17">
        <v>0.47409961452133098</v>
      </c>
      <c r="AT27" s="17">
        <v>0.54162107597073506</v>
      </c>
      <c r="AU27" s="17">
        <v>2.7520336261279899</v>
      </c>
      <c r="AV27" s="17">
        <v>0.82903978022080405</v>
      </c>
      <c r="AW27" s="17">
        <v>0.75046829200394305</v>
      </c>
      <c r="AX27" s="17">
        <v>0.96920857064227195</v>
      </c>
      <c r="AY27" s="17">
        <v>0.54022093723903297</v>
      </c>
    </row>
    <row r="28" spans="1:51" x14ac:dyDescent="0.25">
      <c r="A28" s="6">
        <v>42654.568055555559</v>
      </c>
      <c r="B28" s="17">
        <f t="shared" si="23"/>
        <v>2.4641796623500447</v>
      </c>
      <c r="C28" s="17">
        <f t="shared" si="0"/>
        <v>1.5933709592767527</v>
      </c>
      <c r="D28" s="17">
        <f t="shared" si="1"/>
        <v>2.6793402168710618</v>
      </c>
      <c r="E28" s="17">
        <f t="shared" si="2"/>
        <v>2.6829215190161744</v>
      </c>
      <c r="F28" s="17">
        <f t="shared" si="3"/>
        <v>2.7689411091099174</v>
      </c>
      <c r="G28" s="17">
        <f t="shared" si="4"/>
        <v>3.6875377367769948</v>
      </c>
      <c r="H28" s="17">
        <f t="shared" si="5"/>
        <v>13.34988808503174</v>
      </c>
      <c r="I28" s="17">
        <f t="shared" si="6"/>
        <v>2.6019431778487538</v>
      </c>
      <c r="J28" s="17">
        <f t="shared" si="7"/>
        <v>5.3374461492366683</v>
      </c>
      <c r="K28" s="17">
        <f t="shared" si="8"/>
        <v>2.4163670498434486</v>
      </c>
      <c r="L28" s="17">
        <f t="shared" si="9"/>
        <v>2.6098676740446294</v>
      </c>
      <c r="M28" s="17">
        <f t="shared" si="10"/>
        <v>3.0167676979035956</v>
      </c>
      <c r="N28" s="17">
        <f t="shared" si="11"/>
        <v>2.6286543393426363</v>
      </c>
      <c r="O28" s="17">
        <f t="shared" si="12"/>
        <v>2.6436201797556942</v>
      </c>
      <c r="P28" s="17">
        <f t="shared" si="13"/>
        <v>2.2087092610783725</v>
      </c>
      <c r="Q28" s="17">
        <f t="shared" si="14"/>
        <v>1.5938552226454363</v>
      </c>
      <c r="R28" s="17">
        <f t="shared" si="15"/>
        <v>2.6743321580270529</v>
      </c>
      <c r="S28" s="17">
        <f t="shared" si="16"/>
        <v>1.6065670164610313</v>
      </c>
      <c r="T28" s="17">
        <f t="shared" si="17"/>
        <v>1.7187908956299454</v>
      </c>
      <c r="U28" s="17">
        <f t="shared" si="18"/>
        <v>16.089294002633043</v>
      </c>
      <c r="V28" s="17">
        <f t="shared" si="19"/>
        <v>2.2911177071566593</v>
      </c>
      <c r="W28" s="17">
        <f t="shared" si="20"/>
        <v>3.6382106426179539</v>
      </c>
      <c r="X28" s="17">
        <f t="shared" si="21"/>
        <v>2.6358575385990703</v>
      </c>
      <c r="Y28" s="17">
        <f t="shared" si="22"/>
        <v>1.718761722374573</v>
      </c>
      <c r="AA28" s="40">
        <v>42654.568055555559</v>
      </c>
      <c r="AB28" s="17">
        <v>0.90185895792790105</v>
      </c>
      <c r="AC28" s="17">
        <v>0.46585187216527502</v>
      </c>
      <c r="AD28" s="17">
        <v>0.985570576478912</v>
      </c>
      <c r="AE28" s="17">
        <v>0.98690631981036003</v>
      </c>
      <c r="AF28" s="17">
        <v>1.0184649760355799</v>
      </c>
      <c r="AG28" s="17">
        <v>1.3049589553158101</v>
      </c>
      <c r="AH28" s="17">
        <v>2.5915080016674299</v>
      </c>
      <c r="AI28" s="17">
        <v>0.95625854197667304</v>
      </c>
      <c r="AJ28" s="17">
        <v>1.6747472893678601</v>
      </c>
      <c r="AK28" s="17">
        <v>0.88226519313727103</v>
      </c>
      <c r="AL28" s="17">
        <v>0.95929952044957501</v>
      </c>
      <c r="AM28" s="17">
        <v>1.10418595950068</v>
      </c>
      <c r="AN28" s="17">
        <v>0.96647205720340401</v>
      </c>
      <c r="AO28" s="17">
        <v>0.97214925802264696</v>
      </c>
      <c r="AP28" s="17">
        <v>0.79240830014816599</v>
      </c>
      <c r="AQ28" s="17">
        <v>0.46615574979727797</v>
      </c>
      <c r="AR28" s="17">
        <v>0.98369968862695201</v>
      </c>
      <c r="AS28" s="17">
        <v>0.47409961452133098</v>
      </c>
      <c r="AT28" s="17">
        <v>0.54162107597073506</v>
      </c>
      <c r="AU28" s="17">
        <v>2.7781540820200599</v>
      </c>
      <c r="AV28" s="17">
        <v>0.82903978022080405</v>
      </c>
      <c r="AW28" s="17">
        <v>1.29149197908439</v>
      </c>
      <c r="AX28" s="17">
        <v>0.96920857064227195</v>
      </c>
      <c r="AY28" s="17">
        <v>0.54160410270014703</v>
      </c>
    </row>
    <row r="29" spans="1:51" x14ac:dyDescent="0.25">
      <c r="A29" s="6">
        <v>42655.630555555559</v>
      </c>
      <c r="B29" s="17">
        <f t="shared" si="23"/>
        <v>2.4641796623500447</v>
      </c>
      <c r="C29" s="17">
        <f t="shared" si="0"/>
        <v>2.5592795388243488</v>
      </c>
      <c r="D29" s="17">
        <f t="shared" si="1"/>
        <v>2.6793402168710618</v>
      </c>
      <c r="E29" s="17">
        <f t="shared" si="2"/>
        <v>2.6829215190161744</v>
      </c>
      <c r="F29" s="17">
        <f t="shared" si="3"/>
        <v>7.2595907110684035</v>
      </c>
      <c r="G29" s="17">
        <f t="shared" si="4"/>
        <v>3.6875377367769948</v>
      </c>
      <c r="H29" s="17">
        <f t="shared" si="5"/>
        <v>13.349888234683187</v>
      </c>
      <c r="I29" s="17">
        <f t="shared" si="6"/>
        <v>2.6019431778487538</v>
      </c>
      <c r="J29" s="17">
        <f t="shared" si="7"/>
        <v>5.2947912939670321</v>
      </c>
      <c r="K29" s="17">
        <f t="shared" si="8"/>
        <v>2.4163670498435548</v>
      </c>
      <c r="L29" s="17">
        <f t="shared" si="9"/>
        <v>2.6098676740446294</v>
      </c>
      <c r="M29" s="17">
        <f t="shared" si="10"/>
        <v>3.0602698280381624</v>
      </c>
      <c r="N29" s="17">
        <f t="shared" si="11"/>
        <v>2.6286543393426363</v>
      </c>
      <c r="O29" s="17">
        <f t="shared" si="12"/>
        <v>2.6436201797556942</v>
      </c>
      <c r="P29" s="17">
        <f t="shared" si="13"/>
        <v>2.2087092610783725</v>
      </c>
      <c r="Q29" s="17">
        <f t="shared" si="14"/>
        <v>1.4295736078387846</v>
      </c>
      <c r="R29" s="17">
        <f t="shared" si="15"/>
        <v>2.6743321580270529</v>
      </c>
      <c r="S29" s="17">
        <f t="shared" si="16"/>
        <v>1.6065670164610313</v>
      </c>
      <c r="T29" s="17">
        <f t="shared" si="17"/>
        <v>1.7187908956299454</v>
      </c>
      <c r="U29" s="17">
        <f t="shared" si="18"/>
        <v>15.864301006525617</v>
      </c>
      <c r="V29" s="17">
        <f t="shared" si="19"/>
        <v>2.2911177071566593</v>
      </c>
      <c r="W29" s="17">
        <f t="shared" si="20"/>
        <v>2.1633438872129558</v>
      </c>
      <c r="X29" s="17">
        <f t="shared" si="21"/>
        <v>2.6358575385990703</v>
      </c>
      <c r="Y29" s="17">
        <f t="shared" si="22"/>
        <v>1.7207507278238414</v>
      </c>
      <c r="AA29" s="40">
        <v>42655.630555555559</v>
      </c>
      <c r="AB29" s="17">
        <v>0.90185895792790105</v>
      </c>
      <c r="AC29" s="17">
        <v>0.93972578873583701</v>
      </c>
      <c r="AD29" s="17">
        <v>0.985570576478912</v>
      </c>
      <c r="AE29" s="17">
        <v>0.98690631981036003</v>
      </c>
      <c r="AF29" s="17">
        <v>1.9823234513616299</v>
      </c>
      <c r="AG29" s="17">
        <v>1.3049589553158101</v>
      </c>
      <c r="AH29" s="17">
        <v>2.59150801287737</v>
      </c>
      <c r="AI29" s="17">
        <v>0.95625854197667304</v>
      </c>
      <c r="AJ29" s="17">
        <v>1.66672356259516</v>
      </c>
      <c r="AK29" s="17">
        <v>0.882265193137315</v>
      </c>
      <c r="AL29" s="17">
        <v>0.95929952044957501</v>
      </c>
      <c r="AM29" s="17">
        <v>1.11850309117418</v>
      </c>
      <c r="AN29" s="17">
        <v>0.96647205720340401</v>
      </c>
      <c r="AO29" s="17">
        <v>0.97214925802264696</v>
      </c>
      <c r="AP29" s="17">
        <v>0.79240830014816599</v>
      </c>
      <c r="AQ29" s="17">
        <v>0.35737622347189901</v>
      </c>
      <c r="AR29" s="17">
        <v>0.98369968862695201</v>
      </c>
      <c r="AS29" s="17">
        <v>0.47409961452133098</v>
      </c>
      <c r="AT29" s="17">
        <v>0.54162107597073506</v>
      </c>
      <c r="AU29" s="17">
        <v>2.7640713652259401</v>
      </c>
      <c r="AV29" s="17">
        <v>0.82903978022080405</v>
      </c>
      <c r="AW29" s="17">
        <v>0.77165512056277896</v>
      </c>
      <c r="AX29" s="17">
        <v>0.96920857064227195</v>
      </c>
      <c r="AY29" s="17">
        <v>0.54276066526520905</v>
      </c>
    </row>
    <row r="30" spans="1:51" x14ac:dyDescent="0.25">
      <c r="A30" s="6">
        <v>42656.60833333333</v>
      </c>
      <c r="B30" s="17">
        <f t="shared" si="23"/>
        <v>2.4641796623500447</v>
      </c>
      <c r="C30" s="17">
        <f t="shared" si="0"/>
        <v>1.6145074824489458</v>
      </c>
      <c r="D30" s="17">
        <f t="shared" si="1"/>
        <v>2.6793402168710618</v>
      </c>
      <c r="E30" s="17">
        <f t="shared" si="2"/>
        <v>2.6829215190161744</v>
      </c>
      <c r="F30" s="17">
        <f t="shared" si="3"/>
        <v>2.7371872054859732</v>
      </c>
      <c r="G30" s="17">
        <f t="shared" si="4"/>
        <v>3.6875377367769948</v>
      </c>
      <c r="H30" s="17">
        <f t="shared" si="5"/>
        <v>13.349888308715656</v>
      </c>
      <c r="I30" s="17">
        <f t="shared" si="6"/>
        <v>2.6019431778487538</v>
      </c>
      <c r="J30" s="17">
        <f t="shared" si="7"/>
        <v>5.2536903597666829</v>
      </c>
      <c r="K30" s="17">
        <f t="shared" si="8"/>
        <v>2.416367049843521</v>
      </c>
      <c r="L30" s="17">
        <f t="shared" si="9"/>
        <v>2.6098676740446294</v>
      </c>
      <c r="M30" s="17">
        <f t="shared" si="10"/>
        <v>3.1049756156540766</v>
      </c>
      <c r="N30" s="17">
        <f t="shared" si="11"/>
        <v>2.6286543393426363</v>
      </c>
      <c r="O30" s="17">
        <f t="shared" si="12"/>
        <v>2.6436201797556942</v>
      </c>
      <c r="P30" s="17">
        <f t="shared" si="13"/>
        <v>2.2087092610783725</v>
      </c>
      <c r="Q30" s="17">
        <f t="shared" si="14"/>
        <v>1.5893990802990232</v>
      </c>
      <c r="R30" s="17">
        <f t="shared" si="15"/>
        <v>2.6743321580270529</v>
      </c>
      <c r="S30" s="17">
        <f t="shared" si="16"/>
        <v>1.6065670164610313</v>
      </c>
      <c r="T30" s="17">
        <f t="shared" si="17"/>
        <v>1.7187908956299454</v>
      </c>
      <c r="U30" s="17">
        <f t="shared" si="18"/>
        <v>15.383163769060836</v>
      </c>
      <c r="V30" s="17">
        <f t="shared" si="19"/>
        <v>2.2911177071566593</v>
      </c>
      <c r="W30" s="17">
        <f t="shared" si="20"/>
        <v>3.5177689201443827</v>
      </c>
      <c r="X30" s="17">
        <f t="shared" si="21"/>
        <v>2.6358575385990703</v>
      </c>
      <c r="Y30" s="17">
        <f t="shared" si="22"/>
        <v>1.7224149955197512</v>
      </c>
      <c r="AA30" s="40">
        <v>42656.60833333333</v>
      </c>
      <c r="AB30" s="17">
        <v>0.90185895792790105</v>
      </c>
      <c r="AC30" s="17">
        <v>0.47902994573561503</v>
      </c>
      <c r="AD30" s="17">
        <v>0.985570576478912</v>
      </c>
      <c r="AE30" s="17">
        <v>0.98690631981036003</v>
      </c>
      <c r="AF30" s="17">
        <v>1.0069308257779499</v>
      </c>
      <c r="AG30" s="17">
        <v>1.3049589553158101</v>
      </c>
      <c r="AH30" s="17">
        <v>2.5915080184229198</v>
      </c>
      <c r="AI30" s="17">
        <v>0.95625854197667304</v>
      </c>
      <c r="AJ30" s="17">
        <v>1.65893075533684</v>
      </c>
      <c r="AK30" s="17">
        <v>0.88226519313730101</v>
      </c>
      <c r="AL30" s="17">
        <v>0.95929952044957501</v>
      </c>
      <c r="AM30" s="17">
        <v>1.1330058621031001</v>
      </c>
      <c r="AN30" s="17">
        <v>0.96647205720340401</v>
      </c>
      <c r="AO30" s="17">
        <v>0.97214925802264696</v>
      </c>
      <c r="AP30" s="17">
        <v>0.79240830014816599</v>
      </c>
      <c r="AQ30" s="17">
        <v>0.46335600787712999</v>
      </c>
      <c r="AR30" s="17">
        <v>0.98369968862695201</v>
      </c>
      <c r="AS30" s="17">
        <v>0.47409961452133098</v>
      </c>
      <c r="AT30" s="17">
        <v>0.54162107597073506</v>
      </c>
      <c r="AU30" s="17">
        <v>2.7332736496237402</v>
      </c>
      <c r="AV30" s="17">
        <v>0.82903978022080405</v>
      </c>
      <c r="AW30" s="17">
        <v>1.2578269591507301</v>
      </c>
      <c r="AX30" s="17">
        <v>0.96920857064227195</v>
      </c>
      <c r="AY30" s="17">
        <v>0.54372737320740006</v>
      </c>
    </row>
    <row r="31" spans="1:51" x14ac:dyDescent="0.25">
      <c r="A31" s="6">
        <v>42657.603472222225</v>
      </c>
      <c r="B31" s="17">
        <f t="shared" si="23"/>
        <v>2.4641796623500447</v>
      </c>
      <c r="C31" s="17">
        <f t="shared" si="0"/>
        <v>2.4964956000509875</v>
      </c>
      <c r="D31" s="17">
        <f t="shared" si="1"/>
        <v>2.6793402168710618</v>
      </c>
      <c r="E31" s="17">
        <f t="shared" si="2"/>
        <v>2.6829215190161744</v>
      </c>
      <c r="F31" s="17">
        <f t="shared" si="3"/>
        <v>7.4292215722433426</v>
      </c>
      <c r="G31" s="17">
        <f t="shared" si="4"/>
        <v>3.6875377367769948</v>
      </c>
      <c r="H31" s="17">
        <f t="shared" si="5"/>
        <v>13.349888302536261</v>
      </c>
      <c r="I31" s="17">
        <f t="shared" si="6"/>
        <v>2.6019431778487538</v>
      </c>
      <c r="J31" s="17">
        <f t="shared" si="7"/>
        <v>5.2140891118276063</v>
      </c>
      <c r="K31" s="17">
        <f t="shared" si="8"/>
        <v>2.4163670498435308</v>
      </c>
      <c r="L31" s="17">
        <f t="shared" si="9"/>
        <v>2.6098676740446294</v>
      </c>
      <c r="M31" s="17">
        <f t="shared" si="10"/>
        <v>3.1509269498084427</v>
      </c>
      <c r="N31" s="17">
        <f t="shared" si="11"/>
        <v>2.6286543393426363</v>
      </c>
      <c r="O31" s="17">
        <f t="shared" si="12"/>
        <v>2.6436201797556942</v>
      </c>
      <c r="P31" s="17">
        <f t="shared" si="13"/>
        <v>2.2087092610783725</v>
      </c>
      <c r="Q31" s="17">
        <f t="shared" si="14"/>
        <v>1.4325935958596536</v>
      </c>
      <c r="R31" s="17">
        <f t="shared" si="15"/>
        <v>2.6743321580270529</v>
      </c>
      <c r="S31" s="17">
        <f t="shared" si="16"/>
        <v>1.6065670164610313</v>
      </c>
      <c r="T31" s="17">
        <f t="shared" si="17"/>
        <v>1.7187908956299454</v>
      </c>
      <c r="U31" s="17">
        <f t="shared" si="18"/>
        <v>15.157523887446562</v>
      </c>
      <c r="V31" s="17">
        <f t="shared" si="19"/>
        <v>2.2911177071566593</v>
      </c>
      <c r="W31" s="17">
        <f t="shared" si="20"/>
        <v>2.2061204575507394</v>
      </c>
      <c r="X31" s="17">
        <f t="shared" si="21"/>
        <v>2.6358575385990703</v>
      </c>
      <c r="Y31" s="17">
        <f t="shared" si="22"/>
        <v>1.7238068499107913</v>
      </c>
      <c r="AA31" s="40">
        <v>42657.603472222225</v>
      </c>
      <c r="AB31" s="17">
        <v>0.90185895792790105</v>
      </c>
      <c r="AC31" s="17">
        <v>0.91488798850994302</v>
      </c>
      <c r="AD31" s="17">
        <v>0.985570576478912</v>
      </c>
      <c r="AE31" s="17">
        <v>0.98690631981036003</v>
      </c>
      <c r="AF31" s="17">
        <v>2.00542108503697</v>
      </c>
      <c r="AG31" s="17">
        <v>1.3049589553158101</v>
      </c>
      <c r="AH31" s="17">
        <v>2.5915080179600398</v>
      </c>
      <c r="AI31" s="17">
        <v>0.95625854197667304</v>
      </c>
      <c r="AJ31" s="17">
        <v>1.65136440624129</v>
      </c>
      <c r="AK31" s="17">
        <v>0.882265193137305</v>
      </c>
      <c r="AL31" s="17">
        <v>0.95929952044957501</v>
      </c>
      <c r="AM31" s="17">
        <v>1.1476966793291401</v>
      </c>
      <c r="AN31" s="17">
        <v>0.96647205720340401</v>
      </c>
      <c r="AO31" s="17">
        <v>0.97214925802264696</v>
      </c>
      <c r="AP31" s="17">
        <v>0.79240830014816599</v>
      </c>
      <c r="AQ31" s="17">
        <v>0.35948650489620299</v>
      </c>
      <c r="AR31" s="17">
        <v>0.98369968862695201</v>
      </c>
      <c r="AS31" s="17">
        <v>0.47409961452133098</v>
      </c>
      <c r="AT31" s="17">
        <v>0.54162107597073506</v>
      </c>
      <c r="AU31" s="17">
        <v>2.7184970349114801</v>
      </c>
      <c r="AV31" s="17">
        <v>0.82903978022080405</v>
      </c>
      <c r="AW31" s="17">
        <v>0.79123552385130003</v>
      </c>
      <c r="AX31" s="17">
        <v>0.96920857064227195</v>
      </c>
      <c r="AY31" s="17">
        <v>0.54453512995037601</v>
      </c>
    </row>
    <row r="32" spans="1:51" x14ac:dyDescent="0.25">
      <c r="A32" s="10">
        <v>42661.647916666669</v>
      </c>
      <c r="B32" s="17">
        <f t="shared" si="23"/>
        <v>2.4641796623500447</v>
      </c>
      <c r="C32" s="17">
        <f t="shared" si="0"/>
        <v>1.6347848605869622</v>
      </c>
      <c r="D32" s="17">
        <f t="shared" si="1"/>
        <v>2.6793402168710618</v>
      </c>
      <c r="E32" s="17">
        <f t="shared" si="2"/>
        <v>2.6829215190161744</v>
      </c>
      <c r="F32" s="17">
        <f t="shared" si="3"/>
        <v>2.7050928182592648</v>
      </c>
      <c r="G32" s="17">
        <f t="shared" si="4"/>
        <v>3.6875377367769948</v>
      </c>
      <c r="H32" s="17">
        <f t="shared" si="5"/>
        <v>13.349888283619471</v>
      </c>
      <c r="I32" s="17">
        <f t="shared" si="6"/>
        <v>2.6019431778487538</v>
      </c>
      <c r="J32" s="17">
        <f t="shared" si="7"/>
        <v>5.1759101564050871</v>
      </c>
      <c r="K32" s="17">
        <f t="shared" si="8"/>
        <v>2.4163670498435286</v>
      </c>
      <c r="L32" s="17">
        <f t="shared" si="9"/>
        <v>2.6098676740446294</v>
      </c>
      <c r="M32" s="17">
        <f t="shared" si="10"/>
        <v>3.1981674730676382</v>
      </c>
      <c r="N32" s="17">
        <f t="shared" si="11"/>
        <v>2.6286543393426363</v>
      </c>
      <c r="O32" s="17">
        <f t="shared" si="12"/>
        <v>2.6436201797556942</v>
      </c>
      <c r="P32" s="17">
        <f t="shared" si="13"/>
        <v>2.2087092610783725</v>
      </c>
      <c r="Q32" s="17">
        <f t="shared" si="14"/>
        <v>1.5851792155356637</v>
      </c>
      <c r="R32" s="17">
        <f t="shared" si="15"/>
        <v>2.6743321580270529</v>
      </c>
      <c r="S32" s="17">
        <f t="shared" si="16"/>
        <v>1.6065670164610313</v>
      </c>
      <c r="T32" s="17">
        <f t="shared" si="17"/>
        <v>1.7187908956299454</v>
      </c>
      <c r="U32" s="17">
        <f t="shared" si="18"/>
        <v>15.318835504955969</v>
      </c>
      <c r="V32" s="17">
        <f t="shared" si="19"/>
        <v>2.2911177071566593</v>
      </c>
      <c r="W32" s="17">
        <f t="shared" si="20"/>
        <v>3.4153413198694067</v>
      </c>
      <c r="X32" s="17">
        <f t="shared" si="21"/>
        <v>2.6358575385990703</v>
      </c>
      <c r="Y32" s="17">
        <f>+EXP(AY32)</f>
        <v>1.7249703958372777</v>
      </c>
      <c r="AA32" s="42">
        <v>42661.647916666669</v>
      </c>
      <c r="AB32" s="17">
        <v>0.90185895792790105</v>
      </c>
      <c r="AC32" s="17">
        <v>0.49151121195245601</v>
      </c>
      <c r="AD32" s="17">
        <v>0.985570576478912</v>
      </c>
      <c r="AE32" s="17">
        <v>0.98690631981036003</v>
      </c>
      <c r="AF32" s="17">
        <v>0.99513622529912404</v>
      </c>
      <c r="AG32" s="17">
        <v>1.3049589553158101</v>
      </c>
      <c r="AH32" s="17">
        <v>2.59150801654304</v>
      </c>
      <c r="AI32" s="17">
        <v>0.95625854197667304</v>
      </c>
      <c r="AJ32" s="17">
        <v>1.64401519932096</v>
      </c>
      <c r="AK32" s="17">
        <v>0.882265193137304</v>
      </c>
      <c r="AL32" s="17">
        <v>0.95929952044957501</v>
      </c>
      <c r="AM32" s="17">
        <v>1.16257798110428</v>
      </c>
      <c r="AN32" s="17">
        <v>0.96647205720340401</v>
      </c>
      <c r="AO32" s="17">
        <v>0.97214925802264696</v>
      </c>
      <c r="AP32" s="17">
        <v>0.79240830014816599</v>
      </c>
      <c r="AQ32" s="17">
        <v>0.46069747067593197</v>
      </c>
      <c r="AR32" s="17">
        <v>0.98369968862695201</v>
      </c>
      <c r="AS32" s="17">
        <v>0.47409961452133098</v>
      </c>
      <c r="AT32" s="17">
        <v>0.54162107597073506</v>
      </c>
      <c r="AU32" s="17">
        <v>2.7290831499975798</v>
      </c>
      <c r="AV32" s="17">
        <v>0.82903978022080405</v>
      </c>
      <c r="AW32" s="17">
        <v>1.22827743528148</v>
      </c>
      <c r="AX32" s="17">
        <v>0.96920857064227195</v>
      </c>
      <c r="AY32" s="17">
        <v>0.545209888502595</v>
      </c>
    </row>
    <row r="33" spans="1:51" x14ac:dyDescent="0.25">
      <c r="A33" s="15"/>
    </row>
    <row r="35" spans="1:51" x14ac:dyDescent="0.25">
      <c r="A35" s="14"/>
      <c r="B35" s="18">
        <f>+SUM(B2:B34)/($B$41-$B$40+1)</f>
        <v>2.6887293496235283</v>
      </c>
      <c r="C35" s="18">
        <f>+SUM(C2:C34)/($B$41-$B$40+1)</f>
        <v>2.4917778226059579</v>
      </c>
      <c r="D35" s="18">
        <f t="shared" ref="D35:Y35" si="24">+SUM(D2:D34)/($B$41-$B$40+1)</f>
        <v>2.9079506537906954</v>
      </c>
      <c r="E35" s="18">
        <f t="shared" si="24"/>
        <v>2.6455236642341124</v>
      </c>
      <c r="F35" s="18">
        <f t="shared" si="24"/>
        <v>4.6636650977114469</v>
      </c>
      <c r="G35" s="18">
        <f t="shared" si="24"/>
        <v>3.6822794738265814</v>
      </c>
      <c r="H35" s="18">
        <f t="shared" si="24"/>
        <v>14.643733803841499</v>
      </c>
      <c r="I35" s="18">
        <f t="shared" si="24"/>
        <v>2.6699861504875591</v>
      </c>
      <c r="J35" s="18">
        <f t="shared" si="24"/>
        <v>6.0375663765512471</v>
      </c>
      <c r="K35" s="18">
        <f t="shared" si="24"/>
        <v>2.4083696019913949</v>
      </c>
      <c r="L35" s="18">
        <f t="shared" si="24"/>
        <v>2.5725262263146886</v>
      </c>
      <c r="M35" s="18">
        <f t="shared" si="24"/>
        <v>2.6401906576761274</v>
      </c>
      <c r="N35" s="18">
        <f t="shared" si="24"/>
        <v>2.5894780199966592</v>
      </c>
      <c r="O35" s="18">
        <f t="shared" si="24"/>
        <v>2.6320967358811367</v>
      </c>
      <c r="P35" s="18">
        <f t="shared" si="24"/>
        <v>2.2077754748943019</v>
      </c>
      <c r="Q35" s="18">
        <f t="shared" si="24"/>
        <v>1.5209757207093864</v>
      </c>
      <c r="R35" s="18">
        <f t="shared" si="24"/>
        <v>12.563574602510535</v>
      </c>
      <c r="S35" s="18">
        <f t="shared" si="24"/>
        <v>1.5989990670119509</v>
      </c>
      <c r="T35" s="18">
        <f t="shared" si="24"/>
        <v>1.7483802413628171</v>
      </c>
      <c r="U35" s="18">
        <f t="shared" si="24"/>
        <v>17.314655916888618</v>
      </c>
      <c r="V35" s="18">
        <f t="shared" si="24"/>
        <v>14.522778434932567</v>
      </c>
      <c r="W35" s="18">
        <f t="shared" si="24"/>
        <v>4.21119189992576</v>
      </c>
      <c r="X35" s="18">
        <f t="shared" si="24"/>
        <v>2.5830879405797447</v>
      </c>
      <c r="Y35" s="18">
        <f t="shared" si="24"/>
        <v>1.5640758148647782</v>
      </c>
      <c r="AA35" s="14"/>
      <c r="AB35" s="18">
        <f>+SUM(AB2:AB34)/($B$41-$B$40+1)</f>
        <v>0.94672644053003052</v>
      </c>
      <c r="AC35" s="18">
        <f t="shared" ref="AC35:AY35" si="25">+SUM(AC2:AC34)/($B$41-$B$40+1)</f>
        <v>0.80052592524445332</v>
      </c>
      <c r="AD35" s="18">
        <f t="shared" si="25"/>
        <v>1.0272919763796873</v>
      </c>
      <c r="AE35" s="18">
        <f t="shared" si="25"/>
        <v>0.96865347378880229</v>
      </c>
      <c r="AF35" s="18">
        <f t="shared" si="25"/>
        <v>1.4597757300249481</v>
      </c>
      <c r="AG35" s="18">
        <f t="shared" si="25"/>
        <v>1.3035005226874177</v>
      </c>
      <c r="AH35" s="18">
        <f t="shared" si="25"/>
        <v>2.6064263457922756</v>
      </c>
      <c r="AI35" s="18">
        <f t="shared" si="25"/>
        <v>0.97541015810656351</v>
      </c>
      <c r="AJ35" s="18">
        <f t="shared" si="25"/>
        <v>1.7922070262640324</v>
      </c>
      <c r="AK35" s="18">
        <f t="shared" si="25"/>
        <v>0.87847690657124133</v>
      </c>
      <c r="AL35" s="18">
        <f t="shared" si="25"/>
        <v>0.94039104106196791</v>
      </c>
      <c r="AM35" s="18">
        <f t="shared" si="25"/>
        <v>0.96466588091760896</v>
      </c>
      <c r="AN35" s="18">
        <f t="shared" si="25"/>
        <v>0.94647475941139891</v>
      </c>
      <c r="AO35" s="18">
        <f t="shared" si="25"/>
        <v>0.96746623841376012</v>
      </c>
      <c r="AP35" s="18">
        <f t="shared" si="25"/>
        <v>0.79198273065231806</v>
      </c>
      <c r="AQ35" s="18">
        <f t="shared" si="25"/>
        <v>0.41661525484089351</v>
      </c>
      <c r="AR35" s="18">
        <f t="shared" si="25"/>
        <v>1.1063121362541131</v>
      </c>
      <c r="AS35" s="18">
        <f t="shared" si="25"/>
        <v>0.46900739468814051</v>
      </c>
      <c r="AT35" s="18">
        <f t="shared" si="25"/>
        <v>0.55541670612709337</v>
      </c>
      <c r="AU35" s="18">
        <f t="shared" si="25"/>
        <v>2.7463443366134248</v>
      </c>
      <c r="AV35" s="18">
        <f t="shared" si="25"/>
        <v>0.99403975592632821</v>
      </c>
      <c r="AW35" s="18">
        <f t="shared" si="25"/>
        <v>1.189827329224622</v>
      </c>
      <c r="AX35" s="18">
        <f t="shared" si="25"/>
        <v>0.93794377804090867</v>
      </c>
      <c r="AY35" s="18">
        <f t="shared" si="25"/>
        <v>0.44006300130887471</v>
      </c>
    </row>
    <row r="38" spans="1:51" x14ac:dyDescent="0.25">
      <c r="A38" s="14"/>
      <c r="B38" s="20">
        <f>+SUM(B35:Z35)</f>
        <v>115.10936874821311</v>
      </c>
      <c r="AA38" s="52"/>
      <c r="AB38" s="20"/>
    </row>
    <row r="39" spans="1:51" x14ac:dyDescent="0.25">
      <c r="B39" s="16"/>
    </row>
    <row r="40" spans="1:51" x14ac:dyDescent="0.25">
      <c r="A40" t="s">
        <v>79</v>
      </c>
      <c r="B40">
        <v>1</v>
      </c>
    </row>
    <row r="41" spans="1:51" x14ac:dyDescent="0.25">
      <c r="A41" t="s">
        <v>80</v>
      </c>
      <c r="B41">
        <v>31</v>
      </c>
    </row>
  </sheetData>
  <conditionalFormatting sqref="AB2:AS2 AU2:AX2">
    <cfRule type="duplicateValues" dxfId="2" priority="3"/>
  </conditionalFormatting>
  <conditionalFormatting sqref="AY2">
    <cfRule type="duplicateValues" dxfId="1" priority="2"/>
  </conditionalFormatting>
  <conditionalFormatting sqref="AT2">
    <cfRule type="duplicateValues" dxfId="0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"/>
  <sheetViews>
    <sheetView showGridLines="0" workbookViewId="0">
      <selection activeCell="E1" sqref="E1"/>
    </sheetView>
  </sheetViews>
  <sheetFormatPr baseColWidth="10" defaultRowHeight="15" x14ac:dyDescent="0.25"/>
  <cols>
    <col min="1" max="1" width="16.5703125" customWidth="1"/>
    <col min="2" max="2" width="14.5703125" customWidth="1"/>
    <col min="3" max="3" width="2.85546875" customWidth="1"/>
    <col min="4" max="4" width="9.7109375" customWidth="1"/>
    <col min="5" max="5" width="8.7109375" bestFit="1" customWidth="1"/>
    <col min="7" max="7" width="11.85546875" bestFit="1" customWidth="1"/>
  </cols>
  <sheetData>
    <row r="1" spans="1:9" ht="15.75" x14ac:dyDescent="0.25">
      <c r="A1" s="34" t="s">
        <v>76</v>
      </c>
      <c r="B1" s="35">
        <f>+'RET ANORMALES'!AB35</f>
        <v>-0.94132399602965344</v>
      </c>
    </row>
    <row r="2" spans="1:9" ht="21.75" customHeight="1" x14ac:dyDescent="0.25">
      <c r="A2" s="36"/>
      <c r="B2" s="45">
        <f>+VARIANZA!B38</f>
        <v>115.10936874821311</v>
      </c>
      <c r="H2" s="34"/>
      <c r="I2" s="34"/>
    </row>
    <row r="3" spans="1:9" ht="15.75" x14ac:dyDescent="0.25">
      <c r="A3" s="37" t="s">
        <v>78</v>
      </c>
      <c r="B3" s="38">
        <v>24</v>
      </c>
      <c r="H3" s="32"/>
    </row>
    <row r="4" spans="1:9" x14ac:dyDescent="0.25">
      <c r="B4" s="21"/>
    </row>
    <row r="9" spans="1:9" x14ac:dyDescent="0.25">
      <c r="A9" s="49" t="s">
        <v>82</v>
      </c>
      <c r="B9" s="22">
        <f>+B1</f>
        <v>-0.94132399602965344</v>
      </c>
      <c r="C9" s="51" t="s">
        <v>81</v>
      </c>
      <c r="D9" s="50">
        <f>(B9/B10)</f>
        <v>-2.1056929124397032</v>
      </c>
      <c r="E9" s="31"/>
      <c r="G9">
        <v>-1.96</v>
      </c>
      <c r="H9">
        <v>1.96</v>
      </c>
    </row>
    <row r="10" spans="1:9" x14ac:dyDescent="0.25">
      <c r="A10" s="49"/>
      <c r="B10" s="21">
        <f>+SQRT((1/B3^2)*B2)</f>
        <v>0.44703764279617308</v>
      </c>
      <c r="C10" s="51"/>
      <c r="D10" s="50"/>
      <c r="G10" t="b">
        <f>+D9&lt;G9</f>
        <v>1</v>
      </c>
    </row>
    <row r="13" spans="1:9" x14ac:dyDescent="0.25">
      <c r="D13" s="33"/>
      <c r="E13" s="31"/>
    </row>
  </sheetData>
  <mergeCells count="3">
    <mergeCell ref="A9:A10"/>
    <mergeCell ref="D9:D10"/>
    <mergeCell ref="C9:C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"/>
  <sheetViews>
    <sheetView showGridLines="0" zoomScaleNormal="100" workbookViewId="0">
      <selection activeCell="B26" sqref="B26"/>
    </sheetView>
  </sheetViews>
  <sheetFormatPr baseColWidth="10" defaultRowHeight="15.75" x14ac:dyDescent="0.25"/>
  <cols>
    <col min="1" max="2" width="11.42578125" style="39"/>
    <col min="3" max="3" width="16.5703125" style="39" bestFit="1" customWidth="1"/>
    <col min="4" max="4" width="16.42578125" style="39" bestFit="1" customWidth="1"/>
    <col min="5" max="16384" width="11.42578125" style="39"/>
  </cols>
  <sheetData>
    <row r="1" spans="1:5" x14ac:dyDescent="0.25">
      <c r="A1" s="53" t="s">
        <v>1</v>
      </c>
      <c r="B1" s="53" t="s">
        <v>1</v>
      </c>
      <c r="C1" s="53" t="s">
        <v>84</v>
      </c>
      <c r="D1" s="53" t="s">
        <v>85</v>
      </c>
      <c r="E1" s="53" t="s">
        <v>86</v>
      </c>
    </row>
    <row r="2" spans="1:5" x14ac:dyDescent="0.25">
      <c r="A2" s="43">
        <v>42618</v>
      </c>
      <c r="B2" s="37">
        <v>-15</v>
      </c>
      <c r="C2" s="37">
        <v>0.25355499999999997</v>
      </c>
      <c r="D2" s="37">
        <f>+C2^2</f>
        <v>6.4290138024999985E-2</v>
      </c>
      <c r="E2" s="37">
        <v>1397.92</v>
      </c>
    </row>
    <row r="3" spans="1:5" x14ac:dyDescent="0.25">
      <c r="A3" s="43">
        <v>42619</v>
      </c>
      <c r="B3" s="37">
        <v>-14</v>
      </c>
      <c r="C3" s="37">
        <v>0.35062100000000002</v>
      </c>
      <c r="D3" s="37">
        <f t="shared" ref="D3:D32" si="0">+C3^2</f>
        <v>0.12293508564100002</v>
      </c>
      <c r="E3" s="37">
        <v>1402.83</v>
      </c>
    </row>
    <row r="4" spans="1:5" x14ac:dyDescent="0.25">
      <c r="A4" s="43">
        <v>42620</v>
      </c>
      <c r="B4" s="37">
        <v>-13</v>
      </c>
      <c r="C4" s="37">
        <v>1.0452509999999999</v>
      </c>
      <c r="D4" s="37">
        <f t="shared" si="0"/>
        <v>1.0925496530009999</v>
      </c>
      <c r="E4" s="37">
        <v>1417.57</v>
      </c>
    </row>
    <row r="5" spans="1:5" x14ac:dyDescent="0.25">
      <c r="A5" s="43">
        <v>42621</v>
      </c>
      <c r="B5" s="37">
        <v>-12</v>
      </c>
      <c r="C5" s="37">
        <v>-9.9515000000000006E-2</v>
      </c>
      <c r="D5" s="37">
        <f t="shared" si="0"/>
        <v>9.9032352250000011E-3</v>
      </c>
      <c r="E5" s="37">
        <v>1416.16</v>
      </c>
    </row>
    <row r="6" spans="1:5" x14ac:dyDescent="0.25">
      <c r="A6" s="43">
        <v>42622</v>
      </c>
      <c r="B6" s="37">
        <v>-11</v>
      </c>
      <c r="C6" s="37">
        <v>-1.297787</v>
      </c>
      <c r="D6" s="37">
        <f t="shared" si="0"/>
        <v>1.6842510973690001</v>
      </c>
      <c r="E6" s="37">
        <v>1397.9</v>
      </c>
    </row>
    <row r="7" spans="1:5" x14ac:dyDescent="0.25">
      <c r="A7" s="43" t="s">
        <v>83</v>
      </c>
      <c r="B7" s="37">
        <v>-10</v>
      </c>
      <c r="C7" s="37">
        <v>-0.80226500000000001</v>
      </c>
      <c r="D7" s="37">
        <f t="shared" si="0"/>
        <v>0.64362913022500001</v>
      </c>
      <c r="E7" s="37">
        <v>1386.73</v>
      </c>
    </row>
    <row r="8" spans="1:5" x14ac:dyDescent="0.25">
      <c r="A8" s="43">
        <v>42626</v>
      </c>
      <c r="B8" s="37">
        <v>-9</v>
      </c>
      <c r="C8" s="37">
        <v>-1.4198230000000001</v>
      </c>
      <c r="D8" s="37">
        <f t="shared" si="0"/>
        <v>2.0158973513289999</v>
      </c>
      <c r="E8" s="37">
        <v>1367.18</v>
      </c>
    </row>
    <row r="9" spans="1:5" x14ac:dyDescent="0.25">
      <c r="A9" s="43">
        <v>42627</v>
      </c>
      <c r="B9" s="37">
        <v>-8</v>
      </c>
      <c r="C9" s="37">
        <v>0.44081199999999998</v>
      </c>
      <c r="D9" s="37">
        <f t="shared" si="0"/>
        <v>0.19431521934399998</v>
      </c>
      <c r="E9" s="37">
        <v>1373.22</v>
      </c>
    </row>
    <row r="10" spans="1:5" x14ac:dyDescent="0.25">
      <c r="A10" s="43">
        <v>42628</v>
      </c>
      <c r="B10" s="37">
        <v>-7</v>
      </c>
      <c r="C10" s="37">
        <v>1.6018999999999999E-2</v>
      </c>
      <c r="D10" s="37">
        <f t="shared" si="0"/>
        <v>2.5660836099999993E-4</v>
      </c>
      <c r="E10" s="37">
        <v>1373.44</v>
      </c>
    </row>
    <row r="11" spans="1:5" x14ac:dyDescent="0.25">
      <c r="A11" s="43">
        <v>42629</v>
      </c>
      <c r="B11" s="37">
        <v>-6</v>
      </c>
      <c r="C11" s="37">
        <v>-1.379019</v>
      </c>
      <c r="D11" s="37">
        <f t="shared" si="0"/>
        <v>1.9016934023609999</v>
      </c>
      <c r="E11" s="37">
        <v>1354.63</v>
      </c>
    </row>
    <row r="12" spans="1:5" x14ac:dyDescent="0.25">
      <c r="A12" s="43">
        <v>42632</v>
      </c>
      <c r="B12" s="37">
        <v>-5</v>
      </c>
      <c r="C12" s="37">
        <v>2.9529999999999999E-3</v>
      </c>
      <c r="D12" s="37">
        <f t="shared" si="0"/>
        <v>8.7202089999999996E-6</v>
      </c>
      <c r="E12" s="37">
        <v>1354.67</v>
      </c>
    </row>
    <row r="13" spans="1:5" x14ac:dyDescent="0.25">
      <c r="A13" s="43">
        <v>42633</v>
      </c>
      <c r="B13" s="37">
        <v>-4</v>
      </c>
      <c r="C13" s="37">
        <v>-0.98738599999999999</v>
      </c>
      <c r="D13" s="37">
        <f t="shared" si="0"/>
        <v>0.97493111299599999</v>
      </c>
      <c r="E13" s="37">
        <v>1341.36</v>
      </c>
    </row>
    <row r="14" spans="1:5" x14ac:dyDescent="0.25">
      <c r="A14" s="43">
        <v>42634</v>
      </c>
      <c r="B14" s="37">
        <v>-3</v>
      </c>
      <c r="C14" s="37">
        <v>-5.2189999999999997E-3</v>
      </c>
      <c r="D14" s="37">
        <f t="shared" si="0"/>
        <v>2.7237960999999996E-5</v>
      </c>
      <c r="E14" s="37">
        <v>1341.29</v>
      </c>
    </row>
    <row r="15" spans="1:5" x14ac:dyDescent="0.25">
      <c r="A15" s="43">
        <v>42635</v>
      </c>
      <c r="B15" s="37">
        <v>-2</v>
      </c>
      <c r="C15" s="37">
        <v>1.2403280000000001</v>
      </c>
      <c r="D15" s="37">
        <f t="shared" si="0"/>
        <v>1.5384135475840002</v>
      </c>
      <c r="E15" s="37">
        <v>1358.03</v>
      </c>
    </row>
    <row r="16" spans="1:5" x14ac:dyDescent="0.25">
      <c r="A16" s="43">
        <v>42636</v>
      </c>
      <c r="B16" s="37">
        <v>-1</v>
      </c>
      <c r="C16" s="37">
        <v>-0.47460400000000003</v>
      </c>
      <c r="D16" s="37">
        <f t="shared" si="0"/>
        <v>0.22524895681600002</v>
      </c>
      <c r="E16" s="37">
        <v>1351.6</v>
      </c>
    </row>
    <row r="17" spans="1:5" x14ac:dyDescent="0.25">
      <c r="A17" s="43">
        <v>42639</v>
      </c>
      <c r="B17" s="37">
        <v>0</v>
      </c>
      <c r="C17" s="37">
        <v>-0.36542000000000002</v>
      </c>
      <c r="D17" s="37">
        <f t="shared" si="0"/>
        <v>0.13353177640000002</v>
      </c>
      <c r="E17" s="37">
        <v>1346.67</v>
      </c>
    </row>
    <row r="18" spans="1:5" x14ac:dyDescent="0.25">
      <c r="A18" s="43">
        <v>42640</v>
      </c>
      <c r="B18" s="37">
        <v>1</v>
      </c>
      <c r="C18" s="37">
        <v>-0.956538</v>
      </c>
      <c r="D18" s="37">
        <f t="shared" si="0"/>
        <v>0.91496494544399998</v>
      </c>
      <c r="E18" s="37">
        <v>1333.85</v>
      </c>
    </row>
    <row r="19" spans="1:5" x14ac:dyDescent="0.25">
      <c r="A19" s="43">
        <v>42641</v>
      </c>
      <c r="B19" s="37">
        <v>2</v>
      </c>
      <c r="C19" s="37">
        <v>1.57172</v>
      </c>
      <c r="D19" s="37">
        <f t="shared" si="0"/>
        <v>2.4703037584</v>
      </c>
      <c r="E19" s="37">
        <v>1354.98</v>
      </c>
    </row>
    <row r="20" spans="1:5" x14ac:dyDescent="0.25">
      <c r="A20" s="43">
        <v>42642</v>
      </c>
      <c r="B20" s="37">
        <v>3</v>
      </c>
      <c r="C20" s="37">
        <v>-0.73926800000000004</v>
      </c>
      <c r="D20" s="37">
        <f t="shared" si="0"/>
        <v>0.54651717582400006</v>
      </c>
      <c r="E20" s="37">
        <v>1345</v>
      </c>
    </row>
    <row r="21" spans="1:5" x14ac:dyDescent="0.25">
      <c r="A21" s="43">
        <v>42643</v>
      </c>
      <c r="B21" s="37">
        <v>4</v>
      </c>
      <c r="C21" s="37">
        <v>-0.45979100000000001</v>
      </c>
      <c r="D21" s="37">
        <f t="shared" si="0"/>
        <v>0.211407763681</v>
      </c>
      <c r="E21" s="37">
        <v>1338.83</v>
      </c>
    </row>
    <row r="22" spans="1:5" x14ac:dyDescent="0.25">
      <c r="A22" s="43">
        <v>42646</v>
      </c>
      <c r="B22" s="37">
        <v>5</v>
      </c>
      <c r="C22" s="37">
        <v>-0.61886799999999997</v>
      </c>
      <c r="D22" s="37">
        <f t="shared" si="0"/>
        <v>0.38299760142399997</v>
      </c>
      <c r="E22" s="37">
        <v>1330.57</v>
      </c>
    </row>
    <row r="23" spans="1:5" x14ac:dyDescent="0.25">
      <c r="A23" s="43">
        <v>42647</v>
      </c>
      <c r="B23" s="37">
        <v>6</v>
      </c>
      <c r="C23" s="37">
        <v>0.33987699999999998</v>
      </c>
      <c r="D23" s="37">
        <f t="shared" si="0"/>
        <v>0.115516375129</v>
      </c>
      <c r="E23" s="37">
        <v>1335.1</v>
      </c>
    </row>
    <row r="24" spans="1:5" x14ac:dyDescent="0.25">
      <c r="A24" s="43">
        <v>42648</v>
      </c>
      <c r="B24" s="37">
        <v>7</v>
      </c>
      <c r="C24" s="37">
        <v>0.46554600000000002</v>
      </c>
      <c r="D24" s="37">
        <f t="shared" si="0"/>
        <v>0.21673307811600001</v>
      </c>
      <c r="E24" s="37">
        <v>1341.33</v>
      </c>
    </row>
    <row r="25" spans="1:5" x14ac:dyDescent="0.25">
      <c r="A25" s="43">
        <v>42649</v>
      </c>
      <c r="B25" s="37">
        <v>8</v>
      </c>
      <c r="C25" s="37">
        <v>0.15718299999999999</v>
      </c>
      <c r="D25" s="37">
        <f t="shared" si="0"/>
        <v>2.4706495488999995E-2</v>
      </c>
      <c r="E25" s="37">
        <v>1343.44</v>
      </c>
    </row>
    <row r="26" spans="1:5" x14ac:dyDescent="0.25">
      <c r="A26" s="43">
        <v>42650</v>
      </c>
      <c r="B26" s="37">
        <v>9</v>
      </c>
      <c r="C26" s="37">
        <v>0.353688</v>
      </c>
      <c r="D26" s="37">
        <f t="shared" si="0"/>
        <v>0.12509520134400001</v>
      </c>
      <c r="E26" s="37">
        <v>1348.2</v>
      </c>
    </row>
    <row r="27" spans="1:5" x14ac:dyDescent="0.25">
      <c r="A27" s="43">
        <v>42653</v>
      </c>
      <c r="B27" s="37">
        <v>10</v>
      </c>
      <c r="C27" s="37">
        <v>0.157864</v>
      </c>
      <c r="D27" s="37">
        <f t="shared" si="0"/>
        <v>2.4921042496000002E-2</v>
      </c>
      <c r="E27" s="37">
        <v>1350.33</v>
      </c>
    </row>
    <row r="28" spans="1:5" x14ac:dyDescent="0.25">
      <c r="A28" s="43">
        <v>42654</v>
      </c>
      <c r="B28" s="37">
        <v>11</v>
      </c>
      <c r="C28" s="37">
        <v>0.57155699999999998</v>
      </c>
      <c r="D28" s="37">
        <f t="shared" si="0"/>
        <v>0.32667740424899999</v>
      </c>
      <c r="E28" s="37">
        <v>1358.07</v>
      </c>
    </row>
    <row r="29" spans="1:5" x14ac:dyDescent="0.25">
      <c r="A29" s="43">
        <v>42655</v>
      </c>
      <c r="B29" s="37">
        <v>12</v>
      </c>
      <c r="C29" s="37">
        <v>-0.25509799999999999</v>
      </c>
      <c r="D29" s="37">
        <f t="shared" si="0"/>
        <v>6.5074989604000003E-2</v>
      </c>
      <c r="E29" s="37">
        <v>1354.61</v>
      </c>
    </row>
    <row r="30" spans="1:5" x14ac:dyDescent="0.25">
      <c r="A30" s="43">
        <v>42656</v>
      </c>
      <c r="B30" s="37">
        <v>13</v>
      </c>
      <c r="C30" s="37">
        <v>-1.5504E-2</v>
      </c>
      <c r="D30" s="37">
        <f t="shared" si="0"/>
        <v>2.40374016E-4</v>
      </c>
      <c r="E30" s="37">
        <v>1354.4</v>
      </c>
    </row>
    <row r="31" spans="1:5" x14ac:dyDescent="0.25">
      <c r="A31" s="43">
        <v>42657</v>
      </c>
      <c r="B31" s="37">
        <v>14</v>
      </c>
      <c r="C31" s="37">
        <v>-0.61693200000000004</v>
      </c>
      <c r="D31" s="37">
        <f t="shared" si="0"/>
        <v>0.38060509262400005</v>
      </c>
      <c r="E31" s="37">
        <v>1346.07</v>
      </c>
    </row>
    <row r="32" spans="1:5" x14ac:dyDescent="0.25">
      <c r="A32" s="43">
        <v>42661</v>
      </c>
      <c r="B32" s="37">
        <v>15</v>
      </c>
      <c r="C32" s="37">
        <v>0.71434399999999998</v>
      </c>
      <c r="D32" s="37">
        <f t="shared" si="0"/>
        <v>0.51028735033599992</v>
      </c>
      <c r="E32" s="37">
        <v>1355.72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1</vt:i4>
      </vt:variant>
    </vt:vector>
  </HeadingPairs>
  <TitlesOfParts>
    <vt:vector size="7" baseType="lpstr">
      <vt:lpstr>BETAS</vt:lpstr>
      <vt:lpstr>PRONOSTICOS</vt:lpstr>
      <vt:lpstr>RET ANORMALES</vt:lpstr>
      <vt:lpstr>VARIANZA</vt:lpstr>
      <vt:lpstr>ESTADISTICO J</vt:lpstr>
      <vt:lpstr>TABLA DE DATOS</vt:lpstr>
      <vt:lpstr>VOLATILIDAD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2018-06-20T15:46:57Z</dcterms:modified>
</cp:coreProperties>
</file>