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0" windowWidth="16515" windowHeight="6225" tabRatio="876" firstSheet="9" activeTab="19"/>
  </bookViews>
  <sheets>
    <sheet name="Primer port." sheetId="1" r:id="rId1"/>
    <sheet name="Bancolombia" sheetId="3" r:id="rId2"/>
    <sheet name="Servivalores Sudameris rentaval" sheetId="5" r:id="rId3"/>
    <sheet name="Accival" sheetId="6" r:id="rId4"/>
    <sheet name="Accorenta" sheetId="7" r:id="rId5"/>
    <sheet name="ECOPETROL" sheetId="9" r:id="rId6"/>
    <sheet name="EXITO" sheetId="10" r:id="rId7"/>
    <sheet name="ISAGEN" sheetId="11" r:id="rId8"/>
    <sheet name="GRUPO AVAL" sheetId="12" r:id="rId9"/>
    <sheet name="TFIT16240724" sheetId="16" r:id="rId10"/>
    <sheet name="Cál. Riesgo de Merc." sheetId="8" r:id="rId11"/>
    <sheet name="Riesgo de liquidez" sheetId="14" r:id="rId12"/>
    <sheet name="Riesgo de credito" sheetId="15" r:id="rId13"/>
    <sheet name="Hoja1" sheetId="17" r:id="rId14"/>
    <sheet name="Valores para EVIEWS" sheetId="18" r:id="rId15"/>
    <sheet name="IGBC" sheetId="19" r:id="rId16"/>
    <sheet name="Hoja2" sheetId="20" r:id="rId17"/>
    <sheet name="Hoja3" sheetId="21" r:id="rId18"/>
    <sheet name="Hoja4" sheetId="22" r:id="rId19"/>
    <sheet name="Hoja5" sheetId="23" r:id="rId20"/>
  </sheets>
  <calcPr calcId="144525"/>
</workbook>
</file>

<file path=xl/calcChain.xml><?xml version="1.0" encoding="utf-8"?>
<calcChain xmlns="http://schemas.openxmlformats.org/spreadsheetml/2006/main">
  <c r="C11" i="23" l="1"/>
  <c r="N8" i="23"/>
  <c r="J8" i="23"/>
  <c r="K8" i="23"/>
  <c r="L8" i="23"/>
  <c r="M8" i="23"/>
  <c r="K7" i="23"/>
  <c r="L7" i="23"/>
  <c r="M7" i="23"/>
  <c r="N7" i="23"/>
  <c r="O7" i="23"/>
  <c r="J7" i="23"/>
  <c r="C10" i="23"/>
  <c r="C6" i="23"/>
  <c r="D6" i="23"/>
  <c r="E6" i="23"/>
  <c r="F6" i="23"/>
  <c r="G6" i="23"/>
  <c r="B6" i="23"/>
  <c r="F16" i="21" l="1"/>
  <c r="F8" i="21"/>
  <c r="F9" i="21"/>
  <c r="F10" i="21"/>
  <c r="F11" i="21"/>
  <c r="F12" i="21"/>
  <c r="F13" i="21"/>
  <c r="F14" i="21"/>
  <c r="F15" i="21"/>
  <c r="F7" i="21"/>
  <c r="E11" i="20"/>
  <c r="F11" i="20"/>
  <c r="G11" i="20"/>
  <c r="H11" i="20"/>
  <c r="I11" i="20"/>
  <c r="J11" i="20"/>
  <c r="D11" i="20"/>
  <c r="F10" i="20"/>
  <c r="G10" i="20"/>
  <c r="H10" i="20" s="1"/>
  <c r="I10" i="20" s="1"/>
  <c r="L10" i="20" s="1"/>
  <c r="L11" i="20" s="1"/>
  <c r="E10" i="20"/>
  <c r="E9" i="20"/>
  <c r="F9" i="20"/>
  <c r="G9" i="20"/>
  <c r="H9" i="20"/>
  <c r="I9" i="20"/>
  <c r="J9" i="20"/>
  <c r="K9" i="20"/>
  <c r="L9" i="20"/>
  <c r="D9" i="20"/>
  <c r="L8" i="20"/>
  <c r="K8" i="20"/>
  <c r="J8" i="20"/>
  <c r="E8" i="20"/>
  <c r="F8" i="20"/>
  <c r="G8" i="20"/>
  <c r="H8" i="20"/>
  <c r="I8" i="20"/>
  <c r="D8" i="20"/>
  <c r="K11" i="20" l="1"/>
  <c r="L12" i="20" s="1"/>
  <c r="C27" i="17"/>
  <c r="D27" i="17"/>
  <c r="E27" i="17"/>
  <c r="F27" i="17"/>
  <c r="G27" i="17"/>
  <c r="H27" i="17"/>
  <c r="I27" i="17"/>
  <c r="J27" i="17"/>
  <c r="K27" i="17"/>
  <c r="B27" i="17"/>
  <c r="H17" i="17" l="1"/>
  <c r="B19" i="17"/>
  <c r="H19" i="17"/>
  <c r="B20" i="17"/>
  <c r="C18" i="17"/>
  <c r="D18" i="17"/>
  <c r="E18" i="17"/>
  <c r="F18" i="17"/>
  <c r="G18" i="17"/>
  <c r="H18" i="17"/>
  <c r="B18" i="17"/>
  <c r="G136" i="14"/>
  <c r="B136" i="14"/>
  <c r="B137" i="14" s="1"/>
  <c r="C20" i="17" s="1"/>
  <c r="B123" i="14"/>
  <c r="C19" i="17" l="1"/>
  <c r="J4" i="18"/>
  <c r="J5" i="18"/>
  <c r="J6" i="18"/>
  <c r="J7" i="18"/>
  <c r="J8" i="18"/>
  <c r="J9" i="18"/>
  <c r="J10" i="18"/>
  <c r="J11" i="18"/>
  <c r="J12" i="18"/>
  <c r="J13" i="18"/>
  <c r="J14" i="18"/>
  <c r="J15" i="18"/>
  <c r="J16" i="18"/>
  <c r="J17" i="18"/>
  <c r="J18" i="18"/>
  <c r="J19" i="18"/>
  <c r="J20" i="18"/>
  <c r="J21" i="18"/>
  <c r="J22" i="18"/>
  <c r="J23" i="18"/>
  <c r="J24" i="18"/>
  <c r="J25" i="18"/>
  <c r="J26" i="18"/>
  <c r="J27" i="18"/>
  <c r="J28" i="18"/>
  <c r="J29" i="18"/>
  <c r="J30" i="18"/>
  <c r="J31" i="18"/>
  <c r="J32" i="18"/>
  <c r="J33" i="18"/>
  <c r="J34" i="18"/>
  <c r="J35" i="18"/>
  <c r="J36" i="18"/>
  <c r="J37" i="18"/>
  <c r="J38" i="18"/>
  <c r="J39" i="18"/>
  <c r="J40" i="18"/>
  <c r="J41" i="18"/>
  <c r="J42" i="18"/>
  <c r="J43" i="18"/>
  <c r="J44" i="18"/>
  <c r="J45" i="18"/>
  <c r="J46" i="18"/>
  <c r="J47" i="18"/>
  <c r="J48" i="18"/>
  <c r="J49" i="18"/>
  <c r="J50" i="18"/>
  <c r="J51" i="18"/>
  <c r="J52" i="18"/>
  <c r="J53" i="18"/>
  <c r="J54" i="18"/>
  <c r="J55" i="18"/>
  <c r="J56" i="18"/>
  <c r="J57" i="18"/>
  <c r="J58" i="18"/>
  <c r="J59" i="18"/>
  <c r="J60" i="18"/>
  <c r="J61" i="18"/>
  <c r="J62" i="18"/>
  <c r="J63" i="18"/>
  <c r="J64" i="18"/>
  <c r="J65" i="18"/>
  <c r="J66" i="18"/>
  <c r="J67" i="18"/>
  <c r="J68" i="18"/>
  <c r="J69" i="18"/>
  <c r="J70" i="18"/>
  <c r="J71" i="18"/>
  <c r="J72" i="18"/>
  <c r="J73" i="18"/>
  <c r="J74" i="18"/>
  <c r="J75" i="18"/>
  <c r="J76" i="18"/>
  <c r="J77" i="18"/>
  <c r="J78" i="18"/>
  <c r="J79" i="18"/>
  <c r="J80" i="18"/>
  <c r="J81" i="18"/>
  <c r="J82" i="18"/>
  <c r="J83" i="18"/>
  <c r="J84" i="18"/>
  <c r="J85" i="18"/>
  <c r="J86" i="18"/>
  <c r="J87" i="18"/>
  <c r="J88" i="18"/>
  <c r="J89" i="18"/>
  <c r="J90" i="18"/>
  <c r="J91" i="18"/>
  <c r="J92" i="18"/>
  <c r="J93" i="18"/>
  <c r="J94" i="18"/>
  <c r="J95" i="18"/>
  <c r="J96" i="18"/>
  <c r="J97" i="18"/>
  <c r="J98" i="18"/>
  <c r="J99" i="18"/>
  <c r="J100" i="18"/>
  <c r="J101" i="18"/>
  <c r="J102" i="18"/>
  <c r="J103" i="18"/>
  <c r="J104" i="18"/>
  <c r="J105" i="18"/>
  <c r="J106" i="18"/>
  <c r="J107" i="18"/>
  <c r="J108" i="18"/>
  <c r="J109" i="18"/>
  <c r="J110" i="18"/>
  <c r="J111" i="18"/>
  <c r="J112" i="18"/>
  <c r="J3" i="18"/>
  <c r="AF11" i="8"/>
  <c r="AF12" i="8"/>
  <c r="AF13" i="8"/>
  <c r="AF14" i="8"/>
  <c r="AF15" i="8"/>
  <c r="AF16" i="8"/>
  <c r="AF17" i="8"/>
  <c r="AF18" i="8"/>
  <c r="AF19" i="8"/>
  <c r="AF20" i="8"/>
  <c r="AF21" i="8"/>
  <c r="AF22" i="8"/>
  <c r="AF23" i="8"/>
  <c r="AF24" i="8"/>
  <c r="AF25" i="8"/>
  <c r="AF26" i="8"/>
  <c r="AF27" i="8"/>
  <c r="AF28" i="8"/>
  <c r="AF29" i="8"/>
  <c r="AF30" i="8"/>
  <c r="AF31" i="8"/>
  <c r="AF32" i="8"/>
  <c r="AF33" i="8"/>
  <c r="AF34" i="8"/>
  <c r="AF35" i="8"/>
  <c r="AF36" i="8"/>
  <c r="AF37" i="8"/>
  <c r="AF38" i="8"/>
  <c r="AF39" i="8"/>
  <c r="AF40" i="8"/>
  <c r="AF41" i="8"/>
  <c r="AF42" i="8"/>
  <c r="AF43" i="8"/>
  <c r="AF44" i="8"/>
  <c r="AF45" i="8"/>
  <c r="AF46" i="8"/>
  <c r="AF47" i="8"/>
  <c r="AF48" i="8"/>
  <c r="AF49" i="8"/>
  <c r="AF50" i="8"/>
  <c r="AF51" i="8"/>
  <c r="AF52" i="8"/>
  <c r="AF53" i="8"/>
  <c r="AF54" i="8"/>
  <c r="AF55" i="8"/>
  <c r="AF56" i="8"/>
  <c r="AF57" i="8"/>
  <c r="AF58" i="8"/>
  <c r="AF59" i="8"/>
  <c r="AF60" i="8"/>
  <c r="AF61" i="8"/>
  <c r="AF62" i="8"/>
  <c r="AF63" i="8"/>
  <c r="AF64" i="8"/>
  <c r="AF65" i="8"/>
  <c r="AF66" i="8"/>
  <c r="AF67" i="8"/>
  <c r="AF68" i="8"/>
  <c r="AF69" i="8"/>
  <c r="AF70" i="8"/>
  <c r="AF71" i="8"/>
  <c r="AF72" i="8"/>
  <c r="AF73" i="8"/>
  <c r="AF74" i="8"/>
  <c r="AF75" i="8"/>
  <c r="AF76" i="8"/>
  <c r="AF77" i="8"/>
  <c r="AF78" i="8"/>
  <c r="AF79" i="8"/>
  <c r="AF80" i="8"/>
  <c r="AF81" i="8"/>
  <c r="AF82" i="8"/>
  <c r="AF83" i="8"/>
  <c r="AF84" i="8"/>
  <c r="AF85" i="8"/>
  <c r="AF86" i="8"/>
  <c r="AF87" i="8"/>
  <c r="AF88" i="8"/>
  <c r="AF89" i="8"/>
  <c r="AF90" i="8"/>
  <c r="AF91" i="8"/>
  <c r="AF92" i="8"/>
  <c r="AF93" i="8"/>
  <c r="AF94" i="8"/>
  <c r="AF95" i="8"/>
  <c r="AF96" i="8"/>
  <c r="AF97" i="8"/>
  <c r="AF98" i="8"/>
  <c r="AF99" i="8"/>
  <c r="AF100" i="8"/>
  <c r="AF101" i="8"/>
  <c r="AF102" i="8"/>
  <c r="AF103" i="8"/>
  <c r="AF104" i="8"/>
  <c r="AF105" i="8"/>
  <c r="AF106" i="8"/>
  <c r="AF107" i="8"/>
  <c r="AF108" i="8"/>
  <c r="AF109" i="8"/>
  <c r="AF110" i="8"/>
  <c r="AF111" i="8"/>
  <c r="AF112" i="8"/>
  <c r="AF113" i="8"/>
  <c r="AF114" i="8"/>
  <c r="AF115" i="8"/>
  <c r="AF116" i="8"/>
  <c r="AF117" i="8"/>
  <c r="AF118" i="8"/>
  <c r="AF119" i="8"/>
  <c r="AF10" i="8"/>
  <c r="U6" i="8"/>
  <c r="U7" i="8"/>
  <c r="U8" i="8"/>
  <c r="U9" i="8"/>
  <c r="U10" i="8"/>
  <c r="U11" i="8"/>
  <c r="U12" i="8"/>
  <c r="U13" i="8"/>
  <c r="U14" i="8"/>
  <c r="U15" i="8"/>
  <c r="U16" i="8"/>
  <c r="U17" i="8"/>
  <c r="U18" i="8"/>
  <c r="U19" i="8"/>
  <c r="U20" i="8"/>
  <c r="U21" i="8"/>
  <c r="U22" i="8"/>
  <c r="U23" i="8"/>
  <c r="U24" i="8"/>
  <c r="U25" i="8"/>
  <c r="U26" i="8"/>
  <c r="U27" i="8"/>
  <c r="U28" i="8"/>
  <c r="U29" i="8"/>
  <c r="U30" i="8"/>
  <c r="U31" i="8"/>
  <c r="U32" i="8"/>
  <c r="U33" i="8"/>
  <c r="U34" i="8"/>
  <c r="U35" i="8"/>
  <c r="U36" i="8"/>
  <c r="U37" i="8"/>
  <c r="U38" i="8"/>
  <c r="U39" i="8"/>
  <c r="U40" i="8"/>
  <c r="U41" i="8"/>
  <c r="U42" i="8"/>
  <c r="U43" i="8"/>
  <c r="U44" i="8"/>
  <c r="U45" i="8"/>
  <c r="U46" i="8"/>
  <c r="U47" i="8"/>
  <c r="U48" i="8"/>
  <c r="U49" i="8"/>
  <c r="U50" i="8"/>
  <c r="U51" i="8"/>
  <c r="U52" i="8"/>
  <c r="U53" i="8"/>
  <c r="U54" i="8"/>
  <c r="U55" i="8"/>
  <c r="U56" i="8"/>
  <c r="U57" i="8"/>
  <c r="U58" i="8"/>
  <c r="U59" i="8"/>
  <c r="U60" i="8"/>
  <c r="U61" i="8"/>
  <c r="U62" i="8"/>
  <c r="U63" i="8"/>
  <c r="U64" i="8"/>
  <c r="U65" i="8"/>
  <c r="U66" i="8"/>
  <c r="U67" i="8"/>
  <c r="U68" i="8"/>
  <c r="U69" i="8"/>
  <c r="U70" i="8"/>
  <c r="U71" i="8"/>
  <c r="U72" i="8"/>
  <c r="U73" i="8"/>
  <c r="U74" i="8"/>
  <c r="U75" i="8"/>
  <c r="U76" i="8"/>
  <c r="U77" i="8"/>
  <c r="U78" i="8"/>
  <c r="U79" i="8"/>
  <c r="U80" i="8"/>
  <c r="U81" i="8"/>
  <c r="U82" i="8"/>
  <c r="U83" i="8"/>
  <c r="U84" i="8"/>
  <c r="U85" i="8"/>
  <c r="U86" i="8"/>
  <c r="U87" i="8"/>
  <c r="U88" i="8"/>
  <c r="U89" i="8"/>
  <c r="U90" i="8"/>
  <c r="U91" i="8"/>
  <c r="U92" i="8"/>
  <c r="U93" i="8"/>
  <c r="U94" i="8"/>
  <c r="U95" i="8"/>
  <c r="U96" i="8"/>
  <c r="U97" i="8"/>
  <c r="U98" i="8"/>
  <c r="U99" i="8"/>
  <c r="U100" i="8"/>
  <c r="U101" i="8"/>
  <c r="U102" i="8"/>
  <c r="U103" i="8"/>
  <c r="U104" i="8"/>
  <c r="U105" i="8"/>
  <c r="U106" i="8"/>
  <c r="U107" i="8"/>
  <c r="U108" i="8"/>
  <c r="U109" i="8"/>
  <c r="U110" i="8"/>
  <c r="U111" i="8"/>
  <c r="U112" i="8"/>
  <c r="U113" i="8"/>
  <c r="U114" i="8"/>
  <c r="U115" i="8"/>
  <c r="U116" i="8"/>
  <c r="U117" i="8"/>
  <c r="U118" i="8"/>
  <c r="U119" i="8"/>
  <c r="U5" i="8"/>
  <c r="T5" i="8"/>
  <c r="T6" i="8"/>
  <c r="T7" i="8"/>
  <c r="T8" i="8"/>
  <c r="T9" i="8"/>
  <c r="T10" i="8"/>
  <c r="T11" i="8"/>
  <c r="T12" i="8"/>
  <c r="T13" i="8"/>
  <c r="T14" i="8"/>
  <c r="T15" i="8"/>
  <c r="T16" i="8"/>
  <c r="T17" i="8"/>
  <c r="T18" i="8"/>
  <c r="T19" i="8"/>
  <c r="T20" i="8"/>
  <c r="T21" i="8"/>
  <c r="T22" i="8"/>
  <c r="T23" i="8"/>
  <c r="T24" i="8"/>
  <c r="T25" i="8"/>
  <c r="T26" i="8"/>
  <c r="T27" i="8"/>
  <c r="T28" i="8"/>
  <c r="T29" i="8"/>
  <c r="T30" i="8"/>
  <c r="T31" i="8"/>
  <c r="T32" i="8"/>
  <c r="T33" i="8"/>
  <c r="T34" i="8"/>
  <c r="T35" i="8"/>
  <c r="T36" i="8"/>
  <c r="T37" i="8"/>
  <c r="T38" i="8"/>
  <c r="T39" i="8"/>
  <c r="T40" i="8"/>
  <c r="T41" i="8"/>
  <c r="T42" i="8"/>
  <c r="T43" i="8"/>
  <c r="T44" i="8"/>
  <c r="T45" i="8"/>
  <c r="T46" i="8"/>
  <c r="T47" i="8"/>
  <c r="T48" i="8"/>
  <c r="T49" i="8"/>
  <c r="T50" i="8"/>
  <c r="T51" i="8"/>
  <c r="T52" i="8"/>
  <c r="T53" i="8"/>
  <c r="T54" i="8"/>
  <c r="T55" i="8"/>
  <c r="T56" i="8"/>
  <c r="T57" i="8"/>
  <c r="T58" i="8"/>
  <c r="T59" i="8"/>
  <c r="T60" i="8"/>
  <c r="T61" i="8"/>
  <c r="T62" i="8"/>
  <c r="T63" i="8"/>
  <c r="T64" i="8"/>
  <c r="T65" i="8"/>
  <c r="T66" i="8"/>
  <c r="T67" i="8"/>
  <c r="T68" i="8"/>
  <c r="T69" i="8"/>
  <c r="T70" i="8"/>
  <c r="T71" i="8"/>
  <c r="T72" i="8"/>
  <c r="T73" i="8"/>
  <c r="T74" i="8"/>
  <c r="T75" i="8"/>
  <c r="T76" i="8"/>
  <c r="T77" i="8"/>
  <c r="T78" i="8"/>
  <c r="T79" i="8"/>
  <c r="T80" i="8"/>
  <c r="T81" i="8"/>
  <c r="T82" i="8"/>
  <c r="T83" i="8"/>
  <c r="T84" i="8"/>
  <c r="T85" i="8"/>
  <c r="T86" i="8"/>
  <c r="T87" i="8"/>
  <c r="T88" i="8"/>
  <c r="T89" i="8"/>
  <c r="T90" i="8"/>
  <c r="T91" i="8"/>
  <c r="T92" i="8"/>
  <c r="T93" i="8"/>
  <c r="T94" i="8"/>
  <c r="T95" i="8"/>
  <c r="T96" i="8"/>
  <c r="T97" i="8"/>
  <c r="T98" i="8"/>
  <c r="T99" i="8"/>
  <c r="T100" i="8"/>
  <c r="T101" i="8"/>
  <c r="T102" i="8"/>
  <c r="T103" i="8"/>
  <c r="T104" i="8"/>
  <c r="T105" i="8"/>
  <c r="T106" i="8"/>
  <c r="T107" i="8"/>
  <c r="T108" i="8"/>
  <c r="T109" i="8"/>
  <c r="T110" i="8"/>
  <c r="T111" i="8"/>
  <c r="T112" i="8"/>
  <c r="T113" i="8"/>
  <c r="T114" i="8"/>
  <c r="T115" i="8"/>
  <c r="T116" i="8"/>
  <c r="T117" i="8"/>
  <c r="T118" i="8"/>
  <c r="T119" i="8"/>
  <c r="R4" i="8"/>
  <c r="T4" i="8"/>
  <c r="A4" i="18"/>
  <c r="B4" i="18"/>
  <c r="C4" i="18"/>
  <c r="D4" i="18"/>
  <c r="A5" i="18"/>
  <c r="B5" i="18"/>
  <c r="C5" i="18"/>
  <c r="D5" i="18"/>
  <c r="A6" i="18"/>
  <c r="B6" i="18"/>
  <c r="C6" i="18"/>
  <c r="D6" i="18"/>
  <c r="A7" i="18"/>
  <c r="B7" i="18"/>
  <c r="C7" i="18"/>
  <c r="D7" i="18"/>
  <c r="A8" i="18"/>
  <c r="B8" i="18"/>
  <c r="C8" i="18"/>
  <c r="D8" i="18"/>
  <c r="A9" i="18"/>
  <c r="B9" i="18"/>
  <c r="C9" i="18"/>
  <c r="D9" i="18"/>
  <c r="A10" i="18"/>
  <c r="B10" i="18"/>
  <c r="C10" i="18"/>
  <c r="D10" i="18"/>
  <c r="A11" i="18"/>
  <c r="B11" i="18"/>
  <c r="C11" i="18"/>
  <c r="D11" i="18"/>
  <c r="A12" i="18"/>
  <c r="B12" i="18"/>
  <c r="C12" i="18"/>
  <c r="D12" i="18"/>
  <c r="A13" i="18"/>
  <c r="B13" i="18"/>
  <c r="C13" i="18"/>
  <c r="D13" i="18"/>
  <c r="A14" i="18"/>
  <c r="B14" i="18"/>
  <c r="C14" i="18"/>
  <c r="D14" i="18"/>
  <c r="A15" i="18"/>
  <c r="B15" i="18"/>
  <c r="C15" i="18"/>
  <c r="D15" i="18"/>
  <c r="A16" i="18"/>
  <c r="B16" i="18"/>
  <c r="C16" i="18"/>
  <c r="D16" i="18"/>
  <c r="A17" i="18"/>
  <c r="B17" i="18"/>
  <c r="C17" i="18"/>
  <c r="D17" i="18"/>
  <c r="A18" i="18"/>
  <c r="B18" i="18"/>
  <c r="C18" i="18"/>
  <c r="D18" i="18"/>
  <c r="A19" i="18"/>
  <c r="B19" i="18"/>
  <c r="C19" i="18"/>
  <c r="D19" i="18"/>
  <c r="A20" i="18"/>
  <c r="B20" i="18"/>
  <c r="C20" i="18"/>
  <c r="D20" i="18"/>
  <c r="A21" i="18"/>
  <c r="B21" i="18"/>
  <c r="C21" i="18"/>
  <c r="D21" i="18"/>
  <c r="A22" i="18"/>
  <c r="B22" i="18"/>
  <c r="C22" i="18"/>
  <c r="D22" i="18"/>
  <c r="A23" i="18"/>
  <c r="B23" i="18"/>
  <c r="C23" i="18"/>
  <c r="D23" i="18"/>
  <c r="A24" i="18"/>
  <c r="B24" i="18"/>
  <c r="C24" i="18"/>
  <c r="D24" i="18"/>
  <c r="A25" i="18"/>
  <c r="B25" i="18"/>
  <c r="C25" i="18"/>
  <c r="D25" i="18"/>
  <c r="A26" i="18"/>
  <c r="B26" i="18"/>
  <c r="C26" i="18"/>
  <c r="D26" i="18"/>
  <c r="A27" i="18"/>
  <c r="B27" i="18"/>
  <c r="C27" i="18"/>
  <c r="D27" i="18"/>
  <c r="A28" i="18"/>
  <c r="B28" i="18"/>
  <c r="C28" i="18"/>
  <c r="D28" i="18"/>
  <c r="A29" i="18"/>
  <c r="B29" i="18"/>
  <c r="C29" i="18"/>
  <c r="D29" i="18"/>
  <c r="A30" i="18"/>
  <c r="B30" i="18"/>
  <c r="C30" i="18"/>
  <c r="D30" i="18"/>
  <c r="A31" i="18"/>
  <c r="B31" i="18"/>
  <c r="C31" i="18"/>
  <c r="D31" i="18"/>
  <c r="A32" i="18"/>
  <c r="B32" i="18"/>
  <c r="C32" i="18"/>
  <c r="D32" i="18"/>
  <c r="A33" i="18"/>
  <c r="B33" i="18"/>
  <c r="C33" i="18"/>
  <c r="D33" i="18"/>
  <c r="A34" i="18"/>
  <c r="B34" i="18"/>
  <c r="C34" i="18"/>
  <c r="D34" i="18"/>
  <c r="A35" i="18"/>
  <c r="B35" i="18"/>
  <c r="C35" i="18"/>
  <c r="D35" i="18"/>
  <c r="A36" i="18"/>
  <c r="B36" i="18"/>
  <c r="C36" i="18"/>
  <c r="D36" i="18"/>
  <c r="A37" i="18"/>
  <c r="B37" i="18"/>
  <c r="C37" i="18"/>
  <c r="D37" i="18"/>
  <c r="A38" i="18"/>
  <c r="B38" i="18"/>
  <c r="C38" i="18"/>
  <c r="D38" i="18"/>
  <c r="A39" i="18"/>
  <c r="B39" i="18"/>
  <c r="C39" i="18"/>
  <c r="D39" i="18"/>
  <c r="A40" i="18"/>
  <c r="B40" i="18"/>
  <c r="C40" i="18"/>
  <c r="D40" i="18"/>
  <c r="A41" i="18"/>
  <c r="B41" i="18"/>
  <c r="C41" i="18"/>
  <c r="D41" i="18"/>
  <c r="A42" i="18"/>
  <c r="B42" i="18"/>
  <c r="C42" i="18"/>
  <c r="D42" i="18"/>
  <c r="A43" i="18"/>
  <c r="B43" i="18"/>
  <c r="C43" i="18"/>
  <c r="D43" i="18"/>
  <c r="A44" i="18"/>
  <c r="B44" i="18"/>
  <c r="C44" i="18"/>
  <c r="D44" i="18"/>
  <c r="A45" i="18"/>
  <c r="B45" i="18"/>
  <c r="C45" i="18"/>
  <c r="D45" i="18"/>
  <c r="A46" i="18"/>
  <c r="B46" i="18"/>
  <c r="C46" i="18"/>
  <c r="D46" i="18"/>
  <c r="A47" i="18"/>
  <c r="B47" i="18"/>
  <c r="C47" i="18"/>
  <c r="D47" i="18"/>
  <c r="A48" i="18"/>
  <c r="B48" i="18"/>
  <c r="C48" i="18"/>
  <c r="D48" i="18"/>
  <c r="A49" i="18"/>
  <c r="B49" i="18"/>
  <c r="C49" i="18"/>
  <c r="D49" i="18"/>
  <c r="A50" i="18"/>
  <c r="B50" i="18"/>
  <c r="C50" i="18"/>
  <c r="D50" i="18"/>
  <c r="A51" i="18"/>
  <c r="B51" i="18"/>
  <c r="C51" i="18"/>
  <c r="D51" i="18"/>
  <c r="A52" i="18"/>
  <c r="B52" i="18"/>
  <c r="C52" i="18"/>
  <c r="D52" i="18"/>
  <c r="A53" i="18"/>
  <c r="B53" i="18"/>
  <c r="C53" i="18"/>
  <c r="D53" i="18"/>
  <c r="A54" i="18"/>
  <c r="B54" i="18"/>
  <c r="C54" i="18"/>
  <c r="D54" i="18"/>
  <c r="A55" i="18"/>
  <c r="B55" i="18"/>
  <c r="C55" i="18"/>
  <c r="D55" i="18"/>
  <c r="A56" i="18"/>
  <c r="B56" i="18"/>
  <c r="C56" i="18"/>
  <c r="D56" i="18"/>
  <c r="A57" i="18"/>
  <c r="B57" i="18"/>
  <c r="C57" i="18"/>
  <c r="D57" i="18"/>
  <c r="A58" i="18"/>
  <c r="B58" i="18"/>
  <c r="C58" i="18"/>
  <c r="D58" i="18"/>
  <c r="A59" i="18"/>
  <c r="B59" i="18"/>
  <c r="C59" i="18"/>
  <c r="D59" i="18"/>
  <c r="A60" i="18"/>
  <c r="B60" i="18"/>
  <c r="C60" i="18"/>
  <c r="D60" i="18"/>
  <c r="A61" i="18"/>
  <c r="B61" i="18"/>
  <c r="C61" i="18"/>
  <c r="D61" i="18"/>
  <c r="A62" i="18"/>
  <c r="B62" i="18"/>
  <c r="C62" i="18"/>
  <c r="D62" i="18"/>
  <c r="A63" i="18"/>
  <c r="B63" i="18"/>
  <c r="C63" i="18"/>
  <c r="D63" i="18"/>
  <c r="A64" i="18"/>
  <c r="B64" i="18"/>
  <c r="C64" i="18"/>
  <c r="D64" i="18"/>
  <c r="A65" i="18"/>
  <c r="B65" i="18"/>
  <c r="C65" i="18"/>
  <c r="D65" i="18"/>
  <c r="A66" i="18"/>
  <c r="B66" i="18"/>
  <c r="C66" i="18"/>
  <c r="D66" i="18"/>
  <c r="A67" i="18"/>
  <c r="B67" i="18"/>
  <c r="C67" i="18"/>
  <c r="D67" i="18"/>
  <c r="A68" i="18"/>
  <c r="B68" i="18"/>
  <c r="C68" i="18"/>
  <c r="D68" i="18"/>
  <c r="A69" i="18"/>
  <c r="B69" i="18"/>
  <c r="C69" i="18"/>
  <c r="D69" i="18"/>
  <c r="A70" i="18"/>
  <c r="B70" i="18"/>
  <c r="C70" i="18"/>
  <c r="D70" i="18"/>
  <c r="A71" i="18"/>
  <c r="B71" i="18"/>
  <c r="C71" i="18"/>
  <c r="D71" i="18"/>
  <c r="A72" i="18"/>
  <c r="B72" i="18"/>
  <c r="C72" i="18"/>
  <c r="D72" i="18"/>
  <c r="A73" i="18"/>
  <c r="B73" i="18"/>
  <c r="C73" i="18"/>
  <c r="D73" i="18"/>
  <c r="A74" i="18"/>
  <c r="B74" i="18"/>
  <c r="C74" i="18"/>
  <c r="D74" i="18"/>
  <c r="A75" i="18"/>
  <c r="B75" i="18"/>
  <c r="C75" i="18"/>
  <c r="D75" i="18"/>
  <c r="A76" i="18"/>
  <c r="B76" i="18"/>
  <c r="C76" i="18"/>
  <c r="D76" i="18"/>
  <c r="A77" i="18"/>
  <c r="B77" i="18"/>
  <c r="C77" i="18"/>
  <c r="D77" i="18"/>
  <c r="A78" i="18"/>
  <c r="B78" i="18"/>
  <c r="C78" i="18"/>
  <c r="D78" i="18"/>
  <c r="A79" i="18"/>
  <c r="B79" i="18"/>
  <c r="C79" i="18"/>
  <c r="D79" i="18"/>
  <c r="A80" i="18"/>
  <c r="B80" i="18"/>
  <c r="C80" i="18"/>
  <c r="D80" i="18"/>
  <c r="A81" i="18"/>
  <c r="B81" i="18"/>
  <c r="C81" i="18"/>
  <c r="D81" i="18"/>
  <c r="A82" i="18"/>
  <c r="B82" i="18"/>
  <c r="C82" i="18"/>
  <c r="D82" i="18"/>
  <c r="A83" i="18"/>
  <c r="B83" i="18"/>
  <c r="C83" i="18"/>
  <c r="D83" i="18"/>
  <c r="A84" i="18"/>
  <c r="B84" i="18"/>
  <c r="C84" i="18"/>
  <c r="D84" i="18"/>
  <c r="A85" i="18"/>
  <c r="B85" i="18"/>
  <c r="C85" i="18"/>
  <c r="D85" i="18"/>
  <c r="A86" i="18"/>
  <c r="B86" i="18"/>
  <c r="C86" i="18"/>
  <c r="D86" i="18"/>
  <c r="A87" i="18"/>
  <c r="B87" i="18"/>
  <c r="C87" i="18"/>
  <c r="D87" i="18"/>
  <c r="A88" i="18"/>
  <c r="B88" i="18"/>
  <c r="C88" i="18"/>
  <c r="D88" i="18"/>
  <c r="A89" i="18"/>
  <c r="B89" i="18"/>
  <c r="C89" i="18"/>
  <c r="D89" i="18"/>
  <c r="A90" i="18"/>
  <c r="B90" i="18"/>
  <c r="C90" i="18"/>
  <c r="D90" i="18"/>
  <c r="A91" i="18"/>
  <c r="B91" i="18"/>
  <c r="C91" i="18"/>
  <c r="D91" i="18"/>
  <c r="A92" i="18"/>
  <c r="B92" i="18"/>
  <c r="C92" i="18"/>
  <c r="D92" i="18"/>
  <c r="A93" i="18"/>
  <c r="B93" i="18"/>
  <c r="C93" i="18"/>
  <c r="D93" i="18"/>
  <c r="A94" i="18"/>
  <c r="B94" i="18"/>
  <c r="C94" i="18"/>
  <c r="D94" i="18"/>
  <c r="A95" i="18"/>
  <c r="B95" i="18"/>
  <c r="C95" i="18"/>
  <c r="D95" i="18"/>
  <c r="A96" i="18"/>
  <c r="B96" i="18"/>
  <c r="C96" i="18"/>
  <c r="D96" i="18"/>
  <c r="A97" i="18"/>
  <c r="B97" i="18"/>
  <c r="C97" i="18"/>
  <c r="D97" i="18"/>
  <c r="A98" i="18"/>
  <c r="B98" i="18"/>
  <c r="C98" i="18"/>
  <c r="D98" i="18"/>
  <c r="A99" i="18"/>
  <c r="B99" i="18"/>
  <c r="C99" i="18"/>
  <c r="D99" i="18"/>
  <c r="A100" i="18"/>
  <c r="B100" i="18"/>
  <c r="C100" i="18"/>
  <c r="D100" i="18"/>
  <c r="A101" i="18"/>
  <c r="B101" i="18"/>
  <c r="C101" i="18"/>
  <c r="D101" i="18"/>
  <c r="A102" i="18"/>
  <c r="B102" i="18"/>
  <c r="C102" i="18"/>
  <c r="D102" i="18"/>
  <c r="A103" i="18"/>
  <c r="B103" i="18"/>
  <c r="C103" i="18"/>
  <c r="D103" i="18"/>
  <c r="A104" i="18"/>
  <c r="B104" i="18"/>
  <c r="C104" i="18"/>
  <c r="D104" i="18"/>
  <c r="A105" i="18"/>
  <c r="B105" i="18"/>
  <c r="C105" i="18"/>
  <c r="D105" i="18"/>
  <c r="A106" i="18"/>
  <c r="B106" i="18"/>
  <c r="C106" i="18"/>
  <c r="D106" i="18"/>
  <c r="A107" i="18"/>
  <c r="B107" i="18"/>
  <c r="C107" i="18"/>
  <c r="D107" i="18"/>
  <c r="A108" i="18"/>
  <c r="B108" i="18"/>
  <c r="C108" i="18"/>
  <c r="D108" i="18"/>
  <c r="A109" i="18"/>
  <c r="B109" i="18"/>
  <c r="C109" i="18"/>
  <c r="D109" i="18"/>
  <c r="A110" i="18"/>
  <c r="B110" i="18"/>
  <c r="C110" i="18"/>
  <c r="D110" i="18"/>
  <c r="A111" i="18"/>
  <c r="B111" i="18"/>
  <c r="C111" i="18"/>
  <c r="D111" i="18"/>
  <c r="A112" i="18"/>
  <c r="B112" i="18"/>
  <c r="C112" i="18"/>
  <c r="D112" i="18"/>
  <c r="B3" i="18"/>
  <c r="C3" i="18"/>
  <c r="D3" i="18"/>
  <c r="A3" i="18"/>
  <c r="M8" i="17" l="1"/>
  <c r="C3" i="17"/>
  <c r="D3" i="17"/>
  <c r="E3" i="17"/>
  <c r="B3" i="17"/>
  <c r="E164" i="8"/>
  <c r="E163" i="8"/>
  <c r="E162" i="8"/>
  <c r="E161" i="8"/>
  <c r="B185" i="8"/>
  <c r="B184" i="8"/>
  <c r="B183" i="8"/>
  <c r="B182" i="8"/>
  <c r="E180" i="8"/>
  <c r="D180" i="8"/>
  <c r="C180" i="8"/>
  <c r="B180" i="8"/>
  <c r="E177" i="8"/>
  <c r="G177" i="8"/>
  <c r="I177" i="8"/>
  <c r="C177" i="8"/>
  <c r="E174" i="8"/>
  <c r="G174" i="8"/>
  <c r="I174" i="8"/>
  <c r="C174" i="8"/>
  <c r="S172" i="8"/>
  <c r="Q172" i="8"/>
  <c r="O172" i="8"/>
  <c r="M172" i="8"/>
  <c r="K172" i="8"/>
  <c r="I172" i="8"/>
  <c r="G172" i="8"/>
  <c r="E172" i="8"/>
  <c r="C172" i="8"/>
  <c r="N172" i="8"/>
  <c r="C173" i="8"/>
  <c r="E173" i="8"/>
  <c r="G173" i="8"/>
  <c r="I173" i="8"/>
  <c r="C175" i="8"/>
  <c r="E175" i="8"/>
  <c r="G175" i="8"/>
  <c r="I175" i="8"/>
  <c r="C176" i="8"/>
  <c r="E176" i="8"/>
  <c r="G176" i="8"/>
  <c r="I176" i="8"/>
  <c r="K176" i="8"/>
  <c r="M176" i="8"/>
  <c r="O176" i="8"/>
  <c r="Q176" i="8"/>
  <c r="S176" i="8"/>
  <c r="A173" i="8"/>
  <c r="A174" i="8"/>
  <c r="A175" i="8"/>
  <c r="A176" i="8"/>
  <c r="A177" i="8"/>
  <c r="A172" i="8"/>
  <c r="D170" i="8"/>
  <c r="C162" i="8"/>
  <c r="C163" i="8"/>
  <c r="C164" i="8"/>
  <c r="C165" i="8"/>
  <c r="C166" i="8"/>
  <c r="C167" i="8"/>
  <c r="C168" i="8"/>
  <c r="C169" i="8"/>
  <c r="C161" i="8"/>
  <c r="H4" i="14" l="1"/>
  <c r="H5" i="14"/>
  <c r="H6" i="14"/>
  <c r="H7" i="14"/>
  <c r="H8" i="14"/>
  <c r="H9" i="14"/>
  <c r="H10" i="14"/>
  <c r="H11" i="14"/>
  <c r="H12" i="14"/>
  <c r="H13" i="14"/>
  <c r="H14" i="14"/>
  <c r="H15" i="14"/>
  <c r="H16" i="14"/>
  <c r="H17" i="14"/>
  <c r="H18" i="14"/>
  <c r="H19" i="14"/>
  <c r="H20" i="14"/>
  <c r="H21" i="14"/>
  <c r="H22" i="14"/>
  <c r="H23" i="14"/>
  <c r="H24" i="14"/>
  <c r="H25" i="14"/>
  <c r="H26" i="14"/>
  <c r="H27" i="14"/>
  <c r="H28" i="14"/>
  <c r="H29" i="14"/>
  <c r="H30" i="14"/>
  <c r="H31" i="14"/>
  <c r="H32" i="14"/>
  <c r="H33" i="14"/>
  <c r="H34" i="14"/>
  <c r="H35" i="14"/>
  <c r="H36" i="14"/>
  <c r="H37" i="14"/>
  <c r="H38" i="14"/>
  <c r="H39" i="14"/>
  <c r="H40" i="14"/>
  <c r="H41" i="14"/>
  <c r="H42" i="14"/>
  <c r="H43" i="14"/>
  <c r="H44" i="14"/>
  <c r="H45" i="14"/>
  <c r="H46" i="14"/>
  <c r="H47" i="14"/>
  <c r="H48" i="14"/>
  <c r="H49" i="14"/>
  <c r="H50" i="14"/>
  <c r="H51" i="14"/>
  <c r="H52" i="14"/>
  <c r="H53" i="14"/>
  <c r="H54" i="14"/>
  <c r="H55" i="14"/>
  <c r="H56" i="14"/>
  <c r="H57" i="14"/>
  <c r="H58" i="14"/>
  <c r="H59" i="14"/>
  <c r="H60" i="14"/>
  <c r="H61" i="14"/>
  <c r="H62" i="14"/>
  <c r="H63" i="14"/>
  <c r="H64" i="14"/>
  <c r="H65" i="14"/>
  <c r="H66" i="14"/>
  <c r="H67" i="14"/>
  <c r="H68" i="14"/>
  <c r="H69" i="14"/>
  <c r="H70" i="14"/>
  <c r="H71" i="14"/>
  <c r="H72" i="14"/>
  <c r="H73" i="14"/>
  <c r="H74" i="14"/>
  <c r="H75" i="14"/>
  <c r="H76" i="14"/>
  <c r="H77" i="14"/>
  <c r="H78" i="14"/>
  <c r="H79" i="14"/>
  <c r="H80" i="14"/>
  <c r="H81" i="14"/>
  <c r="H82" i="14"/>
  <c r="H83" i="14"/>
  <c r="H84" i="14"/>
  <c r="H85" i="14"/>
  <c r="H86" i="14"/>
  <c r="H87" i="14"/>
  <c r="H88" i="14"/>
  <c r="H89" i="14"/>
  <c r="H90" i="14"/>
  <c r="H91" i="14"/>
  <c r="H92" i="14"/>
  <c r="H93" i="14"/>
  <c r="H94" i="14"/>
  <c r="H95" i="14"/>
  <c r="H96" i="14"/>
  <c r="H97" i="14"/>
  <c r="H98" i="14"/>
  <c r="H99" i="14"/>
  <c r="H100" i="14"/>
  <c r="H101" i="14"/>
  <c r="H102" i="14"/>
  <c r="H103" i="14"/>
  <c r="H104" i="14"/>
  <c r="H105" i="14"/>
  <c r="H106" i="14"/>
  <c r="H107" i="14"/>
  <c r="H108" i="14"/>
  <c r="H109" i="14"/>
  <c r="H110" i="14"/>
  <c r="H111" i="14"/>
  <c r="H112" i="14"/>
  <c r="H113" i="14"/>
  <c r="H114" i="14"/>
  <c r="H115" i="14"/>
  <c r="H116" i="14"/>
  <c r="H117" i="14"/>
  <c r="H118" i="14"/>
  <c r="H3" i="14"/>
  <c r="H123" i="14" s="1"/>
  <c r="I126" i="14" s="1"/>
  <c r="I127" i="14" s="1"/>
  <c r="AF129" i="8"/>
  <c r="AF128" i="8"/>
  <c r="AF127" i="8"/>
  <c r="AF126" i="8"/>
  <c r="AF125" i="8"/>
  <c r="AF124" i="8"/>
  <c r="AF123" i="8"/>
  <c r="AF122" i="8"/>
  <c r="AE128" i="8"/>
  <c r="AE127" i="8"/>
  <c r="AE126" i="8"/>
  <c r="AE125" i="8"/>
  <c r="AE124" i="8"/>
  <c r="AE123" i="8"/>
  <c r="AE122" i="8"/>
  <c r="AD127" i="8"/>
  <c r="AD126" i="8"/>
  <c r="AD125" i="8"/>
  <c r="AD124" i="8"/>
  <c r="AD123" i="8"/>
  <c r="AD122" i="8"/>
  <c r="AC126" i="8"/>
  <c r="AC125" i="8"/>
  <c r="AC124" i="8"/>
  <c r="AC123" i="8"/>
  <c r="AC122" i="8"/>
  <c r="AB125" i="8"/>
  <c r="AB124" i="8"/>
  <c r="AB123" i="8"/>
  <c r="AB122" i="8"/>
  <c r="AA124" i="8"/>
  <c r="AA123" i="8"/>
  <c r="AA122" i="8"/>
  <c r="Z123" i="8"/>
  <c r="Z122" i="8"/>
  <c r="Y122" i="8"/>
  <c r="R8" i="17" l="1"/>
  <c r="R5" i="8"/>
  <c r="R6" i="8"/>
  <c r="R7" i="8"/>
  <c r="R8" i="8"/>
  <c r="R9" i="8"/>
  <c r="R10" i="8"/>
  <c r="R11" i="8"/>
  <c r="R12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7" i="8"/>
  <c r="R108" i="8"/>
  <c r="R109" i="8"/>
  <c r="R110" i="8"/>
  <c r="R111" i="8"/>
  <c r="R112" i="8"/>
  <c r="R113" i="8"/>
  <c r="R114" i="8"/>
  <c r="R115" i="8"/>
  <c r="R116" i="8"/>
  <c r="R117" i="8"/>
  <c r="R118" i="8"/>
  <c r="R119" i="8"/>
  <c r="F3" i="14" l="1"/>
  <c r="E3" i="14"/>
  <c r="D3" i="14"/>
  <c r="C4" i="14"/>
  <c r="C3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61" i="14"/>
  <c r="F62" i="14"/>
  <c r="F63" i="14"/>
  <c r="F64" i="14"/>
  <c r="F65" i="14"/>
  <c r="F66" i="14"/>
  <c r="F67" i="14"/>
  <c r="F68" i="14"/>
  <c r="F69" i="14"/>
  <c r="F70" i="14"/>
  <c r="F71" i="14"/>
  <c r="F72" i="14"/>
  <c r="F73" i="14"/>
  <c r="F74" i="14"/>
  <c r="F75" i="14"/>
  <c r="F76" i="14"/>
  <c r="F77" i="14"/>
  <c r="F78" i="14"/>
  <c r="F79" i="14"/>
  <c r="F80" i="14"/>
  <c r="F81" i="14"/>
  <c r="F82" i="14"/>
  <c r="F83" i="14"/>
  <c r="F84" i="14"/>
  <c r="F85" i="14"/>
  <c r="F86" i="14"/>
  <c r="F87" i="14"/>
  <c r="F88" i="14"/>
  <c r="F89" i="14"/>
  <c r="F90" i="14"/>
  <c r="F91" i="14"/>
  <c r="F92" i="14"/>
  <c r="F93" i="14"/>
  <c r="F94" i="14"/>
  <c r="F95" i="14"/>
  <c r="F96" i="14"/>
  <c r="F97" i="14"/>
  <c r="F98" i="14"/>
  <c r="F99" i="14"/>
  <c r="F100" i="14"/>
  <c r="F101" i="14"/>
  <c r="F102" i="14"/>
  <c r="F103" i="14"/>
  <c r="F104" i="14"/>
  <c r="F105" i="14"/>
  <c r="F106" i="14"/>
  <c r="F107" i="14"/>
  <c r="F108" i="14"/>
  <c r="F109" i="14"/>
  <c r="F110" i="14"/>
  <c r="F111" i="14"/>
  <c r="F112" i="14"/>
  <c r="F113" i="14"/>
  <c r="F114" i="14"/>
  <c r="F115" i="14"/>
  <c r="F116" i="14"/>
  <c r="F117" i="14"/>
  <c r="F118" i="14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E44" i="14"/>
  <c r="E45" i="14"/>
  <c r="E46" i="14"/>
  <c r="E47" i="14"/>
  <c r="E48" i="14"/>
  <c r="E49" i="14"/>
  <c r="E50" i="14"/>
  <c r="E51" i="14"/>
  <c r="E52" i="14"/>
  <c r="E53" i="14"/>
  <c r="E54" i="14"/>
  <c r="E55" i="14"/>
  <c r="E56" i="14"/>
  <c r="E57" i="14"/>
  <c r="E58" i="14"/>
  <c r="E59" i="14"/>
  <c r="E60" i="14"/>
  <c r="E61" i="14"/>
  <c r="E62" i="14"/>
  <c r="E63" i="14"/>
  <c r="E64" i="14"/>
  <c r="E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E79" i="14"/>
  <c r="E80" i="14"/>
  <c r="E81" i="14"/>
  <c r="E82" i="14"/>
  <c r="E83" i="14"/>
  <c r="E84" i="14"/>
  <c r="E85" i="14"/>
  <c r="E86" i="14"/>
  <c r="E87" i="14"/>
  <c r="E88" i="14"/>
  <c r="E89" i="14"/>
  <c r="E90" i="14"/>
  <c r="E91" i="14"/>
  <c r="E92" i="14"/>
  <c r="E93" i="14"/>
  <c r="E94" i="14"/>
  <c r="E95" i="14"/>
  <c r="E96" i="14"/>
  <c r="E97" i="14"/>
  <c r="E98" i="14"/>
  <c r="E99" i="14"/>
  <c r="E100" i="14"/>
  <c r="E101" i="14"/>
  <c r="E102" i="14"/>
  <c r="E103" i="14"/>
  <c r="E104" i="14"/>
  <c r="E105" i="14"/>
  <c r="E106" i="14"/>
  <c r="E107" i="14"/>
  <c r="E108" i="14"/>
  <c r="E109" i="14"/>
  <c r="E110" i="14"/>
  <c r="E111" i="14"/>
  <c r="E112" i="14"/>
  <c r="E113" i="14"/>
  <c r="E114" i="14"/>
  <c r="E115" i="14"/>
  <c r="E116" i="14"/>
  <c r="E117" i="14"/>
  <c r="E118" i="14"/>
  <c r="D4" i="14"/>
  <c r="D5" i="14"/>
  <c r="D6" i="14"/>
  <c r="D7" i="14"/>
  <c r="D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39" i="14"/>
  <c r="D40" i="14"/>
  <c r="D41" i="14"/>
  <c r="D42" i="14"/>
  <c r="D43" i="14"/>
  <c r="D44" i="14"/>
  <c r="D45" i="14"/>
  <c r="D46" i="14"/>
  <c r="D47" i="14"/>
  <c r="D48" i="14"/>
  <c r="D49" i="14"/>
  <c r="D50" i="14"/>
  <c r="D51" i="14"/>
  <c r="D52" i="14"/>
  <c r="D53" i="14"/>
  <c r="D54" i="14"/>
  <c r="D55" i="14"/>
  <c r="D56" i="14"/>
  <c r="D57" i="14"/>
  <c r="D58" i="14"/>
  <c r="D59" i="14"/>
  <c r="D60" i="14"/>
  <c r="D61" i="14"/>
  <c r="D62" i="14"/>
  <c r="D63" i="14"/>
  <c r="D64" i="14"/>
  <c r="D65" i="14"/>
  <c r="D66" i="14"/>
  <c r="D67" i="14"/>
  <c r="D68" i="14"/>
  <c r="D69" i="14"/>
  <c r="D70" i="14"/>
  <c r="D71" i="14"/>
  <c r="D72" i="14"/>
  <c r="D73" i="14"/>
  <c r="D74" i="14"/>
  <c r="D75" i="14"/>
  <c r="D76" i="14"/>
  <c r="D77" i="14"/>
  <c r="D78" i="14"/>
  <c r="D79" i="14"/>
  <c r="D80" i="14"/>
  <c r="D81" i="14"/>
  <c r="D82" i="14"/>
  <c r="D83" i="14"/>
  <c r="D84" i="14"/>
  <c r="D85" i="14"/>
  <c r="D86" i="14"/>
  <c r="D87" i="14"/>
  <c r="D88" i="14"/>
  <c r="D89" i="14"/>
  <c r="D90" i="14"/>
  <c r="D91" i="14"/>
  <c r="D92" i="14"/>
  <c r="D93" i="14"/>
  <c r="D94" i="14"/>
  <c r="D95" i="14"/>
  <c r="D96" i="14"/>
  <c r="D97" i="14"/>
  <c r="D98" i="14"/>
  <c r="D99" i="14"/>
  <c r="D100" i="14"/>
  <c r="D101" i="14"/>
  <c r="D102" i="14"/>
  <c r="D103" i="14"/>
  <c r="D104" i="14"/>
  <c r="D105" i="14"/>
  <c r="D106" i="14"/>
  <c r="D107" i="14"/>
  <c r="D108" i="14"/>
  <c r="D109" i="14"/>
  <c r="D110" i="14"/>
  <c r="D111" i="14"/>
  <c r="D112" i="14"/>
  <c r="D113" i="14"/>
  <c r="D114" i="14"/>
  <c r="D115" i="14"/>
  <c r="D116" i="14"/>
  <c r="D117" i="14"/>
  <c r="D118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97" i="14"/>
  <c r="C98" i="14"/>
  <c r="C99" i="14"/>
  <c r="C100" i="14"/>
  <c r="C101" i="14"/>
  <c r="C102" i="14"/>
  <c r="C103" i="14"/>
  <c r="C104" i="14"/>
  <c r="C105" i="14"/>
  <c r="C106" i="14"/>
  <c r="C107" i="14"/>
  <c r="C108" i="14"/>
  <c r="C109" i="14"/>
  <c r="C110" i="14"/>
  <c r="C111" i="14"/>
  <c r="C112" i="14"/>
  <c r="C113" i="14"/>
  <c r="C114" i="14"/>
  <c r="C115" i="14"/>
  <c r="C116" i="14"/>
  <c r="C117" i="14"/>
  <c r="C118" i="14"/>
  <c r="C123" i="14" l="1"/>
  <c r="C136" i="14" s="1"/>
  <c r="D123" i="14"/>
  <c r="D136" i="14" s="1"/>
  <c r="F123" i="14"/>
  <c r="F136" i="14" s="1"/>
  <c r="E123" i="14"/>
  <c r="E136" i="14" s="1"/>
  <c r="E137" i="14" l="1"/>
  <c r="F20" i="17" s="1"/>
  <c r="F19" i="17"/>
  <c r="D137" i="14"/>
  <c r="E20" i="17" s="1"/>
  <c r="E19" i="17"/>
  <c r="F137" i="14"/>
  <c r="G20" i="17" s="1"/>
  <c r="G19" i="17"/>
  <c r="C137" i="14"/>
  <c r="D20" i="17" s="1"/>
  <c r="D19" i="17"/>
  <c r="P8" i="17"/>
  <c r="O8" i="17"/>
  <c r="Q8" i="17"/>
  <c r="N8" i="17"/>
  <c r="S125" i="8"/>
  <c r="S13" i="8"/>
  <c r="AE13" i="8" s="1"/>
  <c r="I6" i="18" s="1"/>
  <c r="S15" i="8"/>
  <c r="AE15" i="8" s="1"/>
  <c r="I8" i="18" s="1"/>
  <c r="S17" i="8"/>
  <c r="AE17" i="8" s="1"/>
  <c r="I10" i="18" s="1"/>
  <c r="S19" i="8"/>
  <c r="AE19" i="8" s="1"/>
  <c r="I12" i="18" s="1"/>
  <c r="S21" i="8"/>
  <c r="AE21" i="8" s="1"/>
  <c r="I14" i="18" s="1"/>
  <c r="S23" i="8"/>
  <c r="AE23" i="8" s="1"/>
  <c r="I16" i="18" s="1"/>
  <c r="S25" i="8"/>
  <c r="AE25" i="8" s="1"/>
  <c r="I18" i="18" s="1"/>
  <c r="S27" i="8"/>
  <c r="AE27" i="8" s="1"/>
  <c r="I20" i="18" s="1"/>
  <c r="S29" i="8"/>
  <c r="AE29" i="8" s="1"/>
  <c r="I22" i="18" s="1"/>
  <c r="S31" i="8"/>
  <c r="AE31" i="8" s="1"/>
  <c r="I24" i="18" s="1"/>
  <c r="S33" i="8"/>
  <c r="AE33" i="8" s="1"/>
  <c r="I26" i="18" s="1"/>
  <c r="S35" i="8"/>
  <c r="AE35" i="8" s="1"/>
  <c r="I28" i="18" s="1"/>
  <c r="S37" i="8"/>
  <c r="AE37" i="8" s="1"/>
  <c r="I30" i="18" s="1"/>
  <c r="S39" i="8"/>
  <c r="AE39" i="8" s="1"/>
  <c r="I32" i="18" s="1"/>
  <c r="S41" i="8"/>
  <c r="AE41" i="8" s="1"/>
  <c r="I34" i="18" s="1"/>
  <c r="S43" i="8"/>
  <c r="AE43" i="8" s="1"/>
  <c r="I36" i="18" s="1"/>
  <c r="S45" i="8"/>
  <c r="AE45" i="8" s="1"/>
  <c r="I38" i="18" s="1"/>
  <c r="S47" i="8"/>
  <c r="AE47" i="8" s="1"/>
  <c r="I40" i="18" s="1"/>
  <c r="S49" i="8"/>
  <c r="AE49" i="8" s="1"/>
  <c r="I42" i="18" s="1"/>
  <c r="S51" i="8"/>
  <c r="AE51" i="8" s="1"/>
  <c r="I44" i="18" s="1"/>
  <c r="S53" i="8"/>
  <c r="AE53" i="8" s="1"/>
  <c r="I46" i="18" s="1"/>
  <c r="S55" i="8"/>
  <c r="AE55" i="8" s="1"/>
  <c r="I48" i="18" s="1"/>
  <c r="S57" i="8"/>
  <c r="AE57" i="8" s="1"/>
  <c r="I50" i="18" s="1"/>
  <c r="S59" i="8"/>
  <c r="AE59" i="8" s="1"/>
  <c r="I52" i="18" s="1"/>
  <c r="S61" i="8"/>
  <c r="AE61" i="8" s="1"/>
  <c r="I54" i="18" s="1"/>
  <c r="S63" i="8"/>
  <c r="AE63" i="8" s="1"/>
  <c r="I56" i="18" s="1"/>
  <c r="S65" i="8"/>
  <c r="AE65" i="8" s="1"/>
  <c r="I58" i="18" s="1"/>
  <c r="S67" i="8"/>
  <c r="AE67" i="8" s="1"/>
  <c r="I60" i="18" s="1"/>
  <c r="S69" i="8"/>
  <c r="AE69" i="8" s="1"/>
  <c r="I62" i="18" s="1"/>
  <c r="S71" i="8"/>
  <c r="AE71" i="8" s="1"/>
  <c r="I64" i="18" s="1"/>
  <c r="S73" i="8"/>
  <c r="AE73" i="8" s="1"/>
  <c r="I66" i="18" s="1"/>
  <c r="S75" i="8"/>
  <c r="AE75" i="8" s="1"/>
  <c r="I68" i="18" s="1"/>
  <c r="S77" i="8"/>
  <c r="AE77" i="8" s="1"/>
  <c r="I70" i="18" s="1"/>
  <c r="S79" i="8"/>
  <c r="AE79" i="8" s="1"/>
  <c r="I72" i="18" s="1"/>
  <c r="S81" i="8"/>
  <c r="AE81" i="8" s="1"/>
  <c r="I74" i="18" s="1"/>
  <c r="S83" i="8"/>
  <c r="AE83" i="8" s="1"/>
  <c r="I76" i="18" s="1"/>
  <c r="S85" i="8"/>
  <c r="AE85" i="8" s="1"/>
  <c r="I78" i="18" s="1"/>
  <c r="S87" i="8"/>
  <c r="AE87" i="8" s="1"/>
  <c r="I80" i="18" s="1"/>
  <c r="S89" i="8"/>
  <c r="AE89" i="8" s="1"/>
  <c r="I82" i="18" s="1"/>
  <c r="S91" i="8"/>
  <c r="AE91" i="8" s="1"/>
  <c r="I84" i="18" s="1"/>
  <c r="S93" i="8"/>
  <c r="AE93" i="8" s="1"/>
  <c r="I86" i="18" s="1"/>
  <c r="S95" i="8"/>
  <c r="AE95" i="8" s="1"/>
  <c r="I88" i="18" s="1"/>
  <c r="S97" i="8"/>
  <c r="AE97" i="8" s="1"/>
  <c r="I90" i="18" s="1"/>
  <c r="S99" i="8"/>
  <c r="AE99" i="8" s="1"/>
  <c r="I92" i="18" s="1"/>
  <c r="S101" i="8"/>
  <c r="AE101" i="8" s="1"/>
  <c r="I94" i="18" s="1"/>
  <c r="S103" i="8"/>
  <c r="AE103" i="8" s="1"/>
  <c r="I96" i="18" s="1"/>
  <c r="S105" i="8"/>
  <c r="AE105" i="8" s="1"/>
  <c r="I98" i="18" s="1"/>
  <c r="S107" i="8"/>
  <c r="AE107" i="8" s="1"/>
  <c r="I100" i="18" s="1"/>
  <c r="S109" i="8"/>
  <c r="AE109" i="8" s="1"/>
  <c r="I102" i="18" s="1"/>
  <c r="S111" i="8"/>
  <c r="AE111" i="8" s="1"/>
  <c r="I104" i="18" s="1"/>
  <c r="S113" i="8"/>
  <c r="AE113" i="8" s="1"/>
  <c r="I106" i="18" s="1"/>
  <c r="S115" i="8"/>
  <c r="AE115" i="8" s="1"/>
  <c r="I108" i="18" s="1"/>
  <c r="S117" i="8"/>
  <c r="AE117" i="8" s="1"/>
  <c r="I110" i="18" s="1"/>
  <c r="S119" i="8"/>
  <c r="AE119" i="8" s="1"/>
  <c r="I112" i="18" s="1"/>
  <c r="S11" i="8" l="1"/>
  <c r="AE11" i="8" s="1"/>
  <c r="I4" i="18" s="1"/>
  <c r="S9" i="8"/>
  <c r="S7" i="8"/>
  <c r="S118" i="8"/>
  <c r="AE118" i="8" s="1"/>
  <c r="I111" i="18" s="1"/>
  <c r="S116" i="8"/>
  <c r="AE116" i="8" s="1"/>
  <c r="I109" i="18" s="1"/>
  <c r="S114" i="8"/>
  <c r="AE114" i="8" s="1"/>
  <c r="I107" i="18" s="1"/>
  <c r="S112" i="8"/>
  <c r="AE112" i="8" s="1"/>
  <c r="I105" i="18" s="1"/>
  <c r="S104" i="8"/>
  <c r="AE104" i="8" s="1"/>
  <c r="I97" i="18" s="1"/>
  <c r="S102" i="8"/>
  <c r="AE102" i="8" s="1"/>
  <c r="I95" i="18" s="1"/>
  <c r="S100" i="8"/>
  <c r="AE100" i="8" s="1"/>
  <c r="I93" i="18" s="1"/>
  <c r="S98" i="8"/>
  <c r="AE98" i="8" s="1"/>
  <c r="I91" i="18" s="1"/>
  <c r="S96" i="8"/>
  <c r="AE96" i="8" s="1"/>
  <c r="I89" i="18" s="1"/>
  <c r="S94" i="8"/>
  <c r="AE94" i="8" s="1"/>
  <c r="I87" i="18" s="1"/>
  <c r="S92" i="8"/>
  <c r="AE92" i="8" s="1"/>
  <c r="I85" i="18" s="1"/>
  <c r="S90" i="8"/>
  <c r="AE90" i="8" s="1"/>
  <c r="I83" i="18" s="1"/>
  <c r="S88" i="8"/>
  <c r="AE88" i="8" s="1"/>
  <c r="I81" i="18" s="1"/>
  <c r="S86" i="8"/>
  <c r="AE86" i="8" s="1"/>
  <c r="I79" i="18" s="1"/>
  <c r="S84" i="8"/>
  <c r="AE84" i="8" s="1"/>
  <c r="I77" i="18" s="1"/>
  <c r="S82" i="8"/>
  <c r="AE82" i="8" s="1"/>
  <c r="I75" i="18" s="1"/>
  <c r="S80" i="8"/>
  <c r="AE80" i="8" s="1"/>
  <c r="I73" i="18" s="1"/>
  <c r="S78" i="8"/>
  <c r="AE78" i="8" s="1"/>
  <c r="I71" i="18" s="1"/>
  <c r="S76" i="8"/>
  <c r="AE76" i="8" s="1"/>
  <c r="I69" i="18" s="1"/>
  <c r="S74" i="8"/>
  <c r="AE74" i="8" s="1"/>
  <c r="I67" i="18" s="1"/>
  <c r="S5" i="8"/>
  <c r="S110" i="8"/>
  <c r="AE110" i="8" s="1"/>
  <c r="I103" i="18" s="1"/>
  <c r="S108" i="8"/>
  <c r="AE108" i="8" s="1"/>
  <c r="I101" i="18" s="1"/>
  <c r="S106" i="8"/>
  <c r="AE106" i="8" s="1"/>
  <c r="I99" i="18" s="1"/>
  <c r="S72" i="8"/>
  <c r="AE72" i="8" s="1"/>
  <c r="I65" i="18" s="1"/>
  <c r="S70" i="8"/>
  <c r="AE70" i="8" s="1"/>
  <c r="I63" i="18" s="1"/>
  <c r="S68" i="8"/>
  <c r="AE68" i="8" s="1"/>
  <c r="I61" i="18" s="1"/>
  <c r="S66" i="8"/>
  <c r="AE66" i="8" s="1"/>
  <c r="I59" i="18" s="1"/>
  <c r="S64" i="8"/>
  <c r="AE64" i="8" s="1"/>
  <c r="I57" i="18" s="1"/>
  <c r="S42" i="8"/>
  <c r="AE42" i="8" s="1"/>
  <c r="I35" i="18" s="1"/>
  <c r="S40" i="8"/>
  <c r="AE40" i="8" s="1"/>
  <c r="I33" i="18" s="1"/>
  <c r="S38" i="8"/>
  <c r="AE38" i="8" s="1"/>
  <c r="I31" i="18" s="1"/>
  <c r="S36" i="8"/>
  <c r="AE36" i="8" s="1"/>
  <c r="I29" i="18" s="1"/>
  <c r="S34" i="8"/>
  <c r="AE34" i="8" s="1"/>
  <c r="I27" i="18" s="1"/>
  <c r="S32" i="8"/>
  <c r="AE32" i="8" s="1"/>
  <c r="I25" i="18" s="1"/>
  <c r="S30" i="8"/>
  <c r="AE30" i="8" s="1"/>
  <c r="I23" i="18" s="1"/>
  <c r="S28" i="8"/>
  <c r="AE28" i="8" s="1"/>
  <c r="I21" i="18" s="1"/>
  <c r="S26" i="8"/>
  <c r="AE26" i="8" s="1"/>
  <c r="I19" i="18" s="1"/>
  <c r="S24" i="8"/>
  <c r="AE24" i="8" s="1"/>
  <c r="I17" i="18" s="1"/>
  <c r="S22" i="8"/>
  <c r="AE22" i="8" s="1"/>
  <c r="I15" i="18" s="1"/>
  <c r="S20" i="8"/>
  <c r="AE20" i="8" s="1"/>
  <c r="I13" i="18" s="1"/>
  <c r="S18" i="8"/>
  <c r="AE18" i="8" s="1"/>
  <c r="I11" i="18" s="1"/>
  <c r="S16" i="8"/>
  <c r="AE16" i="8" s="1"/>
  <c r="I9" i="18" s="1"/>
  <c r="S14" i="8"/>
  <c r="AE14" i="8" s="1"/>
  <c r="I7" i="18" s="1"/>
  <c r="S12" i="8"/>
  <c r="AE12" i="8" s="1"/>
  <c r="I5" i="18" s="1"/>
  <c r="S10" i="8"/>
  <c r="AE10" i="8" s="1"/>
  <c r="I3" i="18" s="1"/>
  <c r="S8" i="8"/>
  <c r="S6" i="8"/>
  <c r="S62" i="8"/>
  <c r="AE62" i="8" s="1"/>
  <c r="I55" i="18" s="1"/>
  <c r="S60" i="8"/>
  <c r="AE60" i="8" s="1"/>
  <c r="I53" i="18" s="1"/>
  <c r="S58" i="8"/>
  <c r="AE58" i="8" s="1"/>
  <c r="I51" i="18" s="1"/>
  <c r="S56" i="8"/>
  <c r="AE56" i="8" s="1"/>
  <c r="I49" i="18" s="1"/>
  <c r="S54" i="8"/>
  <c r="AE54" i="8" s="1"/>
  <c r="I47" i="18" s="1"/>
  <c r="S52" i="8"/>
  <c r="AE52" i="8" s="1"/>
  <c r="I45" i="18" s="1"/>
  <c r="S50" i="8"/>
  <c r="AE50" i="8" s="1"/>
  <c r="I43" i="18" s="1"/>
  <c r="S48" i="8"/>
  <c r="AE48" i="8" s="1"/>
  <c r="I41" i="18" s="1"/>
  <c r="S46" i="8"/>
  <c r="AE46" i="8" s="1"/>
  <c r="I39" i="18" s="1"/>
  <c r="S44" i="8"/>
  <c r="AE44" i="8" s="1"/>
  <c r="I37" i="18" s="1"/>
  <c r="S122" i="8"/>
  <c r="C125" i="8"/>
  <c r="E125" i="8"/>
  <c r="G125" i="8"/>
  <c r="I125" i="8"/>
  <c r="K125" i="8"/>
  <c r="M125" i="8"/>
  <c r="O125" i="8"/>
  <c r="Q125" i="8"/>
  <c r="I122" i="8"/>
  <c r="I123" i="8" s="1"/>
  <c r="G122" i="8"/>
  <c r="G123" i="8" s="1"/>
  <c r="E122" i="8"/>
  <c r="E123" i="8" s="1"/>
  <c r="C122" i="8"/>
  <c r="C123" i="8" s="1"/>
  <c r="I11" i="8"/>
  <c r="Z11" i="8" s="1"/>
  <c r="I12" i="8"/>
  <c r="Z12" i="8" s="1"/>
  <c r="I13" i="8"/>
  <c r="Z13" i="8" s="1"/>
  <c r="I14" i="8"/>
  <c r="Z14" i="8" s="1"/>
  <c r="I15" i="8"/>
  <c r="Z15" i="8" s="1"/>
  <c r="I16" i="8"/>
  <c r="Z16" i="8" s="1"/>
  <c r="I17" i="8"/>
  <c r="Z17" i="8" s="1"/>
  <c r="I18" i="8"/>
  <c r="Z18" i="8" s="1"/>
  <c r="I19" i="8"/>
  <c r="Z19" i="8" s="1"/>
  <c r="I20" i="8"/>
  <c r="Z20" i="8" s="1"/>
  <c r="I21" i="8"/>
  <c r="Z21" i="8" s="1"/>
  <c r="I22" i="8"/>
  <c r="Z22" i="8" s="1"/>
  <c r="I23" i="8"/>
  <c r="Z23" i="8" s="1"/>
  <c r="I24" i="8"/>
  <c r="Z24" i="8" s="1"/>
  <c r="I25" i="8"/>
  <c r="Z25" i="8" s="1"/>
  <c r="I26" i="8"/>
  <c r="Z26" i="8" s="1"/>
  <c r="I27" i="8"/>
  <c r="Z27" i="8" s="1"/>
  <c r="I28" i="8"/>
  <c r="Z28" i="8" s="1"/>
  <c r="I29" i="8"/>
  <c r="Z29" i="8" s="1"/>
  <c r="I30" i="8"/>
  <c r="Z30" i="8" s="1"/>
  <c r="I31" i="8"/>
  <c r="Z31" i="8" s="1"/>
  <c r="I32" i="8"/>
  <c r="Z32" i="8" s="1"/>
  <c r="I33" i="8"/>
  <c r="Z33" i="8" s="1"/>
  <c r="I34" i="8"/>
  <c r="Z34" i="8" s="1"/>
  <c r="I35" i="8"/>
  <c r="Z35" i="8" s="1"/>
  <c r="I36" i="8"/>
  <c r="Z36" i="8" s="1"/>
  <c r="I37" i="8"/>
  <c r="Z37" i="8" s="1"/>
  <c r="I38" i="8"/>
  <c r="Z38" i="8" s="1"/>
  <c r="I39" i="8"/>
  <c r="Z39" i="8" s="1"/>
  <c r="I40" i="8"/>
  <c r="Z40" i="8" s="1"/>
  <c r="I41" i="8"/>
  <c r="Z41" i="8" s="1"/>
  <c r="I42" i="8"/>
  <c r="Z42" i="8" s="1"/>
  <c r="I43" i="8"/>
  <c r="Z43" i="8" s="1"/>
  <c r="I44" i="8"/>
  <c r="Z44" i="8" s="1"/>
  <c r="I45" i="8"/>
  <c r="Z45" i="8" s="1"/>
  <c r="I46" i="8"/>
  <c r="Z46" i="8" s="1"/>
  <c r="I47" i="8"/>
  <c r="Z47" i="8" s="1"/>
  <c r="I48" i="8"/>
  <c r="Z48" i="8" s="1"/>
  <c r="I49" i="8"/>
  <c r="Z49" i="8" s="1"/>
  <c r="I50" i="8"/>
  <c r="Z50" i="8" s="1"/>
  <c r="I51" i="8"/>
  <c r="Z51" i="8" s="1"/>
  <c r="I52" i="8"/>
  <c r="Z52" i="8" s="1"/>
  <c r="I53" i="8"/>
  <c r="Z53" i="8" s="1"/>
  <c r="I54" i="8"/>
  <c r="Z54" i="8" s="1"/>
  <c r="I55" i="8"/>
  <c r="Z55" i="8" s="1"/>
  <c r="I56" i="8"/>
  <c r="Z56" i="8" s="1"/>
  <c r="I57" i="8"/>
  <c r="Z57" i="8" s="1"/>
  <c r="I58" i="8"/>
  <c r="Z58" i="8" s="1"/>
  <c r="I59" i="8"/>
  <c r="Z59" i="8" s="1"/>
  <c r="I60" i="8"/>
  <c r="Z60" i="8" s="1"/>
  <c r="I61" i="8"/>
  <c r="Z61" i="8" s="1"/>
  <c r="I62" i="8"/>
  <c r="Z62" i="8" s="1"/>
  <c r="I63" i="8"/>
  <c r="Z63" i="8" s="1"/>
  <c r="I64" i="8"/>
  <c r="Z64" i="8" s="1"/>
  <c r="I65" i="8"/>
  <c r="Z65" i="8" s="1"/>
  <c r="I66" i="8"/>
  <c r="Z66" i="8" s="1"/>
  <c r="I67" i="8"/>
  <c r="Z67" i="8" s="1"/>
  <c r="I68" i="8"/>
  <c r="Z68" i="8" s="1"/>
  <c r="I69" i="8"/>
  <c r="Z69" i="8" s="1"/>
  <c r="I70" i="8"/>
  <c r="Z70" i="8" s="1"/>
  <c r="I71" i="8"/>
  <c r="Z71" i="8" s="1"/>
  <c r="I72" i="8"/>
  <c r="Z72" i="8" s="1"/>
  <c r="I73" i="8"/>
  <c r="Z73" i="8" s="1"/>
  <c r="I74" i="8"/>
  <c r="Z74" i="8" s="1"/>
  <c r="I75" i="8"/>
  <c r="Z75" i="8" s="1"/>
  <c r="I76" i="8"/>
  <c r="Z76" i="8" s="1"/>
  <c r="I77" i="8"/>
  <c r="Z77" i="8" s="1"/>
  <c r="I78" i="8"/>
  <c r="Z78" i="8" s="1"/>
  <c r="I79" i="8"/>
  <c r="Z79" i="8" s="1"/>
  <c r="I80" i="8"/>
  <c r="Z80" i="8" s="1"/>
  <c r="I81" i="8"/>
  <c r="Z81" i="8" s="1"/>
  <c r="I82" i="8"/>
  <c r="Z82" i="8" s="1"/>
  <c r="I83" i="8"/>
  <c r="Z83" i="8" s="1"/>
  <c r="I84" i="8"/>
  <c r="Z84" i="8" s="1"/>
  <c r="I85" i="8"/>
  <c r="Z85" i="8" s="1"/>
  <c r="I86" i="8"/>
  <c r="Z86" i="8" s="1"/>
  <c r="I87" i="8"/>
  <c r="Z87" i="8" s="1"/>
  <c r="I88" i="8"/>
  <c r="Z88" i="8" s="1"/>
  <c r="I89" i="8"/>
  <c r="Z89" i="8" s="1"/>
  <c r="I90" i="8"/>
  <c r="Z90" i="8" s="1"/>
  <c r="I91" i="8"/>
  <c r="Z91" i="8" s="1"/>
  <c r="I92" i="8"/>
  <c r="Z92" i="8" s="1"/>
  <c r="I93" i="8"/>
  <c r="Z93" i="8" s="1"/>
  <c r="I94" i="8"/>
  <c r="Z94" i="8" s="1"/>
  <c r="I95" i="8"/>
  <c r="Z95" i="8" s="1"/>
  <c r="I96" i="8"/>
  <c r="Z96" i="8" s="1"/>
  <c r="I97" i="8"/>
  <c r="Z97" i="8" s="1"/>
  <c r="I98" i="8"/>
  <c r="Z98" i="8" s="1"/>
  <c r="I99" i="8"/>
  <c r="Z99" i="8" s="1"/>
  <c r="I100" i="8"/>
  <c r="Z100" i="8" s="1"/>
  <c r="I101" i="8"/>
  <c r="Z101" i="8" s="1"/>
  <c r="I102" i="8"/>
  <c r="Z102" i="8" s="1"/>
  <c r="I103" i="8"/>
  <c r="Z103" i="8" s="1"/>
  <c r="I104" i="8"/>
  <c r="Z104" i="8" s="1"/>
  <c r="I105" i="8"/>
  <c r="Z105" i="8" s="1"/>
  <c r="I106" i="8"/>
  <c r="Z106" i="8" s="1"/>
  <c r="I107" i="8"/>
  <c r="Z107" i="8" s="1"/>
  <c r="I108" i="8"/>
  <c r="Z108" i="8" s="1"/>
  <c r="I109" i="8"/>
  <c r="Z109" i="8" s="1"/>
  <c r="I110" i="8"/>
  <c r="Z110" i="8" s="1"/>
  <c r="I111" i="8"/>
  <c r="Z111" i="8" s="1"/>
  <c r="I112" i="8"/>
  <c r="Z112" i="8" s="1"/>
  <c r="I113" i="8"/>
  <c r="Z113" i="8" s="1"/>
  <c r="I114" i="8"/>
  <c r="Z114" i="8" s="1"/>
  <c r="I115" i="8"/>
  <c r="Z115" i="8" s="1"/>
  <c r="I116" i="8"/>
  <c r="Z116" i="8" s="1"/>
  <c r="I117" i="8"/>
  <c r="Z117" i="8" s="1"/>
  <c r="I118" i="8"/>
  <c r="Z118" i="8" s="1"/>
  <c r="I119" i="8"/>
  <c r="Z119" i="8" s="1"/>
  <c r="I10" i="8"/>
  <c r="Z10" i="8" s="1"/>
  <c r="E11" i="8"/>
  <c r="X11" i="8" s="1"/>
  <c r="E12" i="8"/>
  <c r="X12" i="8" s="1"/>
  <c r="E13" i="8"/>
  <c r="X13" i="8" s="1"/>
  <c r="E14" i="8"/>
  <c r="X14" i="8" s="1"/>
  <c r="E15" i="8"/>
  <c r="X15" i="8" s="1"/>
  <c r="E16" i="8"/>
  <c r="X16" i="8" s="1"/>
  <c r="E17" i="8"/>
  <c r="X17" i="8" s="1"/>
  <c r="E18" i="8"/>
  <c r="X18" i="8" s="1"/>
  <c r="E19" i="8"/>
  <c r="X19" i="8" s="1"/>
  <c r="E20" i="8"/>
  <c r="X20" i="8" s="1"/>
  <c r="E21" i="8"/>
  <c r="X21" i="8" s="1"/>
  <c r="E22" i="8"/>
  <c r="X22" i="8" s="1"/>
  <c r="E23" i="8"/>
  <c r="X23" i="8" s="1"/>
  <c r="E24" i="8"/>
  <c r="X24" i="8" s="1"/>
  <c r="E25" i="8"/>
  <c r="X25" i="8" s="1"/>
  <c r="E26" i="8"/>
  <c r="X26" i="8" s="1"/>
  <c r="E27" i="8"/>
  <c r="X27" i="8" s="1"/>
  <c r="E28" i="8"/>
  <c r="X28" i="8" s="1"/>
  <c r="E29" i="8"/>
  <c r="X29" i="8" s="1"/>
  <c r="E30" i="8"/>
  <c r="X30" i="8" s="1"/>
  <c r="E31" i="8"/>
  <c r="X31" i="8" s="1"/>
  <c r="E32" i="8"/>
  <c r="X32" i="8" s="1"/>
  <c r="E33" i="8"/>
  <c r="X33" i="8" s="1"/>
  <c r="E34" i="8"/>
  <c r="X34" i="8" s="1"/>
  <c r="E35" i="8"/>
  <c r="X35" i="8" s="1"/>
  <c r="E36" i="8"/>
  <c r="X36" i="8" s="1"/>
  <c r="E37" i="8"/>
  <c r="X37" i="8" s="1"/>
  <c r="E38" i="8"/>
  <c r="X38" i="8" s="1"/>
  <c r="E39" i="8"/>
  <c r="X39" i="8" s="1"/>
  <c r="E40" i="8"/>
  <c r="X40" i="8" s="1"/>
  <c r="E41" i="8"/>
  <c r="X41" i="8" s="1"/>
  <c r="E42" i="8"/>
  <c r="X42" i="8" s="1"/>
  <c r="E43" i="8"/>
  <c r="X43" i="8" s="1"/>
  <c r="E44" i="8"/>
  <c r="X44" i="8" s="1"/>
  <c r="E45" i="8"/>
  <c r="X45" i="8" s="1"/>
  <c r="E46" i="8"/>
  <c r="X46" i="8" s="1"/>
  <c r="E47" i="8"/>
  <c r="X47" i="8" s="1"/>
  <c r="E48" i="8"/>
  <c r="X48" i="8" s="1"/>
  <c r="E49" i="8"/>
  <c r="X49" i="8" s="1"/>
  <c r="E50" i="8"/>
  <c r="X50" i="8" s="1"/>
  <c r="E51" i="8"/>
  <c r="X51" i="8" s="1"/>
  <c r="E52" i="8"/>
  <c r="X52" i="8" s="1"/>
  <c r="E53" i="8"/>
  <c r="X53" i="8" s="1"/>
  <c r="E54" i="8"/>
  <c r="X54" i="8" s="1"/>
  <c r="E55" i="8"/>
  <c r="X55" i="8" s="1"/>
  <c r="E56" i="8"/>
  <c r="X56" i="8" s="1"/>
  <c r="E57" i="8"/>
  <c r="X57" i="8" s="1"/>
  <c r="E58" i="8"/>
  <c r="X58" i="8" s="1"/>
  <c r="E59" i="8"/>
  <c r="X59" i="8" s="1"/>
  <c r="E60" i="8"/>
  <c r="X60" i="8" s="1"/>
  <c r="E61" i="8"/>
  <c r="X61" i="8" s="1"/>
  <c r="E62" i="8"/>
  <c r="X62" i="8" s="1"/>
  <c r="E63" i="8"/>
  <c r="X63" i="8" s="1"/>
  <c r="E64" i="8"/>
  <c r="X64" i="8" s="1"/>
  <c r="E65" i="8"/>
  <c r="X65" i="8" s="1"/>
  <c r="E66" i="8"/>
  <c r="X66" i="8" s="1"/>
  <c r="E67" i="8"/>
  <c r="X67" i="8" s="1"/>
  <c r="E68" i="8"/>
  <c r="X68" i="8" s="1"/>
  <c r="E69" i="8"/>
  <c r="X69" i="8" s="1"/>
  <c r="E70" i="8"/>
  <c r="X70" i="8" s="1"/>
  <c r="E71" i="8"/>
  <c r="X71" i="8" s="1"/>
  <c r="E72" i="8"/>
  <c r="X72" i="8" s="1"/>
  <c r="E73" i="8"/>
  <c r="X73" i="8" s="1"/>
  <c r="E74" i="8"/>
  <c r="X74" i="8" s="1"/>
  <c r="E75" i="8"/>
  <c r="X75" i="8" s="1"/>
  <c r="E76" i="8"/>
  <c r="X76" i="8" s="1"/>
  <c r="E77" i="8"/>
  <c r="X77" i="8" s="1"/>
  <c r="E78" i="8"/>
  <c r="X78" i="8" s="1"/>
  <c r="E79" i="8"/>
  <c r="X79" i="8" s="1"/>
  <c r="E80" i="8"/>
  <c r="X80" i="8" s="1"/>
  <c r="E81" i="8"/>
  <c r="X81" i="8" s="1"/>
  <c r="E82" i="8"/>
  <c r="X82" i="8" s="1"/>
  <c r="E83" i="8"/>
  <c r="X83" i="8" s="1"/>
  <c r="E84" i="8"/>
  <c r="X84" i="8" s="1"/>
  <c r="E85" i="8"/>
  <c r="X85" i="8" s="1"/>
  <c r="E86" i="8"/>
  <c r="X86" i="8" s="1"/>
  <c r="E87" i="8"/>
  <c r="X87" i="8" s="1"/>
  <c r="E88" i="8"/>
  <c r="X88" i="8" s="1"/>
  <c r="E89" i="8"/>
  <c r="X89" i="8" s="1"/>
  <c r="E90" i="8"/>
  <c r="X90" i="8" s="1"/>
  <c r="E91" i="8"/>
  <c r="X91" i="8" s="1"/>
  <c r="E92" i="8"/>
  <c r="X92" i="8" s="1"/>
  <c r="E93" i="8"/>
  <c r="X93" i="8" s="1"/>
  <c r="E94" i="8"/>
  <c r="X94" i="8" s="1"/>
  <c r="E95" i="8"/>
  <c r="X95" i="8" s="1"/>
  <c r="E96" i="8"/>
  <c r="X96" i="8" s="1"/>
  <c r="E97" i="8"/>
  <c r="X97" i="8" s="1"/>
  <c r="E98" i="8"/>
  <c r="X98" i="8" s="1"/>
  <c r="E99" i="8"/>
  <c r="X99" i="8" s="1"/>
  <c r="E100" i="8"/>
  <c r="X100" i="8" s="1"/>
  <c r="E101" i="8"/>
  <c r="X101" i="8" s="1"/>
  <c r="E102" i="8"/>
  <c r="X102" i="8" s="1"/>
  <c r="E103" i="8"/>
  <c r="X103" i="8" s="1"/>
  <c r="E104" i="8"/>
  <c r="X104" i="8" s="1"/>
  <c r="E105" i="8"/>
  <c r="X105" i="8" s="1"/>
  <c r="E106" i="8"/>
  <c r="X106" i="8" s="1"/>
  <c r="E107" i="8"/>
  <c r="X107" i="8" s="1"/>
  <c r="E108" i="8"/>
  <c r="X108" i="8" s="1"/>
  <c r="E109" i="8"/>
  <c r="X109" i="8" s="1"/>
  <c r="E110" i="8"/>
  <c r="X110" i="8" s="1"/>
  <c r="E111" i="8"/>
  <c r="X111" i="8" s="1"/>
  <c r="E112" i="8"/>
  <c r="X112" i="8" s="1"/>
  <c r="E113" i="8"/>
  <c r="X113" i="8" s="1"/>
  <c r="E114" i="8"/>
  <c r="X114" i="8" s="1"/>
  <c r="E115" i="8"/>
  <c r="X115" i="8" s="1"/>
  <c r="E116" i="8"/>
  <c r="X116" i="8" s="1"/>
  <c r="E117" i="8"/>
  <c r="X117" i="8" s="1"/>
  <c r="E118" i="8"/>
  <c r="X118" i="8" s="1"/>
  <c r="E119" i="8"/>
  <c r="X119" i="8" s="1"/>
  <c r="G11" i="8"/>
  <c r="Y11" i="8" s="1"/>
  <c r="G12" i="8"/>
  <c r="Y12" i="8" s="1"/>
  <c r="G13" i="8"/>
  <c r="Y13" i="8" s="1"/>
  <c r="G14" i="8"/>
  <c r="Y14" i="8" s="1"/>
  <c r="G15" i="8"/>
  <c r="Y15" i="8" s="1"/>
  <c r="G16" i="8"/>
  <c r="Y16" i="8" s="1"/>
  <c r="G17" i="8"/>
  <c r="Y17" i="8" s="1"/>
  <c r="G18" i="8"/>
  <c r="Y18" i="8" s="1"/>
  <c r="G19" i="8"/>
  <c r="Y19" i="8" s="1"/>
  <c r="G20" i="8"/>
  <c r="Y20" i="8" s="1"/>
  <c r="G21" i="8"/>
  <c r="Y21" i="8" s="1"/>
  <c r="G22" i="8"/>
  <c r="Y22" i="8" s="1"/>
  <c r="G23" i="8"/>
  <c r="Y23" i="8" s="1"/>
  <c r="G24" i="8"/>
  <c r="Y24" i="8" s="1"/>
  <c r="G25" i="8"/>
  <c r="Y25" i="8" s="1"/>
  <c r="G26" i="8"/>
  <c r="Y26" i="8" s="1"/>
  <c r="G27" i="8"/>
  <c r="Y27" i="8" s="1"/>
  <c r="G28" i="8"/>
  <c r="Y28" i="8" s="1"/>
  <c r="G29" i="8"/>
  <c r="Y29" i="8" s="1"/>
  <c r="G30" i="8"/>
  <c r="Y30" i="8" s="1"/>
  <c r="G31" i="8"/>
  <c r="Y31" i="8" s="1"/>
  <c r="G32" i="8"/>
  <c r="Y32" i="8" s="1"/>
  <c r="G33" i="8"/>
  <c r="Y33" i="8" s="1"/>
  <c r="G34" i="8"/>
  <c r="Y34" i="8" s="1"/>
  <c r="G35" i="8"/>
  <c r="Y35" i="8" s="1"/>
  <c r="G36" i="8"/>
  <c r="Y36" i="8" s="1"/>
  <c r="G37" i="8"/>
  <c r="Y37" i="8" s="1"/>
  <c r="G38" i="8"/>
  <c r="Y38" i="8" s="1"/>
  <c r="G39" i="8"/>
  <c r="Y39" i="8" s="1"/>
  <c r="G40" i="8"/>
  <c r="Y40" i="8" s="1"/>
  <c r="G41" i="8"/>
  <c r="Y41" i="8" s="1"/>
  <c r="G42" i="8"/>
  <c r="Y42" i="8" s="1"/>
  <c r="G43" i="8"/>
  <c r="Y43" i="8" s="1"/>
  <c r="G44" i="8"/>
  <c r="Y44" i="8" s="1"/>
  <c r="G45" i="8"/>
  <c r="Y45" i="8" s="1"/>
  <c r="G46" i="8"/>
  <c r="Y46" i="8" s="1"/>
  <c r="G47" i="8"/>
  <c r="Y47" i="8" s="1"/>
  <c r="G48" i="8"/>
  <c r="Y48" i="8" s="1"/>
  <c r="G49" i="8"/>
  <c r="Y49" i="8" s="1"/>
  <c r="G50" i="8"/>
  <c r="Y50" i="8" s="1"/>
  <c r="G51" i="8"/>
  <c r="Y51" i="8" s="1"/>
  <c r="G52" i="8"/>
  <c r="Y52" i="8" s="1"/>
  <c r="G53" i="8"/>
  <c r="Y53" i="8" s="1"/>
  <c r="G54" i="8"/>
  <c r="Y54" i="8" s="1"/>
  <c r="G55" i="8"/>
  <c r="Y55" i="8" s="1"/>
  <c r="G56" i="8"/>
  <c r="Y56" i="8" s="1"/>
  <c r="G57" i="8"/>
  <c r="Y57" i="8" s="1"/>
  <c r="G58" i="8"/>
  <c r="Y58" i="8" s="1"/>
  <c r="G59" i="8"/>
  <c r="Y59" i="8" s="1"/>
  <c r="G60" i="8"/>
  <c r="Y60" i="8" s="1"/>
  <c r="G61" i="8"/>
  <c r="Y61" i="8" s="1"/>
  <c r="G62" i="8"/>
  <c r="Y62" i="8" s="1"/>
  <c r="G63" i="8"/>
  <c r="Y63" i="8" s="1"/>
  <c r="G64" i="8"/>
  <c r="Y64" i="8" s="1"/>
  <c r="G65" i="8"/>
  <c r="Y65" i="8" s="1"/>
  <c r="G66" i="8"/>
  <c r="Y66" i="8" s="1"/>
  <c r="G67" i="8"/>
  <c r="Y67" i="8" s="1"/>
  <c r="G68" i="8"/>
  <c r="Y68" i="8" s="1"/>
  <c r="G69" i="8"/>
  <c r="Y69" i="8" s="1"/>
  <c r="G70" i="8"/>
  <c r="Y70" i="8" s="1"/>
  <c r="G71" i="8"/>
  <c r="Y71" i="8" s="1"/>
  <c r="G72" i="8"/>
  <c r="Y72" i="8" s="1"/>
  <c r="G73" i="8"/>
  <c r="Y73" i="8" s="1"/>
  <c r="G74" i="8"/>
  <c r="Y74" i="8" s="1"/>
  <c r="G75" i="8"/>
  <c r="Y75" i="8" s="1"/>
  <c r="G76" i="8"/>
  <c r="Y76" i="8" s="1"/>
  <c r="G77" i="8"/>
  <c r="Y77" i="8" s="1"/>
  <c r="G78" i="8"/>
  <c r="Y78" i="8" s="1"/>
  <c r="G79" i="8"/>
  <c r="Y79" i="8" s="1"/>
  <c r="G80" i="8"/>
  <c r="Y80" i="8" s="1"/>
  <c r="G81" i="8"/>
  <c r="Y81" i="8" s="1"/>
  <c r="G82" i="8"/>
  <c r="Y82" i="8" s="1"/>
  <c r="G83" i="8"/>
  <c r="Y83" i="8" s="1"/>
  <c r="G84" i="8"/>
  <c r="Y84" i="8" s="1"/>
  <c r="G85" i="8"/>
  <c r="Y85" i="8" s="1"/>
  <c r="G86" i="8"/>
  <c r="Y86" i="8" s="1"/>
  <c r="G87" i="8"/>
  <c r="Y87" i="8" s="1"/>
  <c r="G88" i="8"/>
  <c r="Y88" i="8" s="1"/>
  <c r="G89" i="8"/>
  <c r="Y89" i="8" s="1"/>
  <c r="G90" i="8"/>
  <c r="Y90" i="8" s="1"/>
  <c r="G91" i="8"/>
  <c r="Y91" i="8" s="1"/>
  <c r="G92" i="8"/>
  <c r="Y92" i="8" s="1"/>
  <c r="G93" i="8"/>
  <c r="Y93" i="8" s="1"/>
  <c r="G94" i="8"/>
  <c r="Y94" i="8" s="1"/>
  <c r="G95" i="8"/>
  <c r="Y95" i="8" s="1"/>
  <c r="G96" i="8"/>
  <c r="Y96" i="8" s="1"/>
  <c r="G97" i="8"/>
  <c r="Y97" i="8" s="1"/>
  <c r="G98" i="8"/>
  <c r="Y98" i="8" s="1"/>
  <c r="G99" i="8"/>
  <c r="Y99" i="8" s="1"/>
  <c r="G100" i="8"/>
  <c r="Y100" i="8" s="1"/>
  <c r="G101" i="8"/>
  <c r="Y101" i="8" s="1"/>
  <c r="G102" i="8"/>
  <c r="Y102" i="8" s="1"/>
  <c r="G103" i="8"/>
  <c r="Y103" i="8" s="1"/>
  <c r="G104" i="8"/>
  <c r="Y104" i="8" s="1"/>
  <c r="G105" i="8"/>
  <c r="Y105" i="8" s="1"/>
  <c r="G106" i="8"/>
  <c r="Y106" i="8" s="1"/>
  <c r="G107" i="8"/>
  <c r="Y107" i="8" s="1"/>
  <c r="G108" i="8"/>
  <c r="Y108" i="8" s="1"/>
  <c r="G109" i="8"/>
  <c r="Y109" i="8" s="1"/>
  <c r="G110" i="8"/>
  <c r="Y110" i="8" s="1"/>
  <c r="G111" i="8"/>
  <c r="Y111" i="8" s="1"/>
  <c r="G112" i="8"/>
  <c r="Y112" i="8" s="1"/>
  <c r="G113" i="8"/>
  <c r="Y113" i="8" s="1"/>
  <c r="G114" i="8"/>
  <c r="Y114" i="8" s="1"/>
  <c r="G115" i="8"/>
  <c r="Y115" i="8" s="1"/>
  <c r="G116" i="8"/>
  <c r="Y116" i="8" s="1"/>
  <c r="G117" i="8"/>
  <c r="Y117" i="8" s="1"/>
  <c r="G118" i="8"/>
  <c r="Y118" i="8" s="1"/>
  <c r="G119" i="8"/>
  <c r="Y119" i="8" s="1"/>
  <c r="G10" i="8"/>
  <c r="Y10" i="8" s="1"/>
  <c r="E10" i="8"/>
  <c r="X10" i="8" s="1"/>
  <c r="C5" i="8"/>
  <c r="C124" i="8" s="1"/>
  <c r="C126" i="8" s="1"/>
  <c r="C6" i="8"/>
  <c r="C7" i="8"/>
  <c r="C8" i="8"/>
  <c r="C9" i="8"/>
  <c r="C10" i="8"/>
  <c r="W10" i="8" s="1"/>
  <c r="C11" i="8"/>
  <c r="W11" i="8" s="1"/>
  <c r="C12" i="8"/>
  <c r="W12" i="8" s="1"/>
  <c r="C13" i="8"/>
  <c r="W13" i="8" s="1"/>
  <c r="C14" i="8"/>
  <c r="W14" i="8" s="1"/>
  <c r="C15" i="8"/>
  <c r="W15" i="8" s="1"/>
  <c r="C16" i="8"/>
  <c r="W16" i="8" s="1"/>
  <c r="C17" i="8"/>
  <c r="W17" i="8" s="1"/>
  <c r="C18" i="8"/>
  <c r="W18" i="8" s="1"/>
  <c r="C19" i="8"/>
  <c r="W19" i="8" s="1"/>
  <c r="C20" i="8"/>
  <c r="W20" i="8" s="1"/>
  <c r="C21" i="8"/>
  <c r="W21" i="8" s="1"/>
  <c r="C22" i="8"/>
  <c r="W22" i="8" s="1"/>
  <c r="C23" i="8"/>
  <c r="W23" i="8" s="1"/>
  <c r="C24" i="8"/>
  <c r="W24" i="8" s="1"/>
  <c r="C25" i="8"/>
  <c r="W25" i="8" s="1"/>
  <c r="C26" i="8"/>
  <c r="W26" i="8" s="1"/>
  <c r="C27" i="8"/>
  <c r="W27" i="8" s="1"/>
  <c r="C28" i="8"/>
  <c r="W28" i="8" s="1"/>
  <c r="C29" i="8"/>
  <c r="W29" i="8" s="1"/>
  <c r="C30" i="8"/>
  <c r="W30" i="8" s="1"/>
  <c r="C31" i="8"/>
  <c r="W31" i="8" s="1"/>
  <c r="C32" i="8"/>
  <c r="W32" i="8" s="1"/>
  <c r="C33" i="8"/>
  <c r="W33" i="8" s="1"/>
  <c r="C34" i="8"/>
  <c r="W34" i="8" s="1"/>
  <c r="C35" i="8"/>
  <c r="W35" i="8" s="1"/>
  <c r="C36" i="8"/>
  <c r="W36" i="8" s="1"/>
  <c r="C37" i="8"/>
  <c r="W37" i="8" s="1"/>
  <c r="C38" i="8"/>
  <c r="W38" i="8" s="1"/>
  <c r="C39" i="8"/>
  <c r="W39" i="8" s="1"/>
  <c r="C40" i="8"/>
  <c r="W40" i="8" s="1"/>
  <c r="C41" i="8"/>
  <c r="W41" i="8" s="1"/>
  <c r="C42" i="8"/>
  <c r="W42" i="8" s="1"/>
  <c r="C43" i="8"/>
  <c r="W43" i="8" s="1"/>
  <c r="C44" i="8"/>
  <c r="W44" i="8" s="1"/>
  <c r="C45" i="8"/>
  <c r="W45" i="8" s="1"/>
  <c r="C46" i="8"/>
  <c r="W46" i="8" s="1"/>
  <c r="C47" i="8"/>
  <c r="W47" i="8" s="1"/>
  <c r="C48" i="8"/>
  <c r="W48" i="8" s="1"/>
  <c r="C49" i="8"/>
  <c r="W49" i="8" s="1"/>
  <c r="C50" i="8"/>
  <c r="W50" i="8" s="1"/>
  <c r="C51" i="8"/>
  <c r="W51" i="8" s="1"/>
  <c r="C52" i="8"/>
  <c r="W52" i="8" s="1"/>
  <c r="C53" i="8"/>
  <c r="W53" i="8" s="1"/>
  <c r="C54" i="8"/>
  <c r="W54" i="8" s="1"/>
  <c r="C55" i="8"/>
  <c r="W55" i="8" s="1"/>
  <c r="C56" i="8"/>
  <c r="W56" i="8" s="1"/>
  <c r="C57" i="8"/>
  <c r="W57" i="8" s="1"/>
  <c r="C58" i="8"/>
  <c r="W58" i="8" s="1"/>
  <c r="C59" i="8"/>
  <c r="W59" i="8" s="1"/>
  <c r="C60" i="8"/>
  <c r="W60" i="8" s="1"/>
  <c r="C61" i="8"/>
  <c r="W61" i="8" s="1"/>
  <c r="C62" i="8"/>
  <c r="W62" i="8" s="1"/>
  <c r="C63" i="8"/>
  <c r="W63" i="8" s="1"/>
  <c r="C64" i="8"/>
  <c r="W64" i="8" s="1"/>
  <c r="C65" i="8"/>
  <c r="W65" i="8" s="1"/>
  <c r="C66" i="8"/>
  <c r="W66" i="8" s="1"/>
  <c r="C67" i="8"/>
  <c r="W67" i="8" s="1"/>
  <c r="C68" i="8"/>
  <c r="W68" i="8" s="1"/>
  <c r="C69" i="8"/>
  <c r="W69" i="8" s="1"/>
  <c r="C70" i="8"/>
  <c r="W70" i="8" s="1"/>
  <c r="C71" i="8"/>
  <c r="W71" i="8" s="1"/>
  <c r="C72" i="8"/>
  <c r="W72" i="8" s="1"/>
  <c r="C73" i="8"/>
  <c r="W73" i="8" s="1"/>
  <c r="C74" i="8"/>
  <c r="W74" i="8" s="1"/>
  <c r="C75" i="8"/>
  <c r="W75" i="8" s="1"/>
  <c r="C76" i="8"/>
  <c r="W76" i="8" s="1"/>
  <c r="C77" i="8"/>
  <c r="W77" i="8" s="1"/>
  <c r="C78" i="8"/>
  <c r="W78" i="8" s="1"/>
  <c r="C79" i="8"/>
  <c r="W79" i="8" s="1"/>
  <c r="C80" i="8"/>
  <c r="W80" i="8" s="1"/>
  <c r="C81" i="8"/>
  <c r="W81" i="8" s="1"/>
  <c r="C82" i="8"/>
  <c r="W82" i="8" s="1"/>
  <c r="C83" i="8"/>
  <c r="W83" i="8" s="1"/>
  <c r="C84" i="8"/>
  <c r="W84" i="8" s="1"/>
  <c r="C85" i="8"/>
  <c r="W85" i="8" s="1"/>
  <c r="C86" i="8"/>
  <c r="W86" i="8" s="1"/>
  <c r="C87" i="8"/>
  <c r="W87" i="8" s="1"/>
  <c r="C88" i="8"/>
  <c r="W88" i="8" s="1"/>
  <c r="C89" i="8"/>
  <c r="W89" i="8" s="1"/>
  <c r="C90" i="8"/>
  <c r="W90" i="8" s="1"/>
  <c r="C91" i="8"/>
  <c r="W91" i="8" s="1"/>
  <c r="C92" i="8"/>
  <c r="W92" i="8" s="1"/>
  <c r="C93" i="8"/>
  <c r="W93" i="8" s="1"/>
  <c r="C94" i="8"/>
  <c r="W94" i="8" s="1"/>
  <c r="C95" i="8"/>
  <c r="W95" i="8" s="1"/>
  <c r="C96" i="8"/>
  <c r="W96" i="8" s="1"/>
  <c r="C97" i="8"/>
  <c r="W97" i="8" s="1"/>
  <c r="C98" i="8"/>
  <c r="W98" i="8" s="1"/>
  <c r="C99" i="8"/>
  <c r="W99" i="8" s="1"/>
  <c r="C100" i="8"/>
  <c r="W100" i="8" s="1"/>
  <c r="C101" i="8"/>
  <c r="W101" i="8" s="1"/>
  <c r="C102" i="8"/>
  <c r="W102" i="8" s="1"/>
  <c r="C103" i="8"/>
  <c r="W103" i="8" s="1"/>
  <c r="C104" i="8"/>
  <c r="W104" i="8" s="1"/>
  <c r="C105" i="8"/>
  <c r="W105" i="8" s="1"/>
  <c r="C106" i="8"/>
  <c r="W106" i="8" s="1"/>
  <c r="C107" i="8"/>
  <c r="W107" i="8" s="1"/>
  <c r="C108" i="8"/>
  <c r="W108" i="8" s="1"/>
  <c r="C109" i="8"/>
  <c r="W109" i="8" s="1"/>
  <c r="C110" i="8"/>
  <c r="W110" i="8" s="1"/>
  <c r="C111" i="8"/>
  <c r="W111" i="8" s="1"/>
  <c r="C112" i="8"/>
  <c r="W112" i="8" s="1"/>
  <c r="C113" i="8"/>
  <c r="W113" i="8" s="1"/>
  <c r="C114" i="8"/>
  <c r="W114" i="8" s="1"/>
  <c r="C115" i="8"/>
  <c r="W115" i="8" s="1"/>
  <c r="C116" i="8"/>
  <c r="W116" i="8" s="1"/>
  <c r="C117" i="8"/>
  <c r="W117" i="8" s="1"/>
  <c r="C118" i="8"/>
  <c r="W118" i="8" s="1"/>
  <c r="C119" i="8"/>
  <c r="W119" i="8" s="1"/>
  <c r="C4" i="8"/>
  <c r="P4" i="8"/>
  <c r="P5" i="8"/>
  <c r="P6" i="8"/>
  <c r="P7" i="8"/>
  <c r="P8" i="8"/>
  <c r="P9" i="8"/>
  <c r="P10" i="8"/>
  <c r="P11" i="8"/>
  <c r="P12" i="8"/>
  <c r="P13" i="8"/>
  <c r="P14" i="8"/>
  <c r="P15" i="8"/>
  <c r="P16" i="8"/>
  <c r="P17" i="8"/>
  <c r="P18" i="8"/>
  <c r="P19" i="8"/>
  <c r="P20" i="8"/>
  <c r="P21" i="8"/>
  <c r="P22" i="8"/>
  <c r="P23" i="8"/>
  <c r="P24" i="8"/>
  <c r="P25" i="8"/>
  <c r="P26" i="8"/>
  <c r="P27" i="8"/>
  <c r="P28" i="8"/>
  <c r="P29" i="8"/>
  <c r="P30" i="8"/>
  <c r="P31" i="8"/>
  <c r="P32" i="8"/>
  <c r="P33" i="8"/>
  <c r="P34" i="8"/>
  <c r="P35" i="8"/>
  <c r="P36" i="8"/>
  <c r="P37" i="8"/>
  <c r="P38" i="8"/>
  <c r="P39" i="8"/>
  <c r="P40" i="8"/>
  <c r="P41" i="8"/>
  <c r="P42" i="8"/>
  <c r="P43" i="8"/>
  <c r="P44" i="8"/>
  <c r="P45" i="8"/>
  <c r="P46" i="8"/>
  <c r="P47" i="8"/>
  <c r="P48" i="8"/>
  <c r="P49" i="8"/>
  <c r="P50" i="8"/>
  <c r="P51" i="8"/>
  <c r="P52" i="8"/>
  <c r="P53" i="8"/>
  <c r="P54" i="8"/>
  <c r="P55" i="8"/>
  <c r="P56" i="8"/>
  <c r="P57" i="8"/>
  <c r="P58" i="8"/>
  <c r="P59" i="8"/>
  <c r="P60" i="8"/>
  <c r="P61" i="8"/>
  <c r="P62" i="8"/>
  <c r="P63" i="8"/>
  <c r="P64" i="8"/>
  <c r="P65" i="8"/>
  <c r="P66" i="8"/>
  <c r="P67" i="8"/>
  <c r="P68" i="8"/>
  <c r="P69" i="8"/>
  <c r="P70" i="8"/>
  <c r="P71" i="8"/>
  <c r="P72" i="8"/>
  <c r="P73" i="8"/>
  <c r="P74" i="8"/>
  <c r="P75" i="8"/>
  <c r="P76" i="8"/>
  <c r="P77" i="8"/>
  <c r="P78" i="8"/>
  <c r="P79" i="8"/>
  <c r="P80" i="8"/>
  <c r="P81" i="8"/>
  <c r="P82" i="8"/>
  <c r="P83" i="8"/>
  <c r="P84" i="8"/>
  <c r="P85" i="8"/>
  <c r="P86" i="8"/>
  <c r="P87" i="8"/>
  <c r="P88" i="8"/>
  <c r="P89" i="8"/>
  <c r="P90" i="8"/>
  <c r="P91" i="8"/>
  <c r="P92" i="8"/>
  <c r="P93" i="8"/>
  <c r="P94" i="8"/>
  <c r="P95" i="8"/>
  <c r="P96" i="8"/>
  <c r="P97" i="8"/>
  <c r="P98" i="8"/>
  <c r="P99" i="8"/>
  <c r="P100" i="8"/>
  <c r="P101" i="8"/>
  <c r="P102" i="8"/>
  <c r="P103" i="8"/>
  <c r="P104" i="8"/>
  <c r="P105" i="8"/>
  <c r="P106" i="8"/>
  <c r="P107" i="8"/>
  <c r="P108" i="8"/>
  <c r="P109" i="8"/>
  <c r="P110" i="8"/>
  <c r="P111" i="8"/>
  <c r="P112" i="8"/>
  <c r="P113" i="8"/>
  <c r="P114" i="8"/>
  <c r="P115" i="8"/>
  <c r="P116" i="8"/>
  <c r="P117" i="8"/>
  <c r="P118" i="8"/>
  <c r="P119" i="8"/>
  <c r="P3" i="8"/>
  <c r="N4" i="8"/>
  <c r="N5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6" i="8"/>
  <c r="N47" i="8"/>
  <c r="N48" i="8"/>
  <c r="N49" i="8"/>
  <c r="N50" i="8"/>
  <c r="N51" i="8"/>
  <c r="N52" i="8"/>
  <c r="N53" i="8"/>
  <c r="N54" i="8"/>
  <c r="N55" i="8"/>
  <c r="N56" i="8"/>
  <c r="N57" i="8"/>
  <c r="N58" i="8"/>
  <c r="N59" i="8"/>
  <c r="N60" i="8"/>
  <c r="N61" i="8"/>
  <c r="N62" i="8"/>
  <c r="N63" i="8"/>
  <c r="N64" i="8"/>
  <c r="N65" i="8"/>
  <c r="N66" i="8"/>
  <c r="N67" i="8"/>
  <c r="N68" i="8"/>
  <c r="N69" i="8"/>
  <c r="N70" i="8"/>
  <c r="N71" i="8"/>
  <c r="N72" i="8"/>
  <c r="N73" i="8"/>
  <c r="N74" i="8"/>
  <c r="N75" i="8"/>
  <c r="N76" i="8"/>
  <c r="N77" i="8"/>
  <c r="N78" i="8"/>
  <c r="N79" i="8"/>
  <c r="N80" i="8"/>
  <c r="N81" i="8"/>
  <c r="N82" i="8"/>
  <c r="N83" i="8"/>
  <c r="N84" i="8"/>
  <c r="N85" i="8"/>
  <c r="N86" i="8"/>
  <c r="N87" i="8"/>
  <c r="N88" i="8"/>
  <c r="N89" i="8"/>
  <c r="N90" i="8"/>
  <c r="N91" i="8"/>
  <c r="N92" i="8"/>
  <c r="N93" i="8"/>
  <c r="N94" i="8"/>
  <c r="N95" i="8"/>
  <c r="N96" i="8"/>
  <c r="N97" i="8"/>
  <c r="N98" i="8"/>
  <c r="N99" i="8"/>
  <c r="N100" i="8"/>
  <c r="N101" i="8"/>
  <c r="N102" i="8"/>
  <c r="N103" i="8"/>
  <c r="N104" i="8"/>
  <c r="N105" i="8"/>
  <c r="N106" i="8"/>
  <c r="N107" i="8"/>
  <c r="N108" i="8"/>
  <c r="N109" i="8"/>
  <c r="N110" i="8"/>
  <c r="N111" i="8"/>
  <c r="N112" i="8"/>
  <c r="N113" i="8"/>
  <c r="N114" i="8"/>
  <c r="N115" i="8"/>
  <c r="N116" i="8"/>
  <c r="N117" i="8"/>
  <c r="N118" i="8"/>
  <c r="N119" i="8"/>
  <c r="N3" i="8"/>
  <c r="S123" i="8" l="1"/>
  <c r="S173" i="8"/>
  <c r="S174" i="8" s="1"/>
  <c r="A128" i="8"/>
  <c r="B139" i="8"/>
  <c r="S124" i="8"/>
  <c r="S175" i="8" s="1"/>
  <c r="S177" i="8" s="1"/>
  <c r="O110" i="8"/>
  <c r="AC110" i="8" s="1"/>
  <c r="G103" i="18" s="1"/>
  <c r="O94" i="8"/>
  <c r="AC94" i="8" s="1"/>
  <c r="G87" i="18" s="1"/>
  <c r="O78" i="8"/>
  <c r="AC78" i="8" s="1"/>
  <c r="G71" i="18" s="1"/>
  <c r="O117" i="8"/>
  <c r="AC117" i="8" s="1"/>
  <c r="G110" i="18" s="1"/>
  <c r="O115" i="8"/>
  <c r="AC115" i="8" s="1"/>
  <c r="G108" i="18" s="1"/>
  <c r="O113" i="8"/>
  <c r="AC113" i="8" s="1"/>
  <c r="G106" i="18" s="1"/>
  <c r="G124" i="8"/>
  <c r="G126" i="8" s="1"/>
  <c r="O118" i="8"/>
  <c r="AC118" i="8" s="1"/>
  <c r="G111" i="18" s="1"/>
  <c r="O106" i="8"/>
  <c r="AC106" i="8" s="1"/>
  <c r="G99" i="18" s="1"/>
  <c r="O102" i="8"/>
  <c r="AC102" i="8" s="1"/>
  <c r="G95" i="18" s="1"/>
  <c r="O98" i="8"/>
  <c r="AC98" i="8" s="1"/>
  <c r="G91" i="18" s="1"/>
  <c r="O90" i="8"/>
  <c r="AC90" i="8" s="1"/>
  <c r="G83" i="18" s="1"/>
  <c r="O86" i="8"/>
  <c r="AC86" i="8" s="1"/>
  <c r="G79" i="18" s="1"/>
  <c r="O82" i="8"/>
  <c r="AC82" i="8" s="1"/>
  <c r="G75" i="18" s="1"/>
  <c r="O74" i="8"/>
  <c r="AC74" i="8" s="1"/>
  <c r="G67" i="18" s="1"/>
  <c r="O4" i="8"/>
  <c r="Q117" i="8"/>
  <c r="AD117" i="8" s="1"/>
  <c r="H110" i="18" s="1"/>
  <c r="Q115" i="8"/>
  <c r="AD115" i="8" s="1"/>
  <c r="H108" i="18" s="1"/>
  <c r="Q113" i="8"/>
  <c r="AD113" i="8" s="1"/>
  <c r="H106" i="18" s="1"/>
  <c r="Q111" i="8"/>
  <c r="AD111" i="8" s="1"/>
  <c r="H104" i="18" s="1"/>
  <c r="Q109" i="8"/>
  <c r="AD109" i="8" s="1"/>
  <c r="H102" i="18" s="1"/>
  <c r="Q107" i="8"/>
  <c r="AD107" i="8" s="1"/>
  <c r="H100" i="18" s="1"/>
  <c r="Q105" i="8"/>
  <c r="AD105" i="8" s="1"/>
  <c r="H98" i="18" s="1"/>
  <c r="Q103" i="8"/>
  <c r="AD103" i="8" s="1"/>
  <c r="H96" i="18" s="1"/>
  <c r="Q101" i="8"/>
  <c r="AD101" i="8" s="1"/>
  <c r="H94" i="18" s="1"/>
  <c r="Q99" i="8"/>
  <c r="AD99" i="8" s="1"/>
  <c r="H92" i="18" s="1"/>
  <c r="Q97" i="8"/>
  <c r="AD97" i="8" s="1"/>
  <c r="H90" i="18" s="1"/>
  <c r="Q95" i="8"/>
  <c r="AD95" i="8" s="1"/>
  <c r="H88" i="18" s="1"/>
  <c r="Q93" i="8"/>
  <c r="AD93" i="8" s="1"/>
  <c r="H86" i="18" s="1"/>
  <c r="Q91" i="8"/>
  <c r="AD91" i="8" s="1"/>
  <c r="H84" i="18" s="1"/>
  <c r="Q89" i="8"/>
  <c r="AD89" i="8" s="1"/>
  <c r="H82" i="18" s="1"/>
  <c r="Q87" i="8"/>
  <c r="AD87" i="8" s="1"/>
  <c r="H80" i="18" s="1"/>
  <c r="Q85" i="8"/>
  <c r="AD85" i="8" s="1"/>
  <c r="H78" i="18" s="1"/>
  <c r="Q83" i="8"/>
  <c r="AD83" i="8" s="1"/>
  <c r="H76" i="18" s="1"/>
  <c r="Q81" i="8"/>
  <c r="AD81" i="8" s="1"/>
  <c r="H74" i="18" s="1"/>
  <c r="Q79" i="8"/>
  <c r="AD79" i="8" s="1"/>
  <c r="H72" i="18" s="1"/>
  <c r="Q77" i="8"/>
  <c r="AD77" i="8" s="1"/>
  <c r="H70" i="18" s="1"/>
  <c r="Q75" i="8"/>
  <c r="AD75" i="8" s="1"/>
  <c r="H68" i="18" s="1"/>
  <c r="Q73" i="8"/>
  <c r="AD73" i="8" s="1"/>
  <c r="H66" i="18" s="1"/>
  <c r="Q71" i="8"/>
  <c r="AD71" i="8" s="1"/>
  <c r="H64" i="18" s="1"/>
  <c r="Q69" i="8"/>
  <c r="AD69" i="8" s="1"/>
  <c r="H62" i="18" s="1"/>
  <c r="Q67" i="8"/>
  <c r="AD67" i="8" s="1"/>
  <c r="H60" i="18" s="1"/>
  <c r="Q65" i="8"/>
  <c r="AD65" i="8" s="1"/>
  <c r="H58" i="18" s="1"/>
  <c r="Q63" i="8"/>
  <c r="AD63" i="8" s="1"/>
  <c r="H56" i="18" s="1"/>
  <c r="Q61" i="8"/>
  <c r="AD61" i="8" s="1"/>
  <c r="H54" i="18" s="1"/>
  <c r="Q59" i="8"/>
  <c r="AD59" i="8" s="1"/>
  <c r="H52" i="18" s="1"/>
  <c r="Q57" i="8"/>
  <c r="AD57" i="8" s="1"/>
  <c r="H50" i="18" s="1"/>
  <c r="Q55" i="8"/>
  <c r="AD55" i="8" s="1"/>
  <c r="H48" i="18" s="1"/>
  <c r="Q53" i="8"/>
  <c r="AD53" i="8" s="1"/>
  <c r="H46" i="18" s="1"/>
  <c r="Q51" i="8"/>
  <c r="AD51" i="8" s="1"/>
  <c r="H44" i="18" s="1"/>
  <c r="Q49" i="8"/>
  <c r="AD49" i="8" s="1"/>
  <c r="H42" i="18" s="1"/>
  <c r="Q47" i="8"/>
  <c r="AD47" i="8" s="1"/>
  <c r="H40" i="18" s="1"/>
  <c r="Q45" i="8"/>
  <c r="AD45" i="8" s="1"/>
  <c r="H38" i="18" s="1"/>
  <c r="Q43" i="8"/>
  <c r="AD43" i="8" s="1"/>
  <c r="H36" i="18" s="1"/>
  <c r="Q41" i="8"/>
  <c r="AD41" i="8" s="1"/>
  <c r="H34" i="18" s="1"/>
  <c r="Q39" i="8"/>
  <c r="AD39" i="8" s="1"/>
  <c r="H32" i="18" s="1"/>
  <c r="Q37" i="8"/>
  <c r="AD37" i="8" s="1"/>
  <c r="H30" i="18" s="1"/>
  <c r="Q35" i="8"/>
  <c r="AD35" i="8" s="1"/>
  <c r="H28" i="18" s="1"/>
  <c r="Q33" i="8"/>
  <c r="AD33" i="8" s="1"/>
  <c r="H26" i="18" s="1"/>
  <c r="Q31" i="8"/>
  <c r="AD31" i="8" s="1"/>
  <c r="H24" i="18" s="1"/>
  <c r="Q29" i="8"/>
  <c r="AD29" i="8" s="1"/>
  <c r="H22" i="18" s="1"/>
  <c r="Q27" i="8"/>
  <c r="AD27" i="8" s="1"/>
  <c r="H20" i="18" s="1"/>
  <c r="Q25" i="8"/>
  <c r="AD25" i="8" s="1"/>
  <c r="H18" i="18" s="1"/>
  <c r="Q23" i="8"/>
  <c r="AD23" i="8" s="1"/>
  <c r="H16" i="18" s="1"/>
  <c r="Q21" i="8"/>
  <c r="AD21" i="8" s="1"/>
  <c r="H14" i="18" s="1"/>
  <c r="Q19" i="8"/>
  <c r="AD19" i="8" s="1"/>
  <c r="H12" i="18" s="1"/>
  <c r="Q17" i="8"/>
  <c r="AD17" i="8" s="1"/>
  <c r="H10" i="18" s="1"/>
  <c r="Q15" i="8"/>
  <c r="AD15" i="8" s="1"/>
  <c r="H8" i="18" s="1"/>
  <c r="Q13" i="8"/>
  <c r="AD13" i="8" s="1"/>
  <c r="H6" i="18" s="1"/>
  <c r="Q11" i="8"/>
  <c r="AD11" i="8" s="1"/>
  <c r="H4" i="18" s="1"/>
  <c r="Q9" i="8"/>
  <c r="Q7" i="8"/>
  <c r="Q5" i="8"/>
  <c r="I124" i="8"/>
  <c r="I126" i="8" s="1"/>
  <c r="E124" i="8"/>
  <c r="E126" i="8" s="1"/>
  <c r="O114" i="8"/>
  <c r="AC114" i="8" s="1"/>
  <c r="G107" i="18" s="1"/>
  <c r="Q119" i="8"/>
  <c r="AD119" i="8" s="1"/>
  <c r="H112" i="18" s="1"/>
  <c r="Q122" i="8"/>
  <c r="O111" i="8"/>
  <c r="AC111" i="8" s="1"/>
  <c r="G104" i="18" s="1"/>
  <c r="O109" i="8"/>
  <c r="AC109" i="8" s="1"/>
  <c r="G102" i="18" s="1"/>
  <c r="O107" i="8"/>
  <c r="AC107" i="8" s="1"/>
  <c r="G100" i="18" s="1"/>
  <c r="O105" i="8"/>
  <c r="AC105" i="8" s="1"/>
  <c r="G98" i="18" s="1"/>
  <c r="O103" i="8"/>
  <c r="AC103" i="8" s="1"/>
  <c r="G96" i="18" s="1"/>
  <c r="O101" i="8"/>
  <c r="AC101" i="8" s="1"/>
  <c r="G94" i="18" s="1"/>
  <c r="O99" i="8"/>
  <c r="AC99" i="8" s="1"/>
  <c r="G92" i="18" s="1"/>
  <c r="O97" i="8"/>
  <c r="AC97" i="8" s="1"/>
  <c r="G90" i="18" s="1"/>
  <c r="O95" i="8"/>
  <c r="AC95" i="8" s="1"/>
  <c r="G88" i="18" s="1"/>
  <c r="O93" i="8"/>
  <c r="AC93" i="8" s="1"/>
  <c r="G86" i="18" s="1"/>
  <c r="O91" i="8"/>
  <c r="AC91" i="8" s="1"/>
  <c r="G84" i="18" s="1"/>
  <c r="O89" i="8"/>
  <c r="AC89" i="8" s="1"/>
  <c r="G82" i="18" s="1"/>
  <c r="O87" i="8"/>
  <c r="AC87" i="8" s="1"/>
  <c r="G80" i="18" s="1"/>
  <c r="O85" i="8"/>
  <c r="AC85" i="8" s="1"/>
  <c r="G78" i="18" s="1"/>
  <c r="O83" i="8"/>
  <c r="AC83" i="8" s="1"/>
  <c r="G76" i="18" s="1"/>
  <c r="O81" i="8"/>
  <c r="AC81" i="8" s="1"/>
  <c r="G74" i="18" s="1"/>
  <c r="O79" i="8"/>
  <c r="AC79" i="8" s="1"/>
  <c r="G72" i="18" s="1"/>
  <c r="O77" i="8"/>
  <c r="AC77" i="8" s="1"/>
  <c r="G70" i="18" s="1"/>
  <c r="O75" i="8"/>
  <c r="AC75" i="8" s="1"/>
  <c r="G68" i="18" s="1"/>
  <c r="O73" i="8"/>
  <c r="AC73" i="8" s="1"/>
  <c r="G66" i="18" s="1"/>
  <c r="O71" i="8"/>
  <c r="AC71" i="8" s="1"/>
  <c r="G64" i="18" s="1"/>
  <c r="Q118" i="8"/>
  <c r="AD118" i="8" s="1"/>
  <c r="H111" i="18" s="1"/>
  <c r="Q116" i="8"/>
  <c r="AD116" i="8" s="1"/>
  <c r="H109" i="18" s="1"/>
  <c r="Q114" i="8"/>
  <c r="AD114" i="8" s="1"/>
  <c r="H107" i="18" s="1"/>
  <c r="Q112" i="8"/>
  <c r="AD112" i="8" s="1"/>
  <c r="H105" i="18" s="1"/>
  <c r="Q110" i="8"/>
  <c r="AD110" i="8" s="1"/>
  <c r="H103" i="18" s="1"/>
  <c r="Q108" i="8"/>
  <c r="AD108" i="8" s="1"/>
  <c r="H101" i="18" s="1"/>
  <c r="Q106" i="8"/>
  <c r="AD106" i="8" s="1"/>
  <c r="H99" i="18" s="1"/>
  <c r="Q104" i="8"/>
  <c r="AD104" i="8" s="1"/>
  <c r="H97" i="18" s="1"/>
  <c r="Q102" i="8"/>
  <c r="AD102" i="8" s="1"/>
  <c r="H95" i="18" s="1"/>
  <c r="Q100" i="8"/>
  <c r="AD100" i="8" s="1"/>
  <c r="H93" i="18" s="1"/>
  <c r="Q98" i="8"/>
  <c r="AD98" i="8" s="1"/>
  <c r="H91" i="18" s="1"/>
  <c r="Q96" i="8"/>
  <c r="AD96" i="8" s="1"/>
  <c r="H89" i="18" s="1"/>
  <c r="Q94" i="8"/>
  <c r="AD94" i="8" s="1"/>
  <c r="H87" i="18" s="1"/>
  <c r="Q92" i="8"/>
  <c r="AD92" i="8" s="1"/>
  <c r="H85" i="18" s="1"/>
  <c r="Q90" i="8"/>
  <c r="AD90" i="8" s="1"/>
  <c r="H83" i="18" s="1"/>
  <c r="Q88" i="8"/>
  <c r="AD88" i="8" s="1"/>
  <c r="H81" i="18" s="1"/>
  <c r="Q86" i="8"/>
  <c r="AD86" i="8" s="1"/>
  <c r="H79" i="18" s="1"/>
  <c r="Q84" i="8"/>
  <c r="AD84" i="8" s="1"/>
  <c r="H77" i="18" s="1"/>
  <c r="Q82" i="8"/>
  <c r="AD82" i="8" s="1"/>
  <c r="H75" i="18" s="1"/>
  <c r="Q80" i="8"/>
  <c r="AD80" i="8" s="1"/>
  <c r="H73" i="18" s="1"/>
  <c r="Q78" i="8"/>
  <c r="AD78" i="8" s="1"/>
  <c r="H71" i="18" s="1"/>
  <c r="Q76" i="8"/>
  <c r="AD76" i="8" s="1"/>
  <c r="H69" i="18" s="1"/>
  <c r="Q74" i="8"/>
  <c r="AD74" i="8" s="1"/>
  <c r="H67" i="18" s="1"/>
  <c r="Q72" i="8"/>
  <c r="AD72" i="8" s="1"/>
  <c r="H65" i="18" s="1"/>
  <c r="Q70" i="8"/>
  <c r="AD70" i="8" s="1"/>
  <c r="H63" i="18" s="1"/>
  <c r="Q68" i="8"/>
  <c r="AD68" i="8" s="1"/>
  <c r="H61" i="18" s="1"/>
  <c r="Q66" i="8"/>
  <c r="AD66" i="8" s="1"/>
  <c r="H59" i="18" s="1"/>
  <c r="Q64" i="8"/>
  <c r="AD64" i="8" s="1"/>
  <c r="H57" i="18" s="1"/>
  <c r="Q62" i="8"/>
  <c r="AD62" i="8" s="1"/>
  <c r="H55" i="18" s="1"/>
  <c r="Q60" i="8"/>
  <c r="AD60" i="8" s="1"/>
  <c r="H53" i="18" s="1"/>
  <c r="Q58" i="8"/>
  <c r="AD58" i="8" s="1"/>
  <c r="H51" i="18" s="1"/>
  <c r="Q56" i="8"/>
  <c r="AD56" i="8" s="1"/>
  <c r="H49" i="18" s="1"/>
  <c r="Q54" i="8"/>
  <c r="AD54" i="8" s="1"/>
  <c r="H47" i="18" s="1"/>
  <c r="Q52" i="8"/>
  <c r="AD52" i="8" s="1"/>
  <c r="H45" i="18" s="1"/>
  <c r="Q50" i="8"/>
  <c r="AD50" i="8" s="1"/>
  <c r="H43" i="18" s="1"/>
  <c r="Q48" i="8"/>
  <c r="AD48" i="8" s="1"/>
  <c r="H41" i="18" s="1"/>
  <c r="Q46" i="8"/>
  <c r="AD46" i="8" s="1"/>
  <c r="H39" i="18" s="1"/>
  <c r="Q44" i="8"/>
  <c r="AD44" i="8" s="1"/>
  <c r="H37" i="18" s="1"/>
  <c r="Q42" i="8"/>
  <c r="AD42" i="8" s="1"/>
  <c r="H35" i="18" s="1"/>
  <c r="Q40" i="8"/>
  <c r="AD40" i="8" s="1"/>
  <c r="H33" i="18" s="1"/>
  <c r="Q38" i="8"/>
  <c r="AD38" i="8" s="1"/>
  <c r="H31" i="18" s="1"/>
  <c r="Q36" i="8"/>
  <c r="AD36" i="8" s="1"/>
  <c r="H29" i="18" s="1"/>
  <c r="Q34" i="8"/>
  <c r="AD34" i="8" s="1"/>
  <c r="H27" i="18" s="1"/>
  <c r="Q32" i="8"/>
  <c r="AD32" i="8" s="1"/>
  <c r="H25" i="18" s="1"/>
  <c r="Q30" i="8"/>
  <c r="AD30" i="8" s="1"/>
  <c r="H23" i="18" s="1"/>
  <c r="Q28" i="8"/>
  <c r="AD28" i="8" s="1"/>
  <c r="H21" i="18" s="1"/>
  <c r="Q26" i="8"/>
  <c r="AD26" i="8" s="1"/>
  <c r="H19" i="18" s="1"/>
  <c r="Q24" i="8"/>
  <c r="AD24" i="8" s="1"/>
  <c r="H17" i="18" s="1"/>
  <c r="Q22" i="8"/>
  <c r="AD22" i="8" s="1"/>
  <c r="H15" i="18" s="1"/>
  <c r="Q20" i="8"/>
  <c r="AD20" i="8" s="1"/>
  <c r="H13" i="18" s="1"/>
  <c r="Q18" i="8"/>
  <c r="AD18" i="8" s="1"/>
  <c r="H11" i="18" s="1"/>
  <c r="Q16" i="8"/>
  <c r="AD16" i="8" s="1"/>
  <c r="H9" i="18" s="1"/>
  <c r="Q14" i="8"/>
  <c r="AD14" i="8" s="1"/>
  <c r="H7" i="18" s="1"/>
  <c r="Q12" i="8"/>
  <c r="AD12" i="8" s="1"/>
  <c r="H5" i="18" s="1"/>
  <c r="Q10" i="8"/>
  <c r="AD10" i="8" s="1"/>
  <c r="H3" i="18" s="1"/>
  <c r="Q8" i="8"/>
  <c r="Q6" i="8"/>
  <c r="O122" i="8"/>
  <c r="O119" i="8"/>
  <c r="AC119" i="8" s="1"/>
  <c r="G112" i="18" s="1"/>
  <c r="O69" i="8"/>
  <c r="AC69" i="8" s="1"/>
  <c r="G62" i="18" s="1"/>
  <c r="O70" i="8"/>
  <c r="AC70" i="8" s="1"/>
  <c r="G63" i="18" s="1"/>
  <c r="O67" i="8"/>
  <c r="AC67" i="8" s="1"/>
  <c r="G60" i="18" s="1"/>
  <c r="O68" i="8"/>
  <c r="AC68" i="8" s="1"/>
  <c r="G61" i="18" s="1"/>
  <c r="O65" i="8"/>
  <c r="AC65" i="8" s="1"/>
  <c r="G58" i="18" s="1"/>
  <c r="O66" i="8"/>
  <c r="AC66" i="8" s="1"/>
  <c r="G59" i="18" s="1"/>
  <c r="O63" i="8"/>
  <c r="AC63" i="8" s="1"/>
  <c r="G56" i="18" s="1"/>
  <c r="O64" i="8"/>
  <c r="AC64" i="8" s="1"/>
  <c r="G57" i="18" s="1"/>
  <c r="O61" i="8"/>
  <c r="AC61" i="8" s="1"/>
  <c r="G54" i="18" s="1"/>
  <c r="O62" i="8"/>
  <c r="AC62" i="8" s="1"/>
  <c r="G55" i="18" s="1"/>
  <c r="O59" i="8"/>
  <c r="AC59" i="8" s="1"/>
  <c r="G52" i="18" s="1"/>
  <c r="O60" i="8"/>
  <c r="AC60" i="8" s="1"/>
  <c r="G53" i="18" s="1"/>
  <c r="O57" i="8"/>
  <c r="AC57" i="8" s="1"/>
  <c r="G50" i="18" s="1"/>
  <c r="O58" i="8"/>
  <c r="AC58" i="8" s="1"/>
  <c r="G51" i="18" s="1"/>
  <c r="O55" i="8"/>
  <c r="AC55" i="8" s="1"/>
  <c r="G48" i="18" s="1"/>
  <c r="O56" i="8"/>
  <c r="AC56" i="8" s="1"/>
  <c r="G49" i="18" s="1"/>
  <c r="O53" i="8"/>
  <c r="AC53" i="8" s="1"/>
  <c r="G46" i="18" s="1"/>
  <c r="O54" i="8"/>
  <c r="AC54" i="8" s="1"/>
  <c r="G47" i="18" s="1"/>
  <c r="O51" i="8"/>
  <c r="AC51" i="8" s="1"/>
  <c r="G44" i="18" s="1"/>
  <c r="O52" i="8"/>
  <c r="AC52" i="8" s="1"/>
  <c r="G45" i="18" s="1"/>
  <c r="O49" i="8"/>
  <c r="AC49" i="8" s="1"/>
  <c r="G42" i="18" s="1"/>
  <c r="O50" i="8"/>
  <c r="AC50" i="8" s="1"/>
  <c r="G43" i="18" s="1"/>
  <c r="O47" i="8"/>
  <c r="AC47" i="8" s="1"/>
  <c r="G40" i="18" s="1"/>
  <c r="O48" i="8"/>
  <c r="AC48" i="8" s="1"/>
  <c r="G41" i="18" s="1"/>
  <c r="O45" i="8"/>
  <c r="AC45" i="8" s="1"/>
  <c r="G38" i="18" s="1"/>
  <c r="O46" i="8"/>
  <c r="AC46" i="8" s="1"/>
  <c r="G39" i="18" s="1"/>
  <c r="O43" i="8"/>
  <c r="AC43" i="8" s="1"/>
  <c r="G36" i="18" s="1"/>
  <c r="O44" i="8"/>
  <c r="AC44" i="8" s="1"/>
  <c r="G37" i="18" s="1"/>
  <c r="O41" i="8"/>
  <c r="AC41" i="8" s="1"/>
  <c r="G34" i="18" s="1"/>
  <c r="O42" i="8"/>
  <c r="AC42" i="8" s="1"/>
  <c r="G35" i="18" s="1"/>
  <c r="O39" i="8"/>
  <c r="AC39" i="8" s="1"/>
  <c r="G32" i="18" s="1"/>
  <c r="O40" i="8"/>
  <c r="AC40" i="8" s="1"/>
  <c r="G33" i="18" s="1"/>
  <c r="O37" i="8"/>
  <c r="AC37" i="8" s="1"/>
  <c r="G30" i="18" s="1"/>
  <c r="O38" i="8"/>
  <c r="AC38" i="8" s="1"/>
  <c r="G31" i="18" s="1"/>
  <c r="O35" i="8"/>
  <c r="AC35" i="8" s="1"/>
  <c r="G28" i="18" s="1"/>
  <c r="O36" i="8"/>
  <c r="AC36" i="8" s="1"/>
  <c r="G29" i="18" s="1"/>
  <c r="O33" i="8"/>
  <c r="AC33" i="8" s="1"/>
  <c r="G26" i="18" s="1"/>
  <c r="O34" i="8"/>
  <c r="AC34" i="8" s="1"/>
  <c r="G27" i="18" s="1"/>
  <c r="O31" i="8"/>
  <c r="AC31" i="8" s="1"/>
  <c r="G24" i="18" s="1"/>
  <c r="O32" i="8"/>
  <c r="AC32" i="8" s="1"/>
  <c r="G25" i="18" s="1"/>
  <c r="O29" i="8"/>
  <c r="AC29" i="8" s="1"/>
  <c r="G22" i="18" s="1"/>
  <c r="O30" i="8"/>
  <c r="AC30" i="8" s="1"/>
  <c r="G23" i="18" s="1"/>
  <c r="O27" i="8"/>
  <c r="AC27" i="8" s="1"/>
  <c r="G20" i="18" s="1"/>
  <c r="O28" i="8"/>
  <c r="AC28" i="8" s="1"/>
  <c r="G21" i="18" s="1"/>
  <c r="O25" i="8"/>
  <c r="AC25" i="8" s="1"/>
  <c r="G18" i="18" s="1"/>
  <c r="O26" i="8"/>
  <c r="AC26" i="8" s="1"/>
  <c r="G19" i="18" s="1"/>
  <c r="O23" i="8"/>
  <c r="AC23" i="8" s="1"/>
  <c r="G16" i="18" s="1"/>
  <c r="O24" i="8"/>
  <c r="AC24" i="8" s="1"/>
  <c r="G17" i="18" s="1"/>
  <c r="O21" i="8"/>
  <c r="AC21" i="8" s="1"/>
  <c r="G14" i="18" s="1"/>
  <c r="O22" i="8"/>
  <c r="AC22" i="8" s="1"/>
  <c r="G15" i="18" s="1"/>
  <c r="O19" i="8"/>
  <c r="AC19" i="8" s="1"/>
  <c r="G12" i="18" s="1"/>
  <c r="O20" i="8"/>
  <c r="AC20" i="8" s="1"/>
  <c r="G13" i="18" s="1"/>
  <c r="O17" i="8"/>
  <c r="AC17" i="8" s="1"/>
  <c r="G10" i="18" s="1"/>
  <c r="O18" i="8"/>
  <c r="AC18" i="8" s="1"/>
  <c r="G11" i="18" s="1"/>
  <c r="O15" i="8"/>
  <c r="AC15" i="8" s="1"/>
  <c r="G8" i="18" s="1"/>
  <c r="O16" i="8"/>
  <c r="AC16" i="8" s="1"/>
  <c r="G9" i="18" s="1"/>
  <c r="O13" i="8"/>
  <c r="AC13" i="8" s="1"/>
  <c r="G6" i="18" s="1"/>
  <c r="O14" i="8"/>
  <c r="AC14" i="8" s="1"/>
  <c r="G7" i="18" s="1"/>
  <c r="O11" i="8"/>
  <c r="AC11" i="8" s="1"/>
  <c r="G4" i="18" s="1"/>
  <c r="O12" i="8"/>
  <c r="AC12" i="8" s="1"/>
  <c r="G5" i="18" s="1"/>
  <c r="O9" i="8"/>
  <c r="O10" i="8"/>
  <c r="AC10" i="8" s="1"/>
  <c r="G3" i="18" s="1"/>
  <c r="O7" i="8"/>
  <c r="O8" i="8"/>
  <c r="O5" i="8"/>
  <c r="O6" i="8"/>
  <c r="Q4" i="8"/>
  <c r="O116" i="8"/>
  <c r="AC116" i="8" s="1"/>
  <c r="G109" i="18" s="1"/>
  <c r="O112" i="8"/>
  <c r="AC112" i="8" s="1"/>
  <c r="G105" i="18" s="1"/>
  <c r="O108" i="8"/>
  <c r="AC108" i="8" s="1"/>
  <c r="G101" i="18" s="1"/>
  <c r="O104" i="8"/>
  <c r="AC104" i="8" s="1"/>
  <c r="G97" i="18" s="1"/>
  <c r="O100" i="8"/>
  <c r="AC100" i="8" s="1"/>
  <c r="G93" i="18" s="1"/>
  <c r="O96" i="8"/>
  <c r="AC96" i="8" s="1"/>
  <c r="G89" i="18" s="1"/>
  <c r="O92" i="8"/>
  <c r="AC92" i="8" s="1"/>
  <c r="G85" i="18" s="1"/>
  <c r="O88" i="8"/>
  <c r="AC88" i="8" s="1"/>
  <c r="G81" i="18" s="1"/>
  <c r="O84" i="8"/>
  <c r="AC84" i="8" s="1"/>
  <c r="G77" i="18" s="1"/>
  <c r="O80" i="8"/>
  <c r="AC80" i="8" s="1"/>
  <c r="G73" i="18" s="1"/>
  <c r="O76" i="8"/>
  <c r="AC76" i="8" s="1"/>
  <c r="G69" i="18" s="1"/>
  <c r="O72" i="8"/>
  <c r="AC72" i="8" s="1"/>
  <c r="G65" i="18" s="1"/>
  <c r="L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3" i="8"/>
  <c r="J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95" i="8"/>
  <c r="J96" i="8"/>
  <c r="J97" i="8"/>
  <c r="J98" i="8"/>
  <c r="J99" i="8"/>
  <c r="J100" i="8"/>
  <c r="J101" i="8"/>
  <c r="J102" i="8"/>
  <c r="J103" i="8"/>
  <c r="J104" i="8"/>
  <c r="J105" i="8"/>
  <c r="J106" i="8"/>
  <c r="J107" i="8"/>
  <c r="J108" i="8"/>
  <c r="J109" i="8"/>
  <c r="J110" i="8"/>
  <c r="J111" i="8"/>
  <c r="J112" i="8"/>
  <c r="J113" i="8"/>
  <c r="J114" i="8"/>
  <c r="J115" i="8"/>
  <c r="J116" i="8"/>
  <c r="J117" i="8"/>
  <c r="J118" i="8"/>
  <c r="J119" i="8"/>
  <c r="J3" i="8"/>
  <c r="Q123" i="8" l="1"/>
  <c r="Q173" i="8"/>
  <c r="Q174" i="8" s="1"/>
  <c r="K100" i="8"/>
  <c r="AA100" i="8" s="1"/>
  <c r="E93" i="18" s="1"/>
  <c r="K98" i="8"/>
  <c r="AA98" i="8" s="1"/>
  <c r="E91" i="18" s="1"/>
  <c r="K96" i="8"/>
  <c r="AA96" i="8" s="1"/>
  <c r="E89" i="18" s="1"/>
  <c r="K94" i="8"/>
  <c r="AA94" i="8" s="1"/>
  <c r="E87" i="18" s="1"/>
  <c r="K92" i="8"/>
  <c r="AA92" i="8" s="1"/>
  <c r="E85" i="18" s="1"/>
  <c r="K90" i="8"/>
  <c r="AA90" i="8" s="1"/>
  <c r="E83" i="18" s="1"/>
  <c r="K88" i="8"/>
  <c r="AA88" i="8" s="1"/>
  <c r="E81" i="18" s="1"/>
  <c r="K86" i="8"/>
  <c r="AA86" i="8" s="1"/>
  <c r="E79" i="18" s="1"/>
  <c r="K84" i="8"/>
  <c r="AA84" i="8" s="1"/>
  <c r="E77" i="18" s="1"/>
  <c r="K82" i="8"/>
  <c r="AA82" i="8" s="1"/>
  <c r="E75" i="18" s="1"/>
  <c r="K80" i="8"/>
  <c r="AA80" i="8" s="1"/>
  <c r="E73" i="18" s="1"/>
  <c r="K78" i="8"/>
  <c r="AA78" i="8" s="1"/>
  <c r="E71" i="18" s="1"/>
  <c r="K76" i="8"/>
  <c r="AA76" i="8" s="1"/>
  <c r="E69" i="18" s="1"/>
  <c r="K74" i="8"/>
  <c r="AA74" i="8" s="1"/>
  <c r="E67" i="18" s="1"/>
  <c r="K72" i="8"/>
  <c r="AA72" i="8" s="1"/>
  <c r="E65" i="18" s="1"/>
  <c r="K70" i="8"/>
  <c r="AA70" i="8" s="1"/>
  <c r="E63" i="18" s="1"/>
  <c r="K68" i="8"/>
  <c r="AA68" i="8" s="1"/>
  <c r="E61" i="18" s="1"/>
  <c r="K66" i="8"/>
  <c r="AA66" i="8" s="1"/>
  <c r="E59" i="18" s="1"/>
  <c r="K64" i="8"/>
  <c r="AA64" i="8" s="1"/>
  <c r="E57" i="18" s="1"/>
  <c r="K62" i="8"/>
  <c r="AA62" i="8" s="1"/>
  <c r="E55" i="18" s="1"/>
  <c r="K60" i="8"/>
  <c r="AA60" i="8" s="1"/>
  <c r="E53" i="18" s="1"/>
  <c r="K58" i="8"/>
  <c r="AA58" i="8" s="1"/>
  <c r="E51" i="18" s="1"/>
  <c r="K56" i="8"/>
  <c r="AA56" i="8" s="1"/>
  <c r="E49" i="18" s="1"/>
  <c r="K54" i="8"/>
  <c r="AA54" i="8" s="1"/>
  <c r="E47" i="18" s="1"/>
  <c r="K52" i="8"/>
  <c r="AA52" i="8" s="1"/>
  <c r="E45" i="18" s="1"/>
  <c r="K50" i="8"/>
  <c r="AA50" i="8" s="1"/>
  <c r="E43" i="18" s="1"/>
  <c r="K48" i="8"/>
  <c r="AA48" i="8" s="1"/>
  <c r="E41" i="18" s="1"/>
  <c r="K46" i="8"/>
  <c r="AA46" i="8" s="1"/>
  <c r="E39" i="18" s="1"/>
  <c r="K44" i="8"/>
  <c r="AA44" i="8" s="1"/>
  <c r="E37" i="18" s="1"/>
  <c r="K42" i="8"/>
  <c r="AA42" i="8" s="1"/>
  <c r="E35" i="18" s="1"/>
  <c r="K40" i="8"/>
  <c r="AA40" i="8" s="1"/>
  <c r="E33" i="18" s="1"/>
  <c r="K38" i="8"/>
  <c r="AA38" i="8" s="1"/>
  <c r="E31" i="18" s="1"/>
  <c r="K36" i="8"/>
  <c r="AA36" i="8" s="1"/>
  <c r="E29" i="18" s="1"/>
  <c r="K34" i="8"/>
  <c r="AA34" i="8" s="1"/>
  <c r="E27" i="18" s="1"/>
  <c r="K32" i="8"/>
  <c r="AA32" i="8" s="1"/>
  <c r="E25" i="18" s="1"/>
  <c r="K30" i="8"/>
  <c r="AA30" i="8" s="1"/>
  <c r="E23" i="18" s="1"/>
  <c r="K28" i="8"/>
  <c r="AA28" i="8" s="1"/>
  <c r="E21" i="18" s="1"/>
  <c r="K26" i="8"/>
  <c r="AA26" i="8" s="1"/>
  <c r="E19" i="18" s="1"/>
  <c r="K24" i="8"/>
  <c r="AA24" i="8" s="1"/>
  <c r="E17" i="18" s="1"/>
  <c r="K22" i="8"/>
  <c r="AA22" i="8" s="1"/>
  <c r="E15" i="18" s="1"/>
  <c r="K20" i="8"/>
  <c r="AA20" i="8" s="1"/>
  <c r="E13" i="18" s="1"/>
  <c r="K18" i="8"/>
  <c r="AA18" i="8" s="1"/>
  <c r="E11" i="18" s="1"/>
  <c r="K16" i="8"/>
  <c r="AA16" i="8" s="1"/>
  <c r="E9" i="18" s="1"/>
  <c r="K14" i="8"/>
  <c r="AA14" i="8" s="1"/>
  <c r="E7" i="18" s="1"/>
  <c r="K12" i="8"/>
  <c r="AA12" i="8" s="1"/>
  <c r="E5" i="18" s="1"/>
  <c r="K10" i="8"/>
  <c r="AA10" i="8" s="1"/>
  <c r="E3" i="18" s="1"/>
  <c r="K8" i="8"/>
  <c r="K6" i="8"/>
  <c r="Q124" i="8"/>
  <c r="O123" i="8"/>
  <c r="O173" i="8"/>
  <c r="O174" i="8" s="1"/>
  <c r="E169" i="8"/>
  <c r="J180" i="8"/>
  <c r="M117" i="8"/>
  <c r="AB117" i="8" s="1"/>
  <c r="F110" i="18" s="1"/>
  <c r="M115" i="8"/>
  <c r="AB115" i="8" s="1"/>
  <c r="F108" i="18" s="1"/>
  <c r="M113" i="8"/>
  <c r="AB113" i="8" s="1"/>
  <c r="F106" i="18" s="1"/>
  <c r="M111" i="8"/>
  <c r="AB111" i="8" s="1"/>
  <c r="F104" i="18" s="1"/>
  <c r="M109" i="8"/>
  <c r="AB109" i="8" s="1"/>
  <c r="F102" i="18" s="1"/>
  <c r="M107" i="8"/>
  <c r="AB107" i="8" s="1"/>
  <c r="F100" i="18" s="1"/>
  <c r="M105" i="8"/>
  <c r="AB105" i="8" s="1"/>
  <c r="F98" i="18" s="1"/>
  <c r="M103" i="8"/>
  <c r="AB103" i="8" s="1"/>
  <c r="F96" i="18" s="1"/>
  <c r="M101" i="8"/>
  <c r="AB101" i="8" s="1"/>
  <c r="F94" i="18" s="1"/>
  <c r="M99" i="8"/>
  <c r="AB99" i="8" s="1"/>
  <c r="F92" i="18" s="1"/>
  <c r="M97" i="8"/>
  <c r="AB97" i="8" s="1"/>
  <c r="F90" i="18" s="1"/>
  <c r="M95" i="8"/>
  <c r="AB95" i="8" s="1"/>
  <c r="F88" i="18" s="1"/>
  <c r="M93" i="8"/>
  <c r="AB93" i="8" s="1"/>
  <c r="F86" i="18" s="1"/>
  <c r="M91" i="8"/>
  <c r="AB91" i="8" s="1"/>
  <c r="F84" i="18" s="1"/>
  <c r="M89" i="8"/>
  <c r="AB89" i="8" s="1"/>
  <c r="F82" i="18" s="1"/>
  <c r="M87" i="8"/>
  <c r="AB87" i="8" s="1"/>
  <c r="F80" i="18" s="1"/>
  <c r="M85" i="8"/>
  <c r="AB85" i="8" s="1"/>
  <c r="F78" i="18" s="1"/>
  <c r="M83" i="8"/>
  <c r="AB83" i="8" s="1"/>
  <c r="F76" i="18" s="1"/>
  <c r="M81" i="8"/>
  <c r="AB81" i="8" s="1"/>
  <c r="F74" i="18" s="1"/>
  <c r="M79" i="8"/>
  <c r="AB79" i="8" s="1"/>
  <c r="F72" i="18" s="1"/>
  <c r="M77" i="8"/>
  <c r="AB77" i="8" s="1"/>
  <c r="F70" i="18" s="1"/>
  <c r="M75" i="8"/>
  <c r="AB75" i="8" s="1"/>
  <c r="F68" i="18" s="1"/>
  <c r="M73" i="8"/>
  <c r="AB73" i="8" s="1"/>
  <c r="F66" i="18" s="1"/>
  <c r="M71" i="8"/>
  <c r="AB71" i="8" s="1"/>
  <c r="F64" i="18" s="1"/>
  <c r="M69" i="8"/>
  <c r="AB69" i="8" s="1"/>
  <c r="F62" i="18" s="1"/>
  <c r="M67" i="8"/>
  <c r="AB67" i="8" s="1"/>
  <c r="F60" i="18" s="1"/>
  <c r="M65" i="8"/>
  <c r="AB65" i="8" s="1"/>
  <c r="F58" i="18" s="1"/>
  <c r="M63" i="8"/>
  <c r="AB63" i="8" s="1"/>
  <c r="F56" i="18" s="1"/>
  <c r="M61" i="8"/>
  <c r="AB61" i="8" s="1"/>
  <c r="F54" i="18" s="1"/>
  <c r="M59" i="8"/>
  <c r="AB59" i="8" s="1"/>
  <c r="F52" i="18" s="1"/>
  <c r="M57" i="8"/>
  <c r="AB57" i="8" s="1"/>
  <c r="F50" i="18" s="1"/>
  <c r="M55" i="8"/>
  <c r="AB55" i="8" s="1"/>
  <c r="F48" i="18" s="1"/>
  <c r="M53" i="8"/>
  <c r="AB53" i="8" s="1"/>
  <c r="F46" i="18" s="1"/>
  <c r="M51" i="8"/>
  <c r="AB51" i="8" s="1"/>
  <c r="F44" i="18" s="1"/>
  <c r="M49" i="8"/>
  <c r="AB49" i="8" s="1"/>
  <c r="F42" i="18" s="1"/>
  <c r="M47" i="8"/>
  <c r="AB47" i="8" s="1"/>
  <c r="F40" i="18" s="1"/>
  <c r="M45" i="8"/>
  <c r="AB45" i="8" s="1"/>
  <c r="F38" i="18" s="1"/>
  <c r="M43" i="8"/>
  <c r="AB43" i="8" s="1"/>
  <c r="F36" i="18" s="1"/>
  <c r="M41" i="8"/>
  <c r="AB41" i="8" s="1"/>
  <c r="F34" i="18" s="1"/>
  <c r="M39" i="8"/>
  <c r="AB39" i="8" s="1"/>
  <c r="F32" i="18" s="1"/>
  <c r="M37" i="8"/>
  <c r="AB37" i="8" s="1"/>
  <c r="F30" i="18" s="1"/>
  <c r="M35" i="8"/>
  <c r="AB35" i="8" s="1"/>
  <c r="F28" i="18" s="1"/>
  <c r="M33" i="8"/>
  <c r="AB33" i="8" s="1"/>
  <c r="F26" i="18" s="1"/>
  <c r="M31" i="8"/>
  <c r="AB31" i="8" s="1"/>
  <c r="F24" i="18" s="1"/>
  <c r="M29" i="8"/>
  <c r="AB29" i="8" s="1"/>
  <c r="F22" i="18" s="1"/>
  <c r="M27" i="8"/>
  <c r="AB27" i="8" s="1"/>
  <c r="F20" i="18" s="1"/>
  <c r="M25" i="8"/>
  <c r="AB25" i="8" s="1"/>
  <c r="F18" i="18" s="1"/>
  <c r="M23" i="8"/>
  <c r="AB23" i="8" s="1"/>
  <c r="F16" i="18" s="1"/>
  <c r="M21" i="8"/>
  <c r="AB21" i="8" s="1"/>
  <c r="F14" i="18" s="1"/>
  <c r="M19" i="8"/>
  <c r="AB19" i="8" s="1"/>
  <c r="F12" i="18" s="1"/>
  <c r="M17" i="8"/>
  <c r="AB17" i="8" s="1"/>
  <c r="F10" i="18" s="1"/>
  <c r="M15" i="8"/>
  <c r="AB15" i="8" s="1"/>
  <c r="F8" i="18" s="1"/>
  <c r="M13" i="8"/>
  <c r="AB13" i="8" s="1"/>
  <c r="F6" i="18" s="1"/>
  <c r="M11" i="8"/>
  <c r="AB11" i="8" s="1"/>
  <c r="F4" i="18" s="1"/>
  <c r="M9" i="8"/>
  <c r="M7" i="8"/>
  <c r="M5" i="8"/>
  <c r="S126" i="8"/>
  <c r="J139" i="8" s="1"/>
  <c r="K118" i="8"/>
  <c r="AA118" i="8" s="1"/>
  <c r="E111" i="18" s="1"/>
  <c r="K116" i="8"/>
  <c r="AA116" i="8" s="1"/>
  <c r="E109" i="18" s="1"/>
  <c r="K114" i="8"/>
  <c r="AA114" i="8" s="1"/>
  <c r="E107" i="18" s="1"/>
  <c r="K112" i="8"/>
  <c r="AA112" i="8" s="1"/>
  <c r="E105" i="18" s="1"/>
  <c r="K110" i="8"/>
  <c r="AA110" i="8" s="1"/>
  <c r="E103" i="18" s="1"/>
  <c r="K108" i="8"/>
  <c r="AA108" i="8" s="1"/>
  <c r="E101" i="18" s="1"/>
  <c r="K106" i="8"/>
  <c r="AA106" i="8" s="1"/>
  <c r="E99" i="18" s="1"/>
  <c r="K104" i="8"/>
  <c r="AA104" i="8" s="1"/>
  <c r="E97" i="18" s="1"/>
  <c r="K102" i="8"/>
  <c r="AA102" i="8" s="1"/>
  <c r="E95" i="18" s="1"/>
  <c r="A131" i="8"/>
  <c r="E139" i="8"/>
  <c r="A129" i="8"/>
  <c r="C139" i="8"/>
  <c r="A130" i="8"/>
  <c r="D139" i="8"/>
  <c r="O124" i="8"/>
  <c r="K4" i="8"/>
  <c r="M119" i="8"/>
  <c r="AB119" i="8" s="1"/>
  <c r="F112" i="18" s="1"/>
  <c r="M122" i="8"/>
  <c r="K122" i="8"/>
  <c r="K119" i="8"/>
  <c r="AA119" i="8" s="1"/>
  <c r="E112" i="18" s="1"/>
  <c r="K117" i="8"/>
  <c r="AA117" i="8" s="1"/>
  <c r="E110" i="18" s="1"/>
  <c r="K115" i="8"/>
  <c r="AA115" i="8" s="1"/>
  <c r="E108" i="18" s="1"/>
  <c r="K113" i="8"/>
  <c r="AA113" i="8" s="1"/>
  <c r="E106" i="18" s="1"/>
  <c r="K111" i="8"/>
  <c r="AA111" i="8" s="1"/>
  <c r="E104" i="18" s="1"/>
  <c r="K109" i="8"/>
  <c r="AA109" i="8" s="1"/>
  <c r="E102" i="18" s="1"/>
  <c r="K107" i="8"/>
  <c r="AA107" i="8" s="1"/>
  <c r="E100" i="18" s="1"/>
  <c r="K105" i="8"/>
  <c r="AA105" i="8" s="1"/>
  <c r="E98" i="18" s="1"/>
  <c r="K103" i="8"/>
  <c r="AA103" i="8" s="1"/>
  <c r="E96" i="18" s="1"/>
  <c r="K101" i="8"/>
  <c r="AA101" i="8" s="1"/>
  <c r="E94" i="18" s="1"/>
  <c r="K99" i="8"/>
  <c r="AA99" i="8" s="1"/>
  <c r="E92" i="18" s="1"/>
  <c r="K97" i="8"/>
  <c r="AA97" i="8" s="1"/>
  <c r="E90" i="18" s="1"/>
  <c r="K95" i="8"/>
  <c r="AA95" i="8" s="1"/>
  <c r="E88" i="18" s="1"/>
  <c r="K93" i="8"/>
  <c r="AA93" i="8" s="1"/>
  <c r="E86" i="18" s="1"/>
  <c r="K91" i="8"/>
  <c r="AA91" i="8" s="1"/>
  <c r="E84" i="18" s="1"/>
  <c r="K89" i="8"/>
  <c r="AA89" i="8" s="1"/>
  <c r="E82" i="18" s="1"/>
  <c r="K87" i="8"/>
  <c r="AA87" i="8" s="1"/>
  <c r="E80" i="18" s="1"/>
  <c r="K85" i="8"/>
  <c r="AA85" i="8" s="1"/>
  <c r="E78" i="18" s="1"/>
  <c r="K83" i="8"/>
  <c r="AA83" i="8" s="1"/>
  <c r="E76" i="18" s="1"/>
  <c r="K81" i="8"/>
  <c r="AA81" i="8" s="1"/>
  <c r="E74" i="18" s="1"/>
  <c r="K79" i="8"/>
  <c r="AA79" i="8" s="1"/>
  <c r="E72" i="18" s="1"/>
  <c r="K77" i="8"/>
  <c r="AA77" i="8" s="1"/>
  <c r="E70" i="18" s="1"/>
  <c r="K75" i="8"/>
  <c r="AA75" i="8" s="1"/>
  <c r="E68" i="18" s="1"/>
  <c r="K73" i="8"/>
  <c r="AA73" i="8" s="1"/>
  <c r="E66" i="18" s="1"/>
  <c r="K71" i="8"/>
  <c r="AA71" i="8" s="1"/>
  <c r="E64" i="18" s="1"/>
  <c r="K69" i="8"/>
  <c r="AA69" i="8" s="1"/>
  <c r="E62" i="18" s="1"/>
  <c r="K67" i="8"/>
  <c r="AA67" i="8" s="1"/>
  <c r="E60" i="18" s="1"/>
  <c r="K65" i="8"/>
  <c r="AA65" i="8" s="1"/>
  <c r="E58" i="18" s="1"/>
  <c r="K63" i="8"/>
  <c r="AA63" i="8" s="1"/>
  <c r="E56" i="18" s="1"/>
  <c r="K61" i="8"/>
  <c r="AA61" i="8" s="1"/>
  <c r="E54" i="18" s="1"/>
  <c r="K59" i="8"/>
  <c r="AA59" i="8" s="1"/>
  <c r="E52" i="18" s="1"/>
  <c r="K57" i="8"/>
  <c r="AA57" i="8" s="1"/>
  <c r="E50" i="18" s="1"/>
  <c r="K55" i="8"/>
  <c r="AA55" i="8" s="1"/>
  <c r="E48" i="18" s="1"/>
  <c r="K53" i="8"/>
  <c r="AA53" i="8" s="1"/>
  <c r="E46" i="18" s="1"/>
  <c r="K51" i="8"/>
  <c r="AA51" i="8" s="1"/>
  <c r="E44" i="18" s="1"/>
  <c r="K49" i="8"/>
  <c r="AA49" i="8" s="1"/>
  <c r="E42" i="18" s="1"/>
  <c r="K47" i="8"/>
  <c r="AA47" i="8" s="1"/>
  <c r="E40" i="18" s="1"/>
  <c r="K45" i="8"/>
  <c r="AA45" i="8" s="1"/>
  <c r="E38" i="18" s="1"/>
  <c r="K43" i="8"/>
  <c r="AA43" i="8" s="1"/>
  <c r="E36" i="18" s="1"/>
  <c r="K41" i="8"/>
  <c r="AA41" i="8" s="1"/>
  <c r="E34" i="18" s="1"/>
  <c r="K39" i="8"/>
  <c r="AA39" i="8" s="1"/>
  <c r="E32" i="18" s="1"/>
  <c r="K37" i="8"/>
  <c r="AA37" i="8" s="1"/>
  <c r="E30" i="18" s="1"/>
  <c r="K35" i="8"/>
  <c r="AA35" i="8" s="1"/>
  <c r="E28" i="18" s="1"/>
  <c r="K33" i="8"/>
  <c r="AA33" i="8" s="1"/>
  <c r="E26" i="18" s="1"/>
  <c r="K31" i="8"/>
  <c r="AA31" i="8" s="1"/>
  <c r="E24" i="18" s="1"/>
  <c r="K29" i="8"/>
  <c r="AA29" i="8" s="1"/>
  <c r="E22" i="18" s="1"/>
  <c r="K27" i="8"/>
  <c r="AA27" i="8" s="1"/>
  <c r="E20" i="18" s="1"/>
  <c r="K25" i="8"/>
  <c r="AA25" i="8" s="1"/>
  <c r="E18" i="18" s="1"/>
  <c r="K23" i="8"/>
  <c r="AA23" i="8" s="1"/>
  <c r="E16" i="18" s="1"/>
  <c r="K21" i="8"/>
  <c r="AA21" i="8" s="1"/>
  <c r="E14" i="18" s="1"/>
  <c r="K19" i="8"/>
  <c r="AA19" i="8" s="1"/>
  <c r="E12" i="18" s="1"/>
  <c r="K17" i="8"/>
  <c r="AA17" i="8" s="1"/>
  <c r="E10" i="18" s="1"/>
  <c r="K15" i="8"/>
  <c r="AA15" i="8" s="1"/>
  <c r="E8" i="18" s="1"/>
  <c r="K13" i="8"/>
  <c r="AA13" i="8" s="1"/>
  <c r="E6" i="18" s="1"/>
  <c r="K11" i="8"/>
  <c r="AA11" i="8" s="1"/>
  <c r="E4" i="18" s="1"/>
  <c r="K9" i="8"/>
  <c r="K7" i="8"/>
  <c r="K5" i="8"/>
  <c r="M118" i="8"/>
  <c r="AB118" i="8" s="1"/>
  <c r="F111" i="18" s="1"/>
  <c r="M116" i="8"/>
  <c r="AB116" i="8" s="1"/>
  <c r="F109" i="18" s="1"/>
  <c r="M114" i="8"/>
  <c r="AB114" i="8" s="1"/>
  <c r="F107" i="18" s="1"/>
  <c r="M112" i="8"/>
  <c r="AB112" i="8" s="1"/>
  <c r="F105" i="18" s="1"/>
  <c r="M110" i="8"/>
  <c r="AB110" i="8" s="1"/>
  <c r="F103" i="18" s="1"/>
  <c r="M108" i="8"/>
  <c r="AB108" i="8" s="1"/>
  <c r="F101" i="18" s="1"/>
  <c r="M106" i="8"/>
  <c r="AB106" i="8" s="1"/>
  <c r="F99" i="18" s="1"/>
  <c r="M104" i="8"/>
  <c r="AB104" i="8" s="1"/>
  <c r="F97" i="18" s="1"/>
  <c r="M102" i="8"/>
  <c r="AB102" i="8" s="1"/>
  <c r="F95" i="18" s="1"/>
  <c r="M100" i="8"/>
  <c r="AB100" i="8" s="1"/>
  <c r="F93" i="18" s="1"/>
  <c r="M98" i="8"/>
  <c r="AB98" i="8" s="1"/>
  <c r="F91" i="18" s="1"/>
  <c r="M96" i="8"/>
  <c r="AB96" i="8" s="1"/>
  <c r="F89" i="18" s="1"/>
  <c r="M94" i="8"/>
  <c r="AB94" i="8" s="1"/>
  <c r="F87" i="18" s="1"/>
  <c r="M92" i="8"/>
  <c r="AB92" i="8" s="1"/>
  <c r="F85" i="18" s="1"/>
  <c r="M90" i="8"/>
  <c r="AB90" i="8" s="1"/>
  <c r="F83" i="18" s="1"/>
  <c r="M88" i="8"/>
  <c r="AB88" i="8" s="1"/>
  <c r="F81" i="18" s="1"/>
  <c r="M86" i="8"/>
  <c r="AB86" i="8" s="1"/>
  <c r="F79" i="18" s="1"/>
  <c r="M84" i="8"/>
  <c r="AB84" i="8" s="1"/>
  <c r="F77" i="18" s="1"/>
  <c r="M82" i="8"/>
  <c r="AB82" i="8" s="1"/>
  <c r="F75" i="18" s="1"/>
  <c r="M80" i="8"/>
  <c r="AB80" i="8" s="1"/>
  <c r="F73" i="18" s="1"/>
  <c r="M78" i="8"/>
  <c r="AB78" i="8" s="1"/>
  <c r="F71" i="18" s="1"/>
  <c r="M76" i="8"/>
  <c r="AB76" i="8" s="1"/>
  <c r="F69" i="18" s="1"/>
  <c r="M74" i="8"/>
  <c r="AB74" i="8" s="1"/>
  <c r="F67" i="18" s="1"/>
  <c r="M72" i="8"/>
  <c r="AB72" i="8" s="1"/>
  <c r="F65" i="18" s="1"/>
  <c r="M70" i="8"/>
  <c r="AB70" i="8" s="1"/>
  <c r="F63" i="18" s="1"/>
  <c r="M68" i="8"/>
  <c r="AB68" i="8" s="1"/>
  <c r="F61" i="18" s="1"/>
  <c r="M66" i="8"/>
  <c r="AB66" i="8" s="1"/>
  <c r="F59" i="18" s="1"/>
  <c r="M64" i="8"/>
  <c r="AB64" i="8" s="1"/>
  <c r="F57" i="18" s="1"/>
  <c r="M62" i="8"/>
  <c r="AB62" i="8" s="1"/>
  <c r="F55" i="18" s="1"/>
  <c r="M60" i="8"/>
  <c r="AB60" i="8" s="1"/>
  <c r="F53" i="18" s="1"/>
  <c r="M58" i="8"/>
  <c r="AB58" i="8" s="1"/>
  <c r="F51" i="18" s="1"/>
  <c r="M56" i="8"/>
  <c r="AB56" i="8" s="1"/>
  <c r="F49" i="18" s="1"/>
  <c r="M54" i="8"/>
  <c r="AB54" i="8" s="1"/>
  <c r="F47" i="18" s="1"/>
  <c r="M52" i="8"/>
  <c r="AB52" i="8" s="1"/>
  <c r="F45" i="18" s="1"/>
  <c r="M50" i="8"/>
  <c r="AB50" i="8" s="1"/>
  <c r="F43" i="18" s="1"/>
  <c r="M48" i="8"/>
  <c r="AB48" i="8" s="1"/>
  <c r="F41" i="18" s="1"/>
  <c r="M46" i="8"/>
  <c r="AB46" i="8" s="1"/>
  <c r="F39" i="18" s="1"/>
  <c r="M44" i="8"/>
  <c r="AB44" i="8" s="1"/>
  <c r="F37" i="18" s="1"/>
  <c r="M42" i="8"/>
  <c r="AB42" i="8" s="1"/>
  <c r="F35" i="18" s="1"/>
  <c r="M40" i="8"/>
  <c r="AB40" i="8" s="1"/>
  <c r="F33" i="18" s="1"/>
  <c r="M38" i="8"/>
  <c r="AB38" i="8" s="1"/>
  <c r="F31" i="18" s="1"/>
  <c r="M36" i="8"/>
  <c r="AB36" i="8" s="1"/>
  <c r="F29" i="18" s="1"/>
  <c r="M34" i="8"/>
  <c r="AB34" i="8" s="1"/>
  <c r="F27" i="18" s="1"/>
  <c r="M32" i="8"/>
  <c r="AB32" i="8" s="1"/>
  <c r="F25" i="18" s="1"/>
  <c r="M30" i="8"/>
  <c r="AB30" i="8" s="1"/>
  <c r="F23" i="18" s="1"/>
  <c r="M28" i="8"/>
  <c r="AB28" i="8" s="1"/>
  <c r="F21" i="18" s="1"/>
  <c r="M26" i="8"/>
  <c r="AB26" i="8" s="1"/>
  <c r="F19" i="18" s="1"/>
  <c r="M24" i="8"/>
  <c r="AB24" i="8" s="1"/>
  <c r="F17" i="18" s="1"/>
  <c r="M22" i="8"/>
  <c r="AB22" i="8" s="1"/>
  <c r="F15" i="18" s="1"/>
  <c r="M20" i="8"/>
  <c r="AB20" i="8" s="1"/>
  <c r="F13" i="18" s="1"/>
  <c r="M18" i="8"/>
  <c r="AB18" i="8" s="1"/>
  <c r="F11" i="18" s="1"/>
  <c r="M16" i="8"/>
  <c r="AB16" i="8" s="1"/>
  <c r="F9" i="18" s="1"/>
  <c r="M14" i="8"/>
  <c r="AB14" i="8" s="1"/>
  <c r="F7" i="18" s="1"/>
  <c r="M12" i="8"/>
  <c r="AB12" i="8" s="1"/>
  <c r="F5" i="18" s="1"/>
  <c r="M10" i="8"/>
  <c r="AB10" i="8" s="1"/>
  <c r="F3" i="18" s="1"/>
  <c r="M8" i="8"/>
  <c r="M6" i="8"/>
  <c r="M4" i="8"/>
  <c r="M26" i="1"/>
  <c r="M22" i="1"/>
  <c r="M18" i="1"/>
  <c r="L27" i="1"/>
  <c r="L28" i="1"/>
  <c r="L29" i="1"/>
  <c r="L26" i="1"/>
  <c r="L23" i="1"/>
  <c r="L24" i="1"/>
  <c r="L22" i="1"/>
  <c r="L18" i="1"/>
  <c r="K26" i="1"/>
  <c r="K27" i="1"/>
  <c r="K28" i="1"/>
  <c r="K29" i="1"/>
  <c r="K23" i="1"/>
  <c r="K24" i="1"/>
  <c r="K22" i="1"/>
  <c r="K20" i="1"/>
  <c r="J29" i="1"/>
  <c r="J27" i="1"/>
  <c r="J28" i="1"/>
  <c r="J26" i="1"/>
  <c r="J24" i="1"/>
  <c r="J23" i="1"/>
  <c r="J22" i="1"/>
  <c r="J20" i="1"/>
  <c r="M123" i="8" l="1"/>
  <c r="M173" i="8"/>
  <c r="M174" i="8" s="1"/>
  <c r="K123" i="8"/>
  <c r="K173" i="8"/>
  <c r="K174" i="8" s="1"/>
  <c r="O126" i="8"/>
  <c r="A134" i="8" s="1"/>
  <c r="O175" i="8"/>
  <c r="O177" i="8" s="1"/>
  <c r="J3" i="17"/>
  <c r="B190" i="8"/>
  <c r="Q126" i="8"/>
  <c r="Q175" i="8"/>
  <c r="Q177" i="8" s="1"/>
  <c r="B149" i="8"/>
  <c r="B169" i="8" s="1"/>
  <c r="A136" i="8"/>
  <c r="H139" i="8"/>
  <c r="M124" i="8"/>
  <c r="K124" i="8"/>
  <c r="M13" i="1"/>
  <c r="M8" i="1"/>
  <c r="M3" i="1"/>
  <c r="L8" i="1"/>
  <c r="L9" i="1"/>
  <c r="L10" i="1"/>
  <c r="L11" i="1"/>
  <c r="L13" i="1"/>
  <c r="L14" i="1"/>
  <c r="L15" i="1"/>
  <c r="L16" i="1"/>
  <c r="L19" i="1"/>
  <c r="L20" i="1"/>
  <c r="L4" i="1"/>
  <c r="L5" i="1"/>
  <c r="L6" i="1"/>
  <c r="L3" i="1"/>
  <c r="J4" i="1"/>
  <c r="J5" i="1"/>
  <c r="J6" i="1"/>
  <c r="J8" i="1"/>
  <c r="J9" i="1"/>
  <c r="J10" i="1"/>
  <c r="J11" i="1"/>
  <c r="J13" i="1"/>
  <c r="J14" i="1"/>
  <c r="J15" i="1"/>
  <c r="J16" i="1"/>
  <c r="J18" i="1"/>
  <c r="J19" i="1"/>
  <c r="J3" i="1"/>
  <c r="K3" i="1" s="1"/>
  <c r="K4" i="1"/>
  <c r="K5" i="1"/>
  <c r="K6" i="1"/>
  <c r="K8" i="1"/>
  <c r="K9" i="1"/>
  <c r="K10" i="1"/>
  <c r="K11" i="1"/>
  <c r="K13" i="1"/>
  <c r="K14" i="1"/>
  <c r="K15" i="1"/>
  <c r="K16" i="1"/>
  <c r="K18" i="1"/>
  <c r="K19" i="1"/>
  <c r="K126" i="8" l="1"/>
  <c r="K175" i="8"/>
  <c r="K177" i="8" s="1"/>
  <c r="E168" i="8"/>
  <c r="I180" i="8"/>
  <c r="E167" i="8"/>
  <c r="H180" i="8"/>
  <c r="M126" i="8"/>
  <c r="A133" i="8" s="1"/>
  <c r="M175" i="8"/>
  <c r="M177" i="8" s="1"/>
  <c r="I139" i="8"/>
  <c r="A135" i="8"/>
  <c r="F139" i="8"/>
  <c r="A132" i="8"/>
  <c r="G139" i="8"/>
  <c r="B141" i="8" a="1"/>
  <c r="E166" i="8" l="1"/>
  <c r="G180" i="8"/>
  <c r="H3" i="17"/>
  <c r="B188" i="8"/>
  <c r="I3" i="17"/>
  <c r="B189" i="8"/>
  <c r="E165" i="8"/>
  <c r="E170" i="8" s="1"/>
  <c r="F180" i="8"/>
  <c r="K139" i="8"/>
  <c r="B141" i="8"/>
  <c r="B144" i="8"/>
  <c r="B164" i="8" s="1"/>
  <c r="B148" i="8"/>
  <c r="B168" i="8" s="1"/>
  <c r="B142" i="8"/>
  <c r="B162" i="8" s="1"/>
  <c r="B146" i="8"/>
  <c r="B166" i="8" s="1"/>
  <c r="B147" i="8"/>
  <c r="B167" i="8" s="1"/>
  <c r="B143" i="8"/>
  <c r="B163" i="8" s="1"/>
  <c r="B145" i="8"/>
  <c r="B165" i="8" s="1"/>
  <c r="B150" i="8" l="1"/>
  <c r="B151" i="8" s="1"/>
  <c r="B161" i="8"/>
  <c r="F3" i="17"/>
  <c r="K180" i="8"/>
  <c r="K3" i="17" s="1"/>
  <c r="B186" i="8"/>
  <c r="G3" i="17"/>
  <c r="B187" i="8"/>
  <c r="B192" i="8" l="1"/>
  <c r="B193" i="8" s="1"/>
</calcChain>
</file>

<file path=xl/sharedStrings.xml><?xml version="1.0" encoding="utf-8"?>
<sst xmlns="http://schemas.openxmlformats.org/spreadsheetml/2006/main" count="3830" uniqueCount="1809">
  <si>
    <t>dias</t>
  </si>
  <si>
    <t>anual</t>
  </si>
  <si>
    <t>ùltimo año</t>
  </si>
  <si>
    <t>ùlt 6 meses</t>
  </si>
  <si>
    <t>ùlt mes</t>
  </si>
  <si>
    <t>Plazos</t>
  </si>
  <si>
    <t>Rentabilidad Efectiva</t>
  </si>
  <si>
    <t>Accorenta</t>
  </si>
  <si>
    <t>Correval</t>
  </si>
  <si>
    <t>Alianza fiduciaria</t>
  </si>
  <si>
    <t>Fiduprevisora alta liq</t>
  </si>
  <si>
    <t>Occivalores</t>
  </si>
  <si>
    <t>Fiduprevisora fondo efectivo</t>
  </si>
  <si>
    <t>Servivalores</t>
  </si>
  <si>
    <t>Ultravalores</t>
  </si>
  <si>
    <t>Fondo de inversiòn</t>
  </si>
  <si>
    <t>Portafolio</t>
  </si>
  <si>
    <t>Cartera</t>
  </si>
  <si>
    <t>Fiduciarias</t>
  </si>
  <si>
    <t>Comisionistas de bolsa</t>
  </si>
  <si>
    <t>T.N.M.V.</t>
  </si>
  <si>
    <t>Rent-Trimestral</t>
  </si>
  <si>
    <t>Rentab.</t>
  </si>
  <si>
    <t>Rent. Portafolio 
(Millones -  trimestral</t>
  </si>
  <si>
    <t>Monto a invertir en millones</t>
  </si>
  <si>
    <t>Acciones</t>
  </si>
  <si>
    <t>Ecopetrol</t>
  </si>
  <si>
    <t>N.A</t>
  </si>
  <si>
    <t>ULTRA ACCIÒN ISA</t>
  </si>
  <si>
    <t>fecha</t>
  </si>
  <si>
    <t>Precio Cierre</t>
  </si>
  <si>
    <t>Nemotecnico</t>
  </si>
  <si>
    <t>Cantidad</t>
  </si>
  <si>
    <t>Volumen</t>
  </si>
  <si>
    <t xml:space="preserve">BCOLOMBIA </t>
  </si>
  <si>
    <t>FECHA</t>
  </si>
  <si>
    <t>VALOR DE LA UNIDAD ($)</t>
  </si>
  <si>
    <t>VALOR DEL FONDO ($)</t>
  </si>
  <si>
    <t>NÚMERO DE UNIDADES</t>
  </si>
  <si>
    <t>NÚMERO DE SUSCRIPTORES</t>
  </si>
  <si>
    <t>RENT. 30 DIAS (%)</t>
  </si>
  <si>
    <t>RENT. 180 DIAS (%)</t>
  </si>
  <si>
    <t>2,913.195982</t>
  </si>
  <si>
    <t>21,424,640,822.75</t>
  </si>
  <si>
    <t>7,354,342.431861</t>
  </si>
  <si>
    <t>305.00</t>
  </si>
  <si>
    <t>2,913.566781</t>
  </si>
  <si>
    <t>20,561,058,719.87</t>
  </si>
  <si>
    <t>7,057,006.159582</t>
  </si>
  <si>
    <t>2,913.857718</t>
  </si>
  <si>
    <t>20,563,015,636.06</t>
  </si>
  <si>
    <t>7,056,973.135316</t>
  </si>
  <si>
    <t>2,914.162984</t>
  </si>
  <si>
    <t>20,565,068,546.32</t>
  </si>
  <si>
    <t>7,056,938.359052</t>
  </si>
  <si>
    <t>2,914.480985</t>
  </si>
  <si>
    <t>20,530,467,433.13</t>
  </si>
  <si>
    <t>7,044,296.236206</t>
  </si>
  <si>
    <t>304.00</t>
  </si>
  <si>
    <t>2,915.343924</t>
  </si>
  <si>
    <t>19,386,768,780.42</t>
  </si>
  <si>
    <t>6,649,907.964828</t>
  </si>
  <si>
    <t>303.00</t>
  </si>
  <si>
    <t>2,915.649795</t>
  </si>
  <si>
    <t>17,045,935,686.84</t>
  </si>
  <si>
    <t>5,846,359.091573</t>
  </si>
  <si>
    <t>2,915.921836</t>
  </si>
  <si>
    <t>16,897,675,971.01</t>
  </si>
  <si>
    <t>5,794,968.768501</t>
  </si>
  <si>
    <t>2,916.323512</t>
  </si>
  <si>
    <t>16,596,010,419.19</t>
  </si>
  <si>
    <t>5,690,730.246799</t>
  </si>
  <si>
    <t>2,916.629906</t>
  </si>
  <si>
    <t>16,597,680,004.46</t>
  </si>
  <si>
    <t>5,690,704.868079</t>
  </si>
  <si>
    <t>2,916.934212</t>
  </si>
  <si>
    <t>16,599,338,474.14</t>
  </si>
  <si>
    <t>5,690,679.757484</t>
  </si>
  <si>
    <t>2,917.528318</t>
  </si>
  <si>
    <t>16,754,849,576.79</t>
  </si>
  <si>
    <t>5,742,823.291009</t>
  </si>
  <si>
    <t>2,917.769010</t>
  </si>
  <si>
    <t>16,583,006,012.10</t>
  </si>
  <si>
    <t>5,683,454.020954</t>
  </si>
  <si>
    <t>2,918.182140</t>
  </si>
  <si>
    <t>17,286,927,038.56</t>
  </si>
  <si>
    <t>5,923,868.425348</t>
  </si>
  <si>
    <t>301.00</t>
  </si>
  <si>
    <t>2,918.452166</t>
  </si>
  <si>
    <t>16,405,495,737.00</t>
  </si>
  <si>
    <t>5,621,300.197455</t>
  </si>
  <si>
    <t>2,918.884858</t>
  </si>
  <si>
    <t>16,406,553,528.98</t>
  </si>
  <si>
    <t>5,620,829.298564</t>
  </si>
  <si>
    <t>2,919.188586</t>
  </si>
  <si>
    <t>16,408,188,910.57</t>
  </si>
  <si>
    <t>5,620,804.695271</t>
  </si>
  <si>
    <t>2,919.497613</t>
  </si>
  <si>
    <t>16,409,852,766.62</t>
  </si>
  <si>
    <t>5,620,779.648372</t>
  </si>
  <si>
    <t>2,919.933951</t>
  </si>
  <si>
    <t>17,042,752,099.68</t>
  </si>
  <si>
    <t>5,836,690.961398</t>
  </si>
  <si>
    <t>2,919.666610</t>
  </si>
  <si>
    <t>16,970,262,283.90</t>
  </si>
  <si>
    <t>5,812,397.287340</t>
  </si>
  <si>
    <t>300.00</t>
  </si>
  <si>
    <t>2,920.016633</t>
  </si>
  <si>
    <t>17,446,986,416.46</t>
  </si>
  <si>
    <t>5,974,961.313332</t>
  </si>
  <si>
    <t>2,920.483075</t>
  </si>
  <si>
    <t>17,301,906,530.29</t>
  </si>
  <si>
    <t>5,924,330.354248</t>
  </si>
  <si>
    <t>2,920.877190</t>
  </si>
  <si>
    <t>17,625,738,333.16</t>
  </si>
  <si>
    <t>6,034,398.979014</t>
  </si>
  <si>
    <t>2,921.199902</t>
  </si>
  <si>
    <t>17,627,599,871.97</t>
  </si>
  <si>
    <t>6,034,369.595830</t>
  </si>
  <si>
    <t>2,921.496139</t>
  </si>
  <si>
    <t>17,629,309,082.83</t>
  </si>
  <si>
    <t>6,034,342.762768</t>
  </si>
  <si>
    <t>2,921.848638</t>
  </si>
  <si>
    <t>17,163,833,248.56</t>
  </si>
  <si>
    <t>5,874,306.090102</t>
  </si>
  <si>
    <t>2,922.114043</t>
  </si>
  <si>
    <t>17,144,429,879.31</t>
  </si>
  <si>
    <t>5,867,132.366165</t>
  </si>
  <si>
    <t>2,922.432982</t>
  </si>
  <si>
    <t>17,211,951,685.70</t>
  </si>
  <si>
    <t>5,889,596.713325</t>
  </si>
  <si>
    <t>302.00</t>
  </si>
  <si>
    <t>2,922.847473</t>
  </si>
  <si>
    <t>17,162,059,435.96</t>
  </si>
  <si>
    <t>5,871,691.764451</t>
  </si>
  <si>
    <t>2,923.200560</t>
  </si>
  <si>
    <t>17,144,195,385.27</t>
  </si>
  <si>
    <t>5,864,871.408368</t>
  </si>
  <si>
    <t>2,923.507428</t>
  </si>
  <si>
    <t>17,145,924,246.39</t>
  </si>
  <si>
    <t>5,864,847.163436</t>
  </si>
  <si>
    <t>2,923.815774</t>
  </si>
  <si>
    <t>17,147,661,334.89</t>
  </si>
  <si>
    <t>5,864,822.772822</t>
  </si>
  <si>
    <t>2,924.191501</t>
  </si>
  <si>
    <t>17,189,141,959.66</t>
  </si>
  <si>
    <t>5,878,254.537633</t>
  </si>
  <si>
    <t>2,924.583515</t>
  </si>
  <si>
    <t>17,119,998,644.94</t>
  </si>
  <si>
    <t>5,853,824.504287</t>
  </si>
  <si>
    <t>2,925.161666</t>
  </si>
  <si>
    <t>19,224,725,754.20</t>
  </si>
  <si>
    <t>6,572,192.565510</t>
  </si>
  <si>
    <t>2,925.556956</t>
  </si>
  <si>
    <t>19,194,081,364.01</t>
  </si>
  <si>
    <t>6,560,829.836057</t>
  </si>
  <si>
    <t>2,925.786198</t>
  </si>
  <si>
    <t>17,101,194,674.89</t>
  </si>
  <si>
    <t>5,844,991.232299</t>
  </si>
  <si>
    <t>2,926.088401</t>
  </si>
  <si>
    <t>17,102,885,936.31</t>
  </si>
  <si>
    <t>5,844,965.562375</t>
  </si>
  <si>
    <t>2,926.387556</t>
  </si>
  <si>
    <t>17,104,560,066.35</t>
  </si>
  <si>
    <t>5,844,940.131487</t>
  </si>
  <si>
    <t>2,926.684833</t>
  </si>
  <si>
    <t>17,106,223,727.88</t>
  </si>
  <si>
    <t>5,844,914.879456</t>
  </si>
  <si>
    <t>2,927.367729</t>
  </si>
  <si>
    <t>17,113,532,650.14</t>
  </si>
  <si>
    <t>5,846,048.134167</t>
  </si>
  <si>
    <t>2,928.053664</t>
  </si>
  <si>
    <t>17,020,843,820.58</t>
  </si>
  <si>
    <t>5,813,023.179817</t>
  </si>
  <si>
    <t>2,928.339545</t>
  </si>
  <si>
    <t>17,022,435,493.77</t>
  </si>
  <si>
    <t>5,812,999.220953</t>
  </si>
  <si>
    <t>2,928.628605</t>
  </si>
  <si>
    <t>17,024,044,805.25</t>
  </si>
  <si>
    <t>5,812,974.979547</t>
  </si>
  <si>
    <t>2,928.917808</t>
  </si>
  <si>
    <t>17,025,654,803.20</t>
  </si>
  <si>
    <t>5,812,950.693494</t>
  </si>
  <si>
    <t>2,929.206349</t>
  </si>
  <si>
    <t>17,027,261,117.74</t>
  </si>
  <si>
    <t>5,812,926.468479</t>
  </si>
  <si>
    <t>2,929.586842</t>
  </si>
  <si>
    <t>17,461,708,265.53</t>
  </si>
  <si>
    <t>5,960,467.877310</t>
  </si>
  <si>
    <t>2,929.908646</t>
  </si>
  <si>
    <t>17,564,607,114.49</t>
  </si>
  <si>
    <t>5,994,933.370523</t>
  </si>
  <si>
    <t>2,930.310437</t>
  </si>
  <si>
    <t>19,760,487,357.53</t>
  </si>
  <si>
    <t>6,743,479.157710</t>
  </si>
  <si>
    <t>2,930.612683</t>
  </si>
  <si>
    <t>19,355,226,469.57</t>
  </si>
  <si>
    <t>6,604,498.295475</t>
  </si>
  <si>
    <t>2,930.879020</t>
  </si>
  <si>
    <t>17,113,505,674.44</t>
  </si>
  <si>
    <t>5,839,035.169196</t>
  </si>
  <si>
    <t>2,931.150741</t>
  </si>
  <si>
    <t>17,115,026,851.38</t>
  </si>
  <si>
    <t>5,839,012.853205</t>
  </si>
  <si>
    <t>2,931.425783</t>
  </si>
  <si>
    <t>17,116,566,960.32</t>
  </si>
  <si>
    <t>5,838,990.384673</t>
  </si>
  <si>
    <t>2,931.850995</t>
  </si>
  <si>
    <t>17,079,972,400.99</t>
  </si>
  <si>
    <t>5,825,661.819144</t>
  </si>
  <si>
    <t>2,931.993417</t>
  </si>
  <si>
    <t>17,410,976,888.17</t>
  </si>
  <si>
    <t>5,938,272.844413</t>
  </si>
  <si>
    <t>2,932.301124</t>
  </si>
  <si>
    <t>16,951,479,698.09</t>
  </si>
  <si>
    <t>5,780,947.788529</t>
  </si>
  <si>
    <t>2,932.551256</t>
  </si>
  <si>
    <t>16,721,499,694.77</t>
  </si>
  <si>
    <t>5,702,031.519673</t>
  </si>
  <si>
    <t>2,932.680862</t>
  </si>
  <si>
    <t>16,826,722,807.27</t>
  </si>
  <si>
    <t>5,737,659.022262</t>
  </si>
  <si>
    <t>299.00</t>
  </si>
  <si>
    <t>2,932.949690</t>
  </si>
  <si>
    <t>16,828,205,245.65</t>
  </si>
  <si>
    <t>5,737,638.563330</t>
  </si>
  <si>
    <t>2,933.215859</t>
  </si>
  <si>
    <t>16,829,673,077.67</t>
  </si>
  <si>
    <t>5,737,618.329736</t>
  </si>
  <si>
    <t>2,933.683359</t>
  </si>
  <si>
    <t>17,085,923,800.85</t>
  </si>
  <si>
    <t>5,824,051.784060</t>
  </si>
  <si>
    <t>2,933.972085</t>
  </si>
  <si>
    <t>17,481,618,237.67</t>
  </si>
  <si>
    <t>5,958,345.114136</t>
  </si>
  <si>
    <t>2,934.450602</t>
  </si>
  <si>
    <t>17,085,722,995.64</t>
  </si>
  <si>
    <t>5,822,460.594155</t>
  </si>
  <si>
    <t>2,934.824884</t>
  </si>
  <si>
    <t>17,166,466,793.89</t>
  </si>
  <si>
    <t>5,849,230.353565</t>
  </si>
  <si>
    <t>2,934.996973</t>
  </si>
  <si>
    <t>17,069,639,472.86</t>
  </si>
  <si>
    <t>5,815,896.789635</t>
  </si>
  <si>
    <t>2,935.255418</t>
  </si>
  <si>
    <t>17,071,080,993.91</t>
  </si>
  <si>
    <t>5,815,875.814154</t>
  </si>
  <si>
    <t>2,935.655358</t>
  </si>
  <si>
    <t>17,073,307,235.49</t>
  </si>
  <si>
    <t>5,815,841.832034</t>
  </si>
  <si>
    <t>2,935.650664</t>
  </si>
  <si>
    <t>17,062,027,741.67</t>
  </si>
  <si>
    <t>5,812,008.884743</t>
  </si>
  <si>
    <t>2,935.863253</t>
  </si>
  <si>
    <t>18,430,724,919.90</t>
  </si>
  <si>
    <t>6,277,787.257655</t>
  </si>
  <si>
    <t>2,936.075142</t>
  </si>
  <si>
    <t>18,420,383,122.30</t>
  </si>
  <si>
    <t>6,273,811.885398</t>
  </si>
  <si>
    <t>2,936.325061</t>
  </si>
  <si>
    <t>17,122,323,656.47</t>
  </si>
  <si>
    <t>5,831,208.500682</t>
  </si>
  <si>
    <t>2,936.526251</t>
  </si>
  <si>
    <t>17,213,373,594.69</t>
  </si>
  <si>
    <t>5,861,814.989336</t>
  </si>
  <si>
    <t>2,936.781276</t>
  </si>
  <si>
    <t>17,214,806,825.01</t>
  </si>
  <si>
    <t>5,861,793.987075</t>
  </si>
  <si>
    <t>2,937.026845</t>
  </si>
  <si>
    <t>17,216,187,107.59</t>
  </si>
  <si>
    <t>5,861,773.833256</t>
  </si>
  <si>
    <t>2,937.370349</t>
  </si>
  <si>
    <t>17,269,334,357.62</t>
  </si>
  <si>
    <t>5,879,181.821080</t>
  </si>
  <si>
    <t>2,937.663013</t>
  </si>
  <si>
    <t>17,114,955,103.01</t>
  </si>
  <si>
    <t>5,826,044.385374</t>
  </si>
  <si>
    <t>306.00</t>
  </si>
  <si>
    <t>2,937.920175</t>
  </si>
  <si>
    <t>17,116,396,298.99</t>
  </si>
  <si>
    <t>5,826,024.969855</t>
  </si>
  <si>
    <t>2,938.170613</t>
  </si>
  <si>
    <t>17,081,938,939.91</t>
  </si>
  <si>
    <t>5,813,800.895132</t>
  </si>
  <si>
    <t>2,938.461978</t>
  </si>
  <si>
    <t>18,819,653,459.35</t>
  </si>
  <si>
    <t>6,404,593.151196</t>
  </si>
  <si>
    <t>2,938.708305</t>
  </si>
  <si>
    <t>18,821,164,697.48</t>
  </si>
  <si>
    <t>6,404,570.560970</t>
  </si>
  <si>
    <t>2,938.959635</t>
  </si>
  <si>
    <t>18,822,706,485.24</t>
  </si>
  <si>
    <t>6,404,547.466757</t>
  </si>
  <si>
    <t>2,939.283019</t>
  </si>
  <si>
    <t>18,952,432,930.45</t>
  </si>
  <si>
    <t>6,447,978.234127</t>
  </si>
  <si>
    <t>2,939.439574</t>
  </si>
  <si>
    <t>20,587,513,406.12</t>
  </si>
  <si>
    <t>7,003,890.669576</t>
  </si>
  <si>
    <t>308.00</t>
  </si>
  <si>
    <t>2,939.698544</t>
  </si>
  <si>
    <t>20,490,236,643.21</t>
  </si>
  <si>
    <t>6,970,182.941047</t>
  </si>
  <si>
    <t>2,939.960301</t>
  </si>
  <si>
    <t>22,760,888,564.58</t>
  </si>
  <si>
    <t>7,741,903.370885</t>
  </si>
  <si>
    <t>2,940.245433</t>
  </si>
  <si>
    <t>22,875,943,735.03</t>
  </si>
  <si>
    <t>7,780,283.740357</t>
  </si>
  <si>
    <t>2,940.480376</t>
  </si>
  <si>
    <t>22,877,687,659.27</t>
  </si>
  <si>
    <t>7,780,255.173949</t>
  </si>
  <si>
    <t>2,940.713622</t>
  </si>
  <si>
    <t>22,879,419,043.80</t>
  </si>
  <si>
    <t>7,780,226.837675</t>
  </si>
  <si>
    <t>2,940.975818</t>
  </si>
  <si>
    <t>22,881,364,247.12</t>
  </si>
  <si>
    <t>7,780,194.623525</t>
  </si>
  <si>
    <t>2,941.134545</t>
  </si>
  <si>
    <t>19,018,066,455.08</t>
  </si>
  <si>
    <t>6,466,234.768964</t>
  </si>
  <si>
    <t>2,941.404984</t>
  </si>
  <si>
    <t>19,408,274,733.77</t>
  </si>
  <si>
    <t>6,598,300.757408</t>
  </si>
  <si>
    <t>2,941.810827</t>
  </si>
  <si>
    <t>21,753,120,739.52</t>
  </si>
  <si>
    <t>7,394,466.204240</t>
  </si>
  <si>
    <t>2,942.097780</t>
  </si>
  <si>
    <t>20,598,634,692.96</t>
  </si>
  <si>
    <t>7,001,342.658625</t>
  </si>
  <si>
    <t>2,942.344498</t>
  </si>
  <si>
    <t>20,600,282,837.80</t>
  </si>
  <si>
    <t>7,001,315.737094</t>
  </si>
  <si>
    <t>2,942.684261</t>
  </si>
  <si>
    <t>20,602,550,320.71</t>
  </si>
  <si>
    <t>7,001,277.912741</t>
  </si>
  <si>
    <t>2,942.923924</t>
  </si>
  <si>
    <t>20,263,876,853.28</t>
  </si>
  <si>
    <t>6,885,627.143816</t>
  </si>
  <si>
    <t>2,943.428631</t>
  </si>
  <si>
    <t>18,988,751,624.90</t>
  </si>
  <si>
    <t>6,451,235.618527</t>
  </si>
  <si>
    <t>2,943.720366</t>
  </si>
  <si>
    <t>18,979,877,843.26</t>
  </si>
  <si>
    <t>6,447,581.795634</t>
  </si>
  <si>
    <t>2,944.056797</t>
  </si>
  <si>
    <t>19,140,107,026.92</t>
  </si>
  <si>
    <t>6,501,269.624426</t>
  </si>
  <si>
    <t>2,943.703558</t>
  </si>
  <si>
    <t>18,999,431,919.99</t>
  </si>
  <si>
    <t>6,454,261.288762</t>
  </si>
  <si>
    <t>2,943.969469</t>
  </si>
  <si>
    <t>19,001,069,516.86</t>
  </si>
  <si>
    <t>6,454,234.568986</t>
  </si>
  <si>
    <t>2,944.196479</t>
  </si>
  <si>
    <t>19,002,467,991.01</t>
  </si>
  <si>
    <t>6,454,211.913691</t>
  </si>
  <si>
    <t>2,944.987316</t>
  </si>
  <si>
    <t>18,981,743,306.15</t>
  </si>
  <si>
    <t>6,445,441.446563</t>
  </si>
  <si>
    <t>2,945.251351</t>
  </si>
  <si>
    <t>18,771,221,796.93</t>
  </si>
  <si>
    <t>6,373,385.344703</t>
  </si>
  <si>
    <t>2,945.567197</t>
  </si>
  <si>
    <t>18,940,412,461.81</t>
  </si>
  <si>
    <t>6,430,141.020412</t>
  </si>
  <si>
    <t>2,945.841915</t>
  </si>
  <si>
    <t>18,643,474,903.90</t>
  </si>
  <si>
    <t>6,328,742.492586</t>
  </si>
  <si>
    <t>2,946.032537</t>
  </si>
  <si>
    <t>18,491,489,768.81</t>
  </si>
  <si>
    <t>6,276,743.225531</t>
  </si>
  <si>
    <t>2,946.273013</t>
  </si>
  <si>
    <t>18,492,938,852.35</t>
  </si>
  <si>
    <t>6,276,722.751338</t>
  </si>
  <si>
    <t>2,946.509733</t>
  </si>
  <si>
    <t>18,494,365,337.01</t>
  </si>
  <si>
    <t>6,276,702.611866</t>
  </si>
  <si>
    <t>2,946.737918</t>
  </si>
  <si>
    <t>18,495,740,700.60</t>
  </si>
  <si>
    <t>6,276,683.307199</t>
  </si>
  <si>
    <t>2,947.002639</t>
  </si>
  <si>
    <t>18,458,044,873.12</t>
  </si>
  <si>
    <t>6,263,328.247098</t>
  </si>
  <si>
    <t>2,947.158992</t>
  </si>
  <si>
    <t>18,536,410,850.23</t>
  </si>
  <si>
    <t>6,289,586.310256</t>
  </si>
  <si>
    <t>2,947.324268</t>
  </si>
  <si>
    <t>18,173,415,201.14</t>
  </si>
  <si>
    <t>6,166,072.528379</t>
  </si>
  <si>
    <t>2,947.469678</t>
  </si>
  <si>
    <t>19,879,450,511.25</t>
  </si>
  <si>
    <t>6,744,581.855966</t>
  </si>
  <si>
    <t>2,947.716174</t>
  </si>
  <si>
    <t>19,881,038,714.00</t>
  </si>
  <si>
    <t>6,744,556.646721</t>
  </si>
  <si>
    <t>2,947.959515</t>
  </si>
  <si>
    <t>19,882,606,153.14</t>
  </si>
  <si>
    <t>6,744,531.616521</t>
  </si>
  <si>
    <t>2,948.197181</t>
  </si>
  <si>
    <t>19,884,137,471.24</t>
  </si>
  <si>
    <t>6,744,507.321079</t>
  </si>
  <si>
    <t>2,948.237223</t>
  </si>
  <si>
    <t>20,163,001,010.14</t>
  </si>
  <si>
    <t>6,839,002.252886</t>
  </si>
  <si>
    <t>2,948.568210</t>
  </si>
  <si>
    <t>18,369,197,669.21</t>
  </si>
  <si>
    <t>6,229,870.350942</t>
  </si>
  <si>
    <t>2,948.728124</t>
  </si>
  <si>
    <t>18,167,484,994.68</t>
  </si>
  <si>
    <t>6,161,125.824661</t>
  </si>
  <si>
    <t>2,948.992886</t>
  </si>
  <si>
    <t>19,540,202,333.58</t>
  </si>
  <si>
    <t>6,626,059.501990</t>
  </si>
  <si>
    <t>2,949.236270</t>
  </si>
  <si>
    <t>19,541,744,714.02</t>
  </si>
  <si>
    <t>6,626,035.666522</t>
  </si>
  <si>
    <t>2,949.477759</t>
  </si>
  <si>
    <t>19,543,275,132.81</t>
  </si>
  <si>
    <t>6,626,012.036597</t>
  </si>
  <si>
    <t>2,949.695021</t>
  </si>
  <si>
    <t>19,416,575,262.51</t>
  </si>
  <si>
    <t>6,582,570.443478</t>
  </si>
  <si>
    <t>2,949.934018</t>
  </si>
  <si>
    <t>19,572,430,545.48</t>
  </si>
  <si>
    <t>6,634,870.619496</t>
  </si>
  <si>
    <t>2,949.978845</t>
  </si>
  <si>
    <t>19,575,053,525.72</t>
  </si>
  <si>
    <t>6,635,658.950198</t>
  </si>
  <si>
    <t>2,950.252204</t>
  </si>
  <si>
    <t>19,556,525,595.67</t>
  </si>
  <si>
    <t>6,628,763.998263</t>
  </si>
  <si>
    <t>2,950.566254</t>
  </si>
  <si>
    <t>19,127,960,822.06</t>
  </si>
  <si>
    <t>6,482,810.137250</t>
  </si>
  <si>
    <t>2,950.814772</t>
  </si>
  <si>
    <t>19,129,501,367.22</t>
  </si>
  <si>
    <t>6,482,786.228650</t>
  </si>
  <si>
    <t>2,951.062552</t>
  </si>
  <si>
    <t>19,131,037,353.31</t>
  </si>
  <si>
    <t>6,482,762.400392</t>
  </si>
  <si>
    <t>2,951.296063</t>
  </si>
  <si>
    <t>18,338,690,918.97</t>
  </si>
  <si>
    <t>6,213,775.415106</t>
  </si>
  <si>
    <t>2,951.579404</t>
  </si>
  <si>
    <t>18,293,403,845.26</t>
  </si>
  <si>
    <t>6,197,835.579307</t>
  </si>
  <si>
    <t>2,951.793177</t>
  </si>
  <si>
    <t>18,469,986,360.97</t>
  </si>
  <si>
    <t>6,257,208.839998</t>
  </si>
  <si>
    <t>2,951.886468</t>
  </si>
  <si>
    <t>18,450,820,683.97</t>
  </si>
  <si>
    <t>6,250,518.400347</t>
  </si>
  <si>
    <t>2,951.386455</t>
  </si>
  <si>
    <t>19,866,359,221.30</t>
  </si>
  <si>
    <t>6,731,195.498863</t>
  </si>
  <si>
    <t>2,951.593490</t>
  </si>
  <si>
    <t>19,867,686,297.66</t>
  </si>
  <si>
    <t>6,731,172.963002</t>
  </si>
  <si>
    <t>2,951.866214</t>
  </si>
  <si>
    <t>19,869,323,430.01</t>
  </si>
  <si>
    <t>6,731,105.676732</t>
  </si>
  <si>
    <t>2,952.120312</t>
  </si>
  <si>
    <t>19,870,958,836.41</t>
  </si>
  <si>
    <t>6,731,080.286815</t>
  </si>
  <si>
    <t>2,952.246961</t>
  </si>
  <si>
    <t>20,133,365,127.65</t>
  </si>
  <si>
    <t>6,819,675.113098</t>
  </si>
  <si>
    <t>2,952.299477</t>
  </si>
  <si>
    <t>20,067,407,172.29</t>
  </si>
  <si>
    <t>6,797,212.589246</t>
  </si>
  <si>
    <t>2,952.313709</t>
  </si>
  <si>
    <t>20,262,872,329.30</t>
  </si>
  <si>
    <t>6,863,387.270645</t>
  </si>
  <si>
    <t>2,951.884816</t>
  </si>
  <si>
    <t>20,205,865,956.58</t>
  </si>
  <si>
    <t>6,845,072.628532</t>
  </si>
  <si>
    <t>2,952.115617</t>
  </si>
  <si>
    <t>20,207,371,421.09</t>
  </si>
  <si>
    <t>6,845,047.431315</t>
  </si>
  <si>
    <t>2,952.367767</t>
  </si>
  <si>
    <t>20,209,021,139.92</t>
  </si>
  <si>
    <t>6,845,021.601240</t>
  </si>
  <si>
    <t>2,952.540280</t>
  </si>
  <si>
    <t>20,220,985,313.29</t>
  </si>
  <si>
    <t>6,848,673.818360</t>
  </si>
  <si>
    <t>2,952.753624</t>
  </si>
  <si>
    <t>18,058,533,475.75</t>
  </si>
  <si>
    <t>6,115,828.062650</t>
  </si>
  <si>
    <t>2,952.962831</t>
  </si>
  <si>
    <t>17,977,009,560.06</t>
  </si>
  <si>
    <t>6,087,787.279724</t>
  </si>
  <si>
    <t>2,953.337939</t>
  </si>
  <si>
    <t>21,166,649,009.10</t>
  </si>
  <si>
    <t>7,167,025.733691</t>
  </si>
  <si>
    <t>2,953.658352</t>
  </si>
  <si>
    <t>18,740,130,499.10</t>
  </si>
  <si>
    <t>6,344,718.401981</t>
  </si>
  <si>
    <t>2,953.916131</t>
  </si>
  <si>
    <t>18,741,691,670.33</t>
  </si>
  <si>
    <t>6,344,693.227287</t>
  </si>
  <si>
    <t>2,954.188665</t>
  </si>
  <si>
    <t>18,743,347,474.94</t>
  </si>
  <si>
    <t>6,344,668.401515</t>
  </si>
  <si>
    <t>2,954.557390</t>
  </si>
  <si>
    <t>18,567,501,670.78</t>
  </si>
  <si>
    <t>6,284,359.793999</t>
  </si>
  <si>
    <t>2,954.800745</t>
  </si>
  <si>
    <t>17,462,171,385.96</t>
  </si>
  <si>
    <t>5,909,762.753211</t>
  </si>
  <si>
    <t>2,955.054143</t>
  </si>
  <si>
    <t>18,232,746,821.25</t>
  </si>
  <si>
    <t>6,170,021.237831</t>
  </si>
  <si>
    <t>2,955.316892</t>
  </si>
  <si>
    <t>18,149,094,253.82</t>
  </si>
  <si>
    <t>6,141,166.892440</t>
  </si>
  <si>
    <t>2,955.667621</t>
  </si>
  <si>
    <t>17,633,620,521.88</t>
  </si>
  <si>
    <t>5,966,036.369108</t>
  </si>
  <si>
    <t>2,955.927761</t>
  </si>
  <si>
    <t>17,635,106,140.37</t>
  </si>
  <si>
    <t>5,966,013.910436</t>
  </si>
  <si>
    <t>2,956.186503</t>
  </si>
  <si>
    <t>17,636,582,979.78</t>
  </si>
  <si>
    <t>5,965,991.307342</t>
  </si>
  <si>
    <t>2,956.838207</t>
  </si>
  <si>
    <t>17,626,664,783.29</t>
  </si>
  <si>
    <t>5,961,322.043783</t>
  </si>
  <si>
    <t>2,957.131222</t>
  </si>
  <si>
    <t>17,851,680,247.52</t>
  </si>
  <si>
    <t>6,036,823.836125</t>
  </si>
  <si>
    <t>2,957.388320</t>
  </si>
  <si>
    <t>17,754,493,927.64</t>
  </si>
  <si>
    <t>6,003,436.818754</t>
  </si>
  <si>
    <t>2,957.755882</t>
  </si>
  <si>
    <t>17,750,200,401.17</t>
  </si>
  <si>
    <t>6,001,239.152018</t>
  </si>
  <si>
    <t>2,958.065120</t>
  </si>
  <si>
    <t>18,302,226,607.40</t>
  </si>
  <si>
    <t>6,187,229.105828</t>
  </si>
  <si>
    <t>2,958.348171</t>
  </si>
  <si>
    <t>18,303,898,918.14</t>
  </si>
  <si>
    <t>6,187,202.404899</t>
  </si>
  <si>
    <t>2,958.624409</t>
  </si>
  <si>
    <t>18,305,531,068.85</t>
  </si>
  <si>
    <t>6,187,176.382769</t>
  </si>
  <si>
    <t>2,958.952920</t>
  </si>
  <si>
    <t>18,265,715,287.19</t>
  </si>
  <si>
    <t>6,173,033.428051</t>
  </si>
  <si>
    <t>2,959.260254</t>
  </si>
  <si>
    <t>18,276,229,475.11</t>
  </si>
  <si>
    <t>6,175,945.306063</t>
  </si>
  <si>
    <t>2,959.564194</t>
  </si>
  <si>
    <t>17,260,539,246.18</t>
  </si>
  <si>
    <t>5,832,121.932402</t>
  </si>
  <si>
    <t>4,781.279409</t>
  </si>
  <si>
    <t>57,418,481,441.38</t>
  </si>
  <si>
    <t>12,009,020.291053</t>
  </si>
  <si>
    <t>3,819.00</t>
  </si>
  <si>
    <t>4,782.591973</t>
  </si>
  <si>
    <t>58,185,385,027.10</t>
  </si>
  <si>
    <t>12,166,077.589235</t>
  </si>
  <si>
    <t>3,824.00</t>
  </si>
  <si>
    <t>4,783.091290</t>
  </si>
  <si>
    <t>58,191,081,465.57</t>
  </si>
  <si>
    <t>12,165,998.502707</t>
  </si>
  <si>
    <t>4,783.596701</t>
  </si>
  <si>
    <t>58,196,847,400.35</t>
  </si>
  <si>
    <t>12,165,918.457866</t>
  </si>
  <si>
    <t>4,784.181765</t>
  </si>
  <si>
    <t>57,969,838,877.30</t>
  </si>
  <si>
    <t>12,116,980.860201</t>
  </si>
  <si>
    <t>3,841.00</t>
  </si>
  <si>
    <t>4,785.362632</t>
  </si>
  <si>
    <t>57,841,019,114.90</t>
  </si>
  <si>
    <t>12,087,071.255514</t>
  </si>
  <si>
    <t>3,845.00</t>
  </si>
  <si>
    <t>4,786.047336</t>
  </si>
  <si>
    <t>58,462,787,574.29</t>
  </si>
  <si>
    <t>12,215,254.775016</t>
  </si>
  <si>
    <t>4,786.675304</t>
  </si>
  <si>
    <t>55,732,946,954.36</t>
  </si>
  <si>
    <t>11,643,352.309328</t>
  </si>
  <si>
    <t>3,833.00</t>
  </si>
  <si>
    <t>4,787.993421</t>
  </si>
  <si>
    <t>55,099,767,248.91</t>
  </si>
  <si>
    <t>11,507,903.708851</t>
  </si>
  <si>
    <t>4,788.610800</t>
  </si>
  <si>
    <t>55,106,430,732.04</t>
  </si>
  <si>
    <t>11,507,811.562859</t>
  </si>
  <si>
    <t>4,789.084165</t>
  </si>
  <si>
    <t>55,111,539,917.74</t>
  </si>
  <si>
    <t>11,507,740.942589</t>
  </si>
  <si>
    <t>4,790.457444</t>
  </si>
  <si>
    <t>56,896,587,214.67</t>
  </si>
  <si>
    <t>11,877,067.667944</t>
  </si>
  <si>
    <t>3,820.00</t>
  </si>
  <si>
    <t>4,790.941658</t>
  </si>
  <si>
    <t>56,568,698,326.85</t>
  </si>
  <si>
    <t>11,807,427.927986</t>
  </si>
  <si>
    <t>3,818.00</t>
  </si>
  <si>
    <t>4,791.587060</t>
  </si>
  <si>
    <t>56,487,432,757.02</t>
  </si>
  <si>
    <t>11,788,877.472806</t>
  </si>
  <si>
    <t>3,849.00</t>
  </si>
  <si>
    <t>4,791.986984</t>
  </si>
  <si>
    <t>56,665,584,963.32</t>
  </si>
  <si>
    <t>11,825,070.716569</t>
  </si>
  <si>
    <t>3,847.00</t>
  </si>
  <si>
    <t>4,792.980318</t>
  </si>
  <si>
    <t>60,840,787,984.11</t>
  </si>
  <si>
    <t>12,693,727.898659</t>
  </si>
  <si>
    <t>4,793.453787</t>
  </si>
  <si>
    <t>60,846,451,550.71</t>
  </si>
  <si>
    <t>12,693,655.610365</t>
  </si>
  <si>
    <t>4,793.926868</t>
  </si>
  <si>
    <t>60,852,110,454.82</t>
  </si>
  <si>
    <t>12,693,583.388594</t>
  </si>
  <si>
    <t>4,792.473681</t>
  </si>
  <si>
    <t>58,981,979,935.09</t>
  </si>
  <si>
    <t>12,307,209.983632</t>
  </si>
  <si>
    <t>3,851.00</t>
  </si>
  <si>
    <t>4,793.253264</t>
  </si>
  <si>
    <t>60,628,634,181.99</t>
  </si>
  <si>
    <t>12,648,744.149361</t>
  </si>
  <si>
    <t>4,794.407667</t>
  </si>
  <si>
    <t>60,626,260,879.77</t>
  </si>
  <si>
    <t>12,645,203.556189</t>
  </si>
  <si>
    <t>3,846.00</t>
  </si>
  <si>
    <t>4,795.190147</t>
  </si>
  <si>
    <t>61,468,939,444.93</t>
  </si>
  <si>
    <t>12,818,874.238227</t>
  </si>
  <si>
    <t>4,796.090953</t>
  </si>
  <si>
    <t>62,097,085,054.70</t>
  </si>
  <si>
    <t>12,947,436.915341</t>
  </si>
  <si>
    <t>4,796.555120</t>
  </si>
  <si>
    <t>62,102,742,247.85</t>
  </si>
  <si>
    <t>12,947,363.407473</t>
  </si>
  <si>
    <t>4,797.002881</t>
  </si>
  <si>
    <t>62,108,199,476.83</t>
  </si>
  <si>
    <t>12,947,292.509801</t>
  </si>
  <si>
    <t>4,797.644728</t>
  </si>
  <si>
    <t>61,929,224,148.53</t>
  </si>
  <si>
    <t>12,908,255.542428</t>
  </si>
  <si>
    <t>3,844.00</t>
  </si>
  <si>
    <t>4,798.270934</t>
  </si>
  <si>
    <t>64,205,026,498.24</t>
  </si>
  <si>
    <t>13,380,867.270578</t>
  </si>
  <si>
    <t>3,843.00</t>
  </si>
  <si>
    <t>4,798.728379</t>
  </si>
  <si>
    <t>65,133,852,456.79</t>
  </si>
  <si>
    <t>13,573,148.407645</t>
  </si>
  <si>
    <t>4,800.450274</t>
  </si>
  <si>
    <t>65,208,988,473.52</t>
  </si>
  <si>
    <t>13,583,931.663336</t>
  </si>
  <si>
    <t>4,800.900821</t>
  </si>
  <si>
    <t>64,386,707,041.76</t>
  </si>
  <si>
    <t>13,411,380.371732</t>
  </si>
  <si>
    <t>3,848.00</t>
  </si>
  <si>
    <t>4,801.378952</t>
  </si>
  <si>
    <t>64,392,745,262.39</t>
  </si>
  <si>
    <t>13,411,302.440926</t>
  </si>
  <si>
    <t>4,801.650359</t>
  </si>
  <si>
    <t>64,396,222,974.82</t>
  </si>
  <si>
    <t>13,411,268.660881</t>
  </si>
  <si>
    <t>4,802.099217</t>
  </si>
  <si>
    <t>64,983,000,411.04</t>
  </si>
  <si>
    <t>13,532,206.953085</t>
  </si>
  <si>
    <t>3,852.00</t>
  </si>
  <si>
    <t>4,802.967903</t>
  </si>
  <si>
    <t>64,578,521,287.08</t>
  </si>
  <si>
    <t>13,445,545.044644</t>
  </si>
  <si>
    <t>3,856.00</t>
  </si>
  <si>
    <t>4,803.945110</t>
  </si>
  <si>
    <t>66,142,954,935.41</t>
  </si>
  <si>
    <t>13,768,466.005611</t>
  </si>
  <si>
    <t>3,855.00</t>
  </si>
  <si>
    <t>4,804.874663</t>
  </si>
  <si>
    <t>65,768,733,927.07</t>
  </si>
  <si>
    <t>13,687,918.735618</t>
  </si>
  <si>
    <t>4,804.956741</t>
  </si>
  <si>
    <t>68,549,406,282.35</t>
  </si>
  <si>
    <t>14,266,394.055641</t>
  </si>
  <si>
    <t>3,860.00</t>
  </si>
  <si>
    <t>4,805.433374</t>
  </si>
  <si>
    <t>68,555,817,097.47</t>
  </si>
  <si>
    <t>14,266,313.101580</t>
  </si>
  <si>
    <t>4,805.904642</t>
  </si>
  <si>
    <t>68,562,155,725.48</t>
  </si>
  <si>
    <t>14,266,233.067975</t>
  </si>
  <si>
    <t>4,806.366040</t>
  </si>
  <si>
    <t>68,568,361,563.08</t>
  </si>
  <si>
    <t>14,266,154.720101</t>
  </si>
  <si>
    <t>4,808.962720</t>
  </si>
  <si>
    <t>71,353,448,867.46</t>
  </si>
  <si>
    <t>14,837,596.592260</t>
  </si>
  <si>
    <t>3,857.00</t>
  </si>
  <si>
    <t>4,810.037663</t>
  </si>
  <si>
    <t>72,419,569,504.05</t>
  </si>
  <si>
    <t>15,055,925.666668</t>
  </si>
  <si>
    <t>3,866.00</t>
  </si>
  <si>
    <t>4,810.478190</t>
  </si>
  <si>
    <t>72,425,842,379.26</t>
  </si>
  <si>
    <t>15,055,850.899847</t>
  </si>
  <si>
    <t>4,810.918448</t>
  </si>
  <si>
    <t>72,432,111,197.22</t>
  </si>
  <si>
    <t>15,055,776.143082</t>
  </si>
  <si>
    <t>4,811.359135</t>
  </si>
  <si>
    <t>72,438,386,077.56</t>
  </si>
  <si>
    <t>15,055,701.321129</t>
  </si>
  <si>
    <t>4,811.796739</t>
  </si>
  <si>
    <t>72,444,617,103.01</t>
  </si>
  <si>
    <t>15,055,627.041532</t>
  </si>
  <si>
    <t>4,812.530715</t>
  </si>
  <si>
    <t>72,492,568,439.30</t>
  </si>
  <si>
    <t>15,063,294.706597</t>
  </si>
  <si>
    <t>3,859.00</t>
  </si>
  <si>
    <t>4,812.677231</t>
  </si>
  <si>
    <t>76,667,316,651.13</t>
  </si>
  <si>
    <t>15,930,284.324935</t>
  </si>
  <si>
    <t>4,813.658638</t>
  </si>
  <si>
    <t>77,445,602,071.10</t>
  </si>
  <si>
    <t>16,088,719.181276</t>
  </si>
  <si>
    <t>3,867.00</t>
  </si>
  <si>
    <t>4,814.115486</t>
  </si>
  <si>
    <t>76,381,389,886.02</t>
  </si>
  <si>
    <t>15,866,131.611472</t>
  </si>
  <si>
    <t>3,863.00</t>
  </si>
  <si>
    <t>4,814.503628</t>
  </si>
  <si>
    <t>74,516,925,406.36</t>
  </si>
  <si>
    <t>15,477,592.535125</t>
  </si>
  <si>
    <t>3,862.00</t>
  </si>
  <si>
    <t>4,814.943694</t>
  </si>
  <si>
    <t>74,523,360,503.11</t>
  </si>
  <si>
    <t>15,477,514.431479</t>
  </si>
  <si>
    <t>4,815.358429</t>
  </si>
  <si>
    <t>74,529,425,486.73</t>
  </si>
  <si>
    <t>15,477,440.897286</t>
  </si>
  <si>
    <t>4,816.232711</t>
  </si>
  <si>
    <t>71,424,152,869.13</t>
  </si>
  <si>
    <t>14,829,879.940707</t>
  </si>
  <si>
    <t>4,816.677442</t>
  </si>
  <si>
    <t>69,916,918,556.78</t>
  </si>
  <si>
    <t>14,515,590.756620</t>
  </si>
  <si>
    <t>3,864.00</t>
  </si>
  <si>
    <t>4,817.365141</t>
  </si>
  <si>
    <t>67,360,824,938.35</t>
  </si>
  <si>
    <t>13,982,918.665252</t>
  </si>
  <si>
    <t>3,861.00</t>
  </si>
  <si>
    <t>4,817.399567</t>
  </si>
  <si>
    <t>68,700,410,126.28</t>
  </si>
  <si>
    <t>14,260,891.000269</t>
  </si>
  <si>
    <t>4,817.612420</t>
  </si>
  <si>
    <t>69,107,694,505.66</t>
  </si>
  <si>
    <t>14,344,801.633330</t>
  </si>
  <si>
    <t>4,818.109779</t>
  </si>
  <si>
    <t>69,114,440,682.32</t>
  </si>
  <si>
    <t>14,344,721.032496</t>
  </si>
  <si>
    <t>4,818.534880</t>
  </si>
  <si>
    <t>69,120,207,267.32</t>
  </si>
  <si>
    <t>14,344,652.262344</t>
  </si>
  <si>
    <t>4,818.621637</t>
  </si>
  <si>
    <t>67,881,362,575.23</t>
  </si>
  <si>
    <t>14,087,298.752935</t>
  </si>
  <si>
    <t>4,819.081652</t>
  </si>
  <si>
    <t>68,689,228,170.09</t>
  </si>
  <si>
    <t>14,253,592.932905</t>
  </si>
  <si>
    <t>3,961.00</t>
  </si>
  <si>
    <t>4,820.275512</t>
  </si>
  <si>
    <t>67,213,724,201.43</t>
  </si>
  <si>
    <t>13,943,959.018479</t>
  </si>
  <si>
    <t>3,896.00</t>
  </si>
  <si>
    <t>4,821.188666</t>
  </si>
  <si>
    <t>66,545,719,790.94</t>
  </si>
  <si>
    <t>13,802,762.017866</t>
  </si>
  <si>
    <t>3,903.00</t>
  </si>
  <si>
    <t>4,821.737562</t>
  </si>
  <si>
    <t>69,831,013,669.15</t>
  </si>
  <si>
    <t>14,482,541.360104</t>
  </si>
  <si>
    <t>3,900.00</t>
  </si>
  <si>
    <t>4,822.141452</t>
  </si>
  <si>
    <t>69,836,537,344.71</t>
  </si>
  <si>
    <t>14,482,473.823087</t>
  </si>
  <si>
    <t>4,822.600699</t>
  </si>
  <si>
    <t>69,842,817,805.66</t>
  </si>
  <si>
    <t>14,482,396.981776</t>
  </si>
  <si>
    <t>4,823.382825</t>
  </si>
  <si>
    <t>72,229,548,181.62</t>
  </si>
  <si>
    <t>14,974,873.609575</t>
  </si>
  <si>
    <t>3,898.00</t>
  </si>
  <si>
    <t>4,823.810546</t>
  </si>
  <si>
    <t>72,001,856,118.97</t>
  </si>
  <si>
    <t>14,926,344.107332</t>
  </si>
  <si>
    <t>3,904.00</t>
  </si>
  <si>
    <t>4,824.281044</t>
  </si>
  <si>
    <t>73,307,825,095.52</t>
  </si>
  <si>
    <t>15,195,595.866921</t>
  </si>
  <si>
    <t>4,825.120072</t>
  </si>
  <si>
    <t>70,448,759,300.26</t>
  </si>
  <si>
    <t>14,600,415.792307</t>
  </si>
  <si>
    <t>3,905.00</t>
  </si>
  <si>
    <t>4,825.360409</t>
  </si>
  <si>
    <t>70,724,893,897.04</t>
  </si>
  <si>
    <t>14,656,914.282678</t>
  </si>
  <si>
    <t>3,909.00</t>
  </si>
  <si>
    <t>4,825.774045</t>
  </si>
  <si>
    <t>70,730,622,075.98</t>
  </si>
  <si>
    <t>14,656,844.979383</t>
  </si>
  <si>
    <t>4,826.186298</t>
  </si>
  <si>
    <t>70,736,331,088.86</t>
  </si>
  <si>
    <t>14,656,775.913604</t>
  </si>
  <si>
    <t>4,826.920626</t>
  </si>
  <si>
    <t>70,409,664,015.18</t>
  </si>
  <si>
    <t>14,586,870.071626</t>
  </si>
  <si>
    <t>3,906.00</t>
  </si>
  <si>
    <t>4,827.371206</t>
  </si>
  <si>
    <t>68,562,412,388.84</t>
  </si>
  <si>
    <t>14,202,846.530882</t>
  </si>
  <si>
    <t>3,908.00</t>
  </si>
  <si>
    <t>4,827.829193</t>
  </si>
  <si>
    <t>68,568,038,693.70</t>
  </si>
  <si>
    <t>14,202,664.583943</t>
  </si>
  <si>
    <t>4,827.860457</t>
  </si>
  <si>
    <t>68,029,013,700.69</t>
  </si>
  <si>
    <t>14,090,923.774988</t>
  </si>
  <si>
    <t>4,828.277621</t>
  </si>
  <si>
    <t>67,403,378,589.83</t>
  </si>
  <si>
    <t>13,960,129.031793</t>
  </si>
  <si>
    <t>3,925.00</t>
  </si>
  <si>
    <t>4,828.570143</t>
  </si>
  <si>
    <t>67,407,225,266.49</t>
  </si>
  <si>
    <t>13,960,079.954616</t>
  </si>
  <si>
    <t>4,828.973593</t>
  </si>
  <si>
    <t>67,412,533,074.33</t>
  </si>
  <si>
    <t>13,960,012.779913</t>
  </si>
  <si>
    <t>4,829.930059</t>
  </si>
  <si>
    <t>67,520,336,630.54</t>
  </si>
  <si>
    <t>13,979,568.193118</t>
  </si>
  <si>
    <t>4,829.942593</t>
  </si>
  <si>
    <t>71,809,453,497.90</t>
  </si>
  <si>
    <t>14,867,558.393845</t>
  </si>
  <si>
    <t>3,931.00</t>
  </si>
  <si>
    <t>4,830.399888</t>
  </si>
  <si>
    <t>71,504,308,825.14</t>
  </si>
  <si>
    <t>14,802,979.149177</t>
  </si>
  <si>
    <t>3,924.00</t>
  </si>
  <si>
    <t>4,830.262016</t>
  </si>
  <si>
    <t>72,822,548,685.37</t>
  </si>
  <si>
    <t>15,076,314.378163</t>
  </si>
  <si>
    <t>3,919.00</t>
  </si>
  <si>
    <t>4,830.678199</t>
  </si>
  <si>
    <t>71,220,799,968.24</t>
  </si>
  <si>
    <t>14,743,437.055465</t>
  </si>
  <si>
    <t>3,916.00</t>
  </si>
  <si>
    <t>4,831.049097</t>
  </si>
  <si>
    <t>71,225,956,633.36</t>
  </si>
  <si>
    <t>14,743,372.547697</t>
  </si>
  <si>
    <t>4,831.453913</t>
  </si>
  <si>
    <t>71,231,587,385.29</t>
  </si>
  <si>
    <t>14,743,302.672881</t>
  </si>
  <si>
    <t>4,831.913121</t>
  </si>
  <si>
    <t>71,237,971,679.23</t>
  </si>
  <si>
    <t>14,743,222.798386</t>
  </si>
  <si>
    <t>4,832.237006</t>
  </si>
  <si>
    <t>71,383,628,466.80</t>
  </si>
  <si>
    <t>14,772,377.342962</t>
  </si>
  <si>
    <t>4,832.818733</t>
  </si>
  <si>
    <t>71,545,945,170.16</t>
  </si>
  <si>
    <t>14,804,185.533626</t>
  </si>
  <si>
    <t>3,951.00</t>
  </si>
  <si>
    <t>4,833.436675</t>
  </si>
  <si>
    <t>69,240,838,906.16</t>
  </si>
  <si>
    <t>14,325,384.516698</t>
  </si>
  <si>
    <t>3,957.00</t>
  </si>
  <si>
    <t>4,834.231013</t>
  </si>
  <si>
    <t>70,332,622,373.10</t>
  </si>
  <si>
    <t>14,548,874.926566</t>
  </si>
  <si>
    <t>4,834.623982</t>
  </si>
  <si>
    <t>70,338,018,859.12</t>
  </si>
  <si>
    <t>14,548,808.577364</t>
  </si>
  <si>
    <t>4,835.021982</t>
  </si>
  <si>
    <t>70,343,484,399.70</t>
  </si>
  <si>
    <t>14,548,741.383549</t>
  </si>
  <si>
    <t>4,835.487939</t>
  </si>
  <si>
    <t>71,208,288,837.08</t>
  </si>
  <si>
    <t>14,726,184.767663</t>
  </si>
  <si>
    <t>3,959.00</t>
  </si>
  <si>
    <t>4,835.829706</t>
  </si>
  <si>
    <t>70,998,758,998.74</t>
  </si>
  <si>
    <t>14,681,815.388457</t>
  </si>
  <si>
    <t>3,955.00</t>
  </si>
  <si>
    <t>4,836.348277</t>
  </si>
  <si>
    <t>69,231,638,117.62</t>
  </si>
  <si>
    <t>14,314,857.854956</t>
  </si>
  <si>
    <t>4,836.813503</t>
  </si>
  <si>
    <t>69,077,661,790.88</t>
  </si>
  <si>
    <t>14,281,646.739864</t>
  </si>
  <si>
    <t>4,836.807618</t>
  </si>
  <si>
    <t>69,205,565,791.42</t>
  </si>
  <si>
    <t>14,308,108.003714</t>
  </si>
  <si>
    <t>3,958.00</t>
  </si>
  <si>
    <t>4,837.135828</t>
  </si>
  <si>
    <t>69,209,988,714.64</t>
  </si>
  <si>
    <t>14,308,051.537809</t>
  </si>
  <si>
    <t>4,837.481196</t>
  </si>
  <si>
    <t>69,214,644,775.32</t>
  </si>
  <si>
    <t>14,307,992.521837</t>
  </si>
  <si>
    <t>4,838.092247</t>
  </si>
  <si>
    <t>69,615,862,835.68</t>
  </si>
  <si>
    <t>14,389,114.404256</t>
  </si>
  <si>
    <t>4,837.590827</t>
  </si>
  <si>
    <t>70,887,039,811.11</t>
  </si>
  <si>
    <t>14,653,376.515100</t>
  </si>
  <si>
    <t>4,837.762552</t>
  </si>
  <si>
    <t>72,963,791,069.59</t>
  </si>
  <si>
    <t>15,082,135.652721</t>
  </si>
  <si>
    <t>3,969.00</t>
  </si>
  <si>
    <t>4,837.842331</t>
  </si>
  <si>
    <t>74,220,081,382.65</t>
  </si>
  <si>
    <t>15,341,566.820857</t>
  </si>
  <si>
    <t>3,966.00</t>
  </si>
  <si>
    <t>4,837.611391</t>
  </si>
  <si>
    <t>74,210,670,268.42</t>
  </si>
  <si>
    <t>15,340,353.796280</t>
  </si>
  <si>
    <t>3,968.00</t>
  </si>
  <si>
    <t>4,838.013156</t>
  </si>
  <si>
    <t>74,216,475,825.98</t>
  </si>
  <si>
    <t>15,340,279.868993</t>
  </si>
  <si>
    <t>4,838.409201</t>
  </si>
  <si>
    <t>74,222,198,905.88</t>
  </si>
  <si>
    <t>15,340,207.043719</t>
  </si>
  <si>
    <t>4,838.752681</t>
  </si>
  <si>
    <t>74,227,162,689.74</t>
  </si>
  <si>
    <t>15,340,143.955452</t>
  </si>
  <si>
    <t>4,838.783593</t>
  </si>
  <si>
    <t>72,501,032,378.48</t>
  </si>
  <si>
    <t>14,983,317.808480</t>
  </si>
  <si>
    <t>4,838.692657</t>
  </si>
  <si>
    <t>73,656,034,403.04</t>
  </si>
  <si>
    <t>15,222,300.654556</t>
  </si>
  <si>
    <t>3,977.00</t>
  </si>
  <si>
    <t>4,838.711537</t>
  </si>
  <si>
    <t>74,749,073,654.35</t>
  </si>
  <si>
    <t>15,448,135.950907</t>
  </si>
  <si>
    <t>3,988.00</t>
  </si>
  <si>
    <t>4,838.656640</t>
  </si>
  <si>
    <t>74,765,771,834.13</t>
  </si>
  <si>
    <t>15,451,762.214985</t>
  </si>
  <si>
    <t>3,986.00</t>
  </si>
  <si>
    <t>4,838.872724</t>
  </si>
  <si>
    <t>74,768,904,760.31</t>
  </si>
  <si>
    <t>15,451,719.652092</t>
  </si>
  <si>
    <t>4,839.094144</t>
  </si>
  <si>
    <t>74,772,115,024.59</t>
  </si>
  <si>
    <t>15,451,676.037647</t>
  </si>
  <si>
    <t>4,839.360750</t>
  </si>
  <si>
    <t>74,775,980,298.10</t>
  </si>
  <si>
    <t>15,451,623.502571</t>
  </si>
  <si>
    <t>4,839.236621</t>
  </si>
  <si>
    <t>74,978,331,999.54</t>
  </si>
  <si>
    <t>15,493,834.642611</t>
  </si>
  <si>
    <t>3,982.00</t>
  </si>
  <si>
    <t>4,839.743401</t>
  </si>
  <si>
    <t>70,744,144,345.40</t>
  </si>
  <si>
    <t>14,617,333.705147</t>
  </si>
  <si>
    <t>3,980.00</t>
  </si>
  <si>
    <t>4,840.421501</t>
  </si>
  <si>
    <t>69,682,759,961.15</t>
  </si>
  <si>
    <t>14,396,010.748622</t>
  </si>
  <si>
    <t>4,840.550277</t>
  </si>
  <si>
    <t>70,281,032,769.44</t>
  </si>
  <si>
    <t>14,519,223.796240</t>
  </si>
  <si>
    <t>4,840.989866</t>
  </si>
  <si>
    <t>70,287,012,147.61</t>
  </si>
  <si>
    <t>14,519,140.526711</t>
  </si>
  <si>
    <t>4,841.422838</t>
  </si>
  <si>
    <t>70,292,901,507.35</t>
  </si>
  <si>
    <t>14,519,058.519289</t>
  </si>
  <si>
    <t>4,841.454265</t>
  </si>
  <si>
    <t>69,212,735,819.65</t>
  </si>
  <si>
    <t>14,295,856.581367</t>
  </si>
  <si>
    <t>4,842.041314</t>
  </si>
  <si>
    <t>69,882,578,778.36</t>
  </si>
  <si>
    <t>14,432,462.313052</t>
  </si>
  <si>
    <t>4,842.039103</t>
  </si>
  <si>
    <t>69,183,916,573.87</t>
  </si>
  <si>
    <t>14,288,177.996390</t>
  </si>
  <si>
    <t>3,976.00</t>
  </si>
  <si>
    <t>4,842.533288</t>
  </si>
  <si>
    <t>68,075,260,167.51</t>
  </si>
  <si>
    <t>14,057,778.463114</t>
  </si>
  <si>
    <t>3,970.00</t>
  </si>
  <si>
    <t>4,841.877193</t>
  </si>
  <si>
    <t>68,167,863,671.93</t>
  </si>
  <si>
    <t>14,078,808.890469</t>
  </si>
  <si>
    <t>4,842.264478</t>
  </si>
  <si>
    <t>68,172,972,805.34</t>
  </si>
  <si>
    <t>14,078,737.978952</t>
  </si>
  <si>
    <t>4,842.718481</t>
  </si>
  <si>
    <t>68,178,961,984.52</t>
  </si>
  <si>
    <t>14,078,654.841365</t>
  </si>
  <si>
    <t>4,842.382188</t>
  </si>
  <si>
    <t>67,260,677,293.68</t>
  </si>
  <si>
    <t>13,889,997.668359</t>
  </si>
  <si>
    <t>4,842.636695</t>
  </si>
  <si>
    <t>66,174,906,031.41</t>
  </si>
  <si>
    <t>13,665,056.910547</t>
  </si>
  <si>
    <t>3,962.00</t>
  </si>
  <si>
    <t>4,842.789016</t>
  </si>
  <si>
    <t>65,682,112,404.18</t>
  </si>
  <si>
    <t>13,562,868.873761</t>
  </si>
  <si>
    <t>3,960.00</t>
  </si>
  <si>
    <t>4,843.339625</t>
  </si>
  <si>
    <t>66,016,146,442.36</t>
  </si>
  <si>
    <t>13,630,294.705774</t>
  </si>
  <si>
    <t>4,840.600147</t>
  </si>
  <si>
    <t>68,717,505,371.73</t>
  </si>
  <si>
    <t>14,196,071.414305</t>
  </si>
  <si>
    <t>3,963.00</t>
  </si>
  <si>
    <t>0.7159789575346576</t>
  </si>
  <si>
    <t>4,841.011259</t>
  </si>
  <si>
    <t>68,723,008,306.85</t>
  </si>
  <si>
    <t>14,196,002.577808</t>
  </si>
  <si>
    <t>0.7998733510592881</t>
  </si>
  <si>
    <t>4,841.450019</t>
  </si>
  <si>
    <t>68,728,887,414.52</t>
  </si>
  <si>
    <t>14,195,930.381557</t>
  </si>
  <si>
    <t>0.9697094498622993</t>
  </si>
  <si>
    <t>4,841.908970</t>
  </si>
  <si>
    <t>68,734,880,195.06</t>
  </si>
  <si>
    <t>14,195,822.477802</t>
  </si>
  <si>
    <t>0.9841386790405915</t>
  </si>
  <si>
    <t>4,841.914403</t>
  </si>
  <si>
    <t>71,199,926,109.05</t>
  </si>
  <si>
    <t>14,704,912.185134</t>
  </si>
  <si>
    <t>0.8849923707702656</t>
  </si>
  <si>
    <t>4,842.103846</t>
  </si>
  <si>
    <t>67,983,324,147.87</t>
  </si>
  <si>
    <t>14,040,038.442908</t>
  </si>
  <si>
    <t>0.8458904182538918</t>
  </si>
  <si>
    <t>4,840.534364</t>
  </si>
  <si>
    <t>69,881,506,105.65</t>
  </si>
  <si>
    <t>14,436,733.809267</t>
  </si>
  <si>
    <t>0.4411052969349738</t>
  </si>
  <si>
    <t>4,840.006507</t>
  </si>
  <si>
    <t>69,964,141,012.43</t>
  </si>
  <si>
    <t>14,455,381.602277</t>
  </si>
  <si>
    <t>3,965.00</t>
  </si>
  <si>
    <t>0.3308626349532107</t>
  </si>
  <si>
    <t>4,840.261988</t>
  </si>
  <si>
    <t>69,967,621,376.19</t>
  </si>
  <si>
    <t>14,455,337.654816</t>
  </si>
  <si>
    <t>0.3905503371749441</t>
  </si>
  <si>
    <t>4,840.520315</t>
  </si>
  <si>
    <t>69,971,140,493.92</t>
  </si>
  <si>
    <t>14,455,293.220368</t>
  </si>
  <si>
    <t>0.4696250767695975</t>
  </si>
  <si>
    <t>4,840.684341</t>
  </si>
  <si>
    <t>68,364,288,678.30</t>
  </si>
  <si>
    <t>14,122,856.163323</t>
  </si>
  <si>
    <t>0.4564590697198057</t>
  </si>
  <si>
    <t>4,841.665447</t>
  </si>
  <si>
    <t>69,357,031,480.29</t>
  </si>
  <si>
    <t>14,325,035.927751</t>
  </si>
  <si>
    <t>0.6484100234518175</t>
  </si>
  <si>
    <t>4,842.248287</t>
  </si>
  <si>
    <t>70,382,872,279.71</t>
  </si>
  <si>
    <t>14,535,163.855565</t>
  </si>
  <si>
    <t>3,964.00</t>
  </si>
  <si>
    <t>0.7283808881727083</t>
  </si>
  <si>
    <t>4,844.559826</t>
  </si>
  <si>
    <t>71,314,533,358.34</t>
  </si>
  <si>
    <t>14,720,539.311532</t>
  </si>
  <si>
    <t>4,844.957639</t>
  </si>
  <si>
    <t>70,141,519,874.63</t>
  </si>
  <si>
    <t>14,477,220.462864</t>
  </si>
  <si>
    <t>4,845.398007</t>
  </si>
  <si>
    <t>70,147,530,460.55</t>
  </si>
  <si>
    <t>14,477,145.192875</t>
  </si>
  <si>
    <t>4,845.821371</t>
  </si>
  <si>
    <t>70,153,309,186.52</t>
  </si>
  <si>
    <t>14,477,072.887660</t>
  </si>
  <si>
    <t>4,846.753506</t>
  </si>
  <si>
    <t>70,271,138,972.71</t>
  </si>
  <si>
    <t>14,498,599.709092</t>
  </si>
  <si>
    <t>4,847.455369</t>
  </si>
  <si>
    <t>70,193,691,972.90</t>
  </si>
  <si>
    <t>14,480,523.620654</t>
  </si>
  <si>
    <t>3,953.00</t>
  </si>
  <si>
    <t>4,844.204652</t>
  </si>
  <si>
    <t>69,100,598,475.12</t>
  </si>
  <si>
    <t>14,264,591.080671</t>
  </si>
  <si>
    <t>3,954.00</t>
  </si>
  <si>
    <t>0.6933740245299136</t>
  </si>
  <si>
    <t>4,844.796817</t>
  </si>
  <si>
    <t>69,615,513,645.62</t>
  </si>
  <si>
    <t>14,369,129.660810</t>
  </si>
  <si>
    <t>3,956.00</t>
  </si>
  <si>
    <t>0.6945834814884977</t>
  </si>
  <si>
    <t>4,845.579803</t>
  </si>
  <si>
    <t>73,048,301,379.14</t>
  </si>
  <si>
    <t>15,075,244.728002</t>
  </si>
  <si>
    <t>0.8933184549690498</t>
  </si>
  <si>
    <t>4,846.009324</t>
  </si>
  <si>
    <t>73,054,402,228.52</t>
  </si>
  <si>
    <t>15,075,167.492512</t>
  </si>
  <si>
    <t>0.8768484031939083</t>
  </si>
  <si>
    <t>4,846.443517</t>
  </si>
  <si>
    <t>73,060,569,409.17</t>
  </si>
  <si>
    <t>15,075,089.423890</t>
  </si>
  <si>
    <t>4,846.883534</t>
  </si>
  <si>
    <t>72,438,480,242.62</t>
  </si>
  <si>
    <t>14,945,372.573788</t>
  </si>
  <si>
    <t>4,847.538361</t>
  </si>
  <si>
    <t>72,884,393,555.59</t>
  </si>
  <si>
    <t>15,035,341.265511</t>
  </si>
  <si>
    <t>4,847.672689</t>
  </si>
  <si>
    <t>74,389,330,200.13</t>
  </si>
  <si>
    <t>15,345,369.823848</t>
  </si>
  <si>
    <t>4,848.590235</t>
  </si>
  <si>
    <t>73,618,447,840.48</t>
  </si>
  <si>
    <t>15,183,474.840974</t>
  </si>
  <si>
    <t>4,849.113566</t>
  </si>
  <si>
    <t>68,536,587,478.80</t>
  </si>
  <si>
    <t>14,133,838.389259</t>
  </si>
  <si>
    <t>4,849.511852</t>
  </si>
  <si>
    <t>68,541,886,707.07</t>
  </si>
  <si>
    <t>14,133,770.325873</t>
  </si>
  <si>
    <t>4,849.932008</t>
  </si>
  <si>
    <t>68,547,476,877.84</t>
  </si>
  <si>
    <t>14,133,698.526804</t>
  </si>
  <si>
    <t>4,850.752913</t>
  </si>
  <si>
    <t>68,966,352,645.35</t>
  </si>
  <si>
    <t>14,217,659.376868</t>
  </si>
  <si>
    <t>4,851.521530</t>
  </si>
  <si>
    <t>68,788,921,137.90</t>
  </si>
  <si>
    <t>14,178,834.560504</t>
  </si>
  <si>
    <t>3,971.00</t>
  </si>
  <si>
    <t>4,852.148459</t>
  </si>
  <si>
    <t>69,468,030,876.89</t>
  </si>
  <si>
    <t>14,316,963.188727</t>
  </si>
  <si>
    <t>3,973.00</t>
  </si>
  <si>
    <t>3,646.847461</t>
  </si>
  <si>
    <t>12,971,364,565.77</t>
  </si>
  <si>
    <t>3,556,870.612953</t>
  </si>
  <si>
    <t>367.00</t>
  </si>
  <si>
    <t>3,646.970769</t>
  </si>
  <si>
    <t>11,401,142,250.22</t>
  </si>
  <si>
    <t>3,126,195.127657</t>
  </si>
  <si>
    <t>368.00</t>
  </si>
  <si>
    <t>3,647.295709</t>
  </si>
  <si>
    <t>11,402,094,456.43</t>
  </si>
  <si>
    <t>3,126,177.684980</t>
  </si>
  <si>
    <t>3,647.745547</t>
  </si>
  <si>
    <t>11,391,491,462.67</t>
  </si>
  <si>
    <t>3,122,885.441146</t>
  </si>
  <si>
    <t>3,648.230096</t>
  </si>
  <si>
    <t>13,671,394,370.74</t>
  </si>
  <si>
    <t>3,747,404.635026</t>
  </si>
  <si>
    <t>3,648.584185</t>
  </si>
  <si>
    <t>13,870,863,184.88</t>
  </si>
  <si>
    <t>3,801,711.152226</t>
  </si>
  <si>
    <t>3,648.798362</t>
  </si>
  <si>
    <t>10,695,017,887.86</t>
  </si>
  <si>
    <t>2,931,106.853982</t>
  </si>
  <si>
    <t>365.00</t>
  </si>
  <si>
    <t>3,649.378322</t>
  </si>
  <si>
    <t>13,866,806,434.37</t>
  </si>
  <si>
    <t>3,799,772.238125</t>
  </si>
  <si>
    <t>3,649.585137</t>
  </si>
  <si>
    <t>11,037,543,025.06</t>
  </si>
  <si>
    <t>3,024,328.138630</t>
  </si>
  <si>
    <t>3,649.866926</t>
  </si>
  <si>
    <t>11,038,341,424.34</t>
  </si>
  <si>
    <t>3,024,313.392551</t>
  </si>
  <si>
    <t>3,650.148609</t>
  </si>
  <si>
    <t>11,026,436,387.42</t>
  </si>
  <si>
    <t>3,020,818.483916</t>
  </si>
  <si>
    <t>363.00</t>
  </si>
  <si>
    <t>3,650.438266</t>
  </si>
  <si>
    <t>11,711,862,070.96</t>
  </si>
  <si>
    <t>3,208,344.099930</t>
  </si>
  <si>
    <t>361.00</t>
  </si>
  <si>
    <t>3,651.032601</t>
  </si>
  <si>
    <t>19,372,780,981.06</t>
  </si>
  <si>
    <t>5,306,110.106011</t>
  </si>
  <si>
    <t>360.00</t>
  </si>
  <si>
    <t>3,651.170034</t>
  </si>
  <si>
    <t>11,788,844,230.34</t>
  </si>
  <si>
    <t>3,228,785.326279</t>
  </si>
  <si>
    <t>358.00</t>
  </si>
  <si>
    <t>3,651.568187</t>
  </si>
  <si>
    <t>11,089,567,088.43</t>
  </si>
  <si>
    <t>3,036,932.769991</t>
  </si>
  <si>
    <t>370.00</t>
  </si>
  <si>
    <t>3,651.940934</t>
  </si>
  <si>
    <t>11,902,772,697.88</t>
  </si>
  <si>
    <t>3,259,300.441023</t>
  </si>
  <si>
    <t>371.00</t>
  </si>
  <si>
    <t>3,652.204011</t>
  </si>
  <si>
    <t>11,903,579,334.40</t>
  </si>
  <si>
    <t>3,259,286.529336</t>
  </si>
  <si>
    <t>3,652.470167</t>
  </si>
  <si>
    <t>11,903,719,048.97</t>
  </si>
  <si>
    <t>3,259,087.276174</t>
  </si>
  <si>
    <t>3,652.809701</t>
  </si>
  <si>
    <t>12,167,831,636.29</t>
  </si>
  <si>
    <t>3,331,088.293863</t>
  </si>
  <si>
    <t>369.00</t>
  </si>
  <si>
    <t>3,653.322485</t>
  </si>
  <si>
    <t>14,292,818,692.99</t>
  </si>
  <si>
    <t>3,912,279.507897</t>
  </si>
  <si>
    <t>3,653.619971</t>
  </si>
  <si>
    <t>15,926,541,520.38</t>
  </si>
  <si>
    <t>4,359,112.783481</t>
  </si>
  <si>
    <t>372.00</t>
  </si>
  <si>
    <t>3,653.886126</t>
  </si>
  <si>
    <t>14,294,047,712.32</t>
  </si>
  <si>
    <t>3,912,012.367639</t>
  </si>
  <si>
    <t>3,654.085783</t>
  </si>
  <si>
    <t>12,596,592,254.12</t>
  </si>
  <si>
    <t>3,447,262.325770</t>
  </si>
  <si>
    <t>375.00</t>
  </si>
  <si>
    <t>3,654.319825</t>
  </si>
  <si>
    <t>12,597,354,054.68</t>
  </si>
  <si>
    <t>3,447,250.010750</t>
  </si>
  <si>
    <t>3,654.676903</t>
  </si>
  <si>
    <t>12,588,015,859.31</t>
  </si>
  <si>
    <t>3,444,358.063240</t>
  </si>
  <si>
    <t>374.00</t>
  </si>
  <si>
    <t>3,654.876458</t>
  </si>
  <si>
    <t>13,709,446,205.12</t>
  </si>
  <si>
    <t>3,751,001.261229</t>
  </si>
  <si>
    <t>376.00</t>
  </si>
  <si>
    <t>3,655.154252</t>
  </si>
  <si>
    <t>13,986,597,190.34</t>
  </si>
  <si>
    <t>3,826,540.886440</t>
  </si>
  <si>
    <t>378.00</t>
  </si>
  <si>
    <t>3,656.345430</t>
  </si>
  <si>
    <t>13,896,071,143.83</t>
  </si>
  <si>
    <t>3,800,535.646597</t>
  </si>
  <si>
    <t>373.00</t>
  </si>
  <si>
    <t>3,656.449866</t>
  </si>
  <si>
    <t>12,703,475,436.99</t>
  </si>
  <si>
    <t>3,474,264.902741</t>
  </si>
  <si>
    <t>3,656.450273</t>
  </si>
  <si>
    <t>11,190,055,242.88</t>
  </si>
  <si>
    <t>3,060,360.296805</t>
  </si>
  <si>
    <t>3,656.766323</t>
  </si>
  <si>
    <t>11,190,964,927.86</t>
  </si>
  <si>
    <t>3,060,344.560953</t>
  </si>
  <si>
    <t>3,657.089004</t>
  </si>
  <si>
    <t>11,188,900,914.58</t>
  </si>
  <si>
    <t>3,059,510.146394</t>
  </si>
  <si>
    <t>3,657.352697</t>
  </si>
  <si>
    <t>11,059,063,998.36</t>
  </si>
  <si>
    <t>3,023,789.312933</t>
  </si>
  <si>
    <t>3,658.108136</t>
  </si>
  <si>
    <t>14,365,233,092.64</t>
  </si>
  <si>
    <t>3,926,956.928818</t>
  </si>
  <si>
    <t>3,658.365973</t>
  </si>
  <si>
    <t>13,582,528,950.72</t>
  </si>
  <si>
    <t>3,712,731.052605</t>
  </si>
  <si>
    <t>3,658.874677</t>
  </si>
  <si>
    <t>15,897,790,643.65</t>
  </si>
  <si>
    <t>4,344,994.580420</t>
  </si>
  <si>
    <t>366.00</t>
  </si>
  <si>
    <t>3,659.134686</t>
  </si>
  <si>
    <t>11,721,205,707.35</t>
  </si>
  <si>
    <t>3,203,272.552821</t>
  </si>
  <si>
    <t>3,659.434237</t>
  </si>
  <si>
    <t>11,722,107,621.90</t>
  </si>
  <si>
    <t>3,203,256.804724</t>
  </si>
  <si>
    <t>3,659.738446</t>
  </si>
  <si>
    <t>11,723,023,553.96</t>
  </si>
  <si>
    <t>3,203,240.813084</t>
  </si>
  <si>
    <t>3,660.153517</t>
  </si>
  <si>
    <t>11,723,528,426.68</t>
  </si>
  <si>
    <t>3,203,015.494282</t>
  </si>
  <si>
    <t>3,660.612521</t>
  </si>
  <si>
    <t>14,656,177,948.37</t>
  </si>
  <si>
    <t>4,003,750.155088</t>
  </si>
  <si>
    <t>3,661.008061</t>
  </si>
  <si>
    <t>11,617,019,092.26</t>
  </si>
  <si>
    <t>3,173,174.955446</t>
  </si>
  <si>
    <t>3,661.322791</t>
  </si>
  <si>
    <t>11,617,964,478.14</t>
  </si>
  <si>
    <t>3,173,160.396081</t>
  </si>
  <si>
    <t>3,661.635973</t>
  </si>
  <si>
    <t>11,618,905,211.62</t>
  </si>
  <si>
    <t>3,173,145.909553</t>
  </si>
  <si>
    <t>3,661.952241</t>
  </si>
  <si>
    <t>11,619,855,207.87</t>
  </si>
  <si>
    <t>3,173,131.281741</t>
  </si>
  <si>
    <t>3,662.259154</t>
  </si>
  <si>
    <t>11,615,288,211.81</t>
  </si>
  <si>
    <t>3,171,618.316761</t>
  </si>
  <si>
    <t>3,662.889075</t>
  </si>
  <si>
    <t>12,278,030,189.57</t>
  </si>
  <si>
    <t>3,352,007.100582</t>
  </si>
  <si>
    <t>359.00</t>
  </si>
  <si>
    <t>3,664.921209</t>
  </si>
  <si>
    <t>14,910,176,064.88</t>
  </si>
  <si>
    <t>4,068,348.325922</t>
  </si>
  <si>
    <t>3,665.305800</t>
  </si>
  <si>
    <t>12,852,765,837.63</t>
  </si>
  <si>
    <t>3,506,601.232937</t>
  </si>
  <si>
    <t>3,665.886643</t>
  </si>
  <si>
    <t>14,771,899,140.46</t>
  </si>
  <si>
    <t>4,029,556.988073</t>
  </si>
  <si>
    <t>3,666.206172</t>
  </si>
  <si>
    <t>11,958,391,555.50</t>
  </si>
  <si>
    <t>3,261,789.161099</t>
  </si>
  <si>
    <t>3,666.939020</t>
  </si>
  <si>
    <t>11,960,668,549.99</t>
  </si>
  <si>
    <t>3,261,758.236391</t>
  </si>
  <si>
    <t>3,667.275919</t>
  </si>
  <si>
    <t>11,950,875,791.92</t>
  </si>
  <si>
    <t>3,258,788.282202</t>
  </si>
  <si>
    <t>3,667.480623</t>
  </si>
  <si>
    <t>14,179,942,858.16</t>
  </si>
  <si>
    <t>3,866,398.848774</t>
  </si>
  <si>
    <t>3,667.959392</t>
  </si>
  <si>
    <t>12,168,184,535.62</t>
  </si>
  <si>
    <t>3,317,426.185975</t>
  </si>
  <si>
    <t>3,668.319026</t>
  </si>
  <si>
    <t>11,426,226,876.34</t>
  </si>
  <si>
    <t>3,114,840.011414</t>
  </si>
  <si>
    <t>3,668.692921</t>
  </si>
  <si>
    <t>11,100,802,102.41</t>
  </si>
  <si>
    <t>3,025,819.369958</t>
  </si>
  <si>
    <t>3,668.939129</t>
  </si>
  <si>
    <t>9,359,645,071.74</t>
  </si>
  <si>
    <t>2,551,049.429811</t>
  </si>
  <si>
    <t>3,669.281011</t>
  </si>
  <si>
    <t>9,360,464,693.58</t>
  </si>
  <si>
    <t>2,551,035.111877</t>
  </si>
  <si>
    <t>3,669.751601</t>
  </si>
  <si>
    <t>9,361,592,799.12</t>
  </si>
  <si>
    <t>2,551,015.386545</t>
  </si>
  <si>
    <t>3,670.254474</t>
  </si>
  <si>
    <t>9,259,360,991.02</t>
  </si>
  <si>
    <t>2,522,811.717164</t>
  </si>
  <si>
    <t>355.00</t>
  </si>
  <si>
    <t>3,670.737546</t>
  </si>
  <si>
    <t>11,720,823,517.27</t>
  </si>
  <si>
    <t>3,193,043.188607</t>
  </si>
  <si>
    <t>364.00</t>
  </si>
  <si>
    <t>3,670.818520</t>
  </si>
  <si>
    <t>12,968,292,904.03</t>
  </si>
  <si>
    <t>3,532,806.875227</t>
  </si>
  <si>
    <t>3,671.161949</t>
  </si>
  <si>
    <t>12,961,053,976.69</t>
  </si>
  <si>
    <t>3,530,504.552861</t>
  </si>
  <si>
    <t>383.00</t>
  </si>
  <si>
    <t>3,671.381038</t>
  </si>
  <si>
    <t>11,034,392,781.29</t>
  </si>
  <si>
    <t>3,005,515.544723</t>
  </si>
  <si>
    <t>384.00</t>
  </si>
  <si>
    <t>3,671.687825</t>
  </si>
  <si>
    <t>11,035,255,839.04</t>
  </si>
  <si>
    <t>3,005,499.477290</t>
  </si>
  <si>
    <t>3,671.997154</t>
  </si>
  <si>
    <t>11,033,318,605.89</t>
  </si>
  <si>
    <t>3,004,718.724283</t>
  </si>
  <si>
    <t>382.00</t>
  </si>
  <si>
    <t>3,672.527230</t>
  </si>
  <si>
    <t>11,962,567,430.82</t>
  </si>
  <si>
    <t>3,257,312.112616</t>
  </si>
  <si>
    <t>3,673.853608</t>
  </si>
  <si>
    <t>13,888,905,675.36</t>
  </si>
  <si>
    <t>3,780,473.355546</t>
  </si>
  <si>
    <t>3,674.337107</t>
  </si>
  <si>
    <t>14,574,512,773.91</t>
  </si>
  <si>
    <t>3,966,569.301608</t>
  </si>
  <si>
    <t>381.00</t>
  </si>
  <si>
    <t>3,674.480071</t>
  </si>
  <si>
    <t>16,033,355,546.17</t>
  </si>
  <si>
    <t>4,363,435.162951</t>
  </si>
  <si>
    <t>388.00</t>
  </si>
  <si>
    <t>3,674.859594</t>
  </si>
  <si>
    <t>9,615,223,974.37</t>
  </si>
  <si>
    <t>2,616,487.440708</t>
  </si>
  <si>
    <t>389.00</t>
  </si>
  <si>
    <t>3,675.161069</t>
  </si>
  <si>
    <t>9,615,963,428.46</t>
  </si>
  <si>
    <t>2,616,474.012615</t>
  </si>
  <si>
    <t>3,675.451095</t>
  </si>
  <si>
    <t>9,616,674,806.63</t>
  </si>
  <si>
    <t>2,616,461.097566</t>
  </si>
  <si>
    <t>3,675.796084</t>
  </si>
  <si>
    <t>10,585,909,643.87</t>
  </si>
  <si>
    <t>2,879,895.783480</t>
  </si>
  <si>
    <t>3,675.944551</t>
  </si>
  <si>
    <t>8,520,341,125.49</t>
  </si>
  <si>
    <t>2,317,864.431253</t>
  </si>
  <si>
    <t>3,676.244991</t>
  </si>
  <si>
    <t>8,520,999,321.17</t>
  </si>
  <si>
    <t>2,317,854.044608</t>
  </si>
  <si>
    <t>3,676.714588</t>
  </si>
  <si>
    <t>11,337,731,879.74</t>
  </si>
  <si>
    <t>3,083,658.414954</t>
  </si>
  <si>
    <t>3,676.916590</t>
  </si>
  <si>
    <t>9,136,722,438.58</t>
  </si>
  <si>
    <t>2,484,887.055977</t>
  </si>
  <si>
    <t>385.00</t>
  </si>
  <si>
    <t>3,677.041563</t>
  </si>
  <si>
    <t>9,137,015,892.92</t>
  </si>
  <si>
    <t>2,484,882.407781</t>
  </si>
  <si>
    <t>3,677.227679</t>
  </si>
  <si>
    <t>9,137,452,677.76</t>
  </si>
  <si>
    <t>2,484,875.421051</t>
  </si>
  <si>
    <t>3,678.039900</t>
  </si>
  <si>
    <t>10,656,582,254.35</t>
  </si>
  <si>
    <t>2,897,353.629545</t>
  </si>
  <si>
    <t>3,678.385241</t>
  </si>
  <si>
    <t>12,542,123,818.59</t>
  </si>
  <si>
    <t>3,409,681.965686</t>
  </si>
  <si>
    <t>3,678.666723</t>
  </si>
  <si>
    <t>13,209,423,225.94</t>
  </si>
  <si>
    <t>3,590,818.146949</t>
  </si>
  <si>
    <t>387.00</t>
  </si>
  <si>
    <t>3,678.863577</t>
  </si>
  <si>
    <t>10,392,384,233.24</t>
  </si>
  <si>
    <t>2,824,889.810666</t>
  </si>
  <si>
    <t>392.00</t>
  </si>
  <si>
    <t>3,679.141813</t>
  </si>
  <si>
    <t>8,473,933,866.77</t>
  </si>
  <si>
    <t>2,303,236.541971</t>
  </si>
  <si>
    <t>3,679.436968</t>
  </si>
  <si>
    <t>8,474,576,506.80</t>
  </si>
  <si>
    <t>2,303,226.439550</t>
  </si>
  <si>
    <t>3,679.740949</t>
  </si>
  <si>
    <t>8,475,238,356.53</t>
  </si>
  <si>
    <t>2,303,216.034255</t>
  </si>
  <si>
    <t>3,680.127337</t>
  </si>
  <si>
    <t>8,476,079,579.57</t>
  </si>
  <si>
    <t>2,303,202.798349</t>
  </si>
  <si>
    <t>3,680.494261</t>
  </si>
  <si>
    <t>10,147,357,812.90</t>
  </si>
  <si>
    <t>2,757,063.887282</t>
  </si>
  <si>
    <t>393.00</t>
  </si>
  <si>
    <t>3,680.901935</t>
  </si>
  <si>
    <t>12,174,597,399.24</t>
  </si>
  <si>
    <t>3,307,503.871403</t>
  </si>
  <si>
    <t>3,681.161676</t>
  </si>
  <si>
    <t>12,301,963,798.13</t>
  </si>
  <si>
    <t>3,341,870.007390</t>
  </si>
  <si>
    <t>3,681.428809</t>
  </si>
  <si>
    <t>8,759,587,919.42</t>
  </si>
  <si>
    <t>2,379,398.970680</t>
  </si>
  <si>
    <t>3,681.756693</t>
  </si>
  <si>
    <t>8,760,321,897.16</t>
  </si>
  <si>
    <t>2,379,386.425562</t>
  </si>
  <si>
    <t>3,682.051092</t>
  </si>
  <si>
    <t>8,760,980,933.21</t>
  </si>
  <si>
    <t>2,379,375.167449</t>
  </si>
  <si>
    <t>3,682.530597</t>
  </si>
  <si>
    <t>10,821,123,852.04</t>
  </si>
  <si>
    <t>2,938,502.089380</t>
  </si>
  <si>
    <t>3,682.869598</t>
  </si>
  <si>
    <t>12,815,495,199.10</t>
  </si>
  <si>
    <t>3,479,758.068390</t>
  </si>
  <si>
    <t>391.00</t>
  </si>
  <si>
    <t>3,683.200126</t>
  </si>
  <si>
    <t>13,911,142,820.05</t>
  </si>
  <si>
    <t>3,776,917.448062</t>
  </si>
  <si>
    <t>390.00</t>
  </si>
  <si>
    <t>3,683.578303</t>
  </si>
  <si>
    <t>16,943,445,223.02</t>
  </si>
  <si>
    <t>4,599,724.460761</t>
  </si>
  <si>
    <t>3,683.563592</t>
  </si>
  <si>
    <t>8,431,493,925.21</t>
  </si>
  <si>
    <t>2,288,950.282523</t>
  </si>
  <si>
    <t>3,683.831714</t>
  </si>
  <si>
    <t>8,432,072,678.53</t>
  </si>
  <si>
    <t>2,288,940.791228</t>
  </si>
  <si>
    <t>3,684.094349</t>
  </si>
  <si>
    <t>8,432,639,585.85</t>
  </si>
  <si>
    <t>2,288,931.494821</t>
  </si>
  <si>
    <t>3,684.282991</t>
  </si>
  <si>
    <t>10,416,984,290.83</t>
  </si>
  <si>
    <t>2,827,411.552562</t>
  </si>
  <si>
    <t>3,684.758967</t>
  </si>
  <si>
    <t>12,681,542,591.93</t>
  </si>
  <si>
    <t>3,441,620.661660</t>
  </si>
  <si>
    <t>3,684.942484</t>
  </si>
  <si>
    <t>9,823,835,669.34</t>
  </si>
  <si>
    <t>2,665,940.027992</t>
  </si>
  <si>
    <t>3,685.190857</t>
  </si>
  <si>
    <t>10,869,228,791.03</t>
  </si>
  <si>
    <t>2,949,434.429514</t>
  </si>
  <si>
    <t>3,686.049637</t>
  </si>
  <si>
    <t>8,503,629,985.49</t>
  </si>
  <si>
    <t>2,306,976.525530</t>
  </si>
  <si>
    <t>394.00</t>
  </si>
  <si>
    <t>3,686.295199</t>
  </si>
  <si>
    <t>8,504,162,499.95</t>
  </si>
  <si>
    <t>2,306,967.304672</t>
  </si>
  <si>
    <t>3,686.554596</t>
  </si>
  <si>
    <t>8,504,724,998.15</t>
  </si>
  <si>
    <t>2,306,957.560936</t>
  </si>
  <si>
    <t>3,686.714325</t>
  </si>
  <si>
    <t>8,505,071,410.55</t>
  </si>
  <si>
    <t>2,306,951.573141</t>
  </si>
  <si>
    <t>3,686.819017</t>
  </si>
  <si>
    <t>12,359,562,906.12</t>
  </si>
  <si>
    <t>3,352,364.965386</t>
  </si>
  <si>
    <t>395.00</t>
  </si>
  <si>
    <t>3,687.147719</t>
  </si>
  <si>
    <t>15,294,647,846.87</t>
  </si>
  <si>
    <t>4,148,097.394230</t>
  </si>
  <si>
    <t>396.00</t>
  </si>
  <si>
    <t>3,686.266108</t>
  </si>
  <si>
    <t>13,501,184,481.15</t>
  </si>
  <si>
    <t>3,662,563.712281</t>
  </si>
  <si>
    <t>3,686.524496</t>
  </si>
  <si>
    <t>12,393,436,507.72</t>
  </si>
  <si>
    <t>3,361,821.282318</t>
  </si>
  <si>
    <t>399.00</t>
  </si>
  <si>
    <t>3,686.777217</t>
  </si>
  <si>
    <t>12,394,237,886.02</t>
  </si>
  <si>
    <t>3,361,808.202104</t>
  </si>
  <si>
    <t>3,687.035666</t>
  </si>
  <si>
    <t>12,395,057,413.29</t>
  </si>
  <si>
    <t>3,361,794.822685</t>
  </si>
  <si>
    <t>3,687.319442</t>
  </si>
  <si>
    <t>12,395,957,238.81</t>
  </si>
  <si>
    <t>3,361,780.131232</t>
  </si>
  <si>
    <t>3,687.355672</t>
  </si>
  <si>
    <t>12,331,319,007.67</t>
  </si>
  <si>
    <t>3,344,217.402940</t>
  </si>
  <si>
    <t>3,687.780139</t>
  </si>
  <si>
    <t>16,746,306,171.38</t>
  </si>
  <si>
    <t>4,541,026.184116</t>
  </si>
  <si>
    <t>3,687.906439</t>
  </si>
  <si>
    <t>13,528,745,366.26</t>
  </si>
  <si>
    <t>3,668,407.968406</t>
  </si>
  <si>
    <t>398.00</t>
  </si>
  <si>
    <t>3,688.200662</t>
  </si>
  <si>
    <t>13,586,107,703.60</t>
  </si>
  <si>
    <t>3,683,668.257365</t>
  </si>
  <si>
    <t>3,688.444013</t>
  </si>
  <si>
    <t>13,586,946,723.79</t>
  </si>
  <si>
    <t>3,683,652.693270</t>
  </si>
  <si>
    <t>3,688.694973</t>
  </si>
  <si>
    <t>13,587,811,970.37</t>
  </si>
  <si>
    <t>3,683,636.643799</t>
  </si>
  <si>
    <t>3,689.146252</t>
  </si>
  <si>
    <t>16,490,205,331.39</t>
  </si>
  <si>
    <t>4,469,924.531217</t>
  </si>
  <si>
    <t>3,689.391949</t>
  </si>
  <si>
    <t>18,520,964,613.43</t>
  </si>
  <si>
    <t>5,020,058.824887</t>
  </si>
  <si>
    <t>3,689.592027</t>
  </si>
  <si>
    <t>17,400,695,111.74</t>
  </si>
  <si>
    <t>4,716,156.958782</t>
  </si>
  <si>
    <t>3,689.855723</t>
  </si>
  <si>
    <t>17,488,205,454.56</t>
  </si>
  <si>
    <t>4,739,536.384762</t>
  </si>
  <si>
    <t>3,690.044123</t>
  </si>
  <si>
    <t>16,117,841,334.96</t>
  </si>
  <si>
    <t>4,367,926.452094</t>
  </si>
  <si>
    <t>3,690.318450</t>
  </si>
  <si>
    <t>16,118,962,128.60</t>
  </si>
  <si>
    <t>4,367,905.466430</t>
  </si>
  <si>
    <t>3,690.557381</t>
  </si>
  <si>
    <t>16,119,938,325.15</t>
  </si>
  <si>
    <t>4,367,887.194789</t>
  </si>
  <si>
    <t>3,690.789548</t>
  </si>
  <si>
    <t>15,637,109,381.10</t>
  </si>
  <si>
    <t>4,236,792.474676</t>
  </si>
  <si>
    <t>3,690.538468</t>
  </si>
  <si>
    <t>15,398,475,740.12</t>
  </si>
  <si>
    <t>4,172,419.790619</t>
  </si>
  <si>
    <t>386.00</t>
  </si>
  <si>
    <t>3,691.114917</t>
  </si>
  <si>
    <t>22,020,616,309.15</t>
  </si>
  <si>
    <t>5,965,844.143511</t>
  </si>
  <si>
    <t>3,691.360589</t>
  </si>
  <si>
    <t>19,789,077,893.96</t>
  </si>
  <si>
    <t>5,360,917.043742</t>
  </si>
  <si>
    <t>3,691.353144</t>
  </si>
  <si>
    <t>9,818,076,330.17</t>
  </si>
  <si>
    <t>2,659,749.947091</t>
  </si>
  <si>
    <t>380.00</t>
  </si>
  <si>
    <t>3,691.603359</t>
  </si>
  <si>
    <t>9,818,705,347.41</t>
  </si>
  <si>
    <t>2,659,740.062287</t>
  </si>
  <si>
    <t>3,691.860201</t>
  </si>
  <si>
    <t>9,819,351,012.80</t>
  </si>
  <si>
    <t>2,659,729.913487</t>
  </si>
  <si>
    <t>3,692.232103</t>
  </si>
  <si>
    <t>9,820,285,836.83</t>
  </si>
  <si>
    <t>2,659,715.197116</t>
  </si>
  <si>
    <t>3,692.547911</t>
  </si>
  <si>
    <t>13,928,498,483.21</t>
  </si>
  <si>
    <t>3,772,056.265957</t>
  </si>
  <si>
    <t>3,692.703559</t>
  </si>
  <si>
    <t>11,169,043,233.96</t>
  </si>
  <si>
    <t>3,024,624.927463</t>
  </si>
  <si>
    <t>3,692.973742</t>
  </si>
  <si>
    <t>16,988,381,711.12</t>
  </si>
  <si>
    <t>4,600,190.224953</t>
  </si>
  <si>
    <t>3,693.093035</t>
  </si>
  <si>
    <t>11,320,874,200.38</t>
  </si>
  <si>
    <t>3,065,418.090306</t>
  </si>
  <si>
    <t>3,693.334846</t>
  </si>
  <si>
    <t>11,321,568,465.65</t>
  </si>
  <si>
    <t>3,065,405.368653</t>
  </si>
  <si>
    <t>3,693.582517</t>
  </si>
  <si>
    <t>11,322,279,561.35</t>
  </si>
  <si>
    <t>3,065,392.341436</t>
  </si>
  <si>
    <t>3,692.037146</t>
  </si>
  <si>
    <t>14,580,652,784.63</t>
  </si>
  <si>
    <t>3,949,216.166571</t>
  </si>
  <si>
    <t>3,692.320664</t>
  </si>
  <si>
    <t>16,895,267,364.45</t>
  </si>
  <si>
    <t>4,575,785.501793</t>
  </si>
  <si>
    <t>3,692.527966</t>
  </si>
  <si>
    <t>13,840,222,077.74</t>
  </si>
  <si>
    <t>3,748,169.873478</t>
  </si>
  <si>
    <t>3,692.869976</t>
  </si>
  <si>
    <t>13,992,472,358.88</t>
  </si>
  <si>
    <t>3,789,050.914743</t>
  </si>
  <si>
    <t>3,692.165127</t>
  </si>
  <si>
    <t>11,649,912,323.09</t>
  </si>
  <si>
    <t>3,155,306.418335</t>
  </si>
  <si>
    <t>3,692.432947</t>
  </si>
  <si>
    <t>11,650,704,092.69</t>
  </si>
  <si>
    <t>3,155,291.987210</t>
  </si>
  <si>
    <t>3,692.698956</t>
  </si>
  <si>
    <t>11,651,490,494.37</t>
  </si>
  <si>
    <t>3,155,277.652835</t>
  </si>
  <si>
    <t>3,693.068056</t>
  </si>
  <si>
    <t>10,913,269,409.62</t>
  </si>
  <si>
    <t>2,955,068.589540</t>
  </si>
  <si>
    <t>3,693.355627</t>
  </si>
  <si>
    <t>10,187,103,159.08</t>
  </si>
  <si>
    <t>2,758,224.278315</t>
  </si>
  <si>
    <t>3,693.798454</t>
  </si>
  <si>
    <t>11,652,903,987.61</t>
  </si>
  <si>
    <t>3,154,721.117456</t>
  </si>
  <si>
    <t>3,694.226532</t>
  </si>
  <si>
    <t>14,591,575,751.40</t>
  </si>
  <si>
    <t>3,949,832.428275</t>
  </si>
  <si>
    <t>3,694.359545</t>
  </si>
  <si>
    <t>10,848,998,298.92</t>
  </si>
  <si>
    <t>2,936,638.452560</t>
  </si>
  <si>
    <t>3,694.621211</t>
  </si>
  <si>
    <t>10,849,719,442.01</t>
  </si>
  <si>
    <t>2,936,625.657500</t>
  </si>
  <si>
    <t>3,694.902718</t>
  </si>
  <si>
    <t>10,850,495,259.90</t>
  </si>
  <si>
    <t>2,936,611.891371</t>
  </si>
  <si>
    <t>3,695.152367</t>
  </si>
  <si>
    <t>10,192,246,969.60</t>
  </si>
  <si>
    <t>2,758,275.155117</t>
  </si>
  <si>
    <t>3,694.858293</t>
  </si>
  <si>
    <t>9,585,351,932.17</t>
  </si>
  <si>
    <t>2,594,240.745528</t>
  </si>
  <si>
    <t>3,695.260492</t>
  </si>
  <si>
    <t>14,308,608,252.71</t>
  </si>
  <si>
    <t>3,872,151.444747</t>
  </si>
  <si>
    <t>3,695.657002</t>
  </si>
  <si>
    <t>18,533,913,155.67</t>
  </si>
  <si>
    <t>5,015,052.302080</t>
  </si>
  <si>
    <t>3,695.813899</t>
  </si>
  <si>
    <t>13,811,302,478.97</t>
  </si>
  <si>
    <t>3,737,012.430152</t>
  </si>
  <si>
    <t>3,696.055352</t>
  </si>
  <si>
    <t>13,812,145,412.15</t>
  </si>
  <si>
    <t>3,736,996.364500</t>
  </si>
  <si>
    <t>3,696.298676</t>
  </si>
  <si>
    <t>13,812,994,857.28</t>
  </si>
  <si>
    <t>3,736,980.170993</t>
  </si>
  <si>
    <t>3,696.517762</t>
  </si>
  <si>
    <t>13,510,277,855.77</t>
  </si>
  <si>
    <t>3,654,866.208184</t>
  </si>
  <si>
    <t>3,696.681529</t>
  </si>
  <si>
    <t>11,789,035,397.87</t>
  </si>
  <si>
    <t>3,189,086.023289</t>
  </si>
  <si>
    <t>3,696.785507</t>
  </si>
  <si>
    <t>10,024,076,926.43</t>
  </si>
  <si>
    <t>2,711,565.739401</t>
  </si>
  <si>
    <t>BANCOLOMBIA</t>
  </si>
  <si>
    <t>SERVIVALORES</t>
  </si>
  <si>
    <t>ACCIVAL</t>
  </si>
  <si>
    <t>ACCORENTA</t>
  </si>
  <si>
    <t xml:space="preserve">ECOPETROL </t>
  </si>
  <si>
    <t>ECOPETROL</t>
  </si>
  <si>
    <t xml:space="preserve">EXITO     </t>
  </si>
  <si>
    <t>ÉXITO</t>
  </si>
  <si>
    <t xml:space="preserve">ISAGEN    </t>
  </si>
  <si>
    <t>ISAGEN</t>
  </si>
  <si>
    <t xml:space="preserve">GRUPOAVAL </t>
  </si>
  <si>
    <t>GRUPO AVAL</t>
  </si>
  <si>
    <t>Rendimientos</t>
  </si>
  <si>
    <t>Valor de mercado</t>
  </si>
  <si>
    <t>Nº de acciones</t>
  </si>
  <si>
    <t>Volatilidad</t>
  </si>
  <si>
    <t>Nivel de confianza</t>
  </si>
  <si>
    <t>Var</t>
  </si>
  <si>
    <t>Desv estándar del portafolio</t>
  </si>
  <si>
    <t>Total</t>
  </si>
  <si>
    <t>GRUPOAVAL</t>
  </si>
  <si>
    <t>Interpretaciòn:</t>
  </si>
  <si>
    <t>Varianza del rendimiento  del portafolio</t>
  </si>
  <si>
    <t>RENDIMIENTOS</t>
  </si>
  <si>
    <t>ESPECIE</t>
  </si>
  <si>
    <t>RUEDA</t>
  </si>
  <si>
    <t>PLAZO
IDA</t>
  </si>
  <si>
    <t>PLAZO
VUELTA</t>
  </si>
  <si>
    <t>VOLUMEN</t>
  </si>
  <si>
    <t>CANTIDAD</t>
  </si>
  <si>
    <t>CANTIDAD DE CIERRES</t>
  </si>
  <si>
    <t>PRECIO_APERTURA</t>
  </si>
  <si>
    <t>EQUIV_APERTURA</t>
  </si>
  <si>
    <t>PRECIO_MIN</t>
  </si>
  <si>
    <t>TFIT16240724</t>
  </si>
  <si>
    <t>CONH</t>
  </si>
  <si>
    <t>000</t>
  </si>
  <si>
    <t>Precio ult.</t>
  </si>
  <si>
    <t>VaR</t>
  </si>
  <si>
    <t>Colectiva abierta</t>
  </si>
  <si>
    <t xml:space="preserve">Colectiva abierta </t>
  </si>
  <si>
    <t>Pacto de permanencia</t>
  </si>
  <si>
    <t>No</t>
  </si>
  <si>
    <t>AAA</t>
  </si>
  <si>
    <t>Si</t>
  </si>
  <si>
    <t>Tipo de Cartera</t>
  </si>
  <si>
    <t>Entidad</t>
  </si>
  <si>
    <t>ACCIONES</t>
  </si>
  <si>
    <t>PROM DE VOL. DIARIO</t>
  </si>
  <si>
    <t>Precio 
Cierre</t>
  </si>
  <si>
    <t>Precio 
Mayor</t>
  </si>
  <si>
    <t>Precio 
Medio</t>
  </si>
  <si>
    <t>Precio 
Menor</t>
  </si>
  <si>
    <t>Fecha</t>
  </si>
  <si>
    <t>Variación 
Absoluta</t>
  </si>
  <si>
    <t>Variación %</t>
  </si>
  <si>
    <t>Precio
 Medio</t>
  </si>
  <si>
    <t>Precio
 Mayor</t>
  </si>
  <si>
    <t>PRECIO PROM.</t>
  </si>
  <si>
    <t>EQUIV. PROM.</t>
  </si>
  <si>
    <t>EQUIV. MIN.</t>
  </si>
  <si>
    <t>PRECIO MAX.</t>
  </si>
  <si>
    <t>EQUIV MAX.</t>
  </si>
  <si>
    <t>PRECIO. ULT.</t>
  </si>
  <si>
    <t>EQUIV. ULT.</t>
  </si>
  <si>
    <t>PRECIO CIE. ANT.</t>
  </si>
  <si>
    <t>EQUIV. CIE. ANT.</t>
  </si>
  <si>
    <t>Ult. $ de cierre o mcado</t>
  </si>
  <si>
    <t>Máxima pérdida que se puede tener en un dia, al invertir $400.000.000 en acciones de BANCOLOMBIA con nivel de conf del 99%, es decir de 100 días existe la probabilidad de que al menos en uno se pueden perder $ 11.639.124</t>
  </si>
  <si>
    <t>Máxima pérdida que se puede tener en un dia, al invertir $400.000.000 en acciones de SERVIVALORES con nivel de conf del 99%, es decir de 100 días existe la probabilidad de que al menos en uno se pueden perder $ 112.471</t>
  </si>
  <si>
    <t>Máxima pérdida que se puede tener en un dia, al invertir $400.000.000 en acciones de ACCIVAL con nivel de conf del 99%, es decir de 100 días existe la probabilidad de que al menos en uno se pueden perder $ 166.656</t>
  </si>
  <si>
    <t>Máxima pérdida que se puede tener en un dia, al invertir $400.000.000 en acciones de ACCORRENTA con nivel de conf del 99%, es decir de 100 días existe la probabilidad de que al menos en uno se pueden perder $ 118.373</t>
  </si>
  <si>
    <t>Máxima pérdida que se puede tener en un dia, al invertir $400.000.000 en acciones de ECOPETROL con nivel de conf del 99%, es decir de 100 días existe la probabilidad de que al menos en uno se pueden perder $ 15.210.649</t>
  </si>
  <si>
    <t>Máxima pérdida que se puede tener en un dia, al invertir $400.000.000 en acciones de ISAGEN con nivel de conf del 99%, es decir de 100 días existe la probabilidad de que al menos en uno se pueden perder $ 12.184.467</t>
  </si>
  <si>
    <t>Máxima pérdida que se puede tener en un dia, al invertir $400.000.000 en acciones del GRUPO AVAL con nivel de conf del 99%, es decir de 100 días existe la probabilidad de que al menos en uno se pueden perder $ 8.822.193</t>
  </si>
  <si>
    <r>
      <t xml:space="preserve">Máxima pérdida que se puede tener en un dia, al invertir $400.000.000 en un título valor TFIT16240724 con nivel de conf del 99%, es decir de 100 días existe la probabilidad de que al menos en uno se pueden perder $ </t>
    </r>
    <r>
      <rPr>
        <sz val="11"/>
        <color rgb="FFFF0000"/>
        <rFont val="Calibri"/>
        <family val="2"/>
        <scheme val="minor"/>
      </rPr>
      <t>8.822.194</t>
    </r>
  </si>
  <si>
    <t>Máxima pérdida que se puede tener en un dia, al invertir $400.000.000 en acciones del ÉXITO con nivel de conf del 99%, es decir de 100 días existe la probabilidad de que al menos en uno se pueden perder $ 15.673.173</t>
  </si>
  <si>
    <t>Riesgo de crédito</t>
  </si>
  <si>
    <t xml:space="preserve">Analizando los Vars, con un nivel de confianza del 99%, puede apreciarse que es más riesgoso invertir en acciones del Grupo ÉXITO, seguidos por ECOPETROL e ISAGEN y menos riesgoso  invertir en acciones de SERVIVALORES, seguidos por ACCORENTA y ACCIVAL, lo que encaja perfectamente en el  perfil conservador del inversionista. </t>
  </si>
  <si>
    <t>Riesgo</t>
  </si>
  <si>
    <t>Composiciòn</t>
  </si>
  <si>
    <t>Perdida màxima en un dia</t>
  </si>
  <si>
    <t>AA+</t>
  </si>
  <si>
    <t>ACC</t>
  </si>
  <si>
    <t>FONDO</t>
  </si>
  <si>
    <t>Indice</t>
  </si>
  <si>
    <t>Valor Hoy</t>
  </si>
  <si>
    <t>Valor Ayer</t>
  </si>
  <si>
    <t>Variacion %</t>
  </si>
  <si>
    <t>Variación Absoluta</t>
  </si>
  <si>
    <t>Variacion 12 meses</t>
  </si>
  <si>
    <t>Variación Anual</t>
  </si>
  <si>
    <t>IGBC</t>
  </si>
  <si>
    <t>PROM DE VOL. 
DIARIO</t>
  </si>
  <si>
    <t>Colectiva
 abierta</t>
  </si>
  <si>
    <t>Colectiva 
abierta</t>
  </si>
  <si>
    <t xml:space="preserve">Colectiva 
abierta </t>
  </si>
  <si>
    <t>Colectiva 
escalonada
 con
 compartimiento</t>
  </si>
  <si>
    <t>Abierta por
 compartimentos</t>
  </si>
  <si>
    <t>Pacto de
 permanencia</t>
  </si>
  <si>
    <t>?¿??</t>
  </si>
  <si>
    <t>RENTAVAL</t>
  </si>
  <si>
    <t>Activo</t>
  </si>
  <si>
    <t>Fondo</t>
  </si>
  <si>
    <t>El riesgo de liquidez es mayor en fondos que tengan pacto de permanencia, ya que dificulta la posibilidad de obtener efectivo en cualquier momento y puede conducir a un riesgo de mercado, en este caso los activos de mayor riesgo de liquidez son SERVIVALORES y ACCORENTA, y el activo de menor riesgo de liquidez es ACCIVAL, ya que no tiene pacto de permanencia.</t>
  </si>
  <si>
    <t>Riesgo de liquidez</t>
  </si>
  <si>
    <t xml:space="preserve"> de IGBC</t>
  </si>
  <si>
    <t>Vol promedio</t>
  </si>
  <si>
    <t>% de partic respecto a IGBC</t>
  </si>
  <si>
    <t>TES</t>
  </si>
  <si>
    <t>PROM DE VOL DIARIO</t>
  </si>
  <si>
    <t>En cuanto a las acciones el riesgo de liquidez, se asocia al volumen de movimientos diarios, donde el activo que tenga mayores volumenes de movimiento diario serà el de menor riesgo y el que tenga menor volumen de movimiento diario serà el de mayor riesgo, para este caso los activos de menor riesgo de liquidez son: ECOPETROL, EXITO y BANCOLOMBIA y los activos de mayor riesgo de liquidez son GRUPO AVAL e Isagen.</t>
  </si>
  <si>
    <t>Dado que este tes, tiene el mayor volumen de movimientos diarios, ocupa un porcentaje muy significativo respecto al total de los movimientos diarios promedios del IGBC,  representando un 72% del total</t>
  </si>
  <si>
    <t>Diversificación del portafolio</t>
  </si>
  <si>
    <t>Tipo de Activo</t>
  </si>
  <si>
    <t xml:space="preserve">Calificación </t>
  </si>
  <si>
    <t>% a invertir en activo</t>
  </si>
  <si>
    <t>Monto a invertir</t>
  </si>
  <si>
    <t>Total inversión</t>
  </si>
  <si>
    <t>Monto de la inversión</t>
  </si>
  <si>
    <t>Perdida máxima en un día</t>
  </si>
  <si>
    <t>Porcentaje de 
inversión por activo</t>
  </si>
  <si>
    <t>Tipo de activos</t>
  </si>
  <si>
    <t>Vol promedio de IGBC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</si>
</sst>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6" formatCode="&quot;$&quot;#,##0;[Red]\-&quot;$&quot;#,##0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###,###.00"/>
    <numFmt numFmtId="167" formatCode="###,###"/>
    <numFmt numFmtId="168" formatCode="_(* #,##0_);_(* \(#,##0\);_(* &quot;-&quot;??_);_(@_)"/>
    <numFmt numFmtId="169" formatCode="#,##0.000"/>
    <numFmt numFmtId="170" formatCode="#,##0.00000"/>
    <numFmt numFmtId="171" formatCode="d\-mmm\-yy"/>
    <numFmt numFmtId="172" formatCode="0.000"/>
    <numFmt numFmtId="173" formatCode="0.0000"/>
    <numFmt numFmtId="174" formatCode="#,##0.0000"/>
    <numFmt numFmtId="175" formatCode="_(* #,##0.000000_);_(* \(#,##0.000000\);_(* &quot;-&quot;??_);_(@_)"/>
    <numFmt numFmtId="176" formatCode="_(* #,##0.000000000_);_(* \(#,##0.000000000\);_(* &quot;-&quot;??_);_(@_)"/>
    <numFmt numFmtId="177" formatCode="_(&quot;$&quot;\ * #,##0_);_(&quot;$&quot;\ * \(#,##0\);_(&quot;$&quot;\ * &quot;-&quot;??_);_(@_)"/>
    <numFmt numFmtId="178" formatCode="_(* #,##0.000_);_(* \(#,##0.000\);_(* &quot;-&quot;??_);_(@_)"/>
    <numFmt numFmtId="179" formatCode="_(* #,##0.0000_);_(* \(#,##0.0000\);_(* &quot;-&quot;??_);_(@_)"/>
    <numFmt numFmtId="180" formatCode="0.00000"/>
    <numFmt numFmtId="181" formatCode="_-&quot;$&quot;* #,##0_-;\-&quot;$&quot;* #,##0_-;_-&quot;$&quot;* &quot;-&quot;??_-;_-@_-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7.5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6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2F2F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165" fontId="3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3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4" xfId="0" applyBorder="1"/>
    <xf numFmtId="0" fontId="0" fillId="0" borderId="0" xfId="0" applyBorder="1" applyAlignment="1">
      <alignment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Fill="1" applyBorder="1" applyAlignment="1">
      <alignment horizontal="center"/>
    </xf>
    <xf numFmtId="0" fontId="0" fillId="0" borderId="3" xfId="0" applyBorder="1"/>
    <xf numFmtId="0" fontId="0" fillId="0" borderId="6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NumberFormat="1" applyFont="1" applyFill="1" applyBorder="1" applyAlignment="1"/>
    <xf numFmtId="14" fontId="0" fillId="0" borderId="0" xfId="0" applyNumberFormat="1" applyFont="1" applyFill="1" applyBorder="1" applyAlignment="1"/>
    <xf numFmtId="4" fontId="6" fillId="0" borderId="0" xfId="0" applyNumberFormat="1" applyFont="1" applyAlignment="1">
      <alignment vertical="center"/>
    </xf>
    <xf numFmtId="3" fontId="6" fillId="0" borderId="0" xfId="0" applyNumberFormat="1" applyFont="1" applyAlignment="1">
      <alignment vertical="center"/>
    </xf>
    <xf numFmtId="167" fontId="0" fillId="0" borderId="0" xfId="0" applyNumberFormat="1" applyFont="1" applyFill="1" applyBorder="1" applyAlignment="1"/>
    <xf numFmtId="168" fontId="0" fillId="0" borderId="0" xfId="1" applyNumberFormat="1" applyFont="1"/>
    <xf numFmtId="0" fontId="1" fillId="0" borderId="1" xfId="0" applyFont="1" applyBorder="1" applyAlignment="1">
      <alignment horizontal="center"/>
    </xf>
    <xf numFmtId="169" fontId="6" fillId="0" borderId="0" xfId="0" applyNumberFormat="1" applyFont="1" applyAlignment="1">
      <alignment vertical="center"/>
    </xf>
    <xf numFmtId="170" fontId="6" fillId="0" borderId="0" xfId="0" applyNumberFormat="1" applyFont="1" applyAlignment="1">
      <alignment vertical="center"/>
    </xf>
    <xf numFmtId="0" fontId="0" fillId="3" borderId="0" xfId="0" applyFill="1"/>
    <xf numFmtId="4" fontId="0" fillId="0" borderId="0" xfId="0" applyNumberFormat="1"/>
    <xf numFmtId="3" fontId="0" fillId="0" borderId="0" xfId="0" applyNumberFormat="1"/>
    <xf numFmtId="168" fontId="0" fillId="0" borderId="0" xfId="0" applyNumberFormat="1"/>
    <xf numFmtId="168" fontId="0" fillId="0" borderId="0" xfId="1" applyNumberFormat="1" applyFont="1" applyFill="1" applyBorder="1" applyAlignment="1"/>
    <xf numFmtId="168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170" fontId="0" fillId="0" borderId="0" xfId="0" applyNumberFormat="1"/>
    <xf numFmtId="169" fontId="0" fillId="0" borderId="0" xfId="0" applyNumberFormat="1"/>
    <xf numFmtId="0" fontId="0" fillId="0" borderId="0" xfId="0" applyFill="1" applyBorder="1" applyAlignment="1"/>
    <xf numFmtId="0" fontId="0" fillId="0" borderId="15" xfId="0" applyFill="1" applyBorder="1" applyAlignment="1"/>
    <xf numFmtId="0" fontId="8" fillId="0" borderId="16" xfId="0" applyFont="1" applyFill="1" applyBorder="1" applyAlignment="1">
      <alignment horizontal="center"/>
    </xf>
    <xf numFmtId="168" fontId="0" fillId="3" borderId="0" xfId="0" applyNumberFormat="1" applyFill="1"/>
    <xf numFmtId="0" fontId="0" fillId="0" borderId="1" xfId="0" applyNumberFormat="1" applyFont="1" applyFill="1" applyBorder="1" applyAlignment="1">
      <alignment horizontal="center"/>
    </xf>
    <xf numFmtId="168" fontId="0" fillId="0" borderId="1" xfId="0" applyNumberFormat="1" applyFont="1" applyFill="1" applyBorder="1" applyAlignment="1"/>
    <xf numFmtId="168" fontId="0" fillId="0" borderId="1" xfId="0" applyNumberFormat="1" applyBorder="1"/>
    <xf numFmtId="0" fontId="0" fillId="0" borderId="0" xfId="0" applyNumberFormat="1" applyFont="1" applyFill="1" applyBorder="1" applyAlignment="1">
      <alignment wrapText="1"/>
    </xf>
    <xf numFmtId="0" fontId="0" fillId="0" borderId="0" xfId="0" applyNumberFormat="1" applyFont="1" applyFill="1" applyBorder="1" applyAlignment="1">
      <alignment horizontal="center" wrapText="1"/>
    </xf>
    <xf numFmtId="0" fontId="0" fillId="0" borderId="0" xfId="0" applyNumberFormat="1" applyFont="1" applyFill="1" applyBorder="1" applyAlignment="1">
      <alignment horizontal="center"/>
    </xf>
    <xf numFmtId="171" fontId="9" fillId="0" borderId="19" xfId="0" applyNumberFormat="1" applyFont="1" applyBorder="1" applyAlignment="1">
      <alignment horizontal="center" wrapText="1"/>
    </xf>
    <xf numFmtId="0" fontId="9" fillId="0" borderId="20" xfId="0" applyFont="1" applyBorder="1" applyAlignment="1">
      <alignment horizontal="center" wrapText="1"/>
    </xf>
    <xf numFmtId="169" fontId="9" fillId="0" borderId="20" xfId="0" applyNumberFormat="1" applyFont="1" applyBorder="1" applyAlignment="1">
      <alignment horizontal="center" wrapText="1"/>
    </xf>
    <xf numFmtId="1" fontId="9" fillId="0" borderId="20" xfId="0" applyNumberFormat="1" applyFont="1" applyBorder="1" applyAlignment="1">
      <alignment horizontal="center" wrapText="1"/>
    </xf>
    <xf numFmtId="172" fontId="9" fillId="0" borderId="20" xfId="0" applyNumberFormat="1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165" fontId="0" fillId="0" borderId="1" xfId="1" applyFont="1" applyBorder="1"/>
    <xf numFmtId="1" fontId="0" fillId="0" borderId="1" xfId="0" applyNumberFormat="1" applyBorder="1"/>
    <xf numFmtId="0" fontId="0" fillId="0" borderId="0" xfId="0" applyBorder="1"/>
    <xf numFmtId="14" fontId="0" fillId="0" borderId="1" xfId="0" applyNumberFormat="1" applyBorder="1"/>
    <xf numFmtId="0" fontId="0" fillId="4" borderId="0" xfId="0" applyFill="1"/>
    <xf numFmtId="0" fontId="0" fillId="0" borderId="0" xfId="0" applyFill="1"/>
    <xf numFmtId="0" fontId="0" fillId="0" borderId="1" xfId="0" applyFont="1" applyBorder="1" applyAlignment="1">
      <alignment horizontal="center"/>
    </xf>
    <xf numFmtId="0" fontId="0" fillId="0" borderId="0" xfId="0" applyFont="1"/>
    <xf numFmtId="0" fontId="0" fillId="0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0" fillId="4" borderId="1" xfId="0" applyFont="1" applyFill="1" applyBorder="1" applyAlignment="1">
      <alignment horizontal="center"/>
    </xf>
    <xf numFmtId="0" fontId="0" fillId="0" borderId="0" xfId="0" applyFont="1" applyFill="1"/>
    <xf numFmtId="0" fontId="0" fillId="4" borderId="0" xfId="0" applyFont="1" applyFill="1"/>
    <xf numFmtId="14" fontId="0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/>
    <xf numFmtId="165" fontId="0" fillId="0" borderId="1" xfId="1" applyFont="1" applyFill="1" applyBorder="1" applyAlignment="1"/>
    <xf numFmtId="168" fontId="0" fillId="0" borderId="1" xfId="1" applyNumberFormat="1" applyFont="1" applyBorder="1" applyAlignment="1">
      <alignment horizontal="center"/>
    </xf>
    <xf numFmtId="0" fontId="0" fillId="0" borderId="0" xfId="0" applyNumberFormat="1" applyFont="1" applyFill="1" applyBorder="1" applyAlignment="1">
      <alignment vertical="center" wrapText="1"/>
    </xf>
    <xf numFmtId="166" fontId="0" fillId="0" borderId="1" xfId="0" applyNumberFormat="1" applyFont="1" applyFill="1" applyBorder="1" applyAlignment="1"/>
    <xf numFmtId="14" fontId="5" fillId="0" borderId="1" xfId="0" applyNumberFormat="1" applyFont="1" applyBorder="1" applyAlignment="1">
      <alignment horizontal="right" vertical="center" wrapText="1"/>
    </xf>
    <xf numFmtId="167" fontId="0" fillId="0" borderId="1" xfId="0" applyNumberFormat="1" applyFont="1" applyFill="1" applyBorder="1" applyAlignment="1"/>
    <xf numFmtId="4" fontId="0" fillId="0" borderId="1" xfId="0" applyNumberFormat="1" applyFont="1" applyFill="1" applyBorder="1" applyAlignment="1"/>
    <xf numFmtId="0" fontId="0" fillId="6" borderId="1" xfId="0" applyNumberFormat="1" applyFont="1" applyFill="1" applyBorder="1" applyAlignment="1"/>
    <xf numFmtId="0" fontId="0" fillId="6" borderId="1" xfId="0" applyNumberFormat="1" applyFont="1" applyFill="1" applyBorder="1" applyAlignment="1">
      <alignment wrapText="1"/>
    </xf>
    <xf numFmtId="0" fontId="11" fillId="0" borderId="0" xfId="0" applyFont="1"/>
    <xf numFmtId="14" fontId="12" fillId="0" borderId="14" xfId="0" applyNumberFormat="1" applyFont="1" applyBorder="1" applyAlignment="1">
      <alignment horizontal="right" vertical="center" wrapText="1"/>
    </xf>
    <xf numFmtId="0" fontId="12" fillId="0" borderId="14" xfId="0" applyFont="1" applyBorder="1" applyAlignment="1">
      <alignment horizontal="right" vertical="center" wrapText="1"/>
    </xf>
    <xf numFmtId="3" fontId="12" fillId="0" borderId="14" xfId="0" applyNumberFormat="1" applyFont="1" applyBorder="1" applyAlignment="1">
      <alignment horizontal="right" vertical="center" wrapText="1"/>
    </xf>
    <xf numFmtId="4" fontId="12" fillId="0" borderId="14" xfId="0" applyNumberFormat="1" applyFont="1" applyBorder="1" applyAlignment="1">
      <alignment horizontal="right" vertical="center" wrapText="1"/>
    </xf>
    <xf numFmtId="0" fontId="10" fillId="6" borderId="14" xfId="0" applyFont="1" applyFill="1" applyBorder="1" applyAlignment="1">
      <alignment horizontal="center" vertical="center" wrapText="1"/>
    </xf>
    <xf numFmtId="0" fontId="14" fillId="0" borderId="0" xfId="0" applyFont="1"/>
    <xf numFmtId="14" fontId="15" fillId="0" borderId="14" xfId="0" applyNumberFormat="1" applyFont="1" applyBorder="1" applyAlignment="1">
      <alignment horizontal="right" vertical="center" wrapText="1"/>
    </xf>
    <xf numFmtId="0" fontId="15" fillId="0" borderId="14" xfId="0" applyFont="1" applyBorder="1" applyAlignment="1">
      <alignment horizontal="right" vertical="center" wrapText="1"/>
    </xf>
    <xf numFmtId="3" fontId="15" fillId="0" borderId="14" xfId="0" applyNumberFormat="1" applyFont="1" applyBorder="1" applyAlignment="1">
      <alignment horizontal="right" vertical="center" wrapText="1"/>
    </xf>
    <xf numFmtId="4" fontId="15" fillId="0" borderId="14" xfId="0" applyNumberFormat="1" applyFont="1" applyBorder="1" applyAlignment="1">
      <alignment horizontal="right" vertical="center" wrapText="1"/>
    </xf>
    <xf numFmtId="0" fontId="13" fillId="6" borderId="14" xfId="0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/>
    <xf numFmtId="2" fontId="0" fillId="0" borderId="1" xfId="0" applyNumberFormat="1" applyBorder="1"/>
    <xf numFmtId="173" fontId="0" fillId="0" borderId="1" xfId="0" applyNumberFormat="1" applyBorder="1"/>
    <xf numFmtId="172" fontId="9" fillId="6" borderId="1" xfId="0" applyNumberFormat="1" applyFont="1" applyFill="1" applyBorder="1" applyAlignment="1">
      <alignment horizontal="center" wrapText="1"/>
    </xf>
    <xf numFmtId="171" fontId="9" fillId="6" borderId="1" xfId="0" applyNumberFormat="1" applyFont="1" applyFill="1" applyBorder="1" applyAlignment="1">
      <alignment horizontal="center" wrapText="1"/>
    </xf>
    <xf numFmtId="168" fontId="0" fillId="0" borderId="1" xfId="1" applyNumberFormat="1" applyFont="1" applyBorder="1"/>
    <xf numFmtId="169" fontId="9" fillId="6" borderId="1" xfId="0" applyNumberFormat="1" applyFont="1" applyFill="1" applyBorder="1" applyAlignment="1">
      <alignment horizontal="center" wrapText="1"/>
    </xf>
    <xf numFmtId="168" fontId="7" fillId="3" borderId="0" xfId="0" applyNumberFormat="1" applyFont="1" applyFill="1" applyAlignment="1">
      <alignment horizontal="right"/>
    </xf>
    <xf numFmtId="0" fontId="0" fillId="6" borderId="1" xfId="0" applyNumberFormat="1" applyFont="1" applyFill="1" applyBorder="1" applyAlignment="1">
      <alignment horizontal="right"/>
    </xf>
    <xf numFmtId="174" fontId="6" fillId="0" borderId="0" xfId="0" applyNumberFormat="1" applyFont="1" applyAlignment="1">
      <alignment vertical="center"/>
    </xf>
    <xf numFmtId="0" fontId="0" fillId="3" borderId="0" xfId="0" applyFill="1" applyAlignment="1">
      <alignment horizontal="right"/>
    </xf>
    <xf numFmtId="0" fontId="0" fillId="6" borderId="1" xfId="0" applyNumberFormat="1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167" fontId="0" fillId="0" borderId="1" xfId="0" applyNumberFormat="1" applyFont="1" applyFill="1" applyBorder="1" applyAlignment="1">
      <alignment horizontal="right"/>
    </xf>
    <xf numFmtId="0" fontId="0" fillId="7" borderId="1" xfId="0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175" fontId="0" fillId="0" borderId="0" xfId="1" applyNumberFormat="1" applyFont="1" applyFill="1" applyBorder="1" applyAlignment="1"/>
    <xf numFmtId="176" fontId="0" fillId="0" borderId="0" xfId="1" applyNumberFormat="1" applyFont="1" applyFill="1" applyBorder="1" applyAlignment="1"/>
    <xf numFmtId="168" fontId="0" fillId="0" borderId="1" xfId="0" applyNumberFormat="1" applyFont="1" applyFill="1" applyBorder="1" applyAlignment="1">
      <alignment horizontal="center"/>
    </xf>
    <xf numFmtId="168" fontId="0" fillId="0" borderId="1" xfId="0" applyNumberFormat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0" fontId="0" fillId="3" borderId="0" xfId="0" applyNumberFormat="1" applyFont="1" applyFill="1" applyBorder="1" applyAlignment="1">
      <alignment horizontal="right"/>
    </xf>
    <xf numFmtId="0" fontId="16" fillId="0" borderId="1" xfId="0" applyNumberFormat="1" applyFont="1" applyFill="1" applyBorder="1" applyAlignment="1">
      <alignment horizontal="center"/>
    </xf>
    <xf numFmtId="177" fontId="0" fillId="0" borderId="0" xfId="3" applyNumberFormat="1" applyFont="1" applyFill="1"/>
    <xf numFmtId="177" fontId="0" fillId="0" borderId="0" xfId="3" applyNumberFormat="1" applyFont="1"/>
    <xf numFmtId="177" fontId="0" fillId="0" borderId="1" xfId="3" applyNumberFormat="1" applyFont="1" applyBorder="1"/>
    <xf numFmtId="164" fontId="16" fillId="0" borderId="1" xfId="3" applyFont="1" applyFill="1" applyBorder="1" applyAlignment="1"/>
    <xf numFmtId="0" fontId="16" fillId="0" borderId="1" xfId="0" applyFont="1" applyBorder="1" applyAlignment="1">
      <alignment horizontal="center"/>
    </xf>
    <xf numFmtId="0" fontId="16" fillId="7" borderId="1" xfId="0" applyFont="1" applyFill="1" applyBorder="1" applyAlignment="1">
      <alignment horizontal="center"/>
    </xf>
    <xf numFmtId="178" fontId="0" fillId="0" borderId="0" xfId="0" applyNumberFormat="1" applyFont="1" applyFill="1" applyBorder="1" applyAlignment="1"/>
    <xf numFmtId="179" fontId="0" fillId="0" borderId="0" xfId="0" applyNumberFormat="1" applyFont="1" applyFill="1" applyBorder="1" applyAlignment="1"/>
    <xf numFmtId="166" fontId="0" fillId="0" borderId="0" xfId="0" applyNumberFormat="1" applyFont="1" applyFill="1" applyBorder="1" applyAlignment="1"/>
    <xf numFmtId="0" fontId="0" fillId="2" borderId="0" xfId="0" applyNumberFormat="1" applyFont="1" applyFill="1" applyBorder="1" applyAlignment="1">
      <alignment horizontal="center"/>
    </xf>
    <xf numFmtId="180" fontId="0" fillId="8" borderId="0" xfId="0" applyNumberFormat="1" applyFill="1"/>
    <xf numFmtId="0" fontId="0" fillId="8" borderId="0" xfId="0" applyFill="1"/>
    <xf numFmtId="0" fontId="16" fillId="0" borderId="1" xfId="0" applyFont="1" applyBorder="1" applyAlignment="1">
      <alignment horizontal="center" wrapText="1"/>
    </xf>
    <xf numFmtId="0" fontId="16" fillId="0" borderId="19" xfId="0" applyNumberFormat="1" applyFont="1" applyFill="1" applyBorder="1" applyAlignment="1">
      <alignment horizontal="center"/>
    </xf>
    <xf numFmtId="0" fontId="16" fillId="0" borderId="20" xfId="0" applyNumberFormat="1" applyFont="1" applyFill="1" applyBorder="1" applyAlignment="1">
      <alignment horizontal="center"/>
    </xf>
    <xf numFmtId="0" fontId="16" fillId="0" borderId="20" xfId="0" applyFont="1" applyBorder="1" applyAlignment="1">
      <alignment horizontal="center"/>
    </xf>
    <xf numFmtId="0" fontId="16" fillId="0" borderId="20" xfId="0" applyFont="1" applyFill="1" applyBorder="1" applyAlignment="1">
      <alignment horizontal="center"/>
    </xf>
    <xf numFmtId="0" fontId="16" fillId="0" borderId="29" xfId="0" applyFont="1" applyBorder="1" applyAlignment="1">
      <alignment horizontal="center"/>
    </xf>
    <xf numFmtId="0" fontId="16" fillId="0" borderId="30" xfId="0" applyNumberFormat="1" applyFont="1" applyFill="1" applyBorder="1" applyAlignment="1">
      <alignment horizontal="center" wrapText="1"/>
    </xf>
    <xf numFmtId="167" fontId="16" fillId="0" borderId="31" xfId="0" applyNumberFormat="1" applyFont="1" applyFill="1" applyBorder="1" applyAlignment="1">
      <alignment horizontal="center"/>
    </xf>
    <xf numFmtId="167" fontId="16" fillId="0" borderId="32" xfId="0" applyNumberFormat="1" applyFont="1" applyFill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7" borderId="20" xfId="0" applyFont="1" applyFill="1" applyBorder="1" applyAlignment="1">
      <alignment horizontal="center"/>
    </xf>
    <xf numFmtId="0" fontId="16" fillId="0" borderId="33" xfId="0" applyFont="1" applyBorder="1" applyAlignment="1">
      <alignment horizontal="center"/>
    </xf>
    <xf numFmtId="0" fontId="16" fillId="0" borderId="34" xfId="0" applyFont="1" applyBorder="1" applyAlignment="1">
      <alignment horizontal="center"/>
    </xf>
    <xf numFmtId="0" fontId="16" fillId="0" borderId="33" xfId="0" applyFont="1" applyBorder="1" applyAlignment="1">
      <alignment horizontal="center" wrapText="1"/>
    </xf>
    <xf numFmtId="0" fontId="16" fillId="0" borderId="30" xfId="0" applyFont="1" applyBorder="1" applyAlignment="1">
      <alignment horizontal="center"/>
    </xf>
    <xf numFmtId="0" fontId="16" fillId="0" borderId="31" xfId="0" applyFont="1" applyBorder="1" applyAlignment="1">
      <alignment horizontal="center"/>
    </xf>
    <xf numFmtId="0" fontId="16" fillId="7" borderId="31" xfId="0" applyFont="1" applyFill="1" applyBorder="1" applyAlignment="1">
      <alignment horizontal="center"/>
    </xf>
    <xf numFmtId="0" fontId="17" fillId="0" borderId="31" xfId="0" applyFont="1" applyBorder="1" applyAlignment="1">
      <alignment horizontal="center"/>
    </xf>
    <xf numFmtId="0" fontId="16" fillId="0" borderId="19" xfId="0" applyNumberFormat="1" applyFont="1" applyFill="1" applyBorder="1" applyAlignment="1"/>
    <xf numFmtId="0" fontId="0" fillId="0" borderId="1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0" fillId="0" borderId="0" xfId="0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6" borderId="0" xfId="0" applyFill="1" applyBorder="1" applyAlignment="1">
      <alignment horizontal="center"/>
    </xf>
    <xf numFmtId="167" fontId="0" fillId="0" borderId="0" xfId="0" applyNumberFormat="1" applyFont="1" applyFill="1" applyBorder="1" applyAlignment="1">
      <alignment horizontal="right"/>
    </xf>
    <xf numFmtId="0" fontId="0" fillId="0" borderId="7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Fill="1" applyBorder="1"/>
    <xf numFmtId="0" fontId="0" fillId="4" borderId="0" xfId="0" applyFill="1" applyBorder="1"/>
    <xf numFmtId="0" fontId="2" fillId="0" borderId="0" xfId="0" applyFont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168" fontId="0" fillId="0" borderId="1" xfId="0" applyNumberFormat="1" applyFont="1" applyBorder="1" applyAlignment="1">
      <alignment horizontal="center" vertical="center"/>
    </xf>
    <xf numFmtId="0" fontId="16" fillId="0" borderId="35" xfId="0" applyNumberFormat="1" applyFont="1" applyFill="1" applyBorder="1" applyAlignment="1"/>
    <xf numFmtId="0" fontId="16" fillId="0" borderId="0" xfId="0" applyNumberFormat="1" applyFont="1" applyFill="1" applyBorder="1" applyAlignment="1"/>
    <xf numFmtId="172" fontId="16" fillId="0" borderId="0" xfId="0" applyNumberFormat="1" applyFont="1" applyFill="1" applyBorder="1" applyAlignment="1">
      <alignment horizontal="center"/>
    </xf>
    <xf numFmtId="0" fontId="16" fillId="0" borderId="1" xfId="0" applyNumberFormat="1" applyFont="1" applyFill="1" applyBorder="1" applyAlignment="1"/>
    <xf numFmtId="0" fontId="16" fillId="0" borderId="7" xfId="0" applyNumberFormat="1" applyFont="1" applyFill="1" applyBorder="1" applyAlignment="1"/>
    <xf numFmtId="0" fontId="16" fillId="0" borderId="2" xfId="0" applyNumberFormat="1" applyFont="1" applyFill="1" applyBorder="1" applyAlignment="1">
      <alignment horizontal="center"/>
    </xf>
    <xf numFmtId="0" fontId="16" fillId="0" borderId="7" xfId="0" applyNumberFormat="1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0" fontId="18" fillId="0" borderId="1" xfId="0" applyNumberFormat="1" applyFont="1" applyFill="1" applyBorder="1" applyAlignment="1">
      <alignment horizontal="center"/>
    </xf>
    <xf numFmtId="168" fontId="18" fillId="0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9" fontId="0" fillId="0" borderId="0" xfId="0" applyNumberFormat="1"/>
    <xf numFmtId="164" fontId="0" fillId="0" borderId="0" xfId="3" applyFont="1"/>
    <xf numFmtId="181" fontId="0" fillId="0" borderId="0" xfId="0" applyNumberFormat="1"/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vertical="center" wrapText="1"/>
    </xf>
    <xf numFmtId="0" fontId="14" fillId="9" borderId="1" xfId="0" applyFont="1" applyFill="1" applyBorder="1" applyAlignment="1">
      <alignment vertical="center"/>
    </xf>
    <xf numFmtId="6" fontId="14" fillId="0" borderId="1" xfId="0" applyNumberFormat="1" applyFont="1" applyBorder="1" applyAlignment="1">
      <alignment vertical="center"/>
    </xf>
    <xf numFmtId="9" fontId="14" fillId="0" borderId="1" xfId="4" applyFont="1" applyBorder="1" applyAlignment="1">
      <alignment vertical="center"/>
    </xf>
    <xf numFmtId="9" fontId="14" fillId="0" borderId="1" xfId="0" applyNumberFormat="1" applyFont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5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5" borderId="22" xfId="0" applyNumberFormat="1" applyFont="1" applyFill="1" applyBorder="1" applyAlignment="1">
      <alignment horizontal="center" vertical="center" wrapText="1"/>
    </xf>
    <xf numFmtId="0" fontId="0" fillId="5" borderId="23" xfId="0" applyNumberFormat="1" applyFont="1" applyFill="1" applyBorder="1" applyAlignment="1">
      <alignment horizontal="center" vertical="center" wrapText="1"/>
    </xf>
    <xf numFmtId="0" fontId="0" fillId="5" borderId="24" xfId="0" applyNumberFormat="1" applyFont="1" applyFill="1" applyBorder="1" applyAlignment="1">
      <alignment horizontal="center" vertical="center" wrapText="1"/>
    </xf>
    <xf numFmtId="0" fontId="0" fillId="5" borderId="25" xfId="0" applyNumberFormat="1" applyFont="1" applyFill="1" applyBorder="1" applyAlignment="1">
      <alignment horizontal="center" vertical="center" wrapText="1"/>
    </xf>
    <xf numFmtId="0" fontId="0" fillId="5" borderId="0" xfId="0" applyNumberFormat="1" applyFont="1" applyFill="1" applyBorder="1" applyAlignment="1">
      <alignment horizontal="center" vertical="center" wrapText="1"/>
    </xf>
    <xf numFmtId="0" fontId="0" fillId="5" borderId="26" xfId="0" applyNumberFormat="1" applyFont="1" applyFill="1" applyBorder="1" applyAlignment="1">
      <alignment horizontal="center" vertical="center" wrapText="1"/>
    </xf>
    <xf numFmtId="0" fontId="0" fillId="5" borderId="27" xfId="0" applyNumberFormat="1" applyFont="1" applyFill="1" applyBorder="1" applyAlignment="1">
      <alignment horizontal="center" vertical="center" wrapText="1"/>
    </xf>
    <xf numFmtId="0" fontId="0" fillId="5" borderId="15" xfId="0" applyNumberFormat="1" applyFont="1" applyFill="1" applyBorder="1" applyAlignment="1">
      <alignment horizontal="center" vertical="center" wrapText="1"/>
    </xf>
    <xf numFmtId="0" fontId="0" fillId="5" borderId="28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center" wrapText="1"/>
    </xf>
    <xf numFmtId="0" fontId="0" fillId="2" borderId="0" xfId="0" applyNumberFormat="1" applyFont="1" applyFill="1" applyBorder="1" applyAlignment="1">
      <alignment horizontal="center" wrapText="1"/>
    </xf>
    <xf numFmtId="0" fontId="0" fillId="7" borderId="0" xfId="0" applyNumberFormat="1" applyFont="1" applyFill="1" applyBorder="1" applyAlignment="1">
      <alignment horizontal="center" vertical="top" wrapText="1"/>
    </xf>
    <xf numFmtId="0" fontId="0" fillId="7" borderId="17" xfId="0" applyNumberFormat="1" applyFont="1" applyFill="1" applyBorder="1" applyAlignment="1">
      <alignment horizontal="center" vertical="center" wrapText="1"/>
    </xf>
    <xf numFmtId="0" fontId="0" fillId="7" borderId="0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21" xfId="0" applyNumberFormat="1" applyFont="1" applyFill="1" applyBorder="1" applyAlignment="1">
      <alignment horizontal="center" vertical="center" wrapText="1"/>
    </xf>
    <xf numFmtId="0" fontId="0" fillId="0" borderId="18" xfId="0" applyNumberFormat="1" applyFont="1" applyFill="1" applyBorder="1" applyAlignment="1">
      <alignment horizontal="center" vertical="center" wrapText="1"/>
    </xf>
    <xf numFmtId="0" fontId="0" fillId="7" borderId="0" xfId="0" applyFill="1" applyAlignment="1">
      <alignment horizontal="center" wrapText="1"/>
    </xf>
    <xf numFmtId="168" fontId="0" fillId="0" borderId="1" xfId="1" applyNumberFormat="1" applyFont="1" applyFill="1" applyBorder="1" applyAlignment="1"/>
    <xf numFmtId="0" fontId="0" fillId="0" borderId="19" xfId="0" applyNumberFormat="1" applyFont="1" applyFill="1" applyBorder="1" applyAlignment="1"/>
    <xf numFmtId="0" fontId="0" fillId="0" borderId="20" xfId="0" applyNumberFormat="1" applyFont="1" applyFill="1" applyBorder="1" applyAlignment="1">
      <alignment horizontal="center"/>
    </xf>
    <xf numFmtId="0" fontId="0" fillId="0" borderId="20" xfId="0" applyFont="1" applyFill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0" fillId="0" borderId="29" xfId="0" applyFont="1" applyFill="1" applyBorder="1" applyAlignment="1">
      <alignment horizontal="center"/>
    </xf>
    <xf numFmtId="0" fontId="0" fillId="0" borderId="33" xfId="0" applyNumberFormat="1" applyFont="1" applyFill="1" applyBorder="1" applyAlignment="1"/>
    <xf numFmtId="0" fontId="0" fillId="0" borderId="30" xfId="0" applyNumberFormat="1" applyFont="1" applyFill="1" applyBorder="1" applyAlignment="1"/>
    <xf numFmtId="0" fontId="0" fillId="0" borderId="19" xfId="0" applyBorder="1" applyAlignment="1">
      <alignment horizontal="center"/>
    </xf>
    <xf numFmtId="0" fontId="0" fillId="0" borderId="29" xfId="0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167" fontId="0" fillId="0" borderId="34" xfId="0" applyNumberFormat="1" applyBorder="1" applyAlignment="1">
      <alignment horizontal="center"/>
    </xf>
    <xf numFmtId="2" fontId="0" fillId="0" borderId="28" xfId="0" applyNumberFormat="1" applyBorder="1"/>
  </cellXfs>
  <cellStyles count="5">
    <cellStyle name="Millares" xfId="1" builtinId="3"/>
    <cellStyle name="Moneda" xfId="3" builtinId="4"/>
    <cellStyle name="Normal" xfId="0" builtinId="0"/>
    <cellStyle name="Normal 2" xfId="2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'Cál. Riesgo de Merc.'!$A$139</c:f>
              <c:strCache>
                <c:ptCount val="1"/>
                <c:pt idx="0">
                  <c:v>VaR</c:v>
                </c:pt>
              </c:strCache>
            </c:strRef>
          </c:tx>
          <c:invertIfNegative val="0"/>
          <c:cat>
            <c:strRef>
              <c:f>'Cál. Riesgo de Merc.'!$B$138:$J$138</c:f>
              <c:strCache>
                <c:ptCount val="9"/>
                <c:pt idx="0">
                  <c:v>BANCOLOMBIA</c:v>
                </c:pt>
                <c:pt idx="1">
                  <c:v>RENTAVAL</c:v>
                </c:pt>
                <c:pt idx="2">
                  <c:v>ACCIVAL</c:v>
                </c:pt>
                <c:pt idx="3">
                  <c:v>ACCORENTA</c:v>
                </c:pt>
                <c:pt idx="4">
                  <c:v>ECOPETROL</c:v>
                </c:pt>
                <c:pt idx="5">
                  <c:v>ÉXITO</c:v>
                </c:pt>
                <c:pt idx="6">
                  <c:v>ISAGEN</c:v>
                </c:pt>
                <c:pt idx="7">
                  <c:v>GRUPOAVAL</c:v>
                </c:pt>
                <c:pt idx="8">
                  <c:v>TFIT16240724</c:v>
                </c:pt>
              </c:strCache>
            </c:strRef>
          </c:cat>
          <c:val>
            <c:numRef>
              <c:f>'Cál. Riesgo de Merc.'!$B$139:$J$139</c:f>
              <c:numCache>
                <c:formatCode>_(* #,##0_);_(* \(#,##0\);_(* "-"??_);_(@_)</c:formatCode>
                <c:ptCount val="9"/>
                <c:pt idx="0">
                  <c:v>11639124.272598045</c:v>
                </c:pt>
                <c:pt idx="1">
                  <c:v>112470.86380694402</c:v>
                </c:pt>
                <c:pt idx="2">
                  <c:v>166656.34406343452</c:v>
                </c:pt>
                <c:pt idx="3">
                  <c:v>118372.55289498204</c:v>
                </c:pt>
                <c:pt idx="4">
                  <c:v>15210649.403254224</c:v>
                </c:pt>
                <c:pt idx="5">
                  <c:v>15673172.826869067</c:v>
                </c:pt>
                <c:pt idx="6">
                  <c:v>12184467.412874965</c:v>
                </c:pt>
                <c:pt idx="7">
                  <c:v>8822193.2480008826</c:v>
                </c:pt>
                <c:pt idx="8">
                  <c:v>6618440.8042304972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5560192"/>
        <c:axId val="155566080"/>
        <c:axId val="0"/>
      </c:bar3DChart>
      <c:catAx>
        <c:axId val="155560192"/>
        <c:scaling>
          <c:orientation val="minMax"/>
        </c:scaling>
        <c:delete val="0"/>
        <c:axPos val="l"/>
        <c:majorTickMark val="out"/>
        <c:minorTickMark val="none"/>
        <c:tickLblPos val="nextTo"/>
        <c:crossAx val="155566080"/>
        <c:crosses val="autoZero"/>
        <c:auto val="1"/>
        <c:lblAlgn val="ctr"/>
        <c:lblOffset val="100"/>
        <c:noMultiLvlLbl val="0"/>
      </c:catAx>
      <c:valAx>
        <c:axId val="155566080"/>
        <c:scaling>
          <c:orientation val="minMax"/>
        </c:scaling>
        <c:delete val="0"/>
        <c:axPos val="b"/>
        <c:majorGridlines/>
        <c:numFmt formatCode="_(* #,##0_);_(* \(#,##0\);_(* &quot;-&quot;??_);_(@_)" sourceLinked="1"/>
        <c:majorTickMark val="out"/>
        <c:minorTickMark val="none"/>
        <c:tickLblPos val="nextTo"/>
        <c:crossAx val="1555601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'Cál. Riesgo de Merc.'!$B$179:$J$179</c:f>
              <c:strCache>
                <c:ptCount val="9"/>
                <c:pt idx="0">
                  <c:v>BANCOLOMBIA</c:v>
                </c:pt>
                <c:pt idx="1">
                  <c:v>RENTAVAL</c:v>
                </c:pt>
                <c:pt idx="2">
                  <c:v>ACCIVAL</c:v>
                </c:pt>
                <c:pt idx="3">
                  <c:v>ACCORENTA</c:v>
                </c:pt>
                <c:pt idx="4">
                  <c:v>ECOPETROL</c:v>
                </c:pt>
                <c:pt idx="5">
                  <c:v>ÉXITO</c:v>
                </c:pt>
                <c:pt idx="6">
                  <c:v>ISAGEN</c:v>
                </c:pt>
                <c:pt idx="7">
                  <c:v>GRUPOAVAL</c:v>
                </c:pt>
                <c:pt idx="8">
                  <c:v>TFIT16240724</c:v>
                </c:pt>
              </c:strCache>
            </c:strRef>
          </c:cat>
          <c:val>
            <c:numRef>
              <c:f>'Cál. Riesgo de Merc.'!$B$180:$J$180</c:f>
              <c:numCache>
                <c:formatCode>_(* #,##0_);_(* \(#,##0\);_(* "-"??_);_(@_)</c:formatCode>
                <c:ptCount val="9"/>
                <c:pt idx="0">
                  <c:v>174586.86408897067</c:v>
                </c:pt>
                <c:pt idx="1">
                  <c:v>42176.573927604004</c:v>
                </c:pt>
                <c:pt idx="2">
                  <c:v>33331.268812686903</c:v>
                </c:pt>
                <c:pt idx="3">
                  <c:v>29593.138223745511</c:v>
                </c:pt>
                <c:pt idx="4">
                  <c:v>228159.74104881336</c:v>
                </c:pt>
                <c:pt idx="5">
                  <c:v>195914.6603358633</c:v>
                </c:pt>
                <c:pt idx="6">
                  <c:v>91383.505596562245</c:v>
                </c:pt>
                <c:pt idx="7">
                  <c:v>330832.24680003308</c:v>
                </c:pt>
                <c:pt idx="8">
                  <c:v>579113.57037016854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5992064"/>
        <c:axId val="155993600"/>
        <c:axId val="0"/>
      </c:bar3DChart>
      <c:catAx>
        <c:axId val="155992064"/>
        <c:scaling>
          <c:orientation val="minMax"/>
        </c:scaling>
        <c:delete val="0"/>
        <c:axPos val="b"/>
        <c:majorTickMark val="out"/>
        <c:minorTickMark val="none"/>
        <c:tickLblPos val="nextTo"/>
        <c:crossAx val="155993600"/>
        <c:crosses val="autoZero"/>
        <c:auto val="1"/>
        <c:lblAlgn val="ctr"/>
        <c:lblOffset val="100"/>
        <c:noMultiLvlLbl val="0"/>
      </c:catAx>
      <c:valAx>
        <c:axId val="155993600"/>
        <c:scaling>
          <c:orientation val="minMax"/>
        </c:scaling>
        <c:delete val="0"/>
        <c:axPos val="l"/>
        <c:majorGridlines/>
        <c:numFmt formatCode="_(* #,##0_);_(* \(#,##0\);_(* &quot;-&quot;??_);_(@_)" sourceLinked="1"/>
        <c:majorTickMark val="out"/>
        <c:minorTickMark val="none"/>
        <c:tickLblPos val="nextTo"/>
        <c:crossAx val="1559920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'Riesgo de liquidez'!$A$123</c:f>
              <c:strCache>
                <c:ptCount val="1"/>
                <c:pt idx="0">
                  <c:v>PROM DE VOL. DIARIO</c:v>
                </c:pt>
              </c:strCache>
            </c:strRef>
          </c:tx>
          <c:invertIfNegative val="0"/>
          <c:cat>
            <c:multiLvlStrRef>
              <c:f>'Riesgo de liquidez'!$B$122:$F$122</c:f>
            </c:multiLvlStrRef>
          </c:cat>
          <c:val>
            <c:numRef>
              <c:f>'Riesgo de liquidez'!$B$123:$F$123</c:f>
              <c:numCache>
                <c:formatCode>###,###</c:formatCode>
                <c:ptCount val="5"/>
                <c:pt idx="0">
                  <c:v>3531250303.6206899</c:v>
                </c:pt>
                <c:pt idx="1">
                  <c:v>37097232468.275864</c:v>
                </c:pt>
                <c:pt idx="2">
                  <c:v>8421119667.5862064</c:v>
                </c:pt>
                <c:pt idx="3">
                  <c:v>2749062810.7758622</c:v>
                </c:pt>
                <c:pt idx="4">
                  <c:v>931608695.43103445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6209536"/>
        <c:axId val="156211072"/>
        <c:axId val="0"/>
      </c:bar3DChart>
      <c:catAx>
        <c:axId val="156209536"/>
        <c:scaling>
          <c:orientation val="minMax"/>
        </c:scaling>
        <c:delete val="0"/>
        <c:axPos val="b"/>
        <c:majorTickMark val="out"/>
        <c:minorTickMark val="none"/>
        <c:tickLblPos val="nextTo"/>
        <c:crossAx val="156211072"/>
        <c:crosses val="autoZero"/>
        <c:auto val="1"/>
        <c:lblAlgn val="ctr"/>
        <c:lblOffset val="100"/>
        <c:noMultiLvlLbl val="0"/>
      </c:catAx>
      <c:valAx>
        <c:axId val="156211072"/>
        <c:scaling>
          <c:orientation val="minMax"/>
        </c:scaling>
        <c:delete val="0"/>
        <c:axPos val="l"/>
        <c:majorGridlines/>
        <c:numFmt formatCode="###,###" sourceLinked="1"/>
        <c:majorTickMark val="out"/>
        <c:minorTickMark val="none"/>
        <c:tickLblPos val="nextTo"/>
        <c:crossAx val="1562095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strRef>
              <c:f>'Riesgo de liquidez'!$A$137</c:f>
              <c:strCache>
                <c:ptCount val="1"/>
                <c:pt idx="0">
                  <c:v>% de partic respecto a IGBC</c:v>
                </c:pt>
              </c:strCache>
            </c:strRef>
          </c:tx>
          <c:invertIfNegative val="0"/>
          <c:cat>
            <c:strRef>
              <c:f>'Riesgo de liquidez'!$B$135:$F$135</c:f>
              <c:strCache>
                <c:ptCount val="5"/>
                <c:pt idx="0">
                  <c:v>BANCOLOMBIA</c:v>
                </c:pt>
                <c:pt idx="1">
                  <c:v>ECOPETROL</c:v>
                </c:pt>
                <c:pt idx="2">
                  <c:v>ÉXITO</c:v>
                </c:pt>
                <c:pt idx="3">
                  <c:v>ISAGEN</c:v>
                </c:pt>
                <c:pt idx="4">
                  <c:v>GRUPO AVAL</c:v>
                </c:pt>
              </c:strCache>
            </c:strRef>
          </c:cat>
          <c:val>
            <c:numRef>
              <c:f>'Riesgo de liquidez'!$B$137:$F$137</c:f>
              <c:numCache>
                <c:formatCode>General</c:formatCode>
                <c:ptCount val="5"/>
                <c:pt idx="0">
                  <c:v>1.7185925848425503</c:v>
                </c:pt>
                <c:pt idx="1">
                  <c:v>17.700642060187025</c:v>
                </c:pt>
                <c:pt idx="2">
                  <c:v>4.3452428886170766</c:v>
                </c:pt>
                <c:pt idx="3">
                  <c:v>1.3757228596179802</c:v>
                </c:pt>
                <c:pt idx="4">
                  <c:v>0.47864579124014778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6051712"/>
        <c:axId val="156053504"/>
        <c:axId val="0"/>
      </c:bar3DChart>
      <c:catAx>
        <c:axId val="156051712"/>
        <c:scaling>
          <c:orientation val="minMax"/>
        </c:scaling>
        <c:delete val="0"/>
        <c:axPos val="b"/>
        <c:majorTickMark val="out"/>
        <c:minorTickMark val="none"/>
        <c:tickLblPos val="nextTo"/>
        <c:crossAx val="156053504"/>
        <c:crosses val="autoZero"/>
        <c:auto val="1"/>
        <c:lblAlgn val="ctr"/>
        <c:lblOffset val="100"/>
        <c:noMultiLvlLbl val="0"/>
      </c:catAx>
      <c:valAx>
        <c:axId val="1560535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60517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% de participaciòn</a:t>
            </a:r>
            <a:r>
              <a:rPr lang="en-US" baseline="0"/>
              <a:t> de TFIT16240724 </a:t>
            </a:r>
            <a:r>
              <a:rPr lang="en-US"/>
              <a:t>respecto a IGBC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'Riesgo de liquidez'!$H$127</c:f>
              <c:strCache>
                <c:ptCount val="1"/>
                <c:pt idx="0">
                  <c:v>% de partic respecto a IGBC</c:v>
                </c:pt>
              </c:strCache>
            </c:strRef>
          </c:tx>
          <c:invertIfNegative val="0"/>
          <c:val>
            <c:numRef>
              <c:f>'Riesgo de liquidez'!$I$127</c:f>
              <c:numCache>
                <c:formatCode>_(* #,##0_);_(* \(#,##0\);_(* "-"??_);_(@_)</c:formatCode>
                <c:ptCount val="1"/>
                <c:pt idx="0">
                  <c:v>71.767241379310349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6073984"/>
        <c:axId val="156075520"/>
        <c:axId val="0"/>
      </c:bar3DChart>
      <c:catAx>
        <c:axId val="156073984"/>
        <c:scaling>
          <c:orientation val="minMax"/>
        </c:scaling>
        <c:delete val="0"/>
        <c:axPos val="b"/>
        <c:majorTickMark val="out"/>
        <c:minorTickMark val="none"/>
        <c:tickLblPos val="nextTo"/>
        <c:crossAx val="156075520"/>
        <c:crosses val="autoZero"/>
        <c:auto val="1"/>
        <c:lblAlgn val="ctr"/>
        <c:lblOffset val="100"/>
        <c:noMultiLvlLbl val="0"/>
      </c:catAx>
      <c:valAx>
        <c:axId val="156075520"/>
        <c:scaling>
          <c:orientation val="minMax"/>
        </c:scaling>
        <c:delete val="0"/>
        <c:axPos val="l"/>
        <c:majorGridlines/>
        <c:numFmt formatCode="_(* #,##0_);_(* \(#,##0\);_(* &quot;-&quot;??_);_(@_)" sourceLinked="1"/>
        <c:majorTickMark val="out"/>
        <c:minorTickMark val="none"/>
        <c:tickLblPos val="nextTo"/>
        <c:crossAx val="156073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381000</xdr:colOff>
      <xdr:row>140</xdr:row>
      <xdr:rowOff>147636</xdr:rowOff>
    </xdr:from>
    <xdr:to>
      <xdr:col>10</xdr:col>
      <xdr:colOff>800100</xdr:colOff>
      <xdr:row>155</xdr:row>
      <xdr:rowOff>47624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904875</xdr:colOff>
      <xdr:row>182</xdr:row>
      <xdr:rowOff>33337</xdr:rowOff>
    </xdr:from>
    <xdr:to>
      <xdr:col>7</xdr:col>
      <xdr:colOff>600075</xdr:colOff>
      <xdr:row>196</xdr:row>
      <xdr:rowOff>109537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0.41111</cdr:x>
      <cdr:y>0.0081</cdr:y>
    </cdr:from>
    <cdr:to>
      <cdr:x>0.56944</cdr:x>
      <cdr:y>0.1088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1879600" y="22225"/>
          <a:ext cx="723885" cy="2762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600" b="1"/>
            <a:t>VaR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138</xdr:row>
      <xdr:rowOff>38100</xdr:rowOff>
    </xdr:from>
    <xdr:to>
      <xdr:col>2</xdr:col>
      <xdr:colOff>1257299</xdr:colOff>
      <xdr:row>146</xdr:row>
      <xdr:rowOff>19051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266700</xdr:colOff>
      <xdr:row>138</xdr:row>
      <xdr:rowOff>4762</xdr:rowOff>
    </xdr:from>
    <xdr:to>
      <xdr:col>6</xdr:col>
      <xdr:colOff>1009649</xdr:colOff>
      <xdr:row>145</xdr:row>
      <xdr:rowOff>171450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1571625</xdr:colOff>
      <xdr:row>127</xdr:row>
      <xdr:rowOff>119062</xdr:rowOff>
    </xdr:from>
    <xdr:to>
      <xdr:col>13</xdr:col>
      <xdr:colOff>333375</xdr:colOff>
      <xdr:row>144</xdr:row>
      <xdr:rowOff>233362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="80" zoomScaleNormal="80" workbookViewId="0">
      <selection activeCell="C15" sqref="C15"/>
    </sheetView>
  </sheetViews>
  <sheetFormatPr baseColWidth="10" defaultRowHeight="15" x14ac:dyDescent="0.25"/>
  <cols>
    <col min="2" max="2" width="24.5703125" bestFit="1" customWidth="1"/>
    <col min="3" max="3" width="27" bestFit="1" customWidth="1"/>
    <col min="9" max="9" width="15.28515625" bestFit="1" customWidth="1"/>
    <col min="11" max="11" width="17.140625" bestFit="1" customWidth="1"/>
    <col min="13" max="13" width="22.5703125" customWidth="1"/>
  </cols>
  <sheetData>
    <row r="1" spans="1:13" x14ac:dyDescent="0.25">
      <c r="A1" s="188" t="s">
        <v>16</v>
      </c>
      <c r="B1" s="188" t="s">
        <v>17</v>
      </c>
      <c r="C1" s="188" t="s">
        <v>15</v>
      </c>
      <c r="D1" s="184" t="s">
        <v>5</v>
      </c>
      <c r="E1" s="184"/>
      <c r="F1" s="184" t="s">
        <v>6</v>
      </c>
      <c r="G1" s="184"/>
      <c r="H1" s="184"/>
      <c r="I1" s="185" t="s">
        <v>24</v>
      </c>
      <c r="J1" s="187" t="s">
        <v>20</v>
      </c>
      <c r="K1" s="187" t="s">
        <v>21</v>
      </c>
      <c r="L1" s="187" t="s">
        <v>22</v>
      </c>
      <c r="M1" s="182" t="s">
        <v>23</v>
      </c>
    </row>
    <row r="2" spans="1:13" ht="15.75" thickBot="1" x14ac:dyDescent="0.3">
      <c r="A2" s="188"/>
      <c r="B2" s="188"/>
      <c r="C2" s="188"/>
      <c r="D2" s="7" t="s">
        <v>0</v>
      </c>
      <c r="E2" s="7" t="s">
        <v>1</v>
      </c>
      <c r="F2" s="7" t="s">
        <v>2</v>
      </c>
      <c r="G2" s="7" t="s">
        <v>3</v>
      </c>
      <c r="H2" s="7" t="s">
        <v>4</v>
      </c>
      <c r="I2" s="186"/>
      <c r="J2" s="187"/>
      <c r="K2" s="187"/>
      <c r="L2" s="187"/>
      <c r="M2" s="183"/>
    </row>
    <row r="3" spans="1:13" x14ac:dyDescent="0.25">
      <c r="A3" s="189">
        <v>1</v>
      </c>
      <c r="B3" s="189" t="s">
        <v>19</v>
      </c>
      <c r="C3" s="3" t="s">
        <v>7</v>
      </c>
      <c r="D3" s="2">
        <v>130.58000000000001</v>
      </c>
      <c r="E3" s="2">
        <v>0.35699999999999998</v>
      </c>
      <c r="F3" s="2">
        <v>3.8</v>
      </c>
      <c r="G3" s="2">
        <v>3.45</v>
      </c>
      <c r="H3" s="2">
        <v>1.93</v>
      </c>
      <c r="I3" s="9">
        <v>500</v>
      </c>
      <c r="J3" s="3">
        <f>((1+(F3/100))^(1/12)-1)</f>
        <v>3.1128168457330574E-3</v>
      </c>
      <c r="K3" s="3">
        <f>I3*(1+J3)^3</f>
        <v>504.68377479269202</v>
      </c>
      <c r="L3" s="13">
        <f>K3-I3</f>
        <v>4.6837747926920201</v>
      </c>
      <c r="M3" s="179">
        <f>SUM(L3:L6)</f>
        <v>9.9256725505813392</v>
      </c>
    </row>
    <row r="4" spans="1:13" x14ac:dyDescent="0.25">
      <c r="A4" s="189"/>
      <c r="B4" s="189"/>
      <c r="C4" s="3" t="s">
        <v>8</v>
      </c>
      <c r="D4" s="2">
        <v>258.11</v>
      </c>
      <c r="E4" s="2"/>
      <c r="F4" s="2">
        <v>4.42</v>
      </c>
      <c r="G4" s="2">
        <v>3.613</v>
      </c>
      <c r="H4" s="2">
        <v>-1.179</v>
      </c>
      <c r="I4" s="9">
        <v>50</v>
      </c>
      <c r="J4" s="3">
        <f t="shared" ref="J4:J19" si="0">((1+(F4/100))^(1/12)-1)</f>
        <v>3.6107566318024364E-3</v>
      </c>
      <c r="K4" s="3">
        <f t="shared" ref="K4:K19" si="1">I4*(1+J4)^3</f>
        <v>50.543571483061925</v>
      </c>
      <c r="L4" s="13">
        <f t="shared" ref="L4:L29" si="2">K4-I4</f>
        <v>0.54357148306192471</v>
      </c>
      <c r="M4" s="180"/>
    </row>
    <row r="5" spans="1:13" x14ac:dyDescent="0.25">
      <c r="A5" s="189"/>
      <c r="B5" s="189" t="s">
        <v>18</v>
      </c>
      <c r="C5" s="3" t="s">
        <v>10</v>
      </c>
      <c r="D5" s="2">
        <v>150</v>
      </c>
      <c r="E5" s="2">
        <v>0.41</v>
      </c>
      <c r="F5" s="2">
        <v>4.51</v>
      </c>
      <c r="G5" s="2">
        <v>3.69</v>
      </c>
      <c r="H5" s="2">
        <v>0.49</v>
      </c>
      <c r="I5" s="9">
        <v>300</v>
      </c>
      <c r="J5" s="3">
        <f t="shared" si="0"/>
        <v>3.6828128357737633E-3</v>
      </c>
      <c r="K5" s="3">
        <f t="shared" si="1"/>
        <v>303.32675333666043</v>
      </c>
      <c r="L5" s="13">
        <f t="shared" si="2"/>
        <v>3.3267533366604312</v>
      </c>
      <c r="M5" s="180"/>
    </row>
    <row r="6" spans="1:13" ht="15.75" thickBot="1" x14ac:dyDescent="0.3">
      <c r="A6" s="189"/>
      <c r="B6" s="189"/>
      <c r="C6" s="3" t="s">
        <v>9</v>
      </c>
      <c r="D6" s="2">
        <v>356.56700000000001</v>
      </c>
      <c r="E6" s="2">
        <v>0.97699999999999998</v>
      </c>
      <c r="F6" s="2">
        <v>3.7080000000000002</v>
      </c>
      <c r="G6" s="2">
        <v>2.9159999999999999</v>
      </c>
      <c r="H6" s="2">
        <v>-0.96899999999999997</v>
      </c>
      <c r="I6" s="9">
        <v>150</v>
      </c>
      <c r="J6" s="3">
        <f t="shared" si="0"/>
        <v>3.0386968313771412E-3</v>
      </c>
      <c r="K6" s="3">
        <f t="shared" si="1"/>
        <v>151.37157293816696</v>
      </c>
      <c r="L6" s="13">
        <f t="shared" si="2"/>
        <v>1.3715729381669632</v>
      </c>
      <c r="M6" s="181"/>
    </row>
    <row r="7" spans="1:13" ht="15.75" thickBot="1" x14ac:dyDescent="0.3">
      <c r="D7" s="1"/>
      <c r="E7" s="1"/>
      <c r="F7" s="1"/>
      <c r="G7" s="1"/>
      <c r="H7" s="1"/>
      <c r="I7" s="1"/>
      <c r="J7" s="3"/>
      <c r="K7" s="3"/>
      <c r="L7" s="3"/>
      <c r="M7" s="14"/>
    </row>
    <row r="8" spans="1:13" x14ac:dyDescent="0.25">
      <c r="A8" s="189">
        <v>2</v>
      </c>
      <c r="B8" s="189" t="s">
        <v>19</v>
      </c>
      <c r="C8" s="3" t="s">
        <v>7</v>
      </c>
      <c r="D8" s="2">
        <v>130.58000000000001</v>
      </c>
      <c r="E8" s="2">
        <v>0.35699999999999998</v>
      </c>
      <c r="F8" s="2">
        <v>3.8</v>
      </c>
      <c r="G8" s="2">
        <v>3.45</v>
      </c>
      <c r="H8" s="2">
        <v>1.93</v>
      </c>
      <c r="I8" s="9">
        <v>500</v>
      </c>
      <c r="J8" s="3">
        <f t="shared" si="0"/>
        <v>3.1128168457330574E-3</v>
      </c>
      <c r="K8" s="3">
        <f t="shared" si="1"/>
        <v>504.68377479269202</v>
      </c>
      <c r="L8" s="13">
        <f t="shared" si="2"/>
        <v>4.6837747926920201</v>
      </c>
      <c r="M8" s="179">
        <f>SUM(L8:L11)</f>
        <v>9.9449728461371478</v>
      </c>
    </row>
    <row r="9" spans="1:13" x14ac:dyDescent="0.25">
      <c r="A9" s="189"/>
      <c r="B9" s="189"/>
      <c r="C9" s="3" t="s">
        <v>11</v>
      </c>
      <c r="D9" s="2">
        <v>302.04000000000002</v>
      </c>
      <c r="E9" s="2">
        <v>0.82799999999999996</v>
      </c>
      <c r="F9" s="2">
        <v>4.05</v>
      </c>
      <c r="G9" s="2">
        <v>3.28</v>
      </c>
      <c r="H9" s="2">
        <v>-0.32</v>
      </c>
      <c r="I9" s="9">
        <v>150</v>
      </c>
      <c r="J9" s="3">
        <f t="shared" si="0"/>
        <v>3.3139261897998651E-3</v>
      </c>
      <c r="K9" s="3">
        <f t="shared" si="1"/>
        <v>151.49621419254981</v>
      </c>
      <c r="L9" s="13">
        <f t="shared" si="2"/>
        <v>1.4962141925498145</v>
      </c>
      <c r="M9" s="180"/>
    </row>
    <row r="10" spans="1:13" x14ac:dyDescent="0.25">
      <c r="A10" s="189"/>
      <c r="B10" s="189" t="s">
        <v>18</v>
      </c>
      <c r="C10" s="3" t="s">
        <v>10</v>
      </c>
      <c r="D10" s="2">
        <v>150</v>
      </c>
      <c r="E10" s="2">
        <v>0.41</v>
      </c>
      <c r="F10" s="2">
        <v>4.51</v>
      </c>
      <c r="G10" s="2">
        <v>3.69</v>
      </c>
      <c r="H10" s="2">
        <v>0.49</v>
      </c>
      <c r="I10" s="9">
        <v>200</v>
      </c>
      <c r="J10" s="3">
        <f t="shared" si="0"/>
        <v>3.6828128357737633E-3</v>
      </c>
      <c r="K10" s="3">
        <f t="shared" si="1"/>
        <v>202.21783555777364</v>
      </c>
      <c r="L10" s="13">
        <f t="shared" si="2"/>
        <v>2.2178355577736397</v>
      </c>
      <c r="M10" s="180"/>
    </row>
    <row r="11" spans="1:13" ht="15.75" thickBot="1" x14ac:dyDescent="0.3">
      <c r="A11" s="189"/>
      <c r="B11" s="189"/>
      <c r="C11" s="3" t="s">
        <v>12</v>
      </c>
      <c r="D11" s="2">
        <v>258</v>
      </c>
      <c r="E11" s="2">
        <v>0.71</v>
      </c>
      <c r="F11" s="2">
        <v>4.1900000000000004</v>
      </c>
      <c r="G11" s="2">
        <v>3.25</v>
      </c>
      <c r="H11" s="2">
        <v>-1.31</v>
      </c>
      <c r="I11" s="9">
        <v>150</v>
      </c>
      <c r="J11" s="3">
        <f t="shared" si="0"/>
        <v>3.4263540299781514E-3</v>
      </c>
      <c r="K11" s="3">
        <f t="shared" si="1"/>
        <v>151.54714830312167</v>
      </c>
      <c r="L11" s="13">
        <f t="shared" si="2"/>
        <v>1.5471483031216735</v>
      </c>
      <c r="M11" s="181"/>
    </row>
    <row r="12" spans="1:13" ht="15.75" thickBot="1" x14ac:dyDescent="0.3">
      <c r="D12" s="1"/>
      <c r="E12" s="1"/>
      <c r="F12" s="1"/>
      <c r="G12" s="1"/>
      <c r="H12" s="1"/>
      <c r="I12" s="1"/>
      <c r="J12" s="3"/>
      <c r="K12" s="3"/>
      <c r="L12" s="3"/>
      <c r="M12" s="14"/>
    </row>
    <row r="13" spans="1:13" x14ac:dyDescent="0.25">
      <c r="A13" s="189">
        <v>3</v>
      </c>
      <c r="B13" s="189" t="s">
        <v>19</v>
      </c>
      <c r="C13" s="3" t="s">
        <v>13</v>
      </c>
      <c r="D13" s="2">
        <v>84.29</v>
      </c>
      <c r="E13" s="2">
        <v>0.23100000000000001</v>
      </c>
      <c r="F13" s="2">
        <v>4.2549999999999999</v>
      </c>
      <c r="G13" s="2">
        <v>3.8860000000000001</v>
      </c>
      <c r="H13" s="2">
        <v>2.4390000000000001</v>
      </c>
      <c r="I13" s="9">
        <v>700</v>
      </c>
      <c r="J13" s="3">
        <f t="shared" si="0"/>
        <v>3.4785056047641483E-3</v>
      </c>
      <c r="K13" s="3">
        <f t="shared" si="1"/>
        <v>707.33030123555909</v>
      </c>
      <c r="L13" s="13">
        <f t="shared" si="2"/>
        <v>7.3303012355590909</v>
      </c>
      <c r="M13" s="179">
        <f>SUM(L13:L16)</f>
        <v>10.122084911749759</v>
      </c>
    </row>
    <row r="14" spans="1:13" x14ac:dyDescent="0.25">
      <c r="A14" s="189"/>
      <c r="B14" s="189"/>
      <c r="C14" s="3" t="s">
        <v>7</v>
      </c>
      <c r="D14" s="2">
        <v>130.58000000000001</v>
      </c>
      <c r="E14" s="2">
        <v>0.35699999999999998</v>
      </c>
      <c r="F14" s="2">
        <v>3.8</v>
      </c>
      <c r="G14" s="2">
        <v>3.45</v>
      </c>
      <c r="H14" s="2">
        <v>1.93</v>
      </c>
      <c r="I14" s="9">
        <v>200</v>
      </c>
      <c r="J14" s="3">
        <f t="shared" si="0"/>
        <v>3.1128168457330574E-3</v>
      </c>
      <c r="K14" s="3">
        <f t="shared" si="1"/>
        <v>201.8735099170768</v>
      </c>
      <c r="L14" s="13">
        <f t="shared" si="2"/>
        <v>1.8735099170768024</v>
      </c>
      <c r="M14" s="180"/>
    </row>
    <row r="15" spans="1:13" x14ac:dyDescent="0.25">
      <c r="A15" s="189"/>
      <c r="B15" s="189" t="s">
        <v>18</v>
      </c>
      <c r="C15" s="3" t="s">
        <v>14</v>
      </c>
      <c r="D15" s="2">
        <v>291</v>
      </c>
      <c r="E15" s="2">
        <v>0.81</v>
      </c>
      <c r="F15" s="2">
        <v>3.74</v>
      </c>
      <c r="G15" s="2">
        <v>2.68</v>
      </c>
      <c r="H15" s="2">
        <v>-3.95</v>
      </c>
      <c r="I15" s="9">
        <v>50</v>
      </c>
      <c r="J15" s="3">
        <f t="shared" si="0"/>
        <v>3.0644845397465037E-3</v>
      </c>
      <c r="K15" s="3">
        <f t="shared" si="1"/>
        <v>50.461082779724876</v>
      </c>
      <c r="L15" s="13">
        <f t="shared" si="2"/>
        <v>0.46108277972487599</v>
      </c>
      <c r="M15" s="180"/>
    </row>
    <row r="16" spans="1:13" ht="15.75" thickBot="1" x14ac:dyDescent="0.3">
      <c r="A16" s="189"/>
      <c r="B16" s="189"/>
      <c r="C16" s="3" t="s">
        <v>9</v>
      </c>
      <c r="D16" s="2">
        <v>356.56700000000001</v>
      </c>
      <c r="E16" s="2">
        <v>0.97699999999999998</v>
      </c>
      <c r="F16" s="2">
        <v>3.7080000000000002</v>
      </c>
      <c r="G16" s="2">
        <v>2.9159999999999999</v>
      </c>
      <c r="H16" s="2">
        <v>-0.96899999999999997</v>
      </c>
      <c r="I16" s="9">
        <v>50</v>
      </c>
      <c r="J16" s="3">
        <f t="shared" si="0"/>
        <v>3.0386968313771412E-3</v>
      </c>
      <c r="K16" s="3">
        <f t="shared" si="1"/>
        <v>50.45719097938899</v>
      </c>
      <c r="L16" s="13">
        <f t="shared" si="2"/>
        <v>0.45719097938899012</v>
      </c>
      <c r="M16" s="181"/>
    </row>
    <row r="17" spans="1:13" ht="15.75" thickBot="1" x14ac:dyDescent="0.3">
      <c r="D17" s="1"/>
      <c r="E17" s="1"/>
      <c r="F17" s="1"/>
      <c r="G17" s="1"/>
      <c r="H17" s="1"/>
      <c r="I17" s="1"/>
      <c r="J17" s="3"/>
      <c r="K17" s="3"/>
      <c r="L17" s="3"/>
      <c r="M17" s="14"/>
    </row>
    <row r="18" spans="1:13" x14ac:dyDescent="0.25">
      <c r="A18" s="189">
        <v>4</v>
      </c>
      <c r="B18" s="189" t="s">
        <v>19</v>
      </c>
      <c r="C18" s="3" t="s">
        <v>13</v>
      </c>
      <c r="D18" s="2">
        <v>84.29</v>
      </c>
      <c r="E18" s="2">
        <v>0.23100000000000001</v>
      </c>
      <c r="F18" s="2">
        <v>4.2549999999999999</v>
      </c>
      <c r="G18" s="2">
        <v>3.8860000000000001</v>
      </c>
      <c r="H18" s="2">
        <v>2.4390000000000001</v>
      </c>
      <c r="I18" s="9">
        <v>700</v>
      </c>
      <c r="J18" s="3">
        <f t="shared" si="0"/>
        <v>3.4785056047641483E-3</v>
      </c>
      <c r="K18" s="3">
        <f t="shared" si="1"/>
        <v>707.33030123555909</v>
      </c>
      <c r="L18" s="13">
        <f>K18-I18</f>
        <v>7.3303012355590909</v>
      </c>
      <c r="M18" s="179">
        <f>SUM(L18:L20)</f>
        <v>10.312728931522713</v>
      </c>
    </row>
    <row r="19" spans="1:13" x14ac:dyDescent="0.25">
      <c r="A19" s="189"/>
      <c r="B19" s="191"/>
      <c r="C19" s="3" t="s">
        <v>7</v>
      </c>
      <c r="D19" s="2">
        <v>130.58000000000001</v>
      </c>
      <c r="E19" s="2">
        <v>0.35699999999999998</v>
      </c>
      <c r="F19" s="2">
        <v>3.8</v>
      </c>
      <c r="G19" s="2">
        <v>3.45</v>
      </c>
      <c r="H19" s="2">
        <v>1.93</v>
      </c>
      <c r="I19" s="9">
        <v>200</v>
      </c>
      <c r="J19" s="3">
        <f t="shared" si="0"/>
        <v>3.1128168457330574E-3</v>
      </c>
      <c r="K19" s="3">
        <f t="shared" si="1"/>
        <v>201.8735099170768</v>
      </c>
      <c r="L19" s="13">
        <f t="shared" si="2"/>
        <v>1.8735099170768024</v>
      </c>
      <c r="M19" s="180"/>
    </row>
    <row r="20" spans="1:13" ht="15.75" thickBot="1" x14ac:dyDescent="0.3">
      <c r="A20" s="190"/>
      <c r="B20" s="4" t="s">
        <v>18</v>
      </c>
      <c r="C20" s="5" t="s">
        <v>10</v>
      </c>
      <c r="D20" s="2">
        <v>150</v>
      </c>
      <c r="E20" s="2">
        <v>0.41</v>
      </c>
      <c r="F20" s="2">
        <v>4.51</v>
      </c>
      <c r="G20" s="2">
        <v>3.69</v>
      </c>
      <c r="H20" s="2">
        <v>0.49</v>
      </c>
      <c r="I20" s="9">
        <v>100</v>
      </c>
      <c r="J20" s="3">
        <f>((1+(F20/100))^(1/12)-1)</f>
        <v>3.6828128357737633E-3</v>
      </c>
      <c r="K20" s="3">
        <f>I20*(1+J20)^3</f>
        <v>101.10891777888682</v>
      </c>
      <c r="L20" s="13">
        <f t="shared" si="2"/>
        <v>1.1089177788868199</v>
      </c>
      <c r="M20" s="181"/>
    </row>
    <row r="21" spans="1:13" ht="15.75" thickBot="1" x14ac:dyDescent="0.3">
      <c r="B21" s="6"/>
      <c r="M21" s="15"/>
    </row>
    <row r="22" spans="1:13" x14ac:dyDescent="0.25">
      <c r="A22" s="191">
        <v>5</v>
      </c>
      <c r="B22" s="8" t="s">
        <v>19</v>
      </c>
      <c r="C22" s="11" t="s">
        <v>13</v>
      </c>
      <c r="D22" s="10">
        <v>84.29</v>
      </c>
      <c r="E22" s="10">
        <v>0.23100000000000001</v>
      </c>
      <c r="F22" s="10">
        <v>4.2549999999999999</v>
      </c>
      <c r="G22" s="10">
        <v>3.8860000000000001</v>
      </c>
      <c r="H22" s="10">
        <v>2.4390000000000001</v>
      </c>
      <c r="I22" s="12">
        <v>600</v>
      </c>
      <c r="J22" s="3">
        <f>((1+(F22/100))^(1/12)-1)</f>
        <v>3.4785056047641483E-3</v>
      </c>
      <c r="K22" s="3">
        <f>I22*(1+J22)^3</f>
        <v>606.28311534476495</v>
      </c>
      <c r="L22" s="13">
        <f t="shared" si="2"/>
        <v>6.2831153447649513</v>
      </c>
      <c r="M22" s="194">
        <f>SUM(L22:L24)</f>
        <v>5.1981827658238444E-2</v>
      </c>
    </row>
    <row r="23" spans="1:13" x14ac:dyDescent="0.25">
      <c r="A23" s="192"/>
      <c r="B23" s="8" t="s">
        <v>18</v>
      </c>
      <c r="C23" s="11" t="s">
        <v>10</v>
      </c>
      <c r="D23" s="10">
        <v>150</v>
      </c>
      <c r="E23" s="10">
        <v>0.41</v>
      </c>
      <c r="F23" s="10">
        <v>4.51</v>
      </c>
      <c r="G23" s="10">
        <v>3.69</v>
      </c>
      <c r="H23" s="10">
        <v>0.49</v>
      </c>
      <c r="I23" s="12">
        <v>200</v>
      </c>
      <c r="J23" s="3">
        <f t="shared" ref="J23" si="3">((1+(F23/100))^(1/12)-1)</f>
        <v>3.6828128357737633E-3</v>
      </c>
      <c r="K23" s="3">
        <f t="shared" ref="K23:K29" si="4">I23*(1+J23)^3</f>
        <v>202.21783555777364</v>
      </c>
      <c r="L23" s="13">
        <f t="shared" si="2"/>
        <v>2.2178355577736397</v>
      </c>
      <c r="M23" s="195"/>
    </row>
    <row r="24" spans="1:13" ht="15.75" thickBot="1" x14ac:dyDescent="0.3">
      <c r="A24" s="193"/>
      <c r="B24" s="10" t="s">
        <v>25</v>
      </c>
      <c r="C24" s="11" t="s">
        <v>26</v>
      </c>
      <c r="D24" s="10" t="s">
        <v>27</v>
      </c>
      <c r="E24" s="10" t="s">
        <v>27</v>
      </c>
      <c r="F24" s="12">
        <v>-15.856999999999999</v>
      </c>
      <c r="G24" s="12">
        <v>-36.81</v>
      </c>
      <c r="H24" s="12">
        <v>14.977</v>
      </c>
      <c r="I24" s="12">
        <v>200</v>
      </c>
      <c r="J24" s="3">
        <f>((1+(F24/100))^(1/12)-1)</f>
        <v>-1.4284696056722224E-2</v>
      </c>
      <c r="K24" s="3">
        <f t="shared" si="4"/>
        <v>191.55103092511965</v>
      </c>
      <c r="L24" s="13">
        <f t="shared" si="2"/>
        <v>-8.4489690748803525</v>
      </c>
      <c r="M24" s="196"/>
    </row>
    <row r="25" spans="1:13" ht="15.75" thickBot="1" x14ac:dyDescent="0.3">
      <c r="M25" s="15"/>
    </row>
    <row r="26" spans="1:13" x14ac:dyDescent="0.25">
      <c r="A26" s="189">
        <v>6</v>
      </c>
      <c r="B26" s="189" t="s">
        <v>19</v>
      </c>
      <c r="C26" s="3" t="s">
        <v>13</v>
      </c>
      <c r="D26" s="10">
        <v>84.29</v>
      </c>
      <c r="E26" s="10">
        <v>0.23100000000000001</v>
      </c>
      <c r="F26" s="10">
        <v>4.2549999999999999</v>
      </c>
      <c r="G26" s="10">
        <v>3.8860000000000001</v>
      </c>
      <c r="H26" s="10">
        <v>2.4390000000000001</v>
      </c>
      <c r="I26" s="12">
        <v>550</v>
      </c>
      <c r="J26" s="3">
        <f>((1+(F26/100))^(1/12)-1)</f>
        <v>3.4785056047641483E-3</v>
      </c>
      <c r="K26" s="3">
        <f>I26*(1+J26)^3</f>
        <v>555.75952239936782</v>
      </c>
      <c r="L26" s="13">
        <f t="shared" si="2"/>
        <v>5.7595223993678246</v>
      </c>
      <c r="M26" s="197">
        <f>SUM(L26:L29)</f>
        <v>-2.7522394205119696</v>
      </c>
    </row>
    <row r="27" spans="1:13" x14ac:dyDescent="0.25">
      <c r="A27" s="189"/>
      <c r="B27" s="189"/>
      <c r="C27" s="3" t="s">
        <v>7</v>
      </c>
      <c r="D27" s="10">
        <v>130.58000000000001</v>
      </c>
      <c r="E27" s="10">
        <v>0.35699999999999998</v>
      </c>
      <c r="F27" s="10">
        <v>3.8</v>
      </c>
      <c r="G27" s="10">
        <v>3.45</v>
      </c>
      <c r="H27" s="10">
        <v>1.93</v>
      </c>
      <c r="I27" s="12">
        <v>250</v>
      </c>
      <c r="J27" s="3">
        <f>((1+(F27/100))^(1/12)-1)</f>
        <v>3.1128168457330574E-3</v>
      </c>
      <c r="K27" s="3">
        <f t="shared" si="4"/>
        <v>252.34188739634601</v>
      </c>
      <c r="L27" s="13">
        <f t="shared" si="2"/>
        <v>2.3418873963460101</v>
      </c>
      <c r="M27" s="198"/>
    </row>
    <row r="28" spans="1:13" x14ac:dyDescent="0.25">
      <c r="A28" s="189"/>
      <c r="B28" s="10" t="s">
        <v>25</v>
      </c>
      <c r="C28" s="11" t="s">
        <v>26</v>
      </c>
      <c r="D28" s="10" t="s">
        <v>27</v>
      </c>
      <c r="E28" s="10" t="s">
        <v>27</v>
      </c>
      <c r="F28" s="12">
        <v>-15.856999999999999</v>
      </c>
      <c r="G28" s="12">
        <v>-36.81</v>
      </c>
      <c r="H28" s="12">
        <v>14.977</v>
      </c>
      <c r="I28" s="12">
        <v>150</v>
      </c>
      <c r="J28" s="3">
        <f t="shared" ref="J28" si="5">((1+(F28/100))^(1/12)-1)</f>
        <v>-1.4284696056722224E-2</v>
      </c>
      <c r="K28" s="3">
        <f t="shared" si="4"/>
        <v>143.66327319383973</v>
      </c>
      <c r="L28" s="13">
        <f t="shared" si="2"/>
        <v>-6.3367268061602715</v>
      </c>
      <c r="M28" s="198"/>
    </row>
    <row r="29" spans="1:13" ht="15.75" thickBot="1" x14ac:dyDescent="0.3">
      <c r="A29" s="189"/>
      <c r="B29" s="10" t="s">
        <v>25</v>
      </c>
      <c r="C29" s="3" t="s">
        <v>28</v>
      </c>
      <c r="D29" s="12">
        <v>1</v>
      </c>
      <c r="E29" s="12">
        <v>1</v>
      </c>
      <c r="F29" s="12">
        <v>-31.527000000000001</v>
      </c>
      <c r="G29" s="12">
        <v>-33.878</v>
      </c>
      <c r="H29" s="12">
        <v>-23.971</v>
      </c>
      <c r="I29" s="12">
        <v>50</v>
      </c>
      <c r="J29" s="3">
        <f>((1+(F29/100))^(1/12)-1)</f>
        <v>-3.1068043529027811E-2</v>
      </c>
      <c r="K29" s="3">
        <f t="shared" si="4"/>
        <v>45.483077589934467</v>
      </c>
      <c r="L29" s="13">
        <f t="shared" si="2"/>
        <v>-4.5169224100655327</v>
      </c>
      <c r="M29" s="199"/>
    </row>
  </sheetData>
  <mergeCells count="30">
    <mergeCell ref="A22:A24"/>
    <mergeCell ref="A26:A29"/>
    <mergeCell ref="B26:B27"/>
    <mergeCell ref="M22:M24"/>
    <mergeCell ref="M26:M29"/>
    <mergeCell ref="C1:C2"/>
    <mergeCell ref="A1:A2"/>
    <mergeCell ref="A3:A6"/>
    <mergeCell ref="A13:A16"/>
    <mergeCell ref="A18:A20"/>
    <mergeCell ref="B3:B4"/>
    <mergeCell ref="B5:B6"/>
    <mergeCell ref="B1:B2"/>
    <mergeCell ref="B8:B9"/>
    <mergeCell ref="B13:B14"/>
    <mergeCell ref="B10:B11"/>
    <mergeCell ref="B15:B16"/>
    <mergeCell ref="B18:B19"/>
    <mergeCell ref="A8:A11"/>
    <mergeCell ref="M8:M11"/>
    <mergeCell ref="M13:M16"/>
    <mergeCell ref="M18:M20"/>
    <mergeCell ref="M1:M2"/>
    <mergeCell ref="D1:E1"/>
    <mergeCell ref="F1:H1"/>
    <mergeCell ref="I1:I2"/>
    <mergeCell ref="J1:J2"/>
    <mergeCell ref="K1:K2"/>
    <mergeCell ref="L1:L2"/>
    <mergeCell ref="M3:M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2"/>
  <sheetViews>
    <sheetView topLeftCell="Q37" workbookViewId="0">
      <selection activeCell="Z120" sqref="Z120"/>
    </sheetView>
  </sheetViews>
  <sheetFormatPr baseColWidth="10" defaultRowHeight="15" x14ac:dyDescent="0.25"/>
  <cols>
    <col min="1" max="1" width="10.7109375" bestFit="1" customWidth="1"/>
    <col min="2" max="2" width="12.5703125" bestFit="1" customWidth="1"/>
    <col min="4" max="4" width="6.5703125" bestFit="1" customWidth="1"/>
    <col min="5" max="5" width="7.42578125" bestFit="1" customWidth="1"/>
    <col min="6" max="7" width="18.85546875" bestFit="1" customWidth="1"/>
    <col min="25" max="25" width="10.7109375" bestFit="1" customWidth="1"/>
    <col min="26" max="26" width="16.28515625" bestFit="1" customWidth="1"/>
  </cols>
  <sheetData>
    <row r="1" spans="1:26" ht="24.75" x14ac:dyDescent="0.25">
      <c r="A1" s="44" t="s">
        <v>35</v>
      </c>
      <c r="B1" s="45" t="s">
        <v>1709</v>
      </c>
      <c r="C1" s="45" t="s">
        <v>1710</v>
      </c>
      <c r="D1" s="45" t="s">
        <v>1711</v>
      </c>
      <c r="E1" s="46" t="s">
        <v>1712</v>
      </c>
      <c r="F1" s="46" t="s">
        <v>1713</v>
      </c>
      <c r="G1" s="46" t="s">
        <v>1714</v>
      </c>
      <c r="H1" s="47" t="s">
        <v>1715</v>
      </c>
      <c r="I1" s="48" t="s">
        <v>1716</v>
      </c>
      <c r="J1" s="48" t="s">
        <v>1717</v>
      </c>
      <c r="K1" s="48" t="s">
        <v>1718</v>
      </c>
      <c r="L1" s="90" t="s">
        <v>1745</v>
      </c>
      <c r="M1" s="90" t="s">
        <v>1743</v>
      </c>
      <c r="N1" s="90" t="s">
        <v>1744</v>
      </c>
      <c r="O1" s="90" t="s">
        <v>1746</v>
      </c>
      <c r="P1" s="90" t="s">
        <v>1747</v>
      </c>
      <c r="Q1" s="90" t="s">
        <v>1748</v>
      </c>
      <c r="R1" s="90" t="s">
        <v>1749</v>
      </c>
      <c r="S1" s="90" t="s">
        <v>1750</v>
      </c>
      <c r="T1" s="90" t="s">
        <v>1751</v>
      </c>
      <c r="U1" s="49"/>
      <c r="V1" s="91" t="s">
        <v>35</v>
      </c>
      <c r="W1" s="90" t="s">
        <v>1748</v>
      </c>
      <c r="X1" s="49"/>
      <c r="Y1" s="91" t="s">
        <v>35</v>
      </c>
      <c r="Z1" s="93" t="s">
        <v>1714</v>
      </c>
    </row>
    <row r="2" spans="1:26" x14ac:dyDescent="0.25">
      <c r="A2" s="53">
        <v>41306</v>
      </c>
      <c r="B2" s="3" t="s">
        <v>1719</v>
      </c>
      <c r="C2" s="3" t="s">
        <v>1720</v>
      </c>
      <c r="D2" s="3" t="s">
        <v>1721</v>
      </c>
      <c r="E2" s="3" t="s">
        <v>1721</v>
      </c>
      <c r="F2" s="50">
        <v>532019655000</v>
      </c>
      <c r="G2" s="50">
        <v>365000000000</v>
      </c>
      <c r="H2" s="51">
        <v>81</v>
      </c>
      <c r="I2" s="3">
        <v>140.32499999999999</v>
      </c>
      <c r="J2" s="3">
        <v>5.23</v>
      </c>
      <c r="K2" s="3">
        <v>140.32499999999999</v>
      </c>
      <c r="L2" s="88">
        <v>5.23</v>
      </c>
      <c r="M2" s="88">
        <v>140.49850959</v>
      </c>
      <c r="N2" s="88">
        <v>5.2136547899999997</v>
      </c>
      <c r="O2" s="88">
        <v>140.68799999999999</v>
      </c>
      <c r="P2" s="88">
        <v>5.1959999999999997</v>
      </c>
      <c r="Q2" s="88">
        <v>140.624</v>
      </c>
      <c r="R2" s="88">
        <v>5.202</v>
      </c>
      <c r="S2" s="88">
        <v>140.21</v>
      </c>
      <c r="T2" s="88">
        <v>5.2409999999999997</v>
      </c>
      <c r="V2" s="53">
        <v>41306</v>
      </c>
      <c r="W2" s="88">
        <v>140.624</v>
      </c>
      <c r="Y2" s="53">
        <v>41306</v>
      </c>
      <c r="Z2" s="92">
        <v>365000000000</v>
      </c>
    </row>
    <row r="3" spans="1:26" x14ac:dyDescent="0.25">
      <c r="A3" s="53">
        <v>41309</v>
      </c>
      <c r="B3" s="3" t="s">
        <v>1719</v>
      </c>
      <c r="C3" s="3" t="s">
        <v>1720</v>
      </c>
      <c r="D3" s="3" t="s">
        <v>1721</v>
      </c>
      <c r="E3" s="3" t="s">
        <v>1721</v>
      </c>
      <c r="F3" s="50">
        <v>363344785000</v>
      </c>
      <c r="G3" s="50">
        <v>249000000000</v>
      </c>
      <c r="H3" s="51">
        <v>65</v>
      </c>
      <c r="I3" s="3">
        <v>140.55000000000001</v>
      </c>
      <c r="J3" s="3">
        <v>5.2069999999999999</v>
      </c>
      <c r="K3" s="3">
        <v>140.50800000000001</v>
      </c>
      <c r="L3" s="88">
        <v>5.21</v>
      </c>
      <c r="M3" s="88">
        <v>140.57910039999999</v>
      </c>
      <c r="N3" s="88">
        <v>5.2040803200000001</v>
      </c>
      <c r="O3" s="88">
        <v>140.73099999999999</v>
      </c>
      <c r="P3" s="88">
        <v>5.19</v>
      </c>
      <c r="Q3" s="88">
        <v>140.53899999999999</v>
      </c>
      <c r="R3" s="88">
        <v>5.2080000000000002</v>
      </c>
      <c r="S3" s="88">
        <v>140.624</v>
      </c>
      <c r="T3" s="88">
        <v>5.202</v>
      </c>
      <c r="V3" s="53">
        <v>41309</v>
      </c>
      <c r="W3" s="88">
        <v>140.53899999999999</v>
      </c>
      <c r="Y3" s="53">
        <v>41309</v>
      </c>
      <c r="Z3" s="92">
        <v>249000000000</v>
      </c>
    </row>
    <row r="4" spans="1:26" x14ac:dyDescent="0.25">
      <c r="A4" s="53">
        <v>41310</v>
      </c>
      <c r="B4" s="3" t="s">
        <v>1719</v>
      </c>
      <c r="C4" s="3" t="s">
        <v>1720</v>
      </c>
      <c r="D4" s="3" t="s">
        <v>1721</v>
      </c>
      <c r="E4" s="3" t="s">
        <v>1721</v>
      </c>
      <c r="F4" s="50">
        <v>170079488500</v>
      </c>
      <c r="G4" s="50">
        <v>116500000000</v>
      </c>
      <c r="H4" s="51">
        <v>32</v>
      </c>
      <c r="I4" s="3">
        <v>140.5</v>
      </c>
      <c r="J4" s="3">
        <v>5.2110000000000003</v>
      </c>
      <c r="K4" s="3">
        <v>140.5</v>
      </c>
      <c r="L4" s="88">
        <v>5.2110000000000003</v>
      </c>
      <c r="M4" s="88">
        <v>140.62107725000001</v>
      </c>
      <c r="N4" s="88">
        <v>5.1994334799999997</v>
      </c>
      <c r="O4" s="88">
        <v>140.732</v>
      </c>
      <c r="P4" s="88">
        <v>5.1890000000000001</v>
      </c>
      <c r="Q4" s="88">
        <v>140.72499999999999</v>
      </c>
      <c r="R4" s="88">
        <v>5.19</v>
      </c>
      <c r="S4" s="88">
        <v>140.53899999999999</v>
      </c>
      <c r="T4" s="88">
        <v>5.2080000000000002</v>
      </c>
      <c r="V4" s="53">
        <v>41310</v>
      </c>
      <c r="W4" s="88">
        <v>140.72499999999999</v>
      </c>
      <c r="Y4" s="53">
        <v>41310</v>
      </c>
      <c r="Z4" s="92">
        <v>116500000000</v>
      </c>
    </row>
    <row r="5" spans="1:26" x14ac:dyDescent="0.25">
      <c r="A5" s="53">
        <v>41311</v>
      </c>
      <c r="B5" s="3" t="s">
        <v>1719</v>
      </c>
      <c r="C5" s="3" t="s">
        <v>1720</v>
      </c>
      <c r="D5" s="3" t="s">
        <v>1721</v>
      </c>
      <c r="E5" s="3" t="s">
        <v>1721</v>
      </c>
      <c r="F5" s="50">
        <v>257924416500</v>
      </c>
      <c r="G5" s="50">
        <v>175500000000</v>
      </c>
      <c r="H5" s="51">
        <v>47</v>
      </c>
      <c r="I5" s="3">
        <v>141.57599999999999</v>
      </c>
      <c r="J5" s="3">
        <v>5.1100000000000003</v>
      </c>
      <c r="K5" s="3">
        <v>141.339</v>
      </c>
      <c r="L5" s="88">
        <v>5.1319999999999997</v>
      </c>
      <c r="M5" s="88">
        <v>141.56817949000001</v>
      </c>
      <c r="N5" s="88">
        <v>5.11062963</v>
      </c>
      <c r="O5" s="88">
        <v>141.70500000000001</v>
      </c>
      <c r="P5" s="88">
        <v>5.0979999999999999</v>
      </c>
      <c r="Q5" s="88">
        <v>141.46799999999999</v>
      </c>
      <c r="R5" s="88">
        <v>5.12</v>
      </c>
      <c r="S5" s="88">
        <v>140.72499999999999</v>
      </c>
      <c r="T5" s="88">
        <v>5.19</v>
      </c>
      <c r="V5" s="53">
        <v>41311</v>
      </c>
      <c r="W5" s="88">
        <v>141.46799999999999</v>
      </c>
      <c r="Y5" s="53">
        <v>41311</v>
      </c>
      <c r="Z5" s="92">
        <v>175500000000</v>
      </c>
    </row>
    <row r="6" spans="1:26" x14ac:dyDescent="0.25">
      <c r="A6" s="53">
        <v>41312</v>
      </c>
      <c r="B6" s="3" t="s">
        <v>1719</v>
      </c>
      <c r="C6" s="3" t="s">
        <v>1720</v>
      </c>
      <c r="D6" s="3" t="s">
        <v>1721</v>
      </c>
      <c r="E6" s="3" t="s">
        <v>1721</v>
      </c>
      <c r="F6" s="50">
        <v>266518212000</v>
      </c>
      <c r="G6" s="50">
        <v>181000000000</v>
      </c>
      <c r="H6" s="51">
        <v>50</v>
      </c>
      <c r="I6" s="3">
        <v>141.67599999999999</v>
      </c>
      <c r="J6" s="3">
        <v>5.0999999999999996</v>
      </c>
      <c r="K6" s="3">
        <v>141.624</v>
      </c>
      <c r="L6" s="88">
        <v>5.1040000000000001</v>
      </c>
      <c r="M6" s="88">
        <v>141.82293093999999</v>
      </c>
      <c r="N6" s="88">
        <v>5.0860856400000003</v>
      </c>
      <c r="O6" s="88">
        <v>141.99600000000001</v>
      </c>
      <c r="P6" s="88">
        <v>5.07</v>
      </c>
      <c r="Q6" s="88">
        <v>141.785</v>
      </c>
      <c r="R6" s="88">
        <v>5.09</v>
      </c>
      <c r="S6" s="88">
        <v>141.46799999999999</v>
      </c>
      <c r="T6" s="88">
        <v>5.12</v>
      </c>
      <c r="V6" s="53">
        <v>41312</v>
      </c>
      <c r="W6" s="88">
        <v>141.785</v>
      </c>
      <c r="Y6" s="53">
        <v>41312</v>
      </c>
      <c r="Z6" s="92">
        <v>181000000000</v>
      </c>
    </row>
    <row r="7" spans="1:26" x14ac:dyDescent="0.25">
      <c r="A7" s="53">
        <v>41313</v>
      </c>
      <c r="B7" s="3" t="s">
        <v>1719</v>
      </c>
      <c r="C7" s="3" t="s">
        <v>1720</v>
      </c>
      <c r="D7" s="3" t="s">
        <v>1721</v>
      </c>
      <c r="E7" s="3" t="s">
        <v>1721</v>
      </c>
      <c r="F7" s="50">
        <v>620993871000</v>
      </c>
      <c r="G7" s="50">
        <v>421000000000</v>
      </c>
      <c r="H7" s="51">
        <v>86</v>
      </c>
      <c r="I7" s="3">
        <v>141.89599999999999</v>
      </c>
      <c r="J7" s="3">
        <v>5.0789999999999997</v>
      </c>
      <c r="K7" s="3">
        <v>141.67099999999999</v>
      </c>
      <c r="L7" s="88">
        <v>5.0990000000000002</v>
      </c>
      <c r="M7" s="88">
        <v>142.05238241999999</v>
      </c>
      <c r="N7" s="88">
        <v>5.0643586699999998</v>
      </c>
      <c r="O7" s="88">
        <v>142.26400000000001</v>
      </c>
      <c r="P7" s="88">
        <v>5.0449999999999999</v>
      </c>
      <c r="Q7" s="88">
        <v>141.67099999999999</v>
      </c>
      <c r="R7" s="88">
        <v>5.0990000000000002</v>
      </c>
      <c r="S7" s="88">
        <v>141.785</v>
      </c>
      <c r="T7" s="88">
        <v>5.09</v>
      </c>
      <c r="V7" s="53">
        <v>41313</v>
      </c>
      <c r="W7" s="88">
        <v>141.67099999999999</v>
      </c>
      <c r="Y7" s="53">
        <v>41313</v>
      </c>
      <c r="Z7" s="92">
        <v>421000000000</v>
      </c>
    </row>
    <row r="8" spans="1:26" x14ac:dyDescent="0.25">
      <c r="A8" s="53">
        <v>41316</v>
      </c>
      <c r="B8" s="3" t="s">
        <v>1719</v>
      </c>
      <c r="C8" s="3" t="s">
        <v>1720</v>
      </c>
      <c r="D8" s="3" t="s">
        <v>1721</v>
      </c>
      <c r="E8" s="3" t="s">
        <v>1721</v>
      </c>
      <c r="F8" s="50">
        <v>531077876000</v>
      </c>
      <c r="G8" s="50">
        <v>360500000000</v>
      </c>
      <c r="H8" s="51">
        <v>88</v>
      </c>
      <c r="I8" s="3">
        <v>141.77099999999999</v>
      </c>
      <c r="J8" s="3">
        <v>5.0880000000000001</v>
      </c>
      <c r="K8" s="3">
        <v>141.65799999999999</v>
      </c>
      <c r="L8" s="88">
        <v>5.0990000000000002</v>
      </c>
      <c r="M8" s="88">
        <v>141.78282523999999</v>
      </c>
      <c r="N8" s="88">
        <v>5.0872205299999997</v>
      </c>
      <c r="O8" s="88">
        <v>142.00200000000001</v>
      </c>
      <c r="P8" s="88">
        <v>5.0670000000000002</v>
      </c>
      <c r="Q8" s="88">
        <v>141.744</v>
      </c>
      <c r="R8" s="88">
        <v>5.0910000000000002</v>
      </c>
      <c r="S8" s="88">
        <v>141.67099999999999</v>
      </c>
      <c r="T8" s="88">
        <v>5.0990000000000002</v>
      </c>
      <c r="V8" s="53">
        <v>41316</v>
      </c>
      <c r="W8" s="88">
        <v>141.744</v>
      </c>
      <c r="Y8" s="53">
        <v>41316</v>
      </c>
      <c r="Z8" s="92">
        <v>360500000000</v>
      </c>
    </row>
    <row r="9" spans="1:26" x14ac:dyDescent="0.25">
      <c r="A9" s="53">
        <v>41317</v>
      </c>
      <c r="B9" s="3" t="s">
        <v>1719</v>
      </c>
      <c r="C9" s="3" t="s">
        <v>1720</v>
      </c>
      <c r="D9" s="3" t="s">
        <v>1721</v>
      </c>
      <c r="E9" s="3" t="s">
        <v>1721</v>
      </c>
      <c r="F9" s="50">
        <v>128335372000</v>
      </c>
      <c r="G9" s="50">
        <v>87000000000</v>
      </c>
      <c r="H9" s="51">
        <v>22</v>
      </c>
      <c r="I9" s="3">
        <v>141.85499999999999</v>
      </c>
      <c r="J9" s="3">
        <v>5.08</v>
      </c>
      <c r="K9" s="3">
        <v>141.85499999999999</v>
      </c>
      <c r="L9" s="88">
        <v>5.08</v>
      </c>
      <c r="M9" s="88">
        <v>141.95032183999999</v>
      </c>
      <c r="N9" s="88">
        <v>5.0710229900000003</v>
      </c>
      <c r="O9" s="88">
        <v>142.08199999999999</v>
      </c>
      <c r="P9" s="88">
        <v>5.0590000000000002</v>
      </c>
      <c r="Q9" s="88">
        <v>142.08199999999999</v>
      </c>
      <c r="R9" s="88">
        <v>5.0590000000000002</v>
      </c>
      <c r="S9" s="88">
        <v>141.744</v>
      </c>
      <c r="T9" s="88">
        <v>0</v>
      </c>
      <c r="V9" s="53">
        <v>41317</v>
      </c>
      <c r="W9" s="88">
        <v>142.08199999999999</v>
      </c>
      <c r="Y9" s="53">
        <v>41317</v>
      </c>
      <c r="Z9" s="92">
        <v>87000000000</v>
      </c>
    </row>
    <row r="10" spans="1:26" x14ac:dyDescent="0.25">
      <c r="A10" s="53">
        <v>41318</v>
      </c>
      <c r="B10" s="3" t="s">
        <v>1719</v>
      </c>
      <c r="C10" s="3" t="s">
        <v>1720</v>
      </c>
      <c r="D10" s="3" t="s">
        <v>1721</v>
      </c>
      <c r="E10" s="3" t="s">
        <v>1721</v>
      </c>
      <c r="F10" s="50">
        <v>379895760000</v>
      </c>
      <c r="G10" s="50">
        <v>257000000000</v>
      </c>
      <c r="H10" s="51">
        <v>59</v>
      </c>
      <c r="I10" s="3">
        <v>142.16800000000001</v>
      </c>
      <c r="J10" s="3">
        <v>5.05</v>
      </c>
      <c r="K10" s="3">
        <v>141.97900000000001</v>
      </c>
      <c r="L10" s="88">
        <v>5.0679999999999996</v>
      </c>
      <c r="M10" s="88">
        <v>142.23036187</v>
      </c>
      <c r="N10" s="88">
        <v>5.0443715999999998</v>
      </c>
      <c r="O10" s="88">
        <v>142.37799999999999</v>
      </c>
      <c r="P10" s="88">
        <v>5.0309999999999997</v>
      </c>
      <c r="Q10" s="88">
        <v>141.97900000000001</v>
      </c>
      <c r="R10" s="88">
        <v>5.0679999999999996</v>
      </c>
      <c r="S10" s="88">
        <v>142.08199999999999</v>
      </c>
      <c r="T10" s="88">
        <v>5.0590000000000002</v>
      </c>
      <c r="V10" s="53">
        <v>41318</v>
      </c>
      <c r="W10" s="88">
        <v>141.97900000000001</v>
      </c>
      <c r="Y10" s="53">
        <v>41318</v>
      </c>
      <c r="Z10" s="92">
        <v>257000000000</v>
      </c>
    </row>
    <row r="11" spans="1:26" x14ac:dyDescent="0.25">
      <c r="A11" s="53">
        <v>41319</v>
      </c>
      <c r="B11" s="3" t="s">
        <v>1719</v>
      </c>
      <c r="C11" s="3" t="s">
        <v>1720</v>
      </c>
      <c r="D11" s="3" t="s">
        <v>1721</v>
      </c>
      <c r="E11" s="3" t="s">
        <v>1721</v>
      </c>
      <c r="F11" s="50">
        <v>300207852000</v>
      </c>
      <c r="G11" s="50">
        <v>203000000000</v>
      </c>
      <c r="H11" s="51">
        <v>51</v>
      </c>
      <c r="I11" s="3">
        <v>142.37899999999999</v>
      </c>
      <c r="J11" s="3">
        <v>5.03</v>
      </c>
      <c r="K11" s="3">
        <v>142.21899999999999</v>
      </c>
      <c r="L11" s="88">
        <v>5.0449999999999999</v>
      </c>
      <c r="M11" s="88">
        <v>142.26924138000001</v>
      </c>
      <c r="N11" s="88">
        <v>5.0401871900000002</v>
      </c>
      <c r="O11" s="88">
        <v>142.381</v>
      </c>
      <c r="P11" s="88">
        <v>5.03</v>
      </c>
      <c r="Q11" s="88">
        <v>142.274</v>
      </c>
      <c r="R11" s="88">
        <v>5.04</v>
      </c>
      <c r="S11" s="88">
        <v>141.97900000000001</v>
      </c>
      <c r="T11" s="88">
        <v>5.0679999999999996</v>
      </c>
      <c r="U11" s="52"/>
      <c r="V11" s="53">
        <v>41319</v>
      </c>
      <c r="W11" s="88">
        <v>142.274</v>
      </c>
      <c r="X11" s="52"/>
      <c r="Y11" s="53">
        <v>41319</v>
      </c>
      <c r="Z11" s="92">
        <v>203000000000</v>
      </c>
    </row>
    <row r="12" spans="1:26" x14ac:dyDescent="0.25">
      <c r="A12" s="53">
        <v>41320</v>
      </c>
      <c r="B12" s="3" t="s">
        <v>1719</v>
      </c>
      <c r="C12" s="3" t="s">
        <v>1720</v>
      </c>
      <c r="D12" s="3" t="s">
        <v>1721</v>
      </c>
      <c r="E12" s="3" t="s">
        <v>1721</v>
      </c>
      <c r="F12" s="50">
        <v>274876009000</v>
      </c>
      <c r="G12" s="50">
        <v>185500000000</v>
      </c>
      <c r="H12" s="51">
        <v>49</v>
      </c>
      <c r="I12" s="3">
        <v>142.483</v>
      </c>
      <c r="J12" s="3">
        <v>5.0199999999999996</v>
      </c>
      <c r="K12" s="3">
        <v>142.47300000000001</v>
      </c>
      <c r="L12" s="88">
        <v>5.0209999999999999</v>
      </c>
      <c r="M12" s="88">
        <v>142.53733693000001</v>
      </c>
      <c r="N12" s="88">
        <v>5.0149164400000004</v>
      </c>
      <c r="O12" s="88">
        <v>142.636</v>
      </c>
      <c r="P12" s="88">
        <v>5.0060000000000002</v>
      </c>
      <c r="Q12" s="88">
        <v>142.55000000000001</v>
      </c>
      <c r="R12" s="88">
        <v>5.0129999999999999</v>
      </c>
      <c r="S12" s="88">
        <v>142.274</v>
      </c>
      <c r="T12" s="88">
        <v>5.04</v>
      </c>
      <c r="U12" s="52"/>
      <c r="V12" s="53">
        <v>41320</v>
      </c>
      <c r="W12" s="88">
        <v>142.55000000000001</v>
      </c>
      <c r="X12" s="52"/>
      <c r="Y12" s="53">
        <v>41320</v>
      </c>
      <c r="Z12" s="92">
        <v>185500000000</v>
      </c>
    </row>
    <row r="13" spans="1:26" x14ac:dyDescent="0.25">
      <c r="A13" s="53">
        <v>41323</v>
      </c>
      <c r="B13" s="3" t="s">
        <v>1719</v>
      </c>
      <c r="C13" s="3" t="s">
        <v>1720</v>
      </c>
      <c r="D13" s="3" t="s">
        <v>1721</v>
      </c>
      <c r="E13" s="3" t="s">
        <v>1721</v>
      </c>
      <c r="F13" s="50">
        <v>223136450000</v>
      </c>
      <c r="G13" s="50">
        <v>150500000000</v>
      </c>
      <c r="H13" s="51">
        <v>38</v>
      </c>
      <c r="I13" s="3">
        <v>142.66800000000001</v>
      </c>
      <c r="J13" s="3">
        <v>5.0010000000000003</v>
      </c>
      <c r="K13" s="3">
        <v>142.46100000000001</v>
      </c>
      <c r="L13" s="88">
        <v>5.0199999999999996</v>
      </c>
      <c r="M13" s="88">
        <v>142.53742192999999</v>
      </c>
      <c r="N13" s="88">
        <v>5.0124950200000002</v>
      </c>
      <c r="O13" s="88">
        <v>142.68899999999999</v>
      </c>
      <c r="P13" s="88">
        <v>4.9989999999999997</v>
      </c>
      <c r="Q13" s="88">
        <v>142.47300000000001</v>
      </c>
      <c r="R13" s="88">
        <v>5.0179999999999998</v>
      </c>
      <c r="S13" s="88">
        <v>142.55000000000001</v>
      </c>
      <c r="T13" s="88">
        <v>5.0129999999999999</v>
      </c>
      <c r="U13" s="52"/>
      <c r="V13" s="53">
        <v>41323</v>
      </c>
      <c r="W13" s="88">
        <v>142.47300000000001</v>
      </c>
      <c r="X13" s="52"/>
      <c r="Y13" s="53">
        <v>41323</v>
      </c>
      <c r="Z13" s="92">
        <v>150500000000</v>
      </c>
    </row>
    <row r="14" spans="1:26" x14ac:dyDescent="0.25">
      <c r="A14" s="53">
        <v>41324</v>
      </c>
      <c r="B14" s="3" t="s">
        <v>1719</v>
      </c>
      <c r="C14" s="3" t="s">
        <v>1720</v>
      </c>
      <c r="D14" s="3" t="s">
        <v>1721</v>
      </c>
      <c r="E14" s="3" t="s">
        <v>1721</v>
      </c>
      <c r="F14" s="50">
        <v>303150158000</v>
      </c>
      <c r="G14" s="50">
        <v>204500000000</v>
      </c>
      <c r="H14" s="51">
        <v>51</v>
      </c>
      <c r="I14" s="3">
        <v>142.453</v>
      </c>
      <c r="J14" s="3">
        <v>5.0199999999999996</v>
      </c>
      <c r="K14" s="3">
        <v>142.399</v>
      </c>
      <c r="L14" s="88">
        <v>5.0250000000000004</v>
      </c>
      <c r="M14" s="88">
        <v>142.48628606</v>
      </c>
      <c r="N14" s="88">
        <v>5.0167897300000002</v>
      </c>
      <c r="O14" s="88">
        <v>142.572</v>
      </c>
      <c r="P14" s="88">
        <v>5.0090000000000003</v>
      </c>
      <c r="Q14" s="88">
        <v>142.453</v>
      </c>
      <c r="R14" s="88">
        <v>5.0199999999999996</v>
      </c>
      <c r="S14" s="88">
        <v>142.47300000000001</v>
      </c>
      <c r="T14" s="88">
        <v>5.0179999999999998</v>
      </c>
      <c r="U14" s="52"/>
      <c r="V14" s="53">
        <v>41324</v>
      </c>
      <c r="W14" s="88">
        <v>142.453</v>
      </c>
      <c r="X14" s="52"/>
      <c r="Y14" s="53">
        <v>41324</v>
      </c>
      <c r="Z14" s="92">
        <v>204500000000</v>
      </c>
    </row>
    <row r="15" spans="1:26" x14ac:dyDescent="0.25">
      <c r="A15" s="53">
        <v>41325</v>
      </c>
      <c r="B15" s="3" t="s">
        <v>1719</v>
      </c>
      <c r="C15" s="3" t="s">
        <v>1720</v>
      </c>
      <c r="D15" s="3" t="s">
        <v>1721</v>
      </c>
      <c r="E15" s="3" t="s">
        <v>1721</v>
      </c>
      <c r="F15" s="50">
        <v>67444164000</v>
      </c>
      <c r="G15" s="50">
        <v>45500000000</v>
      </c>
      <c r="H15" s="51">
        <v>12</v>
      </c>
      <c r="I15" s="3">
        <v>142.45599999999999</v>
      </c>
      <c r="J15" s="3">
        <v>5.0190000000000001</v>
      </c>
      <c r="K15" s="3">
        <v>142.435</v>
      </c>
      <c r="L15" s="88">
        <v>5.0209999999999999</v>
      </c>
      <c r="M15" s="88">
        <v>142.44813187</v>
      </c>
      <c r="N15" s="88">
        <v>5.0193846200000003</v>
      </c>
      <c r="O15" s="88">
        <v>142.489</v>
      </c>
      <c r="P15" s="88">
        <v>5.016</v>
      </c>
      <c r="Q15" s="88">
        <v>142.446</v>
      </c>
      <c r="R15" s="88">
        <v>5.0199999999999996</v>
      </c>
      <c r="S15" s="88">
        <v>142.453</v>
      </c>
      <c r="T15" s="88">
        <v>5.0199999999999996</v>
      </c>
      <c r="U15" s="52"/>
      <c r="V15" s="53">
        <v>41325</v>
      </c>
      <c r="W15" s="88">
        <v>142.446</v>
      </c>
      <c r="X15" s="52"/>
      <c r="Y15" s="53">
        <v>41325</v>
      </c>
      <c r="Z15" s="92">
        <v>45500000000</v>
      </c>
    </row>
    <row r="16" spans="1:26" x14ac:dyDescent="0.25">
      <c r="A16" s="53">
        <v>41326</v>
      </c>
      <c r="B16" s="3" t="s">
        <v>1719</v>
      </c>
      <c r="C16" s="3" t="s">
        <v>1720</v>
      </c>
      <c r="D16" s="3" t="s">
        <v>1721</v>
      </c>
      <c r="E16" s="3" t="s">
        <v>1721</v>
      </c>
      <c r="F16" s="50">
        <v>231921412000</v>
      </c>
      <c r="G16" s="50">
        <v>156000000000</v>
      </c>
      <c r="H16" s="51">
        <v>37</v>
      </c>
      <c r="I16" s="3">
        <v>142.654</v>
      </c>
      <c r="J16" s="3">
        <v>5</v>
      </c>
      <c r="K16" s="3">
        <v>142.654</v>
      </c>
      <c r="L16" s="88">
        <v>5</v>
      </c>
      <c r="M16" s="88">
        <v>142.85937179000001</v>
      </c>
      <c r="N16" s="88">
        <v>4.9811089700000002</v>
      </c>
      <c r="O16" s="88">
        <v>142.96</v>
      </c>
      <c r="P16" s="88">
        <v>4.9720000000000004</v>
      </c>
      <c r="Q16" s="88">
        <v>142.76400000000001</v>
      </c>
      <c r="R16" s="88">
        <v>4.99</v>
      </c>
      <c r="S16" s="88">
        <v>142.446</v>
      </c>
      <c r="T16" s="88">
        <v>5.0199999999999996</v>
      </c>
      <c r="U16" s="52"/>
      <c r="V16" s="53">
        <v>41326</v>
      </c>
      <c r="W16" s="88">
        <v>142.76400000000001</v>
      </c>
      <c r="X16" s="52"/>
      <c r="Y16" s="53">
        <v>41326</v>
      </c>
      <c r="Z16" s="92">
        <v>156000000000</v>
      </c>
    </row>
    <row r="17" spans="1:26" x14ac:dyDescent="0.25">
      <c r="A17" s="53">
        <v>41327</v>
      </c>
      <c r="B17" s="3" t="s">
        <v>1719</v>
      </c>
      <c r="C17" s="3" t="s">
        <v>1720</v>
      </c>
      <c r="D17" s="3" t="s">
        <v>1721</v>
      </c>
      <c r="E17" s="3" t="s">
        <v>1721</v>
      </c>
      <c r="F17" s="50">
        <v>318417914000</v>
      </c>
      <c r="G17" s="50">
        <v>214000000000</v>
      </c>
      <c r="H17" s="51">
        <v>47</v>
      </c>
      <c r="I17" s="3">
        <v>142.86500000000001</v>
      </c>
      <c r="J17" s="3">
        <v>4.9800000000000004</v>
      </c>
      <c r="K17" s="3">
        <v>142.86500000000001</v>
      </c>
      <c r="L17" s="88">
        <v>4.9800000000000004</v>
      </c>
      <c r="M17" s="88">
        <v>142.95781776000001</v>
      </c>
      <c r="N17" s="88">
        <v>4.9713364499999999</v>
      </c>
      <c r="O17" s="88">
        <v>143.072</v>
      </c>
      <c r="P17" s="88">
        <v>4.9610000000000003</v>
      </c>
      <c r="Q17" s="88">
        <v>142.97399999999999</v>
      </c>
      <c r="R17" s="88">
        <v>4.97</v>
      </c>
      <c r="S17" s="88">
        <v>142.76400000000001</v>
      </c>
      <c r="T17" s="88">
        <v>4.99</v>
      </c>
      <c r="U17" s="52"/>
      <c r="V17" s="53">
        <v>41327</v>
      </c>
      <c r="W17" s="88">
        <v>142.97399999999999</v>
      </c>
      <c r="X17" s="52"/>
      <c r="Y17" s="53">
        <v>41327</v>
      </c>
      <c r="Z17" s="92">
        <v>214000000000</v>
      </c>
    </row>
    <row r="18" spans="1:26" x14ac:dyDescent="0.25">
      <c r="A18" s="53">
        <v>41330</v>
      </c>
      <c r="B18" s="3" t="s">
        <v>1719</v>
      </c>
      <c r="C18" s="3" t="s">
        <v>1720</v>
      </c>
      <c r="D18" s="3" t="s">
        <v>1721</v>
      </c>
      <c r="E18" s="3" t="s">
        <v>1721</v>
      </c>
      <c r="F18" s="50">
        <v>419476055000</v>
      </c>
      <c r="G18" s="50">
        <v>282500000000</v>
      </c>
      <c r="H18" s="51">
        <v>67</v>
      </c>
      <c r="I18" s="3">
        <v>142.73599999999999</v>
      </c>
      <c r="J18" s="3">
        <v>4.9889999999999999</v>
      </c>
      <c r="K18" s="3">
        <v>142.39099999999999</v>
      </c>
      <c r="L18" s="88">
        <v>5.0209999999999999</v>
      </c>
      <c r="M18" s="88">
        <v>142.56929912000001</v>
      </c>
      <c r="N18" s="88">
        <v>5.0049203499999999</v>
      </c>
      <c r="O18" s="88">
        <v>142.756</v>
      </c>
      <c r="P18" s="88">
        <v>4.9880000000000004</v>
      </c>
      <c r="Q18" s="88">
        <v>142.43</v>
      </c>
      <c r="R18" s="88">
        <v>5.0179999999999998</v>
      </c>
      <c r="S18" s="88">
        <v>142.97399999999999</v>
      </c>
      <c r="T18" s="88">
        <v>4.97</v>
      </c>
      <c r="U18" s="52"/>
      <c r="V18" s="53">
        <v>41330</v>
      </c>
      <c r="W18" s="88">
        <v>142.43</v>
      </c>
      <c r="X18" s="52"/>
      <c r="Y18" s="53">
        <v>41330</v>
      </c>
      <c r="Z18" s="92">
        <v>282500000000</v>
      </c>
    </row>
    <row r="19" spans="1:26" x14ac:dyDescent="0.25">
      <c r="A19" s="53">
        <v>41331</v>
      </c>
      <c r="B19" s="3" t="s">
        <v>1719</v>
      </c>
      <c r="C19" s="3" t="s">
        <v>1720</v>
      </c>
      <c r="D19" s="3" t="s">
        <v>1721</v>
      </c>
      <c r="E19" s="3" t="s">
        <v>1721</v>
      </c>
      <c r="F19" s="50">
        <v>404420375000</v>
      </c>
      <c r="G19" s="50">
        <v>272500000000</v>
      </c>
      <c r="H19" s="51">
        <v>69</v>
      </c>
      <c r="I19" s="3">
        <v>142.52000000000001</v>
      </c>
      <c r="J19" s="3">
        <v>5.0090000000000003</v>
      </c>
      <c r="K19" s="3">
        <v>142.202</v>
      </c>
      <c r="L19" s="88">
        <v>5.0380000000000003</v>
      </c>
      <c r="M19" s="88">
        <v>142.46594679</v>
      </c>
      <c r="N19" s="88">
        <v>5.0137669699999998</v>
      </c>
      <c r="O19" s="88">
        <v>142.65</v>
      </c>
      <c r="P19" s="88">
        <v>4.9969999999999999</v>
      </c>
      <c r="Q19" s="88">
        <v>142.28100000000001</v>
      </c>
      <c r="R19" s="88">
        <v>5.0309999999999997</v>
      </c>
      <c r="S19" s="88">
        <v>142.43</v>
      </c>
      <c r="T19" s="88">
        <v>5.0179999999999998</v>
      </c>
      <c r="U19" s="52"/>
      <c r="V19" s="53">
        <v>41331</v>
      </c>
      <c r="W19" s="88">
        <v>142.28100000000001</v>
      </c>
      <c r="X19" s="52"/>
      <c r="Y19" s="53">
        <v>41331</v>
      </c>
      <c r="Z19" s="92">
        <v>272500000000</v>
      </c>
    </row>
    <row r="20" spans="1:26" x14ac:dyDescent="0.25">
      <c r="A20" s="53">
        <v>41332</v>
      </c>
      <c r="B20" s="3" t="s">
        <v>1719</v>
      </c>
      <c r="C20" s="3" t="s">
        <v>1720</v>
      </c>
      <c r="D20" s="3" t="s">
        <v>1721</v>
      </c>
      <c r="E20" s="3" t="s">
        <v>1721</v>
      </c>
      <c r="F20" s="50">
        <v>206801027000</v>
      </c>
      <c r="G20" s="50">
        <v>139500000000</v>
      </c>
      <c r="H20" s="51">
        <v>27</v>
      </c>
      <c r="I20" s="3">
        <v>142.38399999999999</v>
      </c>
      <c r="J20" s="3">
        <v>5.0199999999999996</v>
      </c>
      <c r="K20" s="3">
        <v>142.13499999999999</v>
      </c>
      <c r="L20" s="88">
        <v>5.0430000000000001</v>
      </c>
      <c r="M20" s="88">
        <v>142.27186380000001</v>
      </c>
      <c r="N20" s="88">
        <v>5.0308315400000003</v>
      </c>
      <c r="O20" s="88">
        <v>142.38399999999999</v>
      </c>
      <c r="P20" s="88">
        <v>5.0199999999999996</v>
      </c>
      <c r="Q20" s="88">
        <v>142.17699999999999</v>
      </c>
      <c r="R20" s="88">
        <v>5.04</v>
      </c>
      <c r="S20" s="88">
        <v>142.28100000000001</v>
      </c>
      <c r="T20" s="88">
        <v>5.0309999999999997</v>
      </c>
      <c r="U20" s="52"/>
      <c r="V20" s="53">
        <v>41332</v>
      </c>
      <c r="W20" s="88">
        <v>142.17699999999999</v>
      </c>
      <c r="X20" s="52"/>
      <c r="Y20" s="53">
        <v>41332</v>
      </c>
      <c r="Z20" s="92">
        <v>139500000000</v>
      </c>
    </row>
    <row r="21" spans="1:26" x14ac:dyDescent="0.25">
      <c r="A21" s="53">
        <v>41333</v>
      </c>
      <c r="B21" s="3" t="s">
        <v>1719</v>
      </c>
      <c r="C21" s="3" t="s">
        <v>1720</v>
      </c>
      <c r="D21" s="3" t="s">
        <v>1721</v>
      </c>
      <c r="E21" s="3" t="s">
        <v>1721</v>
      </c>
      <c r="F21" s="50">
        <v>357867220000</v>
      </c>
      <c r="G21" s="50">
        <v>241000000000</v>
      </c>
      <c r="H21" s="51">
        <v>59</v>
      </c>
      <c r="I21" s="3">
        <v>142.375</v>
      </c>
      <c r="J21" s="3">
        <v>5.0209999999999999</v>
      </c>
      <c r="K21" s="3">
        <v>142.33199999999999</v>
      </c>
      <c r="L21" s="88">
        <v>5.0250000000000004</v>
      </c>
      <c r="M21" s="88">
        <v>142.49262241</v>
      </c>
      <c r="N21" s="88">
        <v>5.0099170099999997</v>
      </c>
      <c r="O21" s="88">
        <v>142.60300000000001</v>
      </c>
      <c r="P21" s="88">
        <v>5</v>
      </c>
      <c r="Q21" s="88">
        <v>142.49299999999999</v>
      </c>
      <c r="R21" s="88">
        <v>5.01</v>
      </c>
      <c r="S21" s="88">
        <v>142.17699999999999</v>
      </c>
      <c r="T21" s="88">
        <v>5.04</v>
      </c>
      <c r="U21" s="52"/>
      <c r="V21" s="53">
        <v>41333</v>
      </c>
      <c r="W21" s="88">
        <v>142.49299999999999</v>
      </c>
      <c r="X21" s="52"/>
      <c r="Y21" s="53">
        <v>41333</v>
      </c>
      <c r="Z21" s="92">
        <v>241000000000</v>
      </c>
    </row>
    <row r="22" spans="1:26" x14ac:dyDescent="0.25">
      <c r="A22" s="53">
        <v>41334</v>
      </c>
      <c r="B22" s="3" t="s">
        <v>1719</v>
      </c>
      <c r="C22" s="3" t="s">
        <v>1720</v>
      </c>
      <c r="D22" s="3" t="s">
        <v>1721</v>
      </c>
      <c r="E22" s="3" t="s">
        <v>1721</v>
      </c>
      <c r="F22" s="50">
        <v>428572872000</v>
      </c>
      <c r="G22" s="50">
        <v>288000000000</v>
      </c>
      <c r="H22" s="51">
        <v>61</v>
      </c>
      <c r="I22" s="3">
        <v>142.81200000000001</v>
      </c>
      <c r="J22" s="3">
        <v>4.9800000000000004</v>
      </c>
      <c r="K22" s="3">
        <v>142.72499999999999</v>
      </c>
      <c r="L22" s="88">
        <v>4.9880000000000004</v>
      </c>
      <c r="M22" s="88">
        <v>142.782625</v>
      </c>
      <c r="N22" s="88">
        <v>4.9824548599999998</v>
      </c>
      <c r="O22" s="88">
        <v>142.876</v>
      </c>
      <c r="P22" s="88">
        <v>4.9740000000000002</v>
      </c>
      <c r="Q22" s="88">
        <v>142.73599999999999</v>
      </c>
      <c r="R22" s="88">
        <v>4.9870000000000001</v>
      </c>
      <c r="S22" s="88">
        <v>142.49299999999999</v>
      </c>
      <c r="T22" s="88">
        <v>5.01</v>
      </c>
      <c r="U22" s="52"/>
      <c r="V22" s="53">
        <v>41334</v>
      </c>
      <c r="W22" s="88">
        <v>142.73599999999999</v>
      </c>
      <c r="X22" s="52"/>
      <c r="Y22" s="53">
        <v>41334</v>
      </c>
      <c r="Z22" s="92">
        <v>288000000000</v>
      </c>
    </row>
    <row r="23" spans="1:26" x14ac:dyDescent="0.25">
      <c r="A23" s="53">
        <v>41335</v>
      </c>
      <c r="B23" s="3" t="s">
        <v>1719</v>
      </c>
      <c r="C23" s="3" t="s">
        <v>1720</v>
      </c>
      <c r="D23" s="3" t="s">
        <v>1721</v>
      </c>
      <c r="E23" s="3" t="s">
        <v>1721</v>
      </c>
      <c r="F23" s="50">
        <v>139269826000</v>
      </c>
      <c r="G23" s="50">
        <v>93500000000</v>
      </c>
      <c r="H23" s="51">
        <v>22</v>
      </c>
      <c r="I23" s="3">
        <v>142.78</v>
      </c>
      <c r="J23" s="3">
        <v>4.9800000000000004</v>
      </c>
      <c r="K23" s="3">
        <v>142.75800000000001</v>
      </c>
      <c r="L23" s="88">
        <v>4.9820000000000002</v>
      </c>
      <c r="M23" s="88">
        <v>142.84208555999999</v>
      </c>
      <c r="N23" s="88">
        <v>4.9749197900000004</v>
      </c>
      <c r="O23" s="88">
        <v>142.887</v>
      </c>
      <c r="P23" s="88">
        <v>4.9710000000000001</v>
      </c>
      <c r="Q23" s="88">
        <v>142.876</v>
      </c>
      <c r="R23" s="88">
        <v>4.9720000000000004</v>
      </c>
      <c r="S23" s="88">
        <v>142.73599999999999</v>
      </c>
      <c r="T23" s="88">
        <v>4.9870000000000001</v>
      </c>
      <c r="U23" s="52"/>
      <c r="V23" s="53">
        <v>41335</v>
      </c>
      <c r="W23" s="88">
        <v>142.876</v>
      </c>
      <c r="X23" s="52"/>
      <c r="Y23" s="53">
        <v>41335</v>
      </c>
      <c r="Z23" s="92">
        <v>93500000000</v>
      </c>
    </row>
    <row r="24" spans="1:26" x14ac:dyDescent="0.25">
      <c r="A24" s="53">
        <v>41336</v>
      </c>
      <c r="B24" s="3" t="s">
        <v>1719</v>
      </c>
      <c r="C24" s="3" t="s">
        <v>1720</v>
      </c>
      <c r="D24" s="3" t="s">
        <v>1721</v>
      </c>
      <c r="E24" s="3" t="s">
        <v>1721</v>
      </c>
      <c r="F24" s="50">
        <v>396813900000</v>
      </c>
      <c r="G24" s="50">
        <v>266000000000</v>
      </c>
      <c r="H24" s="51">
        <v>56</v>
      </c>
      <c r="I24" s="3">
        <v>143.02099999999999</v>
      </c>
      <c r="J24" s="3">
        <v>4.9580000000000002</v>
      </c>
      <c r="K24" s="3">
        <v>142.96799999999999</v>
      </c>
      <c r="L24" s="88">
        <v>4.9619999999999997</v>
      </c>
      <c r="M24" s="88">
        <v>143.04115788999999</v>
      </c>
      <c r="N24" s="88">
        <v>4.9559210499999997</v>
      </c>
      <c r="O24" s="88">
        <v>143.10900000000001</v>
      </c>
      <c r="P24" s="88">
        <v>4.95</v>
      </c>
      <c r="Q24" s="88">
        <v>142.96799999999999</v>
      </c>
      <c r="R24" s="88">
        <v>4.9619999999999997</v>
      </c>
      <c r="S24" s="88">
        <v>142.876</v>
      </c>
      <c r="T24" s="88">
        <v>4.9720000000000004</v>
      </c>
      <c r="U24" s="52"/>
      <c r="V24" s="53">
        <v>41336</v>
      </c>
      <c r="W24" s="88">
        <v>142.96799999999999</v>
      </c>
      <c r="X24" s="52"/>
      <c r="Y24" s="53">
        <v>41336</v>
      </c>
      <c r="Z24" s="92">
        <v>266000000000</v>
      </c>
    </row>
    <row r="25" spans="1:26" x14ac:dyDescent="0.25">
      <c r="A25" s="53">
        <v>41337</v>
      </c>
      <c r="B25" s="3" t="s">
        <v>1719</v>
      </c>
      <c r="C25" s="3" t="s">
        <v>1720</v>
      </c>
      <c r="D25" s="3" t="s">
        <v>1721</v>
      </c>
      <c r="E25" s="3" t="s">
        <v>1721</v>
      </c>
      <c r="F25" s="50">
        <v>190610985000</v>
      </c>
      <c r="G25" s="50">
        <v>127500000000</v>
      </c>
      <c r="H25" s="51">
        <v>40</v>
      </c>
      <c r="I25" s="3">
        <v>143.1</v>
      </c>
      <c r="J25" s="3">
        <v>4.95</v>
      </c>
      <c r="K25" s="3">
        <v>143.1</v>
      </c>
      <c r="L25" s="88">
        <v>4.95</v>
      </c>
      <c r="M25" s="88">
        <v>143.33441175999999</v>
      </c>
      <c r="N25" s="88">
        <v>4.9284313700000002</v>
      </c>
      <c r="O25" s="88">
        <v>143.428</v>
      </c>
      <c r="P25" s="88">
        <v>4.92</v>
      </c>
      <c r="Q25" s="88">
        <v>143.34</v>
      </c>
      <c r="R25" s="88">
        <v>4.9279999999999999</v>
      </c>
      <c r="S25" s="88">
        <v>142.96799999999999</v>
      </c>
      <c r="T25" s="88">
        <v>4.9619999999999997</v>
      </c>
      <c r="U25" s="52"/>
      <c r="V25" s="53">
        <v>41337</v>
      </c>
      <c r="W25" s="88">
        <v>143.34</v>
      </c>
      <c r="X25" s="52"/>
      <c r="Y25" s="53">
        <v>41337</v>
      </c>
      <c r="Z25" s="92">
        <v>127500000000</v>
      </c>
    </row>
    <row r="26" spans="1:26" x14ac:dyDescent="0.25">
      <c r="A26" s="53">
        <v>41338</v>
      </c>
      <c r="B26" s="3" t="s">
        <v>1719</v>
      </c>
      <c r="C26" s="3" t="s">
        <v>1720</v>
      </c>
      <c r="D26" s="3" t="s">
        <v>1721</v>
      </c>
      <c r="E26" s="3" t="s">
        <v>1721</v>
      </c>
      <c r="F26" s="50">
        <v>651038428000</v>
      </c>
      <c r="G26" s="50">
        <v>433500000000</v>
      </c>
      <c r="H26" s="51">
        <v>98</v>
      </c>
      <c r="I26" s="3">
        <v>143.84200000000001</v>
      </c>
      <c r="J26" s="3">
        <v>4.8810000000000002</v>
      </c>
      <c r="K26" s="3">
        <v>143.84200000000001</v>
      </c>
      <c r="L26" s="88">
        <v>4.8810000000000002</v>
      </c>
      <c r="M26" s="88">
        <v>143.99007496999999</v>
      </c>
      <c r="N26" s="88">
        <v>4.8676239900000002</v>
      </c>
      <c r="O26" s="88">
        <v>144.18700000000001</v>
      </c>
      <c r="P26" s="88">
        <v>4.8499999999999996</v>
      </c>
      <c r="Q26" s="88">
        <v>143.95500000000001</v>
      </c>
      <c r="R26" s="88">
        <v>4.8710000000000004</v>
      </c>
      <c r="S26" s="88">
        <v>143.34</v>
      </c>
      <c r="T26" s="88">
        <v>4.9279999999999999</v>
      </c>
      <c r="U26" s="52"/>
      <c r="V26" s="53">
        <v>41338</v>
      </c>
      <c r="W26" s="88">
        <v>143.95500000000001</v>
      </c>
      <c r="X26" s="52"/>
      <c r="Y26" s="53">
        <v>41338</v>
      </c>
      <c r="Z26" s="92">
        <v>433500000000</v>
      </c>
    </row>
    <row r="27" spans="1:26" x14ac:dyDescent="0.25">
      <c r="A27" s="53">
        <v>41339</v>
      </c>
      <c r="B27" s="3" t="s">
        <v>1719</v>
      </c>
      <c r="C27" s="3" t="s">
        <v>1720</v>
      </c>
      <c r="D27" s="3" t="s">
        <v>1721</v>
      </c>
      <c r="E27" s="3" t="s">
        <v>1721</v>
      </c>
      <c r="F27" s="50">
        <v>401573526000</v>
      </c>
      <c r="G27" s="50">
        <v>268000000000</v>
      </c>
      <c r="H27" s="51">
        <v>65</v>
      </c>
      <c r="I27" s="3">
        <v>144.04400000000001</v>
      </c>
      <c r="J27" s="3">
        <v>4.8620000000000001</v>
      </c>
      <c r="K27" s="3">
        <v>143.31399999999999</v>
      </c>
      <c r="L27" s="88">
        <v>4.9290000000000003</v>
      </c>
      <c r="M27" s="88">
        <v>143.62166791000001</v>
      </c>
      <c r="N27" s="88">
        <v>4.9007425400000004</v>
      </c>
      <c r="O27" s="88">
        <v>144.10900000000001</v>
      </c>
      <c r="P27" s="88">
        <v>4.8559999999999999</v>
      </c>
      <c r="Q27" s="88">
        <v>143.78299999999999</v>
      </c>
      <c r="R27" s="88">
        <v>4.8860000000000001</v>
      </c>
      <c r="S27" s="88">
        <v>143.95500000000001</v>
      </c>
      <c r="T27" s="88">
        <v>4.8710000000000004</v>
      </c>
      <c r="U27" s="52"/>
      <c r="V27" s="53">
        <v>41339</v>
      </c>
      <c r="W27" s="88">
        <v>143.78299999999999</v>
      </c>
      <c r="X27" s="52"/>
      <c r="Y27" s="53">
        <v>41339</v>
      </c>
      <c r="Z27" s="92">
        <v>268000000000</v>
      </c>
    </row>
    <row r="28" spans="1:26" x14ac:dyDescent="0.25">
      <c r="A28" s="53">
        <v>41344</v>
      </c>
      <c r="B28" s="3" t="s">
        <v>1719</v>
      </c>
      <c r="C28" s="3" t="s">
        <v>1720</v>
      </c>
      <c r="D28" s="3" t="s">
        <v>1721</v>
      </c>
      <c r="E28" s="3" t="s">
        <v>1721</v>
      </c>
      <c r="F28" s="50">
        <v>314520420000</v>
      </c>
      <c r="G28" s="50">
        <v>210000000000</v>
      </c>
      <c r="H28" s="51">
        <v>65</v>
      </c>
      <c r="I28" s="3">
        <v>143.75</v>
      </c>
      <c r="J28" s="3">
        <v>4.8869999999999996</v>
      </c>
      <c r="K28" s="3">
        <v>143.19399999999999</v>
      </c>
      <c r="L28" s="88">
        <v>4.9370000000000003</v>
      </c>
      <c r="M28" s="88">
        <v>143.47022856999999</v>
      </c>
      <c r="N28" s="88">
        <v>4.9123190499999998</v>
      </c>
      <c r="O28" s="88">
        <v>143.761</v>
      </c>
      <c r="P28" s="88">
        <v>4.8860000000000001</v>
      </c>
      <c r="Q28" s="88">
        <v>143.19399999999999</v>
      </c>
      <c r="R28" s="88">
        <v>4.9370000000000003</v>
      </c>
      <c r="S28" s="88">
        <v>0</v>
      </c>
      <c r="T28" s="88">
        <v>0</v>
      </c>
      <c r="U28" s="52"/>
      <c r="V28" s="53">
        <v>41344</v>
      </c>
      <c r="W28" s="88">
        <v>143.19399999999999</v>
      </c>
      <c r="X28" s="52"/>
      <c r="Y28" s="53">
        <v>41344</v>
      </c>
      <c r="Z28" s="92">
        <v>210000000000</v>
      </c>
    </row>
    <row r="29" spans="1:26" x14ac:dyDescent="0.25">
      <c r="A29" s="53">
        <v>41345</v>
      </c>
      <c r="B29" s="3" t="s">
        <v>1719</v>
      </c>
      <c r="C29" s="3" t="s">
        <v>1720</v>
      </c>
      <c r="D29" s="3" t="s">
        <v>1721</v>
      </c>
      <c r="E29" s="3" t="s">
        <v>1721</v>
      </c>
      <c r="F29" s="50">
        <v>169257094000</v>
      </c>
      <c r="G29" s="50">
        <v>113000000000</v>
      </c>
      <c r="H29" s="51">
        <v>28</v>
      </c>
      <c r="I29" s="3">
        <v>143.166</v>
      </c>
      <c r="J29" s="3">
        <v>4.9390000000000001</v>
      </c>
      <c r="K29" s="3">
        <v>143.16200000000001</v>
      </c>
      <c r="L29" s="88">
        <v>4.9400000000000004</v>
      </c>
      <c r="M29" s="88">
        <v>143.45623893999999</v>
      </c>
      <c r="N29" s="88">
        <v>4.9130531</v>
      </c>
      <c r="O29" s="88">
        <v>143.74199999999999</v>
      </c>
      <c r="P29" s="88">
        <v>4.8869999999999996</v>
      </c>
      <c r="Q29" s="88">
        <v>143.589</v>
      </c>
      <c r="R29" s="88">
        <v>4.9009999999999998</v>
      </c>
      <c r="S29" s="88">
        <v>143.19399999999999</v>
      </c>
      <c r="T29" s="88">
        <v>4.9370000000000003</v>
      </c>
      <c r="U29" s="52"/>
      <c r="V29" s="53">
        <v>41345</v>
      </c>
      <c r="W29" s="88">
        <v>143.589</v>
      </c>
      <c r="X29" s="52"/>
      <c r="Y29" s="53">
        <v>41345</v>
      </c>
      <c r="Z29" s="92">
        <v>113000000000</v>
      </c>
    </row>
    <row r="30" spans="1:26" x14ac:dyDescent="0.25">
      <c r="A30" s="53">
        <v>41346</v>
      </c>
      <c r="B30" s="3" t="s">
        <v>1719</v>
      </c>
      <c r="C30" s="3" t="s">
        <v>1720</v>
      </c>
      <c r="D30" s="3" t="s">
        <v>1721</v>
      </c>
      <c r="E30" s="3" t="s">
        <v>1721</v>
      </c>
      <c r="F30" s="50">
        <v>389933310000</v>
      </c>
      <c r="G30" s="50">
        <v>260000000000</v>
      </c>
      <c r="H30" s="51">
        <v>61</v>
      </c>
      <c r="I30" s="3">
        <v>143.33199999999999</v>
      </c>
      <c r="J30" s="3">
        <v>4.923</v>
      </c>
      <c r="K30" s="3">
        <v>143.33199999999999</v>
      </c>
      <c r="L30" s="88">
        <v>4.923</v>
      </c>
      <c r="M30" s="88">
        <v>143.61815000000001</v>
      </c>
      <c r="N30" s="88">
        <v>4.8974076899999996</v>
      </c>
      <c r="O30" s="88">
        <v>143.71199999999999</v>
      </c>
      <c r="P30" s="88">
        <v>4.8890000000000002</v>
      </c>
      <c r="Q30" s="88">
        <v>143.559</v>
      </c>
      <c r="R30" s="88">
        <v>4.9029999999999996</v>
      </c>
      <c r="S30" s="88">
        <v>143.589</v>
      </c>
      <c r="T30" s="88">
        <v>4.9009999999999998</v>
      </c>
      <c r="U30" s="52"/>
      <c r="V30" s="53">
        <v>41346</v>
      </c>
      <c r="W30" s="88">
        <v>143.559</v>
      </c>
      <c r="X30" s="52"/>
      <c r="Y30" s="53">
        <v>41346</v>
      </c>
      <c r="Z30" s="92">
        <v>260000000000</v>
      </c>
    </row>
    <row r="31" spans="1:26" x14ac:dyDescent="0.25">
      <c r="A31" s="53">
        <v>41347</v>
      </c>
      <c r="B31" s="3" t="s">
        <v>1719</v>
      </c>
      <c r="C31" s="3" t="s">
        <v>1720</v>
      </c>
      <c r="D31" s="3" t="s">
        <v>1721</v>
      </c>
      <c r="E31" s="3" t="s">
        <v>1721</v>
      </c>
      <c r="F31" s="50">
        <v>627823134000</v>
      </c>
      <c r="G31" s="50">
        <v>419000000000</v>
      </c>
      <c r="H31" s="51">
        <v>118</v>
      </c>
      <c r="I31" s="3">
        <v>143.46600000000001</v>
      </c>
      <c r="J31" s="3">
        <v>4.91</v>
      </c>
      <c r="K31" s="3">
        <v>143.291</v>
      </c>
      <c r="L31" s="88">
        <v>4.9260000000000002</v>
      </c>
      <c r="M31" s="88">
        <v>143.45485679999999</v>
      </c>
      <c r="N31" s="88">
        <v>4.9116205300000004</v>
      </c>
      <c r="O31" s="88">
        <v>143.58500000000001</v>
      </c>
      <c r="P31" s="88">
        <v>4.9000000000000004</v>
      </c>
      <c r="Q31" s="88">
        <v>143.39500000000001</v>
      </c>
      <c r="R31" s="88">
        <v>4.9169999999999998</v>
      </c>
      <c r="S31" s="88">
        <v>143.559</v>
      </c>
      <c r="T31" s="88">
        <v>4.9029999999999996</v>
      </c>
      <c r="U31" s="52"/>
      <c r="V31" s="53">
        <v>41347</v>
      </c>
      <c r="W31" s="88">
        <v>143.39500000000001</v>
      </c>
      <c r="X31" s="52"/>
      <c r="Y31" s="53">
        <v>41347</v>
      </c>
      <c r="Z31" s="92">
        <v>419000000000</v>
      </c>
    </row>
    <row r="32" spans="1:26" x14ac:dyDescent="0.25">
      <c r="A32" s="53">
        <v>41348</v>
      </c>
      <c r="B32" s="3" t="s">
        <v>1719</v>
      </c>
      <c r="C32" s="3" t="s">
        <v>1720</v>
      </c>
      <c r="D32" s="3" t="s">
        <v>1721</v>
      </c>
      <c r="E32" s="3" t="s">
        <v>1721</v>
      </c>
      <c r="F32" s="50">
        <v>304075745000</v>
      </c>
      <c r="G32" s="50">
        <v>203000000000</v>
      </c>
      <c r="H32" s="51">
        <v>62</v>
      </c>
      <c r="I32" s="3">
        <v>143.381</v>
      </c>
      <c r="J32" s="3">
        <v>4.9180000000000001</v>
      </c>
      <c r="K32" s="3">
        <v>143.27199999999999</v>
      </c>
      <c r="L32" s="88">
        <v>4.9279999999999999</v>
      </c>
      <c r="M32" s="88">
        <v>143.38000739</v>
      </c>
      <c r="N32" s="88">
        <v>4.9178448299999999</v>
      </c>
      <c r="O32" s="88">
        <v>143.477</v>
      </c>
      <c r="P32" s="88">
        <v>4.9089999999999998</v>
      </c>
      <c r="Q32" s="88">
        <v>143.316</v>
      </c>
      <c r="R32" s="88">
        <v>4.923</v>
      </c>
      <c r="S32" s="88">
        <v>143.39500000000001</v>
      </c>
      <c r="T32" s="88">
        <v>4.9169999999999998</v>
      </c>
      <c r="U32" s="52"/>
      <c r="V32" s="53">
        <v>41348</v>
      </c>
      <c r="W32" s="88">
        <v>143.316</v>
      </c>
      <c r="X32" s="52"/>
      <c r="Y32" s="53">
        <v>41348</v>
      </c>
      <c r="Z32" s="92">
        <v>203000000000</v>
      </c>
    </row>
    <row r="33" spans="1:26" x14ac:dyDescent="0.25">
      <c r="A33" s="53">
        <v>41351</v>
      </c>
      <c r="B33" s="3" t="s">
        <v>1719</v>
      </c>
      <c r="C33" s="3" t="s">
        <v>1720</v>
      </c>
      <c r="D33" s="3" t="s">
        <v>1721</v>
      </c>
      <c r="E33" s="3" t="s">
        <v>1721</v>
      </c>
      <c r="F33" s="50">
        <v>223445748000</v>
      </c>
      <c r="G33" s="50">
        <v>149000000000</v>
      </c>
      <c r="H33" s="51">
        <v>60</v>
      </c>
      <c r="I33" s="3">
        <v>143.54400000000001</v>
      </c>
      <c r="J33" s="3">
        <v>4.9000000000000004</v>
      </c>
      <c r="K33" s="3">
        <v>143.33699999999999</v>
      </c>
      <c r="L33" s="88">
        <v>4.9189999999999996</v>
      </c>
      <c r="M33" s="88">
        <v>143.47038925999999</v>
      </c>
      <c r="N33" s="88">
        <v>4.9073355699999999</v>
      </c>
      <c r="O33" s="88">
        <v>143.57400000000001</v>
      </c>
      <c r="P33" s="88">
        <v>4.8979999999999997</v>
      </c>
      <c r="Q33" s="88">
        <v>143.435</v>
      </c>
      <c r="R33" s="88">
        <v>4.91</v>
      </c>
      <c r="S33" s="88">
        <v>0</v>
      </c>
      <c r="T33" s="88">
        <v>0</v>
      </c>
      <c r="U33" s="52"/>
      <c r="V33" s="53">
        <v>41351</v>
      </c>
      <c r="W33" s="88">
        <v>143.435</v>
      </c>
      <c r="X33" s="52"/>
      <c r="Y33" s="53">
        <v>41351</v>
      </c>
      <c r="Z33" s="92">
        <v>149000000000</v>
      </c>
    </row>
    <row r="34" spans="1:26" x14ac:dyDescent="0.25">
      <c r="A34" s="53">
        <v>41352</v>
      </c>
      <c r="B34" s="3" t="s">
        <v>1719</v>
      </c>
      <c r="C34" s="3" t="s">
        <v>1720</v>
      </c>
      <c r="D34" s="3" t="s">
        <v>1721</v>
      </c>
      <c r="E34" s="3" t="s">
        <v>1721</v>
      </c>
      <c r="F34" s="50">
        <v>369880957500</v>
      </c>
      <c r="G34" s="50">
        <v>247500000000</v>
      </c>
      <c r="H34" s="51">
        <v>72</v>
      </c>
      <c r="I34" s="3">
        <v>143.31899999999999</v>
      </c>
      <c r="J34" s="3">
        <v>4.92</v>
      </c>
      <c r="K34" s="3">
        <v>142.309</v>
      </c>
      <c r="L34" s="88">
        <v>5.0140000000000002</v>
      </c>
      <c r="M34" s="88">
        <v>142.92635152</v>
      </c>
      <c r="N34" s="88">
        <v>4.9566787899999998</v>
      </c>
      <c r="O34" s="88">
        <v>143.31899999999999</v>
      </c>
      <c r="P34" s="88">
        <v>4.92</v>
      </c>
      <c r="Q34" s="88">
        <v>142.40600000000001</v>
      </c>
      <c r="R34" s="88">
        <v>5.0049999999999999</v>
      </c>
      <c r="S34" s="88">
        <v>143.435</v>
      </c>
      <c r="T34" s="88">
        <v>0</v>
      </c>
      <c r="U34" s="52"/>
      <c r="V34" s="53">
        <v>41352</v>
      </c>
      <c r="W34" s="88">
        <v>142.40600000000001</v>
      </c>
      <c r="X34" s="52"/>
      <c r="Y34" s="53">
        <v>41352</v>
      </c>
      <c r="Z34" s="92">
        <v>247500000000</v>
      </c>
    </row>
    <row r="35" spans="1:26" x14ac:dyDescent="0.25">
      <c r="A35" s="53">
        <v>41353</v>
      </c>
      <c r="B35" s="3" t="s">
        <v>1719</v>
      </c>
      <c r="C35" s="3" t="s">
        <v>1720</v>
      </c>
      <c r="D35" s="3" t="s">
        <v>1721</v>
      </c>
      <c r="E35" s="3" t="s">
        <v>1721</v>
      </c>
      <c r="F35" s="50">
        <v>382556582000</v>
      </c>
      <c r="G35" s="50">
        <v>258000000000</v>
      </c>
      <c r="H35" s="51">
        <v>61</v>
      </c>
      <c r="I35" s="3">
        <v>142.22800000000001</v>
      </c>
      <c r="J35" s="3">
        <v>5.0199999999999996</v>
      </c>
      <c r="K35" s="3">
        <v>141.33500000000001</v>
      </c>
      <c r="L35" s="88">
        <v>5.1040000000000001</v>
      </c>
      <c r="M35" s="88">
        <v>141.72984496000001</v>
      </c>
      <c r="N35" s="88">
        <v>5.0668100799999998</v>
      </c>
      <c r="O35" s="88">
        <v>142.22800000000001</v>
      </c>
      <c r="P35" s="88">
        <v>5.0199999999999996</v>
      </c>
      <c r="Q35" s="88">
        <v>141.43100000000001</v>
      </c>
      <c r="R35" s="88">
        <v>5.0949999999999998</v>
      </c>
      <c r="S35" s="88">
        <v>142.40600000000001</v>
      </c>
      <c r="T35" s="88">
        <v>5.0049999999999999</v>
      </c>
      <c r="U35" s="52"/>
      <c r="V35" s="53">
        <v>41353</v>
      </c>
      <c r="W35" s="88">
        <v>141.43100000000001</v>
      </c>
      <c r="X35" s="52"/>
      <c r="Y35" s="53">
        <v>41353</v>
      </c>
      <c r="Z35" s="92">
        <v>258000000000</v>
      </c>
    </row>
    <row r="36" spans="1:26" x14ac:dyDescent="0.25">
      <c r="A36" s="53">
        <v>41354</v>
      </c>
      <c r="B36" s="3" t="s">
        <v>1719</v>
      </c>
      <c r="C36" s="3" t="s">
        <v>1720</v>
      </c>
      <c r="D36" s="3" t="s">
        <v>1721</v>
      </c>
      <c r="E36" s="3" t="s">
        <v>1721</v>
      </c>
      <c r="F36" s="50">
        <v>362168515000</v>
      </c>
      <c r="G36" s="50">
        <v>245000000000</v>
      </c>
      <c r="H36" s="51">
        <v>58</v>
      </c>
      <c r="I36" s="3">
        <v>141.31800000000001</v>
      </c>
      <c r="J36" s="3">
        <v>5.1040000000000001</v>
      </c>
      <c r="K36" s="3">
        <v>140.31800000000001</v>
      </c>
      <c r="L36" s="88">
        <v>5.1989999999999998</v>
      </c>
      <c r="M36" s="88">
        <v>141.24858366999999</v>
      </c>
      <c r="N36" s="88">
        <v>5.1113959199999996</v>
      </c>
      <c r="O36" s="88">
        <v>141.79900000000001</v>
      </c>
      <c r="P36" s="88">
        <v>5.0599999999999996</v>
      </c>
      <c r="Q36" s="88">
        <v>140.31800000000001</v>
      </c>
      <c r="R36" s="88">
        <v>5.1989999999999998</v>
      </c>
      <c r="S36" s="88">
        <v>141.43100000000001</v>
      </c>
      <c r="T36" s="88">
        <v>5.0949999999999998</v>
      </c>
      <c r="U36" s="52"/>
      <c r="V36" s="53">
        <v>41354</v>
      </c>
      <c r="W36" s="88">
        <v>140.31800000000001</v>
      </c>
      <c r="X36" s="52"/>
      <c r="Y36" s="53">
        <v>41354</v>
      </c>
      <c r="Z36" s="92">
        <v>245000000000</v>
      </c>
    </row>
    <row r="37" spans="1:26" x14ac:dyDescent="0.25">
      <c r="A37" s="53">
        <v>41355</v>
      </c>
      <c r="B37" s="3" t="s">
        <v>1719</v>
      </c>
      <c r="C37" s="3" t="s">
        <v>1720</v>
      </c>
      <c r="D37" s="3" t="s">
        <v>1721</v>
      </c>
      <c r="E37" s="3" t="s">
        <v>1721</v>
      </c>
      <c r="F37" s="50">
        <v>277370376000</v>
      </c>
      <c r="G37" s="50">
        <v>188000000000</v>
      </c>
      <c r="H37" s="51">
        <v>45</v>
      </c>
      <c r="I37" s="3">
        <v>140.61799999999999</v>
      </c>
      <c r="J37" s="3">
        <v>5.17</v>
      </c>
      <c r="K37" s="3">
        <v>140.61799999999999</v>
      </c>
      <c r="L37" s="88">
        <v>5.17</v>
      </c>
      <c r="M37" s="88">
        <v>140.93473404</v>
      </c>
      <c r="N37" s="88">
        <v>5.1401595699999998</v>
      </c>
      <c r="O37" s="88">
        <v>141.363</v>
      </c>
      <c r="P37" s="88">
        <v>5.0999999999999996</v>
      </c>
      <c r="Q37" s="88">
        <v>141.31</v>
      </c>
      <c r="R37" s="88">
        <v>5.1050000000000004</v>
      </c>
      <c r="S37" s="88">
        <v>140.31800000000001</v>
      </c>
      <c r="T37" s="88">
        <v>5.1989999999999998</v>
      </c>
      <c r="U37" s="52"/>
      <c r="V37" s="53">
        <v>41355</v>
      </c>
      <c r="W37" s="88">
        <v>141.31</v>
      </c>
      <c r="X37" s="52"/>
      <c r="Y37" s="53">
        <v>41355</v>
      </c>
      <c r="Z37" s="92">
        <v>188000000000</v>
      </c>
    </row>
    <row r="38" spans="1:26" x14ac:dyDescent="0.25">
      <c r="A38" s="53">
        <v>41359</v>
      </c>
      <c r="B38" s="3" t="s">
        <v>1719</v>
      </c>
      <c r="C38" s="3" t="s">
        <v>1720</v>
      </c>
      <c r="D38" s="3" t="s">
        <v>1721</v>
      </c>
      <c r="E38" s="3" t="s">
        <v>1721</v>
      </c>
      <c r="F38" s="50">
        <v>418381234000</v>
      </c>
      <c r="G38" s="50">
        <v>278000000000</v>
      </c>
      <c r="H38" s="51">
        <v>60</v>
      </c>
      <c r="I38" s="3">
        <v>144.256</v>
      </c>
      <c r="J38" s="3">
        <v>4.83</v>
      </c>
      <c r="K38" s="3">
        <v>143.39400000000001</v>
      </c>
      <c r="L38" s="88">
        <v>4.9089999999999998</v>
      </c>
      <c r="M38" s="88">
        <v>143.78454676000001</v>
      </c>
      <c r="N38" s="88">
        <v>4.8730323699999998</v>
      </c>
      <c r="O38" s="88">
        <v>144.36699999999999</v>
      </c>
      <c r="P38" s="88">
        <v>4.82</v>
      </c>
      <c r="Q38" s="88">
        <v>143.6</v>
      </c>
      <c r="R38" s="88">
        <v>4.8899999999999997</v>
      </c>
      <c r="S38" s="88">
        <v>141.31</v>
      </c>
      <c r="T38" s="88">
        <v>5.1050000000000004</v>
      </c>
      <c r="U38" s="52"/>
      <c r="V38" s="53">
        <v>41359</v>
      </c>
      <c r="W38" s="88">
        <v>143.6</v>
      </c>
      <c r="X38" s="52"/>
      <c r="Y38" s="53">
        <v>41359</v>
      </c>
      <c r="Z38" s="92">
        <v>278000000000</v>
      </c>
    </row>
    <row r="39" spans="1:26" x14ac:dyDescent="0.25">
      <c r="A39" s="53">
        <v>41360</v>
      </c>
      <c r="B39" s="3" t="s">
        <v>1719</v>
      </c>
      <c r="C39" s="3" t="s">
        <v>1720</v>
      </c>
      <c r="D39" s="3" t="s">
        <v>1721</v>
      </c>
      <c r="E39" s="3" t="s">
        <v>1721</v>
      </c>
      <c r="F39" s="50">
        <v>24038412000</v>
      </c>
      <c r="G39" s="50">
        <v>16000000000</v>
      </c>
      <c r="H39" s="51">
        <v>7</v>
      </c>
      <c r="I39" s="3">
        <v>143.691</v>
      </c>
      <c r="J39" s="3">
        <v>4.8810000000000002</v>
      </c>
      <c r="K39" s="3">
        <v>143.36600000000001</v>
      </c>
      <c r="L39" s="88">
        <v>4.91</v>
      </c>
      <c r="M39" s="88">
        <v>143.50037499999999</v>
      </c>
      <c r="N39" s="88">
        <v>4.8983125000000003</v>
      </c>
      <c r="O39" s="88">
        <v>143.691</v>
      </c>
      <c r="P39" s="88">
        <v>4.8810000000000002</v>
      </c>
      <c r="Q39" s="88">
        <v>143.48400000000001</v>
      </c>
      <c r="R39" s="88">
        <v>4.9000000000000004</v>
      </c>
      <c r="S39" s="88">
        <v>143.6</v>
      </c>
      <c r="T39" s="88">
        <v>4.8899999999999997</v>
      </c>
      <c r="U39" s="52"/>
      <c r="V39" s="53">
        <v>41360</v>
      </c>
      <c r="W39" s="88">
        <v>143.48400000000001</v>
      </c>
      <c r="X39" s="52"/>
      <c r="Y39" s="53">
        <v>41360</v>
      </c>
      <c r="Z39" s="92">
        <v>16000000000</v>
      </c>
    </row>
    <row r="40" spans="1:26" x14ac:dyDescent="0.25">
      <c r="A40" s="53">
        <v>41365</v>
      </c>
      <c r="B40" s="3" t="s">
        <v>1719</v>
      </c>
      <c r="C40" s="3" t="s">
        <v>1720</v>
      </c>
      <c r="D40" s="3" t="s">
        <v>1721</v>
      </c>
      <c r="E40" s="3" t="s">
        <v>1721</v>
      </c>
      <c r="F40" s="50">
        <v>190920596000</v>
      </c>
      <c r="G40" s="50">
        <v>128000000000</v>
      </c>
      <c r="H40" s="51">
        <v>29</v>
      </c>
      <c r="I40" s="3">
        <v>143.27199999999999</v>
      </c>
      <c r="J40" s="3">
        <v>4.9160000000000004</v>
      </c>
      <c r="K40" s="3">
        <v>141.71899999999999</v>
      </c>
      <c r="L40" s="88">
        <v>5.0599999999999996</v>
      </c>
      <c r="M40" s="88">
        <v>142.28001563000001</v>
      </c>
      <c r="N40" s="88">
        <v>5.007625</v>
      </c>
      <c r="O40" s="88">
        <v>143.27199999999999</v>
      </c>
      <c r="P40" s="88">
        <v>4.9160000000000004</v>
      </c>
      <c r="Q40" s="88">
        <v>142.36000000000001</v>
      </c>
      <c r="R40" s="88">
        <v>5</v>
      </c>
      <c r="S40" s="88">
        <v>143.48400000000001</v>
      </c>
      <c r="T40" s="88">
        <v>4.9000000000000004</v>
      </c>
      <c r="U40" s="52"/>
      <c r="V40" s="53">
        <v>41365</v>
      </c>
      <c r="W40" s="88">
        <v>142.36000000000001</v>
      </c>
      <c r="X40" s="52"/>
      <c r="Y40" s="53">
        <v>41365</v>
      </c>
      <c r="Z40" s="92">
        <v>128000000000</v>
      </c>
    </row>
    <row r="41" spans="1:26" x14ac:dyDescent="0.25">
      <c r="A41" s="53">
        <v>41366</v>
      </c>
      <c r="B41" s="3" t="s">
        <v>1719</v>
      </c>
      <c r="C41" s="3" t="s">
        <v>1720</v>
      </c>
      <c r="D41" s="3" t="s">
        <v>1721</v>
      </c>
      <c r="E41" s="3" t="s">
        <v>1721</v>
      </c>
      <c r="F41" s="50">
        <v>144212427000</v>
      </c>
      <c r="G41" s="50">
        <v>97000000000</v>
      </c>
      <c r="H41" s="51">
        <v>29</v>
      </c>
      <c r="I41" s="3">
        <v>142.06399999999999</v>
      </c>
      <c r="J41" s="3">
        <v>5.0270000000000001</v>
      </c>
      <c r="K41" s="3">
        <v>141.60400000000001</v>
      </c>
      <c r="L41" s="88">
        <v>5.07</v>
      </c>
      <c r="M41" s="88">
        <v>141.76850515000001</v>
      </c>
      <c r="N41" s="88">
        <v>5.0545051499999998</v>
      </c>
      <c r="O41" s="88">
        <v>142.13999999999999</v>
      </c>
      <c r="P41" s="88">
        <v>5.0199999999999996</v>
      </c>
      <c r="Q41" s="88">
        <v>142.03299999999999</v>
      </c>
      <c r="R41" s="88">
        <v>5.03</v>
      </c>
      <c r="S41" s="88">
        <v>142.36000000000001</v>
      </c>
      <c r="T41" s="88">
        <v>5</v>
      </c>
      <c r="U41" s="52"/>
      <c r="V41" s="53">
        <v>41366</v>
      </c>
      <c r="W41" s="88">
        <v>142.03299999999999</v>
      </c>
      <c r="X41" s="52"/>
      <c r="Y41" s="53">
        <v>41366</v>
      </c>
      <c r="Z41" s="92">
        <v>97000000000</v>
      </c>
    </row>
    <row r="42" spans="1:26" x14ac:dyDescent="0.25">
      <c r="A42" s="53">
        <v>41367</v>
      </c>
      <c r="B42" s="3" t="s">
        <v>1719</v>
      </c>
      <c r="C42" s="3" t="s">
        <v>1720</v>
      </c>
      <c r="D42" s="3" t="s">
        <v>1721</v>
      </c>
      <c r="E42" s="3" t="s">
        <v>1721</v>
      </c>
      <c r="F42" s="50">
        <v>388128340000</v>
      </c>
      <c r="G42" s="50">
        <v>262000000000</v>
      </c>
      <c r="H42" s="51">
        <v>78</v>
      </c>
      <c r="I42" s="3">
        <v>141.29499999999999</v>
      </c>
      <c r="J42" s="3">
        <v>5.0979999999999999</v>
      </c>
      <c r="K42" s="3">
        <v>140.74700000000001</v>
      </c>
      <c r="L42" s="88">
        <v>5.149</v>
      </c>
      <c r="M42" s="88">
        <v>141.20908779000001</v>
      </c>
      <c r="N42" s="88">
        <v>5.1062080200000004</v>
      </c>
      <c r="O42" s="88">
        <v>141.59700000000001</v>
      </c>
      <c r="P42" s="88">
        <v>5.07</v>
      </c>
      <c r="Q42" s="88">
        <v>140.84200000000001</v>
      </c>
      <c r="R42" s="88">
        <v>5.14</v>
      </c>
      <c r="S42" s="88">
        <v>142.03299999999999</v>
      </c>
      <c r="T42" s="88">
        <v>5.03</v>
      </c>
      <c r="U42" s="52"/>
      <c r="V42" s="53">
        <v>41367</v>
      </c>
      <c r="W42" s="88">
        <v>140.84200000000001</v>
      </c>
      <c r="X42" s="52"/>
      <c r="Y42" s="53">
        <v>41367</v>
      </c>
      <c r="Z42" s="92">
        <v>262000000000</v>
      </c>
    </row>
    <row r="43" spans="1:26" x14ac:dyDescent="0.25">
      <c r="A43" s="53">
        <v>41368</v>
      </c>
      <c r="B43" s="3" t="s">
        <v>1719</v>
      </c>
      <c r="C43" s="3" t="s">
        <v>1720</v>
      </c>
      <c r="D43" s="3" t="s">
        <v>1721</v>
      </c>
      <c r="E43" s="3" t="s">
        <v>1721</v>
      </c>
      <c r="F43" s="50">
        <v>218711772000</v>
      </c>
      <c r="G43" s="50">
        <v>148000000000</v>
      </c>
      <c r="H43" s="51">
        <v>37</v>
      </c>
      <c r="I43" s="3">
        <v>140.84299999999999</v>
      </c>
      <c r="J43" s="3">
        <v>5.14</v>
      </c>
      <c r="K43" s="3">
        <v>140.67599999999999</v>
      </c>
      <c r="L43" s="88">
        <v>5.1550000000000002</v>
      </c>
      <c r="M43" s="88">
        <v>140.81932431999999</v>
      </c>
      <c r="N43" s="88">
        <v>5.1422162199999999</v>
      </c>
      <c r="O43" s="88">
        <v>140.94999999999999</v>
      </c>
      <c r="P43" s="88">
        <v>5.13</v>
      </c>
      <c r="Q43" s="88">
        <v>140.94800000000001</v>
      </c>
      <c r="R43" s="88">
        <v>5.13</v>
      </c>
      <c r="S43" s="88">
        <v>140.84200000000001</v>
      </c>
      <c r="T43" s="88">
        <v>5.14</v>
      </c>
      <c r="U43" s="52"/>
      <c r="V43" s="53">
        <v>41368</v>
      </c>
      <c r="W43" s="88">
        <v>140.94800000000001</v>
      </c>
      <c r="X43" s="52"/>
      <c r="Y43" s="53">
        <v>41368</v>
      </c>
      <c r="Z43" s="92">
        <v>148000000000</v>
      </c>
    </row>
    <row r="44" spans="1:26" x14ac:dyDescent="0.25">
      <c r="A44" s="53">
        <v>41369</v>
      </c>
      <c r="B44" s="3" t="s">
        <v>1719</v>
      </c>
      <c r="C44" s="3" t="s">
        <v>1720</v>
      </c>
      <c r="D44" s="3" t="s">
        <v>1721</v>
      </c>
      <c r="E44" s="3" t="s">
        <v>1721</v>
      </c>
      <c r="F44" s="50">
        <v>222929468500</v>
      </c>
      <c r="G44" s="50">
        <v>149500000000</v>
      </c>
      <c r="H44" s="51">
        <v>49</v>
      </c>
      <c r="I44" s="3">
        <v>141.465</v>
      </c>
      <c r="J44" s="3">
        <v>5.0810000000000004</v>
      </c>
      <c r="K44" s="3">
        <v>141.465</v>
      </c>
      <c r="L44" s="88">
        <v>5.0810000000000004</v>
      </c>
      <c r="M44" s="88">
        <v>142.13040133999999</v>
      </c>
      <c r="N44" s="88">
        <v>5.0188528400000001</v>
      </c>
      <c r="O44" s="88">
        <v>142.68899999999999</v>
      </c>
      <c r="P44" s="88">
        <v>4.9669999999999996</v>
      </c>
      <c r="Q44" s="88">
        <v>142.548</v>
      </c>
      <c r="R44" s="88">
        <v>4.9800000000000004</v>
      </c>
      <c r="S44" s="88">
        <v>140.94800000000001</v>
      </c>
      <c r="T44" s="88">
        <v>5.13</v>
      </c>
      <c r="U44" s="52"/>
      <c r="V44" s="53">
        <v>41369</v>
      </c>
      <c r="W44" s="88">
        <v>142.548</v>
      </c>
      <c r="X44" s="52"/>
      <c r="Y44" s="53">
        <v>41369</v>
      </c>
      <c r="Z44" s="92">
        <v>149500000000</v>
      </c>
    </row>
    <row r="45" spans="1:26" x14ac:dyDescent="0.25">
      <c r="A45" s="53">
        <v>41372</v>
      </c>
      <c r="B45" s="3" t="s">
        <v>1719</v>
      </c>
      <c r="C45" s="3" t="s">
        <v>1720</v>
      </c>
      <c r="D45" s="3" t="s">
        <v>1721</v>
      </c>
      <c r="E45" s="3" t="s">
        <v>1721</v>
      </c>
      <c r="F45" s="50">
        <v>115397845000</v>
      </c>
      <c r="G45" s="50">
        <v>77000000000</v>
      </c>
      <c r="H45" s="51">
        <v>16</v>
      </c>
      <c r="I45" s="3">
        <v>143</v>
      </c>
      <c r="J45" s="3">
        <v>4.9359999999999999</v>
      </c>
      <c r="K45" s="3">
        <v>142.69900000000001</v>
      </c>
      <c r="L45" s="88">
        <v>4.9640000000000004</v>
      </c>
      <c r="M45" s="88">
        <v>142.79883117</v>
      </c>
      <c r="N45" s="88">
        <v>4.95450649</v>
      </c>
      <c r="O45" s="88">
        <v>143.066</v>
      </c>
      <c r="P45" s="88">
        <v>4.93</v>
      </c>
      <c r="Q45" s="88">
        <v>142.86099999999999</v>
      </c>
      <c r="R45" s="88">
        <v>4.9489999999999998</v>
      </c>
      <c r="S45" s="88">
        <v>0</v>
      </c>
      <c r="T45" s="88">
        <v>0</v>
      </c>
      <c r="U45" s="52"/>
      <c r="V45" s="53">
        <v>41372</v>
      </c>
      <c r="W45" s="88">
        <v>142.86099999999999</v>
      </c>
      <c r="X45" s="52"/>
      <c r="Y45" s="53">
        <v>41372</v>
      </c>
      <c r="Z45" s="92">
        <v>77000000000</v>
      </c>
    </row>
    <row r="46" spans="1:26" x14ac:dyDescent="0.25">
      <c r="A46" s="53">
        <v>41373</v>
      </c>
      <c r="B46" s="3" t="s">
        <v>1719</v>
      </c>
      <c r="C46" s="3" t="s">
        <v>1720</v>
      </c>
      <c r="D46" s="3" t="s">
        <v>1721</v>
      </c>
      <c r="E46" s="3" t="s">
        <v>1721</v>
      </c>
      <c r="F46" s="50">
        <v>493716570000</v>
      </c>
      <c r="G46" s="50">
        <v>330000000000</v>
      </c>
      <c r="H46" s="51">
        <v>73</v>
      </c>
      <c r="I46" s="3">
        <v>142.821</v>
      </c>
      <c r="J46" s="3">
        <v>4.952</v>
      </c>
      <c r="K46" s="3">
        <v>141.982</v>
      </c>
      <c r="L46" s="88">
        <v>5.03</v>
      </c>
      <c r="M46" s="88">
        <v>142.51518182000001</v>
      </c>
      <c r="N46" s="88">
        <v>4.9801242400000003</v>
      </c>
      <c r="O46" s="88">
        <v>142.97900000000001</v>
      </c>
      <c r="P46" s="88">
        <v>4.9370000000000003</v>
      </c>
      <c r="Q46" s="88">
        <v>142.41</v>
      </c>
      <c r="R46" s="88">
        <v>4.99</v>
      </c>
      <c r="S46" s="88">
        <v>142.86099999999999</v>
      </c>
      <c r="T46" s="88">
        <v>4.9489999999999998</v>
      </c>
      <c r="U46" s="52"/>
      <c r="V46" s="53">
        <v>41373</v>
      </c>
      <c r="W46" s="88">
        <v>142.41</v>
      </c>
      <c r="X46" s="52"/>
      <c r="Y46" s="53">
        <v>41373</v>
      </c>
      <c r="Z46" s="92">
        <v>330000000000</v>
      </c>
    </row>
    <row r="47" spans="1:26" x14ac:dyDescent="0.25">
      <c r="A47" s="53">
        <v>41374</v>
      </c>
      <c r="B47" s="3" t="s">
        <v>1719</v>
      </c>
      <c r="C47" s="3" t="s">
        <v>1720</v>
      </c>
      <c r="D47" s="3" t="s">
        <v>1721</v>
      </c>
      <c r="E47" s="3" t="s">
        <v>1721</v>
      </c>
      <c r="F47" s="50">
        <v>272771477500</v>
      </c>
      <c r="G47" s="50">
        <v>182500000000</v>
      </c>
      <c r="H47" s="51">
        <v>55</v>
      </c>
      <c r="I47" s="3">
        <v>142.08099999999999</v>
      </c>
      <c r="J47" s="3">
        <v>5.0199999999999996</v>
      </c>
      <c r="K47" s="3">
        <v>142.08099999999999</v>
      </c>
      <c r="L47" s="88">
        <v>5.0199999999999996</v>
      </c>
      <c r="M47" s="88">
        <v>142.34052328999999</v>
      </c>
      <c r="N47" s="88">
        <v>4.9957260300000002</v>
      </c>
      <c r="O47" s="88">
        <v>142.511</v>
      </c>
      <c r="P47" s="88">
        <v>4.9800000000000004</v>
      </c>
      <c r="Q47" s="88">
        <v>142.511</v>
      </c>
      <c r="R47" s="88">
        <v>4.9800000000000004</v>
      </c>
      <c r="S47" s="88">
        <v>142.41</v>
      </c>
      <c r="T47" s="88">
        <v>0</v>
      </c>
      <c r="U47" s="52"/>
      <c r="V47" s="53">
        <v>41374</v>
      </c>
      <c r="W47" s="88">
        <v>142.511</v>
      </c>
      <c r="X47" s="52"/>
      <c r="Y47" s="53">
        <v>41374</v>
      </c>
      <c r="Z47" s="92">
        <v>182500000000</v>
      </c>
    </row>
    <row r="48" spans="1:26" x14ac:dyDescent="0.25">
      <c r="A48" s="53">
        <v>41375</v>
      </c>
      <c r="B48" s="3" t="s">
        <v>1719</v>
      </c>
      <c r="C48" s="3" t="s">
        <v>1720</v>
      </c>
      <c r="D48" s="3" t="s">
        <v>1721</v>
      </c>
      <c r="E48" s="3" t="s">
        <v>1721</v>
      </c>
      <c r="F48" s="50">
        <v>95105744500</v>
      </c>
      <c r="G48" s="50">
        <v>63500000000</v>
      </c>
      <c r="H48" s="51">
        <v>27</v>
      </c>
      <c r="I48" s="3">
        <v>142.61099999999999</v>
      </c>
      <c r="J48" s="3">
        <v>4.97</v>
      </c>
      <c r="K48" s="3">
        <v>142.53700000000001</v>
      </c>
      <c r="L48" s="88">
        <v>4.976</v>
      </c>
      <c r="M48" s="88">
        <v>142.62212597999999</v>
      </c>
      <c r="N48" s="88">
        <v>4.9686377999999998</v>
      </c>
      <c r="O48" s="88">
        <v>142.828</v>
      </c>
      <c r="P48" s="88">
        <v>4.95</v>
      </c>
      <c r="Q48" s="88">
        <v>142.53700000000001</v>
      </c>
      <c r="R48" s="88">
        <v>4.976</v>
      </c>
      <c r="S48" s="88">
        <v>142.511</v>
      </c>
      <c r="T48" s="88">
        <v>4.9800000000000004</v>
      </c>
      <c r="U48" s="52"/>
      <c r="V48" s="53">
        <v>41375</v>
      </c>
      <c r="W48" s="88">
        <v>142.53700000000001</v>
      </c>
      <c r="X48" s="52"/>
      <c r="Y48" s="53">
        <v>41375</v>
      </c>
      <c r="Z48" s="92">
        <v>63500000000</v>
      </c>
    </row>
    <row r="49" spans="1:26" x14ac:dyDescent="0.25">
      <c r="A49" s="53">
        <v>41376</v>
      </c>
      <c r="B49" s="3" t="s">
        <v>1719</v>
      </c>
      <c r="C49" s="3" t="s">
        <v>1720</v>
      </c>
      <c r="D49" s="3" t="s">
        <v>1721</v>
      </c>
      <c r="E49" s="3" t="s">
        <v>1721</v>
      </c>
      <c r="F49" s="50">
        <v>369950402000</v>
      </c>
      <c r="G49" s="50">
        <v>247000000000</v>
      </c>
      <c r="H49" s="51">
        <v>61</v>
      </c>
      <c r="I49" s="3">
        <v>142.702</v>
      </c>
      <c r="J49" s="3">
        <v>4.96</v>
      </c>
      <c r="K49" s="3">
        <v>142.28100000000001</v>
      </c>
      <c r="L49" s="88">
        <v>5</v>
      </c>
      <c r="M49" s="88">
        <v>142.59939069000001</v>
      </c>
      <c r="N49" s="88">
        <v>4.97028947</v>
      </c>
      <c r="O49" s="88">
        <v>142.858</v>
      </c>
      <c r="P49" s="88">
        <v>4.9459999999999997</v>
      </c>
      <c r="Q49" s="88">
        <v>142.28100000000001</v>
      </c>
      <c r="R49" s="88">
        <v>5</v>
      </c>
      <c r="S49" s="88">
        <v>142.53700000000001</v>
      </c>
      <c r="T49" s="88">
        <v>4.976</v>
      </c>
      <c r="U49" s="52"/>
      <c r="V49" s="53">
        <v>41376</v>
      </c>
      <c r="W49" s="88">
        <v>142.28100000000001</v>
      </c>
      <c r="X49" s="52"/>
      <c r="Y49" s="53">
        <v>41376</v>
      </c>
      <c r="Z49" s="92">
        <v>247000000000</v>
      </c>
    </row>
    <row r="50" spans="1:26" x14ac:dyDescent="0.25">
      <c r="A50" s="53">
        <v>41379</v>
      </c>
      <c r="B50" s="3" t="s">
        <v>1719</v>
      </c>
      <c r="C50" s="3" t="s">
        <v>1720</v>
      </c>
      <c r="D50" s="3" t="s">
        <v>1721</v>
      </c>
      <c r="E50" s="3" t="s">
        <v>1721</v>
      </c>
      <c r="F50" s="50">
        <v>139709155500</v>
      </c>
      <c r="G50" s="50">
        <v>93500000000</v>
      </c>
      <c r="H50" s="51">
        <v>27</v>
      </c>
      <c r="I50" s="3">
        <v>142.17400000000001</v>
      </c>
      <c r="J50" s="3">
        <v>5.0069999999999997</v>
      </c>
      <c r="K50" s="3">
        <v>141.87299999999999</v>
      </c>
      <c r="L50" s="88">
        <v>5.0359999999999996</v>
      </c>
      <c r="M50" s="88">
        <v>142.16125668000001</v>
      </c>
      <c r="N50" s="88">
        <v>5.0088823500000004</v>
      </c>
      <c r="O50" s="88">
        <v>142.58099999999999</v>
      </c>
      <c r="P50" s="88">
        <v>4.97</v>
      </c>
      <c r="Q50" s="88">
        <v>142.108</v>
      </c>
      <c r="R50" s="88">
        <v>5.0140000000000002</v>
      </c>
      <c r="S50" s="88">
        <v>142.28100000000001</v>
      </c>
      <c r="T50" s="88">
        <v>5</v>
      </c>
      <c r="U50" s="52"/>
      <c r="V50" s="53">
        <v>41379</v>
      </c>
      <c r="W50" s="88">
        <v>142.108</v>
      </c>
      <c r="X50" s="52"/>
      <c r="Y50" s="53">
        <v>41379</v>
      </c>
      <c r="Z50" s="92">
        <v>93500000000</v>
      </c>
    </row>
    <row r="51" spans="1:26" x14ac:dyDescent="0.25">
      <c r="A51" s="53">
        <v>41380</v>
      </c>
      <c r="B51" s="3" t="s">
        <v>1719</v>
      </c>
      <c r="C51" s="3" t="s">
        <v>1720</v>
      </c>
      <c r="D51" s="3" t="s">
        <v>1721</v>
      </c>
      <c r="E51" s="3" t="s">
        <v>1721</v>
      </c>
      <c r="F51" s="50">
        <v>186510351500</v>
      </c>
      <c r="G51" s="50">
        <v>124500000000</v>
      </c>
      <c r="H51" s="51">
        <v>35</v>
      </c>
      <c r="I51" s="3">
        <v>142.273</v>
      </c>
      <c r="J51" s="3">
        <v>4.9980000000000002</v>
      </c>
      <c r="K51" s="3">
        <v>142.251</v>
      </c>
      <c r="L51" s="88">
        <v>5</v>
      </c>
      <c r="M51" s="88">
        <v>142.51981124</v>
      </c>
      <c r="N51" s="88">
        <v>4.9749036100000001</v>
      </c>
      <c r="O51" s="88">
        <v>142.74600000000001</v>
      </c>
      <c r="P51" s="88">
        <v>4.9539999999999997</v>
      </c>
      <c r="Q51" s="88">
        <v>142.40299999999999</v>
      </c>
      <c r="R51" s="88">
        <v>4.9850000000000003</v>
      </c>
      <c r="S51" s="88">
        <v>142.108</v>
      </c>
      <c r="T51" s="88">
        <v>5.0140000000000002</v>
      </c>
      <c r="U51" s="52"/>
      <c r="V51" s="53">
        <v>41380</v>
      </c>
      <c r="W51" s="88">
        <v>142.40299999999999</v>
      </c>
      <c r="X51" s="52"/>
      <c r="Y51" s="53">
        <v>41380</v>
      </c>
      <c r="Z51" s="92">
        <v>124500000000</v>
      </c>
    </row>
    <row r="52" spans="1:26" x14ac:dyDescent="0.25">
      <c r="A52" s="53">
        <v>41381</v>
      </c>
      <c r="B52" s="3" t="s">
        <v>1719</v>
      </c>
      <c r="C52" s="3" t="s">
        <v>1720</v>
      </c>
      <c r="D52" s="3" t="s">
        <v>1721</v>
      </c>
      <c r="E52" s="3" t="s">
        <v>1721</v>
      </c>
      <c r="F52" s="50">
        <v>300654680500</v>
      </c>
      <c r="G52" s="50">
        <v>200500000000</v>
      </c>
      <c r="H52" s="51">
        <v>63</v>
      </c>
      <c r="I52" s="3">
        <v>142.352</v>
      </c>
      <c r="J52" s="3">
        <v>4.99</v>
      </c>
      <c r="K52" s="3">
        <v>142.34200000000001</v>
      </c>
      <c r="L52" s="88">
        <v>4.99</v>
      </c>
      <c r="M52" s="88">
        <v>142.6373591</v>
      </c>
      <c r="N52" s="88">
        <v>4.9632967600000004</v>
      </c>
      <c r="O52" s="88">
        <v>142.94300000000001</v>
      </c>
      <c r="P52" s="88">
        <v>4.9349999999999996</v>
      </c>
      <c r="Q52" s="88">
        <v>142.93299999999999</v>
      </c>
      <c r="R52" s="88">
        <v>4.9359999999999999</v>
      </c>
      <c r="S52" s="88">
        <v>142.40299999999999</v>
      </c>
      <c r="T52" s="88">
        <v>4.9850000000000003</v>
      </c>
      <c r="U52" s="52"/>
      <c r="V52" s="53">
        <v>41381</v>
      </c>
      <c r="W52" s="88">
        <v>142.93299999999999</v>
      </c>
      <c r="X52" s="52"/>
      <c r="Y52" s="53">
        <v>41381</v>
      </c>
      <c r="Z52" s="92">
        <v>200500000000</v>
      </c>
    </row>
    <row r="53" spans="1:26" x14ac:dyDescent="0.25">
      <c r="A53" s="53">
        <v>41382</v>
      </c>
      <c r="B53" s="3" t="s">
        <v>1719</v>
      </c>
      <c r="C53" s="3" t="s">
        <v>1720</v>
      </c>
      <c r="D53" s="3" t="s">
        <v>1721</v>
      </c>
      <c r="E53" s="3" t="s">
        <v>1721</v>
      </c>
      <c r="F53" s="50">
        <v>49697595000</v>
      </c>
      <c r="G53" s="50">
        <v>33000000000</v>
      </c>
      <c r="H53" s="51">
        <v>9</v>
      </c>
      <c r="I53" s="3">
        <v>143.15299999999999</v>
      </c>
      <c r="J53" s="3">
        <v>4.915</v>
      </c>
      <c r="K53" s="3">
        <v>143.15299999999999</v>
      </c>
      <c r="L53" s="88">
        <v>4.915</v>
      </c>
      <c r="M53" s="88">
        <v>143.25627273000001</v>
      </c>
      <c r="N53" s="88">
        <v>4.9051818200000001</v>
      </c>
      <c r="O53" s="88">
        <v>143.303</v>
      </c>
      <c r="P53" s="88">
        <v>4.9009999999999998</v>
      </c>
      <c r="Q53" s="88">
        <v>143.208</v>
      </c>
      <c r="R53" s="88">
        <v>4.9089999999999998</v>
      </c>
      <c r="S53" s="88">
        <v>142.93299999999999</v>
      </c>
      <c r="T53" s="88">
        <v>4.9359999999999999</v>
      </c>
      <c r="U53" s="52"/>
      <c r="V53" s="53">
        <v>41382</v>
      </c>
      <c r="W53" s="88">
        <v>143.208</v>
      </c>
      <c r="X53" s="52"/>
      <c r="Y53" s="53">
        <v>41382</v>
      </c>
      <c r="Z53" s="92">
        <v>33000000000</v>
      </c>
    </row>
    <row r="54" spans="1:26" x14ac:dyDescent="0.25">
      <c r="A54" s="53">
        <v>41383</v>
      </c>
      <c r="B54" s="3" t="s">
        <v>1719</v>
      </c>
      <c r="C54" s="3" t="s">
        <v>1720</v>
      </c>
      <c r="D54" s="3" t="s">
        <v>1721</v>
      </c>
      <c r="E54" s="3" t="s">
        <v>1721</v>
      </c>
      <c r="F54" s="50">
        <v>530704058500</v>
      </c>
      <c r="G54" s="50">
        <v>351500000000</v>
      </c>
      <c r="H54" s="51">
        <v>96</v>
      </c>
      <c r="I54" s="3">
        <v>143.416</v>
      </c>
      <c r="J54" s="3">
        <v>4.8899999999999997</v>
      </c>
      <c r="K54" s="3">
        <v>143.416</v>
      </c>
      <c r="L54" s="88">
        <v>4.8899999999999997</v>
      </c>
      <c r="M54" s="88">
        <v>143.61276244999999</v>
      </c>
      <c r="N54" s="88">
        <v>4.8716785199999997</v>
      </c>
      <c r="O54" s="88">
        <v>143.75299999999999</v>
      </c>
      <c r="P54" s="88">
        <v>4.859</v>
      </c>
      <c r="Q54" s="88">
        <v>143.416</v>
      </c>
      <c r="R54" s="88">
        <v>4.8899999999999997</v>
      </c>
      <c r="S54" s="88">
        <v>143.208</v>
      </c>
      <c r="T54" s="88">
        <v>4.9089999999999998</v>
      </c>
      <c r="U54" s="52"/>
      <c r="V54" s="53">
        <v>41383</v>
      </c>
      <c r="W54" s="88">
        <v>143.416</v>
      </c>
      <c r="X54" s="52"/>
      <c r="Y54" s="53">
        <v>41383</v>
      </c>
      <c r="Z54" s="92">
        <v>351500000000</v>
      </c>
    </row>
    <row r="55" spans="1:26" x14ac:dyDescent="0.25">
      <c r="A55" s="53">
        <v>41386</v>
      </c>
      <c r="B55" s="3" t="s">
        <v>1719</v>
      </c>
      <c r="C55" s="3" t="s">
        <v>1720</v>
      </c>
      <c r="D55" s="3" t="s">
        <v>1721</v>
      </c>
      <c r="E55" s="3" t="s">
        <v>1721</v>
      </c>
      <c r="F55" s="50">
        <v>16633141000</v>
      </c>
      <c r="G55" s="50">
        <v>11000000000</v>
      </c>
      <c r="H55" s="51">
        <v>7</v>
      </c>
      <c r="I55" s="3">
        <v>143.709</v>
      </c>
      <c r="J55" s="3">
        <v>4.8600000000000003</v>
      </c>
      <c r="K55" s="3">
        <v>143.709</v>
      </c>
      <c r="L55" s="88">
        <v>4.8600000000000003</v>
      </c>
      <c r="M55" s="88">
        <v>143.75827272999999</v>
      </c>
      <c r="N55" s="88">
        <v>4.8559090899999999</v>
      </c>
      <c r="O55" s="88">
        <v>143.803</v>
      </c>
      <c r="P55" s="88">
        <v>4.8520000000000003</v>
      </c>
      <c r="Q55" s="88">
        <v>143.709</v>
      </c>
      <c r="R55" s="88">
        <v>4.8600000000000003</v>
      </c>
      <c r="S55" s="88">
        <v>143.416</v>
      </c>
      <c r="T55" s="88">
        <v>4.8899999999999997</v>
      </c>
      <c r="U55" s="52"/>
      <c r="V55" s="53">
        <v>41386</v>
      </c>
      <c r="W55" s="88">
        <v>143.709</v>
      </c>
      <c r="X55" s="52"/>
      <c r="Y55" s="53">
        <v>41386</v>
      </c>
      <c r="Z55" s="92">
        <v>11000000000</v>
      </c>
    </row>
    <row r="56" spans="1:26" x14ac:dyDescent="0.25">
      <c r="A56" s="53">
        <v>41387</v>
      </c>
      <c r="B56" s="3" t="s">
        <v>1719</v>
      </c>
      <c r="C56" s="3" t="s">
        <v>1720</v>
      </c>
      <c r="D56" s="3" t="s">
        <v>1721</v>
      </c>
      <c r="E56" s="3" t="s">
        <v>1721</v>
      </c>
      <c r="F56" s="50">
        <v>290812137500</v>
      </c>
      <c r="G56" s="50">
        <v>192500000000</v>
      </c>
      <c r="H56" s="51">
        <v>62</v>
      </c>
      <c r="I56" s="3">
        <v>143.75899999999999</v>
      </c>
      <c r="J56" s="3">
        <v>4.8550000000000004</v>
      </c>
      <c r="K56" s="3">
        <v>143.399</v>
      </c>
      <c r="L56" s="88">
        <v>4.8879999999999999</v>
      </c>
      <c r="M56" s="88">
        <v>143.59174025999999</v>
      </c>
      <c r="N56" s="88">
        <v>4.8706467499999997</v>
      </c>
      <c r="O56" s="88">
        <v>143.803</v>
      </c>
      <c r="P56" s="88">
        <v>4.851</v>
      </c>
      <c r="Q56" s="88">
        <v>143.48400000000001</v>
      </c>
      <c r="R56" s="88">
        <v>4.88</v>
      </c>
      <c r="S56" s="88">
        <v>143.709</v>
      </c>
      <c r="T56" s="88">
        <v>4.8600000000000003</v>
      </c>
      <c r="U56" s="52"/>
      <c r="V56" s="53">
        <v>41387</v>
      </c>
      <c r="W56" s="88">
        <v>143.48400000000001</v>
      </c>
      <c r="X56" s="52"/>
      <c r="Y56" s="53">
        <v>41387</v>
      </c>
      <c r="Z56" s="92">
        <v>192500000000</v>
      </c>
    </row>
    <row r="57" spans="1:26" x14ac:dyDescent="0.25">
      <c r="A57" s="53">
        <v>41388</v>
      </c>
      <c r="B57" s="3" t="s">
        <v>1719</v>
      </c>
      <c r="C57" s="3" t="s">
        <v>1720</v>
      </c>
      <c r="D57" s="3" t="s">
        <v>1721</v>
      </c>
      <c r="E57" s="3" t="s">
        <v>1721</v>
      </c>
      <c r="F57" s="50">
        <v>188319156000</v>
      </c>
      <c r="G57" s="50">
        <v>124500000000</v>
      </c>
      <c r="H57" s="51">
        <v>37</v>
      </c>
      <c r="I57" s="3">
        <v>143.27199999999999</v>
      </c>
      <c r="J57" s="3">
        <v>4.899</v>
      </c>
      <c r="K57" s="3">
        <v>143.27000000000001</v>
      </c>
      <c r="L57" s="88">
        <v>4.9000000000000004</v>
      </c>
      <c r="M57" s="88">
        <v>143.75356626999999</v>
      </c>
      <c r="N57" s="88">
        <v>4.8552730899999998</v>
      </c>
      <c r="O57" s="88">
        <v>144.03</v>
      </c>
      <c r="P57" s="88">
        <v>4.83</v>
      </c>
      <c r="Q57" s="88">
        <v>143.92099999999999</v>
      </c>
      <c r="R57" s="88">
        <v>4.84</v>
      </c>
      <c r="S57" s="88">
        <v>143.48400000000001</v>
      </c>
      <c r="T57" s="88">
        <v>4.88</v>
      </c>
      <c r="U57" s="52"/>
      <c r="V57" s="53">
        <v>41388</v>
      </c>
      <c r="W57" s="88">
        <v>143.92099999999999</v>
      </c>
      <c r="X57" s="52"/>
      <c r="Y57" s="53">
        <v>41388</v>
      </c>
      <c r="Z57" s="92">
        <v>124500000000</v>
      </c>
    </row>
    <row r="58" spans="1:26" x14ac:dyDescent="0.25">
      <c r="A58" s="53">
        <v>41389</v>
      </c>
      <c r="B58" s="3" t="s">
        <v>1719</v>
      </c>
      <c r="C58" s="3" t="s">
        <v>1720</v>
      </c>
      <c r="D58" s="3" t="s">
        <v>1721</v>
      </c>
      <c r="E58" s="3" t="s">
        <v>1721</v>
      </c>
      <c r="F58" s="50">
        <v>198951903000</v>
      </c>
      <c r="G58" s="50">
        <v>131500000000</v>
      </c>
      <c r="H58" s="51">
        <v>47</v>
      </c>
      <c r="I58" s="3">
        <v>143.816</v>
      </c>
      <c r="J58" s="3">
        <v>4.8490000000000002</v>
      </c>
      <c r="K58" s="3">
        <v>143.68600000000001</v>
      </c>
      <c r="L58" s="88">
        <v>4.8600000000000003</v>
      </c>
      <c r="M58" s="88">
        <v>143.76002281000001</v>
      </c>
      <c r="N58" s="88">
        <v>4.8538669199999998</v>
      </c>
      <c r="O58" s="88">
        <v>143.90199999999999</v>
      </c>
      <c r="P58" s="88">
        <v>4.8410000000000002</v>
      </c>
      <c r="Q58" s="88">
        <v>143.804</v>
      </c>
      <c r="R58" s="88">
        <v>4.8499999999999996</v>
      </c>
      <c r="S58" s="88">
        <v>143.92099999999999</v>
      </c>
      <c r="T58" s="88">
        <v>4.84</v>
      </c>
      <c r="U58" s="52"/>
      <c r="V58" s="53">
        <v>41389</v>
      </c>
      <c r="W58" s="88">
        <v>143.804</v>
      </c>
      <c r="X58" s="52"/>
      <c r="Y58" s="53">
        <v>41389</v>
      </c>
      <c r="Z58" s="92">
        <v>131500000000</v>
      </c>
    </row>
    <row r="59" spans="1:26" x14ac:dyDescent="0.25">
      <c r="A59" s="53">
        <v>41390</v>
      </c>
      <c r="B59" s="3" t="s">
        <v>1719</v>
      </c>
      <c r="C59" s="3" t="s">
        <v>1720</v>
      </c>
      <c r="D59" s="3" t="s">
        <v>1721</v>
      </c>
      <c r="E59" s="3" t="s">
        <v>1721</v>
      </c>
      <c r="F59" s="50">
        <v>117308285000</v>
      </c>
      <c r="G59" s="50">
        <v>77500000000</v>
      </c>
      <c r="H59" s="51">
        <v>27</v>
      </c>
      <c r="I59" s="3">
        <v>143.905</v>
      </c>
      <c r="J59" s="3">
        <v>4.84</v>
      </c>
      <c r="K59" s="3">
        <v>143.69900000000001</v>
      </c>
      <c r="L59" s="88">
        <v>4.859</v>
      </c>
      <c r="M59" s="88">
        <v>143.80392903000001</v>
      </c>
      <c r="N59" s="88">
        <v>4.8490774200000004</v>
      </c>
      <c r="O59" s="88">
        <v>143.905</v>
      </c>
      <c r="P59" s="88">
        <v>4.84</v>
      </c>
      <c r="Q59" s="88">
        <v>143.721</v>
      </c>
      <c r="R59" s="88">
        <v>4.8570000000000002</v>
      </c>
      <c r="S59" s="88">
        <v>143.804</v>
      </c>
      <c r="T59" s="88">
        <v>4.8499999999999996</v>
      </c>
      <c r="U59" s="52"/>
      <c r="V59" s="53">
        <v>41390</v>
      </c>
      <c r="W59" s="88">
        <v>143.721</v>
      </c>
      <c r="X59" s="52"/>
      <c r="Y59" s="53">
        <v>41390</v>
      </c>
      <c r="Z59" s="92">
        <v>77500000000</v>
      </c>
    </row>
    <row r="60" spans="1:26" x14ac:dyDescent="0.25">
      <c r="A60" s="53">
        <v>41393</v>
      </c>
      <c r="B60" s="3" t="s">
        <v>1719</v>
      </c>
      <c r="C60" s="3" t="s">
        <v>1720</v>
      </c>
      <c r="D60" s="3" t="s">
        <v>1721</v>
      </c>
      <c r="E60" s="3" t="s">
        <v>1721</v>
      </c>
      <c r="F60" s="50">
        <v>259711306000</v>
      </c>
      <c r="G60" s="50">
        <v>172000000000</v>
      </c>
      <c r="H60" s="51">
        <v>47</v>
      </c>
      <c r="I60" s="3">
        <v>143.244</v>
      </c>
      <c r="J60" s="3">
        <v>4.8979999999999997</v>
      </c>
      <c r="K60" s="3">
        <v>143.191</v>
      </c>
      <c r="L60" s="88">
        <v>4.9029999999999996</v>
      </c>
      <c r="M60" s="88">
        <v>143.35114535</v>
      </c>
      <c r="N60" s="88">
        <v>4.8885697700000001</v>
      </c>
      <c r="O60" s="88">
        <v>143.578</v>
      </c>
      <c r="P60" s="88">
        <v>4.8680000000000003</v>
      </c>
      <c r="Q60" s="88">
        <v>143.578</v>
      </c>
      <c r="R60" s="88">
        <v>4.8680000000000003</v>
      </c>
      <c r="S60" s="88">
        <v>143.721</v>
      </c>
      <c r="T60" s="88">
        <v>4.8570000000000002</v>
      </c>
      <c r="U60" s="52"/>
      <c r="V60" s="53">
        <v>41393</v>
      </c>
      <c r="W60" s="88">
        <v>143.578</v>
      </c>
      <c r="X60" s="52"/>
      <c r="Y60" s="53">
        <v>41393</v>
      </c>
      <c r="Z60" s="92">
        <v>172000000000</v>
      </c>
    </row>
    <row r="61" spans="1:26" x14ac:dyDescent="0.25">
      <c r="A61" s="53">
        <v>41394</v>
      </c>
      <c r="B61" s="3" t="s">
        <v>1719</v>
      </c>
      <c r="C61" s="3" t="s">
        <v>1720</v>
      </c>
      <c r="D61" s="3" t="s">
        <v>1721</v>
      </c>
      <c r="E61" s="3" t="s">
        <v>1721</v>
      </c>
      <c r="F61" s="50">
        <v>67289464000</v>
      </c>
      <c r="G61" s="50">
        <v>44500000000</v>
      </c>
      <c r="H61" s="51">
        <v>13</v>
      </c>
      <c r="I61" s="3">
        <v>143.48599999999999</v>
      </c>
      <c r="J61" s="3">
        <v>4.875</v>
      </c>
      <c r="K61" s="3">
        <v>143.48599999999999</v>
      </c>
      <c r="L61" s="88">
        <v>4.875</v>
      </c>
      <c r="M61" s="88">
        <v>143.54107865</v>
      </c>
      <c r="N61" s="88">
        <v>4.8703483099999998</v>
      </c>
      <c r="O61" s="88">
        <v>143.631</v>
      </c>
      <c r="P61" s="88">
        <v>4.8620000000000001</v>
      </c>
      <c r="Q61" s="88">
        <v>143.54900000000001</v>
      </c>
      <c r="R61" s="88">
        <v>4.87</v>
      </c>
      <c r="S61" s="88">
        <v>143.578</v>
      </c>
      <c r="T61" s="88">
        <v>4.8680000000000003</v>
      </c>
      <c r="U61" s="52"/>
      <c r="V61" s="53">
        <v>41394</v>
      </c>
      <c r="W61" s="88">
        <v>143.54900000000001</v>
      </c>
      <c r="X61" s="52"/>
      <c r="Y61" s="53">
        <v>41394</v>
      </c>
      <c r="Z61" s="92">
        <v>44500000000</v>
      </c>
    </row>
    <row r="62" spans="1:26" x14ac:dyDescent="0.25">
      <c r="A62" s="53">
        <v>41396</v>
      </c>
      <c r="B62" s="3" t="s">
        <v>1719</v>
      </c>
      <c r="C62" s="3" t="s">
        <v>1720</v>
      </c>
      <c r="D62" s="3" t="s">
        <v>1721</v>
      </c>
      <c r="E62" s="3" t="s">
        <v>1721</v>
      </c>
      <c r="F62" s="50">
        <v>161727770000</v>
      </c>
      <c r="G62" s="50">
        <v>107000000000</v>
      </c>
      <c r="H62" s="51">
        <v>31</v>
      </c>
      <c r="I62" s="3">
        <v>143.11199999999999</v>
      </c>
      <c r="J62" s="3">
        <v>4.9089999999999998</v>
      </c>
      <c r="K62" s="3">
        <v>143.11199999999999</v>
      </c>
      <c r="L62" s="88">
        <v>4.9089999999999998</v>
      </c>
      <c r="M62" s="88">
        <v>143.42144859999999</v>
      </c>
      <c r="N62" s="88">
        <v>4.88020561</v>
      </c>
      <c r="O62" s="88">
        <v>143.553</v>
      </c>
      <c r="P62" s="88">
        <v>4.8680000000000003</v>
      </c>
      <c r="Q62" s="88">
        <v>143.488</v>
      </c>
      <c r="R62" s="88">
        <v>4.8739999999999997</v>
      </c>
      <c r="S62" s="88">
        <v>143.54900000000001</v>
      </c>
      <c r="T62" s="88">
        <v>4.87</v>
      </c>
      <c r="U62" s="52"/>
      <c r="V62" s="53">
        <v>41396</v>
      </c>
      <c r="W62" s="88">
        <v>143.488</v>
      </c>
      <c r="X62" s="52"/>
      <c r="Y62" s="53">
        <v>41396</v>
      </c>
      <c r="Z62" s="92">
        <v>107000000000</v>
      </c>
    </row>
    <row r="63" spans="1:26" x14ac:dyDescent="0.25">
      <c r="A63" s="53">
        <v>41397</v>
      </c>
      <c r="B63" s="3" t="s">
        <v>1719</v>
      </c>
      <c r="C63" s="3" t="s">
        <v>1720</v>
      </c>
      <c r="D63" s="3" t="s">
        <v>1721</v>
      </c>
      <c r="E63" s="3" t="s">
        <v>1721</v>
      </c>
      <c r="F63" s="50">
        <v>197488894000</v>
      </c>
      <c r="G63" s="50">
        <v>131000000000</v>
      </c>
      <c r="H63" s="51">
        <v>31</v>
      </c>
      <c r="I63" s="3">
        <v>143.39500000000001</v>
      </c>
      <c r="J63" s="3">
        <v>4.8819999999999997</v>
      </c>
      <c r="K63" s="3">
        <v>142.739</v>
      </c>
      <c r="L63" s="88">
        <v>4.9420000000000002</v>
      </c>
      <c r="M63" s="88">
        <v>143.00148092000001</v>
      </c>
      <c r="N63" s="88">
        <v>4.9182366399999999</v>
      </c>
      <c r="O63" s="88">
        <v>143.405</v>
      </c>
      <c r="P63" s="88">
        <v>4.8810000000000002</v>
      </c>
      <c r="Q63" s="88">
        <v>143.08799999999999</v>
      </c>
      <c r="R63" s="88">
        <v>4.91</v>
      </c>
      <c r="S63" s="88">
        <v>143.488</v>
      </c>
      <c r="T63" s="88">
        <v>4.8739999999999997</v>
      </c>
      <c r="U63" s="52"/>
      <c r="V63" s="53">
        <v>41397</v>
      </c>
      <c r="W63" s="88">
        <v>143.08799999999999</v>
      </c>
      <c r="X63" s="52"/>
      <c r="Y63" s="53">
        <v>41397</v>
      </c>
      <c r="Z63" s="92">
        <v>131000000000</v>
      </c>
    </row>
    <row r="64" spans="1:26" x14ac:dyDescent="0.25">
      <c r="A64" s="53">
        <v>41400</v>
      </c>
      <c r="B64" s="3" t="s">
        <v>1719</v>
      </c>
      <c r="C64" s="3" t="s">
        <v>1720</v>
      </c>
      <c r="D64" s="3" t="s">
        <v>1721</v>
      </c>
      <c r="E64" s="3" t="s">
        <v>1721</v>
      </c>
      <c r="F64" s="50">
        <v>111689117000</v>
      </c>
      <c r="G64" s="50">
        <v>74500000000</v>
      </c>
      <c r="H64" s="51">
        <v>19</v>
      </c>
      <c r="I64" s="3">
        <v>142.21100000000001</v>
      </c>
      <c r="J64" s="3">
        <v>4.99</v>
      </c>
      <c r="K64" s="3">
        <v>141.78399999999999</v>
      </c>
      <c r="L64" s="88">
        <v>5.03</v>
      </c>
      <c r="M64" s="88">
        <v>142.08267785000001</v>
      </c>
      <c r="N64" s="88">
        <v>5.00184564</v>
      </c>
      <c r="O64" s="88">
        <v>142.21100000000001</v>
      </c>
      <c r="P64" s="88">
        <v>4.99</v>
      </c>
      <c r="Q64" s="88">
        <v>141.78399999999999</v>
      </c>
      <c r="R64" s="88">
        <v>5.03</v>
      </c>
      <c r="S64" s="88">
        <v>0</v>
      </c>
      <c r="T64" s="88">
        <v>0</v>
      </c>
      <c r="U64" s="52"/>
      <c r="V64" s="53">
        <v>41400</v>
      </c>
      <c r="W64" s="88">
        <v>141.78399999999999</v>
      </c>
      <c r="X64" s="52"/>
      <c r="Y64" s="53">
        <v>41400</v>
      </c>
      <c r="Z64" s="92">
        <v>74500000000</v>
      </c>
    </row>
    <row r="65" spans="1:26" x14ac:dyDescent="0.25">
      <c r="A65" s="53">
        <v>41401</v>
      </c>
      <c r="B65" s="3" t="s">
        <v>1719</v>
      </c>
      <c r="C65" s="3" t="s">
        <v>1720</v>
      </c>
      <c r="D65" s="3" t="s">
        <v>1721</v>
      </c>
      <c r="E65" s="3" t="s">
        <v>1721</v>
      </c>
      <c r="F65" s="50">
        <v>170102070000</v>
      </c>
      <c r="G65" s="50">
        <v>114000000000</v>
      </c>
      <c r="H65" s="51">
        <v>27</v>
      </c>
      <c r="I65" s="3">
        <v>141.43700000000001</v>
      </c>
      <c r="J65" s="3">
        <v>5.0620000000000003</v>
      </c>
      <c r="K65" s="3">
        <v>140.928</v>
      </c>
      <c r="L65" s="88">
        <v>5.1100000000000003</v>
      </c>
      <c r="M65" s="88">
        <v>141.34934211000001</v>
      </c>
      <c r="N65" s="88">
        <v>5.0699649100000004</v>
      </c>
      <c r="O65" s="88">
        <v>141.65899999999999</v>
      </c>
      <c r="P65" s="88">
        <v>5.0410000000000004</v>
      </c>
      <c r="Q65" s="88">
        <v>141.47900000000001</v>
      </c>
      <c r="R65" s="88">
        <v>5.0579999999999998</v>
      </c>
      <c r="S65" s="88">
        <v>141.78399999999999</v>
      </c>
      <c r="T65" s="88">
        <v>5.03</v>
      </c>
      <c r="U65" s="52"/>
      <c r="V65" s="53">
        <v>41401</v>
      </c>
      <c r="W65" s="88">
        <v>141.47900000000001</v>
      </c>
      <c r="X65" s="52"/>
      <c r="Y65" s="53">
        <v>41401</v>
      </c>
      <c r="Z65" s="92">
        <v>114000000000</v>
      </c>
    </row>
    <row r="66" spans="1:26" x14ac:dyDescent="0.25">
      <c r="A66" s="53">
        <v>41402</v>
      </c>
      <c r="B66" s="3" t="s">
        <v>1719</v>
      </c>
      <c r="C66" s="3" t="s">
        <v>1720</v>
      </c>
      <c r="D66" s="3" t="s">
        <v>1721</v>
      </c>
      <c r="E66" s="3" t="s">
        <v>1721</v>
      </c>
      <c r="F66" s="50">
        <v>133233296000</v>
      </c>
      <c r="G66" s="50">
        <v>89000000000</v>
      </c>
      <c r="H66" s="51">
        <v>21</v>
      </c>
      <c r="I66" s="3">
        <v>141.453</v>
      </c>
      <c r="J66" s="3">
        <v>5.0590000000000002</v>
      </c>
      <c r="K66" s="3">
        <v>141.35400000000001</v>
      </c>
      <c r="L66" s="88">
        <v>5.069</v>
      </c>
      <c r="M66" s="88">
        <v>141.80993258000001</v>
      </c>
      <c r="N66" s="88">
        <v>5.0261573000000004</v>
      </c>
      <c r="O66" s="88">
        <v>142.303</v>
      </c>
      <c r="P66" s="88">
        <v>4.9800000000000004</v>
      </c>
      <c r="Q66" s="88">
        <v>142.196</v>
      </c>
      <c r="R66" s="88">
        <v>4.99</v>
      </c>
      <c r="S66" s="88">
        <v>141.47900000000001</v>
      </c>
      <c r="T66" s="88">
        <v>5.0579999999999998</v>
      </c>
      <c r="U66" s="52"/>
      <c r="V66" s="53">
        <v>41402</v>
      </c>
      <c r="W66" s="88">
        <v>142.196</v>
      </c>
      <c r="X66" s="52"/>
      <c r="Y66" s="53">
        <v>41402</v>
      </c>
      <c r="Z66" s="92">
        <v>89000000000</v>
      </c>
    </row>
    <row r="67" spans="1:26" x14ac:dyDescent="0.25">
      <c r="A67" s="53">
        <v>41403</v>
      </c>
      <c r="B67" s="3" t="s">
        <v>1719</v>
      </c>
      <c r="C67" s="3" t="s">
        <v>1720</v>
      </c>
      <c r="D67" s="3" t="s">
        <v>1721</v>
      </c>
      <c r="E67" s="3" t="s">
        <v>1721</v>
      </c>
      <c r="F67" s="50">
        <v>145752746000</v>
      </c>
      <c r="G67" s="50">
        <v>97000000000</v>
      </c>
      <c r="H67" s="51">
        <v>20</v>
      </c>
      <c r="I67" s="3">
        <v>142.08199999999999</v>
      </c>
      <c r="J67" s="3">
        <v>5</v>
      </c>
      <c r="K67" s="3">
        <v>142.08199999999999</v>
      </c>
      <c r="L67" s="88">
        <v>5</v>
      </c>
      <c r="M67" s="88">
        <v>142.34276288999999</v>
      </c>
      <c r="N67" s="88">
        <v>4.9754845400000001</v>
      </c>
      <c r="O67" s="88">
        <v>142.51</v>
      </c>
      <c r="P67" s="88">
        <v>4.96</v>
      </c>
      <c r="Q67" s="88">
        <v>142.51</v>
      </c>
      <c r="R67" s="88">
        <v>4.96</v>
      </c>
      <c r="S67" s="88">
        <v>142.196</v>
      </c>
      <c r="T67" s="88">
        <v>0</v>
      </c>
      <c r="U67" s="52"/>
      <c r="V67" s="53">
        <v>41403</v>
      </c>
      <c r="W67" s="88">
        <v>142.51</v>
      </c>
      <c r="X67" s="52"/>
      <c r="Y67" s="53">
        <v>41403</v>
      </c>
      <c r="Z67" s="92">
        <v>97000000000</v>
      </c>
    </row>
    <row r="68" spans="1:26" x14ac:dyDescent="0.25">
      <c r="A68" s="53">
        <v>41404</v>
      </c>
      <c r="B68" s="3" t="s">
        <v>1719</v>
      </c>
      <c r="C68" s="3" t="s">
        <v>1720</v>
      </c>
      <c r="D68" s="3" t="s">
        <v>1721</v>
      </c>
      <c r="E68" s="3" t="s">
        <v>1721</v>
      </c>
      <c r="F68" s="50">
        <v>311792226000</v>
      </c>
      <c r="G68" s="50">
        <v>208000000000</v>
      </c>
      <c r="H68" s="51">
        <v>49</v>
      </c>
      <c r="I68" s="3">
        <v>142.095</v>
      </c>
      <c r="J68" s="3">
        <v>4.9980000000000002</v>
      </c>
      <c r="K68" s="3">
        <v>141.839</v>
      </c>
      <c r="L68" s="88">
        <v>5.0220000000000002</v>
      </c>
      <c r="M68" s="88">
        <v>141.95490864999999</v>
      </c>
      <c r="N68" s="88">
        <v>5.0110288499999998</v>
      </c>
      <c r="O68" s="88">
        <v>142.255</v>
      </c>
      <c r="P68" s="88">
        <v>4.9829999999999997</v>
      </c>
      <c r="Q68" s="88">
        <v>141.85300000000001</v>
      </c>
      <c r="R68" s="88">
        <v>5.0199999999999996</v>
      </c>
      <c r="S68" s="88">
        <v>142.51</v>
      </c>
      <c r="T68" s="88">
        <v>4.96</v>
      </c>
      <c r="U68" s="52"/>
      <c r="V68" s="53">
        <v>41404</v>
      </c>
      <c r="W68" s="88">
        <v>141.85300000000001</v>
      </c>
      <c r="X68" s="52"/>
      <c r="Y68" s="53">
        <v>41404</v>
      </c>
      <c r="Z68" s="92">
        <v>208000000000</v>
      </c>
    </row>
    <row r="69" spans="1:26" x14ac:dyDescent="0.25">
      <c r="A69" s="53">
        <v>41408</v>
      </c>
      <c r="B69" s="3" t="s">
        <v>1719</v>
      </c>
      <c r="C69" s="3" t="s">
        <v>1720</v>
      </c>
      <c r="D69" s="3" t="s">
        <v>1721</v>
      </c>
      <c r="E69" s="3" t="s">
        <v>1721</v>
      </c>
      <c r="F69" s="50">
        <v>148459142000</v>
      </c>
      <c r="G69" s="50">
        <v>99000000000</v>
      </c>
      <c r="H69" s="51">
        <v>18</v>
      </c>
      <c r="I69" s="3">
        <v>142.03200000000001</v>
      </c>
      <c r="J69" s="3">
        <v>5.0010000000000003</v>
      </c>
      <c r="K69" s="3">
        <v>141.72800000000001</v>
      </c>
      <c r="L69" s="88">
        <v>5.0289999999999999</v>
      </c>
      <c r="M69" s="88">
        <v>141.90392929000001</v>
      </c>
      <c r="N69" s="88">
        <v>5.0129899</v>
      </c>
      <c r="O69" s="88">
        <v>142.04499999999999</v>
      </c>
      <c r="P69" s="88">
        <v>5</v>
      </c>
      <c r="Q69" s="88">
        <v>141.90700000000001</v>
      </c>
      <c r="R69" s="88">
        <v>5.0129999999999999</v>
      </c>
      <c r="S69" s="88">
        <v>141.85300000000001</v>
      </c>
      <c r="T69" s="88">
        <v>5.0199999999999996</v>
      </c>
      <c r="U69" s="52"/>
      <c r="V69" s="53">
        <v>41408</v>
      </c>
      <c r="W69" s="88">
        <v>141.90700000000001</v>
      </c>
      <c r="X69" s="52"/>
      <c r="Y69" s="53">
        <v>41408</v>
      </c>
      <c r="Z69" s="92">
        <v>99000000000</v>
      </c>
    </row>
    <row r="70" spans="1:26" x14ac:dyDescent="0.25">
      <c r="A70" s="53">
        <v>41409</v>
      </c>
      <c r="B70" s="3" t="s">
        <v>1719</v>
      </c>
      <c r="C70" s="3" t="s">
        <v>1720</v>
      </c>
      <c r="D70" s="3" t="s">
        <v>1721</v>
      </c>
      <c r="E70" s="3" t="s">
        <v>1721</v>
      </c>
      <c r="F70" s="50">
        <v>37503840000</v>
      </c>
      <c r="G70" s="50">
        <v>25000000000</v>
      </c>
      <c r="H70" s="51">
        <v>8</v>
      </c>
      <c r="I70" s="3">
        <v>141.87700000000001</v>
      </c>
      <c r="J70" s="3">
        <v>5.0149999999999997</v>
      </c>
      <c r="K70" s="3">
        <v>141.71799999999999</v>
      </c>
      <c r="L70" s="88">
        <v>5.03</v>
      </c>
      <c r="M70" s="88">
        <v>141.93315999999999</v>
      </c>
      <c r="N70" s="88">
        <v>5.00976</v>
      </c>
      <c r="O70" s="88">
        <v>142.06899999999999</v>
      </c>
      <c r="P70" s="88">
        <v>4.9969999999999999</v>
      </c>
      <c r="Q70" s="88">
        <v>141.71799999999999</v>
      </c>
      <c r="R70" s="88">
        <v>5.03</v>
      </c>
      <c r="S70" s="88">
        <v>141.90700000000001</v>
      </c>
      <c r="T70" s="88">
        <v>5.0129999999999999</v>
      </c>
      <c r="U70" s="52"/>
      <c r="V70" s="53">
        <v>41409</v>
      </c>
      <c r="W70" s="88">
        <v>141.71799999999999</v>
      </c>
      <c r="X70" s="52"/>
      <c r="Y70" s="53">
        <v>41409</v>
      </c>
      <c r="Z70" s="92">
        <v>25000000000</v>
      </c>
    </row>
    <row r="71" spans="1:26" x14ac:dyDescent="0.25">
      <c r="A71" s="53">
        <v>41410</v>
      </c>
      <c r="B71" s="3" t="s">
        <v>1719</v>
      </c>
      <c r="C71" s="3" t="s">
        <v>1720</v>
      </c>
      <c r="D71" s="3" t="s">
        <v>1721</v>
      </c>
      <c r="E71" s="3" t="s">
        <v>1721</v>
      </c>
      <c r="F71" s="50">
        <v>119247107000</v>
      </c>
      <c r="G71" s="50">
        <v>79500000000</v>
      </c>
      <c r="H71" s="51">
        <v>19</v>
      </c>
      <c r="I71" s="3">
        <v>142.02000000000001</v>
      </c>
      <c r="J71" s="3">
        <v>5.0010000000000003</v>
      </c>
      <c r="K71" s="3">
        <v>141.71199999999999</v>
      </c>
      <c r="L71" s="88">
        <v>5.0289999999999999</v>
      </c>
      <c r="M71" s="88">
        <v>141.88676100999999</v>
      </c>
      <c r="N71" s="88">
        <v>5.0132389899999996</v>
      </c>
      <c r="O71" s="88">
        <v>142.02000000000001</v>
      </c>
      <c r="P71" s="88">
        <v>5.0010000000000003</v>
      </c>
      <c r="Q71" s="88">
        <v>141.71199999999999</v>
      </c>
      <c r="R71" s="88">
        <v>5.0289999999999999</v>
      </c>
      <c r="S71" s="88">
        <v>141.71799999999999</v>
      </c>
      <c r="T71" s="88">
        <v>5.03</v>
      </c>
      <c r="U71" s="52"/>
      <c r="V71" s="53">
        <v>41410</v>
      </c>
      <c r="W71" s="88">
        <v>141.71199999999999</v>
      </c>
      <c r="X71" s="52"/>
      <c r="Y71" s="53">
        <v>41410</v>
      </c>
      <c r="Z71" s="92">
        <v>79500000000</v>
      </c>
    </row>
    <row r="72" spans="1:26" x14ac:dyDescent="0.25">
      <c r="A72" s="53">
        <v>41411</v>
      </c>
      <c r="B72" s="3" t="s">
        <v>1719</v>
      </c>
      <c r="C72" s="3" t="s">
        <v>1720</v>
      </c>
      <c r="D72" s="3" t="s">
        <v>1721</v>
      </c>
      <c r="E72" s="3" t="s">
        <v>1721</v>
      </c>
      <c r="F72" s="50">
        <v>246721040000</v>
      </c>
      <c r="G72" s="50">
        <v>164500000000</v>
      </c>
      <c r="H72" s="51">
        <v>39</v>
      </c>
      <c r="I72" s="3">
        <v>141.59700000000001</v>
      </c>
      <c r="J72" s="3">
        <v>5.04</v>
      </c>
      <c r="K72" s="3">
        <v>141.59700000000001</v>
      </c>
      <c r="L72" s="88">
        <v>5.04</v>
      </c>
      <c r="M72" s="88">
        <v>141.84539513999999</v>
      </c>
      <c r="N72" s="88">
        <v>5.0165227999999997</v>
      </c>
      <c r="O72" s="88">
        <v>142.023</v>
      </c>
      <c r="P72" s="88">
        <v>5</v>
      </c>
      <c r="Q72" s="88">
        <v>141.81200000000001</v>
      </c>
      <c r="R72" s="88">
        <v>5.0190000000000001</v>
      </c>
      <c r="S72" s="88">
        <v>141.71199999999999</v>
      </c>
      <c r="T72" s="88">
        <v>5.0289999999999999</v>
      </c>
      <c r="U72" s="52"/>
      <c r="V72" s="53">
        <v>41411</v>
      </c>
      <c r="W72" s="88">
        <v>141.81200000000001</v>
      </c>
      <c r="X72" s="52"/>
      <c r="Y72" s="53">
        <v>41411</v>
      </c>
      <c r="Z72" s="92">
        <v>164500000000</v>
      </c>
    </row>
    <row r="73" spans="1:26" x14ac:dyDescent="0.25">
      <c r="A73" s="53">
        <v>41414</v>
      </c>
      <c r="B73" s="3" t="s">
        <v>1719</v>
      </c>
      <c r="C73" s="3" t="s">
        <v>1720</v>
      </c>
      <c r="D73" s="3" t="s">
        <v>1721</v>
      </c>
      <c r="E73" s="3" t="s">
        <v>1721</v>
      </c>
      <c r="F73" s="50">
        <v>97597420000</v>
      </c>
      <c r="G73" s="50">
        <v>65000000000</v>
      </c>
      <c r="H73" s="51">
        <v>21</v>
      </c>
      <c r="I73" s="3">
        <v>142.09700000000001</v>
      </c>
      <c r="J73" s="3">
        <v>4.9909999999999997</v>
      </c>
      <c r="K73" s="3">
        <v>141.78800000000001</v>
      </c>
      <c r="L73" s="88">
        <v>5.0199999999999996</v>
      </c>
      <c r="M73" s="88">
        <v>141.93067692</v>
      </c>
      <c r="N73" s="88">
        <v>5.0064923099999996</v>
      </c>
      <c r="O73" s="88">
        <v>142.214</v>
      </c>
      <c r="P73" s="88">
        <v>4.9800000000000004</v>
      </c>
      <c r="Q73" s="88">
        <v>141.78800000000001</v>
      </c>
      <c r="R73" s="88">
        <v>5.0199999999999996</v>
      </c>
      <c r="S73" s="88">
        <v>141.81200000000001</v>
      </c>
      <c r="T73" s="88">
        <v>5.0190000000000001</v>
      </c>
      <c r="U73" s="52"/>
      <c r="V73" s="53">
        <v>41414</v>
      </c>
      <c r="W73" s="88">
        <v>141.78800000000001</v>
      </c>
      <c r="X73" s="52"/>
      <c r="Y73" s="53">
        <v>41414</v>
      </c>
      <c r="Z73" s="92">
        <v>65000000000</v>
      </c>
    </row>
    <row r="74" spans="1:26" x14ac:dyDescent="0.25">
      <c r="A74" s="53">
        <v>41415</v>
      </c>
      <c r="B74" s="3" t="s">
        <v>1719</v>
      </c>
      <c r="C74" s="3" t="s">
        <v>1720</v>
      </c>
      <c r="D74" s="3" t="s">
        <v>1721</v>
      </c>
      <c r="E74" s="3" t="s">
        <v>1721</v>
      </c>
      <c r="F74" s="50">
        <v>73433564000</v>
      </c>
      <c r="G74" s="50">
        <v>49000000000</v>
      </c>
      <c r="H74" s="51">
        <v>16</v>
      </c>
      <c r="I74" s="3">
        <v>141.56899999999999</v>
      </c>
      <c r="J74" s="3">
        <v>5.04</v>
      </c>
      <c r="K74" s="3">
        <v>141.51599999999999</v>
      </c>
      <c r="L74" s="88">
        <v>5.0449999999999999</v>
      </c>
      <c r="M74" s="88">
        <v>141.61781633000001</v>
      </c>
      <c r="N74" s="88">
        <v>5.0352653099999998</v>
      </c>
      <c r="O74" s="88">
        <v>141.643</v>
      </c>
      <c r="P74" s="88">
        <v>5.0330000000000004</v>
      </c>
      <c r="Q74" s="88">
        <v>141.51599999999999</v>
      </c>
      <c r="R74" s="88">
        <v>5.0449999999999999</v>
      </c>
      <c r="S74" s="88">
        <v>141.78800000000001</v>
      </c>
      <c r="T74" s="88">
        <v>5.0199999999999996</v>
      </c>
      <c r="U74" s="52"/>
      <c r="V74" s="53">
        <v>41415</v>
      </c>
      <c r="W74" s="88">
        <v>141.51599999999999</v>
      </c>
      <c r="X74" s="52"/>
      <c r="Y74" s="53">
        <v>41415</v>
      </c>
      <c r="Z74" s="92">
        <v>49000000000</v>
      </c>
    </row>
    <row r="75" spans="1:26" x14ac:dyDescent="0.25">
      <c r="A75" s="53">
        <v>41416</v>
      </c>
      <c r="B75" s="3" t="s">
        <v>1719</v>
      </c>
      <c r="C75" s="3" t="s">
        <v>1720</v>
      </c>
      <c r="D75" s="3" t="s">
        <v>1721</v>
      </c>
      <c r="E75" s="3" t="s">
        <v>1721</v>
      </c>
      <c r="F75" s="50">
        <v>100293580000</v>
      </c>
      <c r="G75" s="50">
        <v>67000000000</v>
      </c>
      <c r="H75" s="51">
        <v>16</v>
      </c>
      <c r="I75" s="3">
        <v>141.50899999999999</v>
      </c>
      <c r="J75" s="3">
        <v>5.0449999999999999</v>
      </c>
      <c r="K75" s="3">
        <v>141.07499999999999</v>
      </c>
      <c r="L75" s="88">
        <v>5.0860000000000003</v>
      </c>
      <c r="M75" s="88">
        <v>141.41791044999999</v>
      </c>
      <c r="N75" s="88">
        <v>5.0535522400000001</v>
      </c>
      <c r="O75" s="88">
        <v>141.64599999999999</v>
      </c>
      <c r="P75" s="88">
        <v>5.032</v>
      </c>
      <c r="Q75" s="88">
        <v>141.07499999999999</v>
      </c>
      <c r="R75" s="88">
        <v>5.0860000000000003</v>
      </c>
      <c r="S75" s="88">
        <v>141.51599999999999</v>
      </c>
      <c r="T75" s="88">
        <v>5.0449999999999999</v>
      </c>
      <c r="U75" s="52"/>
      <c r="V75" s="53">
        <v>41416</v>
      </c>
      <c r="W75" s="88">
        <v>141.07499999999999</v>
      </c>
      <c r="X75" s="52"/>
      <c r="Y75" s="53">
        <v>41416</v>
      </c>
      <c r="Z75" s="92">
        <v>67000000000</v>
      </c>
    </row>
    <row r="76" spans="1:26" x14ac:dyDescent="0.25">
      <c r="A76" s="53">
        <v>41417</v>
      </c>
      <c r="B76" s="3" t="s">
        <v>1719</v>
      </c>
      <c r="C76" s="3" t="s">
        <v>1720</v>
      </c>
      <c r="D76" s="3" t="s">
        <v>1721</v>
      </c>
      <c r="E76" s="3" t="s">
        <v>1721</v>
      </c>
      <c r="F76" s="50">
        <v>69058376000</v>
      </c>
      <c r="G76" s="50">
        <v>46500000000</v>
      </c>
      <c r="H76" s="51">
        <v>15</v>
      </c>
      <c r="I76" s="3">
        <v>140.23699999999999</v>
      </c>
      <c r="J76" s="3">
        <v>5.165</v>
      </c>
      <c r="K76" s="3">
        <v>139.87100000000001</v>
      </c>
      <c r="L76" s="88">
        <v>5.2</v>
      </c>
      <c r="M76" s="88">
        <v>140.21123656</v>
      </c>
      <c r="N76" s="88">
        <v>5.1673871</v>
      </c>
      <c r="O76" s="88">
        <v>140.499</v>
      </c>
      <c r="P76" s="88">
        <v>5.14</v>
      </c>
      <c r="Q76" s="88">
        <v>140.18299999999999</v>
      </c>
      <c r="R76" s="88">
        <v>5.17</v>
      </c>
      <c r="S76" s="88">
        <v>141.07499999999999</v>
      </c>
      <c r="T76" s="88">
        <v>5.0860000000000003</v>
      </c>
      <c r="U76" s="52"/>
      <c r="V76" s="53">
        <v>41417</v>
      </c>
      <c r="W76" s="88">
        <v>140.18299999999999</v>
      </c>
      <c r="X76" s="52"/>
      <c r="Y76" s="53">
        <v>41417</v>
      </c>
      <c r="Z76" s="92">
        <v>46500000000</v>
      </c>
    </row>
    <row r="77" spans="1:26" x14ac:dyDescent="0.25">
      <c r="A77" s="53">
        <v>41418</v>
      </c>
      <c r="B77" s="3" t="s">
        <v>1719</v>
      </c>
      <c r="C77" s="3" t="s">
        <v>1720</v>
      </c>
      <c r="D77" s="3" t="s">
        <v>1721</v>
      </c>
      <c r="E77" s="3" t="s">
        <v>1721</v>
      </c>
      <c r="F77" s="50">
        <v>52020010000</v>
      </c>
      <c r="G77" s="50">
        <v>35000000000</v>
      </c>
      <c r="H77" s="51">
        <v>10</v>
      </c>
      <c r="I77" s="3">
        <v>140.274</v>
      </c>
      <c r="J77" s="3">
        <v>5.16</v>
      </c>
      <c r="K77" s="3">
        <v>140.07400000000001</v>
      </c>
      <c r="L77" s="88">
        <v>5.18</v>
      </c>
      <c r="M77" s="88">
        <v>140.2998</v>
      </c>
      <c r="N77" s="88">
        <v>5.1581428599999999</v>
      </c>
      <c r="O77" s="88">
        <v>140.346</v>
      </c>
      <c r="P77" s="88">
        <v>5.1539999999999999</v>
      </c>
      <c r="Q77" s="88">
        <v>140.07400000000001</v>
      </c>
      <c r="R77" s="88">
        <v>5.18</v>
      </c>
      <c r="S77" s="88">
        <v>140.18299999999999</v>
      </c>
      <c r="T77" s="88">
        <v>5.17</v>
      </c>
      <c r="U77" s="52"/>
      <c r="V77" s="53">
        <v>41418</v>
      </c>
      <c r="W77" s="88">
        <v>140.07400000000001</v>
      </c>
      <c r="X77" s="52"/>
      <c r="Y77" s="53">
        <v>41418</v>
      </c>
      <c r="Z77" s="92">
        <v>35000000000</v>
      </c>
    </row>
    <row r="78" spans="1:26" x14ac:dyDescent="0.25">
      <c r="A78" s="53">
        <v>41421</v>
      </c>
      <c r="B78" s="3" t="s">
        <v>1719</v>
      </c>
      <c r="C78" s="3" t="s">
        <v>1720</v>
      </c>
      <c r="D78" s="3" t="s">
        <v>1721</v>
      </c>
      <c r="E78" s="3" t="s">
        <v>1721</v>
      </c>
      <c r="F78" s="50">
        <v>29672050000</v>
      </c>
      <c r="G78" s="50">
        <v>20000000000</v>
      </c>
      <c r="H78" s="51">
        <v>5</v>
      </c>
      <c r="I78" s="3">
        <v>139.94999999999999</v>
      </c>
      <c r="J78" s="3">
        <v>5.1890000000000001</v>
      </c>
      <c r="K78" s="3">
        <v>139.94900000000001</v>
      </c>
      <c r="L78" s="88">
        <v>5.19</v>
      </c>
      <c r="M78" s="88">
        <v>139.94925000000001</v>
      </c>
      <c r="N78" s="88">
        <v>5.1897500000000001</v>
      </c>
      <c r="O78" s="88">
        <v>139.94999999999999</v>
      </c>
      <c r="P78" s="88">
        <v>5.1890000000000001</v>
      </c>
      <c r="Q78" s="88">
        <v>139.94900000000001</v>
      </c>
      <c r="R78" s="88">
        <v>5.19</v>
      </c>
      <c r="S78" s="88">
        <v>0</v>
      </c>
      <c r="T78" s="88">
        <v>0</v>
      </c>
      <c r="U78" s="52"/>
      <c r="V78" s="53">
        <v>41421</v>
      </c>
      <c r="W78" s="88">
        <v>139.94900000000001</v>
      </c>
      <c r="X78" s="52"/>
      <c r="Y78" s="53">
        <v>41421</v>
      </c>
      <c r="Z78" s="92">
        <v>20000000000</v>
      </c>
    </row>
    <row r="79" spans="1:26" x14ac:dyDescent="0.25">
      <c r="A79" s="53">
        <v>41422</v>
      </c>
      <c r="B79" s="3" t="s">
        <v>1719</v>
      </c>
      <c r="C79" s="3" t="s">
        <v>1720</v>
      </c>
      <c r="D79" s="3" t="s">
        <v>1721</v>
      </c>
      <c r="E79" s="3" t="s">
        <v>1721</v>
      </c>
      <c r="F79" s="50">
        <v>355651808000</v>
      </c>
      <c r="G79" s="50">
        <v>242000000000</v>
      </c>
      <c r="H79" s="51">
        <v>58</v>
      </c>
      <c r="I79" s="3">
        <v>139.30699999999999</v>
      </c>
      <c r="J79" s="3">
        <v>5.2510000000000003</v>
      </c>
      <c r="K79" s="3">
        <v>137.78399999999999</v>
      </c>
      <c r="L79" s="88">
        <v>5.399</v>
      </c>
      <c r="M79" s="88">
        <v>138.52515701999999</v>
      </c>
      <c r="N79" s="88">
        <v>5.3267603299999999</v>
      </c>
      <c r="O79" s="88">
        <v>139.30699999999999</v>
      </c>
      <c r="P79" s="88">
        <v>5.2510000000000003</v>
      </c>
      <c r="Q79" s="88">
        <v>137.78399999999999</v>
      </c>
      <c r="R79" s="88">
        <v>5.399</v>
      </c>
      <c r="S79" s="88">
        <v>139.94900000000001</v>
      </c>
      <c r="T79" s="88">
        <v>5.19</v>
      </c>
      <c r="U79" s="52"/>
      <c r="V79" s="53">
        <v>41422</v>
      </c>
      <c r="W79" s="88">
        <v>137.78399999999999</v>
      </c>
      <c r="X79" s="52"/>
      <c r="Y79" s="53">
        <v>41422</v>
      </c>
      <c r="Z79" s="92">
        <v>242000000000</v>
      </c>
    </row>
    <row r="80" spans="1:26" x14ac:dyDescent="0.25">
      <c r="A80" s="53">
        <v>41423</v>
      </c>
      <c r="B80" s="3" t="s">
        <v>1719</v>
      </c>
      <c r="C80" s="3" t="s">
        <v>1720</v>
      </c>
      <c r="D80" s="3" t="s">
        <v>1721</v>
      </c>
      <c r="E80" s="3" t="s">
        <v>1721</v>
      </c>
      <c r="F80" s="50">
        <v>229191740000</v>
      </c>
      <c r="G80" s="50">
        <v>157500000000</v>
      </c>
      <c r="H80" s="51">
        <v>40</v>
      </c>
      <c r="I80" s="3">
        <v>137.56399999999999</v>
      </c>
      <c r="J80" s="3">
        <v>5.42</v>
      </c>
      <c r="K80" s="3">
        <v>135.596</v>
      </c>
      <c r="L80" s="88">
        <v>5.6150000000000002</v>
      </c>
      <c r="M80" s="88">
        <v>137.05276508</v>
      </c>
      <c r="N80" s="88">
        <v>5.4705079400000001</v>
      </c>
      <c r="O80" s="88">
        <v>137.87</v>
      </c>
      <c r="P80" s="88">
        <v>5.39</v>
      </c>
      <c r="Q80" s="88">
        <v>135.596</v>
      </c>
      <c r="R80" s="88">
        <v>5.6150000000000002</v>
      </c>
      <c r="S80" s="88">
        <v>137.78399999999999</v>
      </c>
      <c r="T80" s="88">
        <v>5.399</v>
      </c>
      <c r="U80" s="52"/>
      <c r="V80" s="53">
        <v>41423</v>
      </c>
      <c r="W80" s="88">
        <v>135.596</v>
      </c>
      <c r="X80" s="52"/>
      <c r="Y80" s="53">
        <v>41423</v>
      </c>
      <c r="Z80" s="92">
        <v>157500000000</v>
      </c>
    </row>
    <row r="81" spans="1:26" x14ac:dyDescent="0.25">
      <c r="A81" s="53">
        <v>41424</v>
      </c>
      <c r="B81" s="3" t="s">
        <v>1719</v>
      </c>
      <c r="C81" s="3" t="s">
        <v>1720</v>
      </c>
      <c r="D81" s="3" t="s">
        <v>1721</v>
      </c>
      <c r="E81" s="3" t="s">
        <v>1721</v>
      </c>
      <c r="F81" s="50">
        <v>196007644000</v>
      </c>
      <c r="G81" s="50">
        <v>137000000000</v>
      </c>
      <c r="H81" s="51">
        <v>31</v>
      </c>
      <c r="I81" s="3">
        <v>135.29</v>
      </c>
      <c r="J81" s="3">
        <v>5.6449999999999996</v>
      </c>
      <c r="K81" s="3">
        <v>132.78200000000001</v>
      </c>
      <c r="L81" s="88">
        <v>5.9</v>
      </c>
      <c r="M81" s="88">
        <v>134.57807299000001</v>
      </c>
      <c r="N81" s="88">
        <v>5.7167737199999999</v>
      </c>
      <c r="O81" s="88">
        <v>135.29</v>
      </c>
      <c r="P81" s="88">
        <v>5.6449999999999996</v>
      </c>
      <c r="Q81" s="88">
        <v>134.053</v>
      </c>
      <c r="R81" s="88">
        <v>5.77</v>
      </c>
      <c r="S81" s="88">
        <v>135.596</v>
      </c>
      <c r="T81" s="88">
        <v>5.6150000000000002</v>
      </c>
      <c r="U81" s="52"/>
      <c r="V81" s="53">
        <v>41424</v>
      </c>
      <c r="W81" s="88">
        <v>134.053</v>
      </c>
      <c r="X81" s="52"/>
      <c r="Y81" s="53">
        <v>41424</v>
      </c>
      <c r="Z81" s="92">
        <v>137000000000</v>
      </c>
    </row>
    <row r="82" spans="1:26" x14ac:dyDescent="0.25">
      <c r="A82" s="53">
        <v>41425</v>
      </c>
      <c r="B82" s="3" t="s">
        <v>1719</v>
      </c>
      <c r="C82" s="3" t="s">
        <v>1720</v>
      </c>
      <c r="D82" s="3" t="s">
        <v>1721</v>
      </c>
      <c r="E82" s="3" t="s">
        <v>1721</v>
      </c>
      <c r="F82" s="50">
        <v>28696490000</v>
      </c>
      <c r="G82" s="50">
        <v>20000000000</v>
      </c>
      <c r="H82" s="51">
        <v>10</v>
      </c>
      <c r="I82" s="3">
        <v>135.126</v>
      </c>
      <c r="J82" s="3">
        <v>5.6609999999999996</v>
      </c>
      <c r="K82" s="3">
        <v>134.59</v>
      </c>
      <c r="L82" s="88">
        <v>5.7149999999999999</v>
      </c>
      <c r="M82" s="88">
        <v>134.96195</v>
      </c>
      <c r="N82" s="88">
        <v>5.6775000000000002</v>
      </c>
      <c r="O82" s="88">
        <v>135.18600000000001</v>
      </c>
      <c r="P82" s="88">
        <v>5.6550000000000002</v>
      </c>
      <c r="Q82" s="88">
        <v>134.59</v>
      </c>
      <c r="R82" s="88">
        <v>5.7149999999999999</v>
      </c>
      <c r="S82" s="88">
        <v>134.053</v>
      </c>
      <c r="T82" s="88">
        <v>5.77</v>
      </c>
      <c r="U82" s="52"/>
      <c r="V82" s="53">
        <v>41425</v>
      </c>
      <c r="W82" s="88">
        <v>134.59</v>
      </c>
      <c r="X82" s="52"/>
      <c r="Y82" s="53">
        <v>41425</v>
      </c>
      <c r="Z82" s="92">
        <v>20000000000</v>
      </c>
    </row>
    <row r="83" spans="1:26" x14ac:dyDescent="0.25">
      <c r="A83" s="53">
        <v>41429</v>
      </c>
      <c r="B83" s="3" t="s">
        <v>1719</v>
      </c>
      <c r="C83" s="3" t="s">
        <v>1720</v>
      </c>
      <c r="D83" s="3" t="s">
        <v>1721</v>
      </c>
      <c r="E83" s="3" t="s">
        <v>1721</v>
      </c>
      <c r="F83" s="50">
        <v>87554871000</v>
      </c>
      <c r="G83" s="50">
        <v>61000000000</v>
      </c>
      <c r="H83" s="3">
        <v>14</v>
      </c>
      <c r="I83" s="3">
        <v>135.19200000000001</v>
      </c>
      <c r="J83" s="3">
        <v>5.6520000000000001</v>
      </c>
      <c r="K83" s="3">
        <v>133.81899999999999</v>
      </c>
      <c r="L83" s="88">
        <v>5.7910000000000004</v>
      </c>
      <c r="M83" s="88">
        <v>134.90247540999999</v>
      </c>
      <c r="N83" s="88">
        <v>5.6811311499999997</v>
      </c>
      <c r="O83" s="88">
        <v>135.30099999999999</v>
      </c>
      <c r="P83" s="88">
        <v>5.641</v>
      </c>
      <c r="Q83" s="88">
        <v>133.81899999999999</v>
      </c>
      <c r="R83" s="88">
        <v>5.7910000000000004</v>
      </c>
      <c r="S83" s="88">
        <v>0</v>
      </c>
      <c r="T83" s="88">
        <v>0</v>
      </c>
      <c r="U83" s="52"/>
      <c r="V83" s="53">
        <v>41429</v>
      </c>
      <c r="W83" s="88">
        <v>133.81899999999999</v>
      </c>
      <c r="X83" s="52"/>
      <c r="Y83" s="53">
        <v>41429</v>
      </c>
      <c r="Z83" s="92">
        <v>61000000000</v>
      </c>
    </row>
    <row r="84" spans="1:26" x14ac:dyDescent="0.25">
      <c r="A84" s="53">
        <v>41430</v>
      </c>
      <c r="B84" s="3" t="s">
        <v>1719</v>
      </c>
      <c r="C84" s="3" t="s">
        <v>1720</v>
      </c>
      <c r="D84" s="3" t="s">
        <v>1721</v>
      </c>
      <c r="E84" s="3" t="s">
        <v>1721</v>
      </c>
      <c r="F84" s="50">
        <v>92503732500</v>
      </c>
      <c r="G84" s="50">
        <v>65500000000</v>
      </c>
      <c r="H84" s="3">
        <v>17</v>
      </c>
      <c r="I84" s="3">
        <v>133.53</v>
      </c>
      <c r="J84" s="3">
        <v>5.82</v>
      </c>
      <c r="K84" s="3">
        <v>131.69</v>
      </c>
      <c r="L84" s="88">
        <v>6.01</v>
      </c>
      <c r="M84" s="88">
        <v>132.56957252000001</v>
      </c>
      <c r="N84" s="88">
        <v>5.9189236599999999</v>
      </c>
      <c r="O84" s="88">
        <v>133.62799999999999</v>
      </c>
      <c r="P84" s="88">
        <v>5.81</v>
      </c>
      <c r="Q84" s="88">
        <v>131.69</v>
      </c>
      <c r="R84" s="88">
        <v>6.01</v>
      </c>
      <c r="S84" s="88">
        <v>133.81899999999999</v>
      </c>
      <c r="T84" s="88">
        <v>5.7910000000000004</v>
      </c>
      <c r="U84" s="52"/>
      <c r="V84" s="53">
        <v>41430</v>
      </c>
      <c r="W84" s="88">
        <v>131.69</v>
      </c>
      <c r="X84" s="52"/>
      <c r="Y84" s="53">
        <v>41430</v>
      </c>
      <c r="Z84" s="92">
        <v>65500000000</v>
      </c>
    </row>
    <row r="85" spans="1:26" x14ac:dyDescent="0.25">
      <c r="A85" s="53">
        <v>41431</v>
      </c>
      <c r="B85" s="3" t="s">
        <v>1719</v>
      </c>
      <c r="C85" s="3" t="s">
        <v>1720</v>
      </c>
      <c r="D85" s="3" t="s">
        <v>1721</v>
      </c>
      <c r="E85" s="3" t="s">
        <v>1721</v>
      </c>
      <c r="F85" s="50">
        <v>170106117500</v>
      </c>
      <c r="G85" s="50">
        <v>122500000000</v>
      </c>
      <c r="H85" s="3">
        <v>31</v>
      </c>
      <c r="I85" s="3">
        <v>130.827</v>
      </c>
      <c r="J85" s="3">
        <v>6.0990000000000002</v>
      </c>
      <c r="K85" s="3">
        <v>129.15799999999999</v>
      </c>
      <c r="L85" s="88">
        <v>6.2770000000000001</v>
      </c>
      <c r="M85" s="88">
        <v>130.17723673</v>
      </c>
      <c r="N85" s="88">
        <v>6.1684448999999999</v>
      </c>
      <c r="O85" s="88">
        <v>130.827</v>
      </c>
      <c r="P85" s="88">
        <v>6.0990000000000002</v>
      </c>
      <c r="Q85" s="88">
        <v>130.21</v>
      </c>
      <c r="R85" s="88">
        <v>6.165</v>
      </c>
      <c r="S85" s="88">
        <v>131.69</v>
      </c>
      <c r="T85" s="88">
        <v>6.01</v>
      </c>
      <c r="U85" s="52"/>
      <c r="V85" s="53">
        <v>41431</v>
      </c>
      <c r="W85" s="88">
        <v>130.21</v>
      </c>
      <c r="X85" s="52"/>
      <c r="Y85" s="53">
        <v>41431</v>
      </c>
      <c r="Z85" s="92">
        <v>122500000000</v>
      </c>
    </row>
    <row r="86" spans="1:26" x14ac:dyDescent="0.25">
      <c r="A86" s="53">
        <v>41432</v>
      </c>
      <c r="B86" s="3" t="s">
        <v>1719</v>
      </c>
      <c r="C86" s="3" t="s">
        <v>1720</v>
      </c>
      <c r="D86" s="3" t="s">
        <v>1721</v>
      </c>
      <c r="E86" s="3" t="s">
        <v>1721</v>
      </c>
      <c r="F86" s="50">
        <v>127877019500</v>
      </c>
      <c r="G86" s="50">
        <v>91500000000</v>
      </c>
      <c r="H86" s="3">
        <v>24</v>
      </c>
      <c r="I86" s="3">
        <v>130.81100000000001</v>
      </c>
      <c r="J86" s="3">
        <v>6.101</v>
      </c>
      <c r="K86" s="3">
        <v>130.81100000000001</v>
      </c>
      <c r="L86" s="88">
        <v>6.101</v>
      </c>
      <c r="M86" s="88">
        <v>131.04400545999999</v>
      </c>
      <c r="N86" s="88">
        <v>6.0764754099999996</v>
      </c>
      <c r="O86" s="88">
        <v>131.297</v>
      </c>
      <c r="P86" s="88">
        <v>6.05</v>
      </c>
      <c r="Q86" s="88">
        <v>131.297</v>
      </c>
      <c r="R86" s="88">
        <v>6.05</v>
      </c>
      <c r="S86" s="88">
        <v>130.21</v>
      </c>
      <c r="T86" s="88">
        <v>6.165</v>
      </c>
      <c r="U86" s="52"/>
      <c r="V86" s="53">
        <v>41432</v>
      </c>
      <c r="W86" s="88">
        <v>131.297</v>
      </c>
      <c r="X86" s="52"/>
      <c r="Y86" s="53">
        <v>41432</v>
      </c>
      <c r="Z86" s="92">
        <v>91500000000</v>
      </c>
    </row>
    <row r="87" spans="1:26" x14ac:dyDescent="0.25">
      <c r="A87" s="53">
        <v>41436</v>
      </c>
      <c r="B87" s="3" t="s">
        <v>1719</v>
      </c>
      <c r="C87" s="3" t="s">
        <v>1720</v>
      </c>
      <c r="D87" s="3" t="s">
        <v>1721</v>
      </c>
      <c r="E87" s="3" t="s">
        <v>1721</v>
      </c>
      <c r="F87" s="50">
        <v>185822874000</v>
      </c>
      <c r="G87" s="50">
        <v>136000000000</v>
      </c>
      <c r="H87" s="3">
        <v>31</v>
      </c>
      <c r="I87" s="3">
        <v>128.93199999999999</v>
      </c>
      <c r="J87" s="3">
        <v>6.298</v>
      </c>
      <c r="K87" s="3">
        <v>127.443</v>
      </c>
      <c r="L87" s="88">
        <v>6.46</v>
      </c>
      <c r="M87" s="88">
        <v>127.81256618</v>
      </c>
      <c r="N87" s="88">
        <v>6.4198088200000001</v>
      </c>
      <c r="O87" s="88">
        <v>128.93199999999999</v>
      </c>
      <c r="P87" s="88">
        <v>6.298</v>
      </c>
      <c r="Q87" s="88">
        <v>127.544</v>
      </c>
      <c r="R87" s="88">
        <v>6.4489999999999998</v>
      </c>
      <c r="S87" s="88">
        <v>0</v>
      </c>
      <c r="T87" s="88">
        <v>0</v>
      </c>
      <c r="U87" s="52"/>
      <c r="V87" s="53">
        <v>41436</v>
      </c>
      <c r="W87" s="88">
        <v>127.544</v>
      </c>
      <c r="X87" s="52"/>
      <c r="Y87" s="53">
        <v>41436</v>
      </c>
      <c r="Z87" s="92">
        <v>136000000000</v>
      </c>
    </row>
    <row r="88" spans="1:26" x14ac:dyDescent="0.25">
      <c r="A88" s="53">
        <v>41437</v>
      </c>
      <c r="B88" s="3" t="s">
        <v>1719</v>
      </c>
      <c r="C88" s="3" t="s">
        <v>1720</v>
      </c>
      <c r="D88" s="3" t="s">
        <v>1721</v>
      </c>
      <c r="E88" s="3" t="s">
        <v>1721</v>
      </c>
      <c r="F88" s="50">
        <v>157250133000</v>
      </c>
      <c r="G88" s="50">
        <v>116000000000</v>
      </c>
      <c r="H88" s="3">
        <v>30</v>
      </c>
      <c r="I88" s="3">
        <v>127.11799999999999</v>
      </c>
      <c r="J88" s="3">
        <v>6.4950000000000001</v>
      </c>
      <c r="K88" s="3">
        <v>125.911</v>
      </c>
      <c r="L88" s="88">
        <v>6.6280000000000001</v>
      </c>
      <c r="M88" s="88">
        <v>126.71115948000001</v>
      </c>
      <c r="N88" s="88">
        <v>6.5397543100000002</v>
      </c>
      <c r="O88" s="88">
        <v>127.34699999999999</v>
      </c>
      <c r="P88" s="88">
        <v>6.47</v>
      </c>
      <c r="Q88" s="88">
        <v>126.608</v>
      </c>
      <c r="R88" s="88">
        <v>6.5510000000000002</v>
      </c>
      <c r="S88" s="88">
        <v>127.544</v>
      </c>
      <c r="T88" s="88">
        <v>6.4489999999999998</v>
      </c>
      <c r="U88" s="52"/>
      <c r="V88" s="53">
        <v>41437</v>
      </c>
      <c r="W88" s="88">
        <v>126.608</v>
      </c>
      <c r="X88" s="52"/>
      <c r="Y88" s="53">
        <v>41437</v>
      </c>
      <c r="Z88" s="92">
        <v>116000000000</v>
      </c>
    </row>
    <row r="89" spans="1:26" x14ac:dyDescent="0.25">
      <c r="A89" s="53">
        <v>41438</v>
      </c>
      <c r="B89" s="3" t="s">
        <v>1719</v>
      </c>
      <c r="C89" s="3" t="s">
        <v>1720</v>
      </c>
      <c r="D89" s="3" t="s">
        <v>1721</v>
      </c>
      <c r="E89" s="3" t="s">
        <v>1721</v>
      </c>
      <c r="F89" s="50">
        <v>53961631500</v>
      </c>
      <c r="G89" s="50">
        <v>39500000000</v>
      </c>
      <c r="H89" s="3">
        <v>14</v>
      </c>
      <c r="I89" s="3">
        <v>126.523</v>
      </c>
      <c r="J89" s="3">
        <v>6.56</v>
      </c>
      <c r="K89" s="3">
        <v>126.523</v>
      </c>
      <c r="L89" s="88">
        <v>6.56</v>
      </c>
      <c r="M89" s="88">
        <v>127.73502532000001</v>
      </c>
      <c r="N89" s="88">
        <v>6.4273924100000004</v>
      </c>
      <c r="O89" s="88">
        <v>128.26300000000001</v>
      </c>
      <c r="P89" s="88">
        <v>6.37</v>
      </c>
      <c r="Q89" s="88">
        <v>128.26300000000001</v>
      </c>
      <c r="R89" s="88">
        <v>6.37</v>
      </c>
      <c r="S89" s="88">
        <v>126.608</v>
      </c>
      <c r="T89" s="88">
        <v>6.5510000000000002</v>
      </c>
      <c r="U89" s="52"/>
      <c r="V89" s="53">
        <v>41438</v>
      </c>
      <c r="W89" s="88">
        <v>128.26300000000001</v>
      </c>
      <c r="X89" s="52"/>
      <c r="Y89" s="53">
        <v>41438</v>
      </c>
      <c r="Z89" s="92">
        <v>39500000000</v>
      </c>
    </row>
    <row r="90" spans="1:26" x14ac:dyDescent="0.25">
      <c r="A90" s="53">
        <v>41439</v>
      </c>
      <c r="B90" s="3" t="s">
        <v>1719</v>
      </c>
      <c r="C90" s="3" t="s">
        <v>1720</v>
      </c>
      <c r="D90" s="3" t="s">
        <v>1721</v>
      </c>
      <c r="E90" s="3" t="s">
        <v>1721</v>
      </c>
      <c r="F90" s="50">
        <v>216250641500</v>
      </c>
      <c r="G90" s="50">
        <v>156500000000</v>
      </c>
      <c r="H90" s="3">
        <v>37</v>
      </c>
      <c r="I90" s="3">
        <v>130.24700000000001</v>
      </c>
      <c r="J90" s="3">
        <v>6.157</v>
      </c>
      <c r="K90" s="3">
        <v>128.25800000000001</v>
      </c>
      <c r="L90" s="88">
        <v>6.37</v>
      </c>
      <c r="M90" s="88">
        <v>129.27522364000001</v>
      </c>
      <c r="N90" s="88">
        <v>6.26067412</v>
      </c>
      <c r="O90" s="88">
        <v>130.24700000000001</v>
      </c>
      <c r="P90" s="88">
        <v>6.157</v>
      </c>
      <c r="Q90" s="88">
        <v>128.25800000000001</v>
      </c>
      <c r="R90" s="88">
        <v>6.37</v>
      </c>
      <c r="S90" s="88">
        <v>128.26300000000001</v>
      </c>
      <c r="T90" s="88">
        <v>6.37</v>
      </c>
      <c r="U90" s="52"/>
      <c r="V90" s="53">
        <v>41439</v>
      </c>
      <c r="W90" s="88">
        <v>128.25800000000001</v>
      </c>
      <c r="X90" s="52"/>
      <c r="Y90" s="53">
        <v>41439</v>
      </c>
      <c r="Z90" s="92">
        <v>156500000000</v>
      </c>
    </row>
    <row r="91" spans="1:26" x14ac:dyDescent="0.25">
      <c r="A91" s="53">
        <v>41442</v>
      </c>
      <c r="B91" s="3" t="s">
        <v>1719</v>
      </c>
      <c r="C91" s="3" t="s">
        <v>1720</v>
      </c>
      <c r="D91" s="3" t="s">
        <v>1721</v>
      </c>
      <c r="E91" s="3" t="s">
        <v>1721</v>
      </c>
      <c r="F91" s="50">
        <v>109312427000</v>
      </c>
      <c r="G91" s="50">
        <v>79000000000</v>
      </c>
      <c r="H91" s="3">
        <v>21</v>
      </c>
      <c r="I91" s="3">
        <v>128.988</v>
      </c>
      <c r="J91" s="3">
        <v>6.29</v>
      </c>
      <c r="K91" s="3">
        <v>128.89500000000001</v>
      </c>
      <c r="L91" s="88">
        <v>6.3</v>
      </c>
      <c r="M91" s="88">
        <v>129.38386076</v>
      </c>
      <c r="N91" s="88">
        <v>6.2474050600000002</v>
      </c>
      <c r="O91" s="88">
        <v>129.45400000000001</v>
      </c>
      <c r="P91" s="88">
        <v>6.24</v>
      </c>
      <c r="Q91" s="88">
        <v>128.89500000000001</v>
      </c>
      <c r="R91" s="88">
        <v>6.3</v>
      </c>
      <c r="S91" s="88">
        <v>0</v>
      </c>
      <c r="T91" s="88">
        <v>0</v>
      </c>
      <c r="U91" s="52"/>
      <c r="V91" s="53">
        <v>41442</v>
      </c>
      <c r="W91" s="88">
        <v>128.89500000000001</v>
      </c>
      <c r="X91" s="52"/>
      <c r="Y91" s="53">
        <v>41442</v>
      </c>
      <c r="Z91" s="92">
        <v>79000000000</v>
      </c>
    </row>
    <row r="92" spans="1:26" x14ac:dyDescent="0.25">
      <c r="A92" s="53">
        <v>41443</v>
      </c>
      <c r="B92" s="3" t="s">
        <v>1719</v>
      </c>
      <c r="C92" s="3" t="s">
        <v>1720</v>
      </c>
      <c r="D92" s="3" t="s">
        <v>1721</v>
      </c>
      <c r="E92" s="3" t="s">
        <v>1721</v>
      </c>
      <c r="F92" s="50">
        <v>66030356000</v>
      </c>
      <c r="G92" s="50">
        <v>48000000000</v>
      </c>
      <c r="H92" s="3">
        <v>11</v>
      </c>
      <c r="I92" s="3">
        <v>127.96599999999999</v>
      </c>
      <c r="J92" s="3">
        <v>6.4</v>
      </c>
      <c r="K92" s="3">
        <v>127.96599999999999</v>
      </c>
      <c r="L92" s="88">
        <v>6.4</v>
      </c>
      <c r="M92" s="88">
        <v>128.54954167</v>
      </c>
      <c r="N92" s="88">
        <v>6.3367708299999999</v>
      </c>
      <c r="O92" s="88">
        <v>128.70500000000001</v>
      </c>
      <c r="P92" s="88">
        <v>6.32</v>
      </c>
      <c r="Q92" s="88">
        <v>128.529</v>
      </c>
      <c r="R92" s="88">
        <v>6.3390000000000004</v>
      </c>
      <c r="S92" s="88">
        <v>128.89500000000001</v>
      </c>
      <c r="T92" s="88">
        <v>6.3</v>
      </c>
      <c r="U92" s="52"/>
      <c r="V92" s="53">
        <v>41443</v>
      </c>
      <c r="W92" s="88">
        <v>128.529</v>
      </c>
      <c r="X92" s="52"/>
      <c r="Y92" s="53">
        <v>41443</v>
      </c>
      <c r="Z92" s="92">
        <v>48000000000</v>
      </c>
    </row>
    <row r="93" spans="1:26" x14ac:dyDescent="0.25">
      <c r="A93" s="53">
        <v>41444</v>
      </c>
      <c r="B93" s="3" t="s">
        <v>1719</v>
      </c>
      <c r="C93" s="3" t="s">
        <v>1720</v>
      </c>
      <c r="D93" s="3" t="s">
        <v>1721</v>
      </c>
      <c r="E93" s="3" t="s">
        <v>1721</v>
      </c>
      <c r="F93" s="50">
        <v>15107591000</v>
      </c>
      <c r="G93" s="50">
        <v>11000000000</v>
      </c>
      <c r="H93" s="3">
        <v>3</v>
      </c>
      <c r="I93" s="3">
        <v>128.887</v>
      </c>
      <c r="J93" s="3">
        <v>6.3</v>
      </c>
      <c r="K93" s="3">
        <v>128.23699999999999</v>
      </c>
      <c r="L93" s="88">
        <v>6.37</v>
      </c>
      <c r="M93" s="88">
        <v>128.30063636</v>
      </c>
      <c r="N93" s="88">
        <v>6.3631818200000003</v>
      </c>
      <c r="O93" s="88">
        <v>128.887</v>
      </c>
      <c r="P93" s="88">
        <v>6.3</v>
      </c>
      <c r="Q93" s="88">
        <v>128.23699999999999</v>
      </c>
      <c r="R93" s="88">
        <v>6.37</v>
      </c>
      <c r="S93" s="88">
        <v>128.529</v>
      </c>
      <c r="T93" s="88">
        <v>6.3390000000000004</v>
      </c>
      <c r="U93" s="52"/>
      <c r="V93" s="53">
        <v>41444</v>
      </c>
      <c r="W93" s="88">
        <v>128.23699999999999</v>
      </c>
      <c r="X93" s="52"/>
      <c r="Y93" s="53">
        <v>41444</v>
      </c>
      <c r="Z93" s="92">
        <v>11000000000</v>
      </c>
    </row>
    <row r="94" spans="1:26" x14ac:dyDescent="0.25">
      <c r="A94" s="53">
        <v>41445</v>
      </c>
      <c r="B94" s="3" t="s">
        <v>1719</v>
      </c>
      <c r="C94" s="3" t="s">
        <v>1720</v>
      </c>
      <c r="D94" s="3" t="s">
        <v>1721</v>
      </c>
      <c r="E94" s="3" t="s">
        <v>1721</v>
      </c>
      <c r="F94" s="50">
        <v>183220482500</v>
      </c>
      <c r="G94" s="50">
        <v>137500000000</v>
      </c>
      <c r="H94" s="3">
        <v>23</v>
      </c>
      <c r="I94" s="3">
        <v>123.51</v>
      </c>
      <c r="J94" s="3">
        <v>6.8949999999999996</v>
      </c>
      <c r="K94" s="3">
        <v>123.396</v>
      </c>
      <c r="L94" s="88">
        <v>6.9080000000000004</v>
      </c>
      <c r="M94" s="88">
        <v>124.18276</v>
      </c>
      <c r="N94" s="88">
        <v>6.8186909099999999</v>
      </c>
      <c r="O94" s="88">
        <v>124.613</v>
      </c>
      <c r="P94" s="88">
        <v>6.77</v>
      </c>
      <c r="Q94" s="88">
        <v>124.515</v>
      </c>
      <c r="R94" s="88">
        <v>6.7809999999999997</v>
      </c>
      <c r="S94" s="88">
        <v>128.23699999999999</v>
      </c>
      <c r="T94" s="88">
        <v>6.37</v>
      </c>
      <c r="U94" s="52"/>
      <c r="V94" s="53">
        <v>41445</v>
      </c>
      <c r="W94" s="88">
        <v>124.515</v>
      </c>
      <c r="X94" s="52"/>
      <c r="Y94" s="53">
        <v>41445</v>
      </c>
      <c r="Z94" s="92">
        <v>137500000000</v>
      </c>
    </row>
    <row r="95" spans="1:26" x14ac:dyDescent="0.25">
      <c r="A95" s="53">
        <v>41446</v>
      </c>
      <c r="B95" s="3" t="s">
        <v>1719</v>
      </c>
      <c r="C95" s="3" t="s">
        <v>1720</v>
      </c>
      <c r="D95" s="3" t="s">
        <v>1721</v>
      </c>
      <c r="E95" s="3" t="s">
        <v>1721</v>
      </c>
      <c r="F95" s="50">
        <v>119640650000</v>
      </c>
      <c r="G95" s="50">
        <v>90000000000</v>
      </c>
      <c r="H95" s="3">
        <v>20</v>
      </c>
      <c r="I95" s="3">
        <v>124.733</v>
      </c>
      <c r="J95" s="3">
        <v>6.7560000000000002</v>
      </c>
      <c r="K95" s="3">
        <v>122.765</v>
      </c>
      <c r="L95" s="88">
        <v>6.98</v>
      </c>
      <c r="M95" s="88">
        <v>123.83815556</v>
      </c>
      <c r="N95" s="88">
        <v>6.85747778</v>
      </c>
      <c r="O95" s="88">
        <v>124.733</v>
      </c>
      <c r="P95" s="88">
        <v>6.7560000000000002</v>
      </c>
      <c r="Q95" s="88">
        <v>123.288</v>
      </c>
      <c r="R95" s="88">
        <v>6.92</v>
      </c>
      <c r="S95" s="88">
        <v>124.515</v>
      </c>
      <c r="T95" s="88">
        <v>6.7809999999999997</v>
      </c>
      <c r="U95" s="52"/>
      <c r="V95" s="53">
        <v>41446</v>
      </c>
      <c r="W95" s="88">
        <v>123.288</v>
      </c>
      <c r="X95" s="52"/>
      <c r="Y95" s="53">
        <v>41446</v>
      </c>
      <c r="Z95" s="92">
        <v>90000000000</v>
      </c>
    </row>
    <row r="96" spans="1:26" x14ac:dyDescent="0.25">
      <c r="A96" s="53">
        <v>41449</v>
      </c>
      <c r="B96" s="3" t="s">
        <v>1719</v>
      </c>
      <c r="C96" s="3" t="s">
        <v>1720</v>
      </c>
      <c r="D96" s="3" t="s">
        <v>1721</v>
      </c>
      <c r="E96" s="3" t="s">
        <v>1721</v>
      </c>
      <c r="F96" s="50">
        <v>226292053000</v>
      </c>
      <c r="G96" s="50">
        <v>173000000000</v>
      </c>
      <c r="H96" s="3">
        <v>36</v>
      </c>
      <c r="I96" s="3">
        <v>121.30800000000001</v>
      </c>
      <c r="J96" s="3">
        <v>7.1479999999999997</v>
      </c>
      <c r="K96" s="3">
        <v>120.992</v>
      </c>
      <c r="L96" s="88">
        <v>7.1849999999999996</v>
      </c>
      <c r="M96" s="88">
        <v>121.62655491</v>
      </c>
      <c r="N96" s="88">
        <v>7.1108208099999999</v>
      </c>
      <c r="O96" s="88">
        <v>122.58199999999999</v>
      </c>
      <c r="P96" s="88">
        <v>7</v>
      </c>
      <c r="Q96" s="88">
        <v>122.58199999999999</v>
      </c>
      <c r="R96" s="88">
        <v>7</v>
      </c>
      <c r="S96" s="88">
        <v>0</v>
      </c>
      <c r="T96" s="88">
        <v>0</v>
      </c>
      <c r="U96" s="52"/>
      <c r="V96" s="53">
        <v>41449</v>
      </c>
      <c r="W96" s="88">
        <v>122.58199999999999</v>
      </c>
      <c r="X96" s="52"/>
      <c r="Y96" s="53">
        <v>41449</v>
      </c>
      <c r="Z96" s="92">
        <v>173000000000</v>
      </c>
    </row>
    <row r="97" spans="1:26" x14ac:dyDescent="0.25">
      <c r="A97" s="53">
        <v>41450</v>
      </c>
      <c r="B97" s="3" t="s">
        <v>1719</v>
      </c>
      <c r="C97" s="3" t="s">
        <v>1720</v>
      </c>
      <c r="D97" s="3" t="s">
        <v>1721</v>
      </c>
      <c r="E97" s="3" t="s">
        <v>1721</v>
      </c>
      <c r="F97" s="50">
        <v>100552850000</v>
      </c>
      <c r="G97" s="50">
        <v>76000000000</v>
      </c>
      <c r="H97" s="3">
        <v>21</v>
      </c>
      <c r="I97" s="3">
        <v>123.449</v>
      </c>
      <c r="J97" s="3">
        <v>6.9</v>
      </c>
      <c r="K97" s="3">
        <v>122.49299999999999</v>
      </c>
      <c r="L97" s="88">
        <v>7.01</v>
      </c>
      <c r="M97" s="88">
        <v>123.10088158000001</v>
      </c>
      <c r="N97" s="88">
        <v>6.94</v>
      </c>
      <c r="O97" s="88">
        <v>123.45</v>
      </c>
      <c r="P97" s="88">
        <v>6.9</v>
      </c>
      <c r="Q97" s="88">
        <v>122.49299999999999</v>
      </c>
      <c r="R97" s="88">
        <v>7.01</v>
      </c>
      <c r="S97" s="88">
        <v>122.58199999999999</v>
      </c>
      <c r="T97" s="88">
        <v>0</v>
      </c>
      <c r="U97" s="52"/>
      <c r="V97" s="53">
        <v>41450</v>
      </c>
      <c r="W97" s="88">
        <v>122.49299999999999</v>
      </c>
      <c r="X97" s="52"/>
      <c r="Y97" s="53">
        <v>41450</v>
      </c>
      <c r="Z97" s="92">
        <v>76000000000</v>
      </c>
    </row>
    <row r="98" spans="1:26" x14ac:dyDescent="0.25">
      <c r="A98" s="53">
        <v>41451</v>
      </c>
      <c r="B98" s="3" t="s">
        <v>1719</v>
      </c>
      <c r="C98" s="3" t="s">
        <v>1720</v>
      </c>
      <c r="D98" s="3" t="s">
        <v>1721</v>
      </c>
      <c r="E98" s="3" t="s">
        <v>1721</v>
      </c>
      <c r="F98" s="50">
        <v>51494176500</v>
      </c>
      <c r="G98" s="50">
        <v>38500000000</v>
      </c>
      <c r="H98" s="3">
        <v>11</v>
      </c>
      <c r="I98" s="3">
        <v>124.327</v>
      </c>
      <c r="J98" s="3">
        <v>6.8</v>
      </c>
      <c r="K98" s="3">
        <v>124.32</v>
      </c>
      <c r="L98" s="88">
        <v>6.8</v>
      </c>
      <c r="M98" s="88">
        <v>124.51820779000001</v>
      </c>
      <c r="N98" s="88">
        <v>6.7781818200000004</v>
      </c>
      <c r="O98" s="88">
        <v>125.03700000000001</v>
      </c>
      <c r="P98" s="88">
        <v>6.72</v>
      </c>
      <c r="Q98" s="88">
        <v>124.77</v>
      </c>
      <c r="R98" s="88">
        <v>6.75</v>
      </c>
      <c r="S98" s="88">
        <v>122.49299999999999</v>
      </c>
      <c r="T98" s="88">
        <v>7.01</v>
      </c>
      <c r="U98" s="52"/>
      <c r="V98" s="53">
        <v>41451</v>
      </c>
      <c r="W98" s="88">
        <v>124.77</v>
      </c>
      <c r="X98" s="52"/>
      <c r="Y98" s="53">
        <v>41451</v>
      </c>
      <c r="Z98" s="92">
        <v>38500000000</v>
      </c>
    </row>
    <row r="99" spans="1:26" x14ac:dyDescent="0.25">
      <c r="A99" s="53">
        <v>41452</v>
      </c>
      <c r="B99" s="3" t="s">
        <v>1719</v>
      </c>
      <c r="C99" s="3" t="s">
        <v>1720</v>
      </c>
      <c r="D99" s="3" t="s">
        <v>1721</v>
      </c>
      <c r="E99" s="3" t="s">
        <v>1721</v>
      </c>
      <c r="F99" s="50">
        <v>9461491000</v>
      </c>
      <c r="G99" s="50">
        <v>7000000000</v>
      </c>
      <c r="H99" s="3">
        <v>3</v>
      </c>
      <c r="I99" s="3">
        <v>125.68600000000001</v>
      </c>
      <c r="J99" s="3">
        <v>6.6470000000000002</v>
      </c>
      <c r="K99" s="3">
        <v>125.68600000000001</v>
      </c>
      <c r="L99" s="88">
        <v>6.6470000000000002</v>
      </c>
      <c r="M99" s="88">
        <v>125.90385714</v>
      </c>
      <c r="N99" s="88">
        <v>6.6227142900000002</v>
      </c>
      <c r="O99" s="88">
        <v>125.991</v>
      </c>
      <c r="P99" s="88">
        <v>6.6130000000000004</v>
      </c>
      <c r="Q99" s="88">
        <v>125.991</v>
      </c>
      <c r="R99" s="88">
        <v>6.6130000000000004</v>
      </c>
      <c r="S99" s="88">
        <v>124.77</v>
      </c>
      <c r="T99" s="88">
        <v>6.75</v>
      </c>
      <c r="U99" s="52"/>
      <c r="V99" s="53">
        <v>41452</v>
      </c>
      <c r="W99" s="88">
        <v>125.991</v>
      </c>
      <c r="X99" s="52"/>
      <c r="Y99" s="53">
        <v>41452</v>
      </c>
      <c r="Z99" s="92">
        <v>7000000000</v>
      </c>
    </row>
    <row r="100" spans="1:26" x14ac:dyDescent="0.25">
      <c r="A100" s="53">
        <v>41453</v>
      </c>
      <c r="B100" s="3" t="s">
        <v>1719</v>
      </c>
      <c r="C100" s="3" t="s">
        <v>1720</v>
      </c>
      <c r="D100" s="3" t="s">
        <v>1721</v>
      </c>
      <c r="E100" s="3" t="s">
        <v>1721</v>
      </c>
      <c r="F100" s="50">
        <v>99736978000</v>
      </c>
      <c r="G100" s="50">
        <v>74000000000</v>
      </c>
      <c r="H100" s="3">
        <v>14</v>
      </c>
      <c r="I100" s="3">
        <v>125.137</v>
      </c>
      <c r="J100" s="3">
        <v>6.7080000000000002</v>
      </c>
      <c r="K100" s="3">
        <v>125.137</v>
      </c>
      <c r="L100" s="88">
        <v>6.7080000000000002</v>
      </c>
      <c r="M100" s="88">
        <v>125.492</v>
      </c>
      <c r="N100" s="88">
        <v>6.6682702699999998</v>
      </c>
      <c r="O100" s="88">
        <v>125.65600000000001</v>
      </c>
      <c r="P100" s="88">
        <v>6.65</v>
      </c>
      <c r="Q100" s="88">
        <v>125.64700000000001</v>
      </c>
      <c r="R100" s="88">
        <v>6.6509999999999998</v>
      </c>
      <c r="S100" s="88">
        <v>125.991</v>
      </c>
      <c r="T100" s="88">
        <v>6.6130000000000004</v>
      </c>
      <c r="U100" s="52"/>
      <c r="V100" s="53">
        <v>41453</v>
      </c>
      <c r="W100" s="88">
        <v>125.64700000000001</v>
      </c>
      <c r="X100" s="52"/>
      <c r="Y100" s="53">
        <v>41453</v>
      </c>
      <c r="Z100" s="92">
        <v>74000000000</v>
      </c>
    </row>
    <row r="101" spans="1:26" x14ac:dyDescent="0.25">
      <c r="A101" s="53">
        <v>41457</v>
      </c>
      <c r="B101" s="3" t="s">
        <v>1719</v>
      </c>
      <c r="C101" s="3" t="s">
        <v>1720</v>
      </c>
      <c r="D101" s="3" t="s">
        <v>1721</v>
      </c>
      <c r="E101" s="3" t="s">
        <v>1721</v>
      </c>
      <c r="F101" s="50">
        <v>231821186000</v>
      </c>
      <c r="G101" s="50">
        <v>172000000000</v>
      </c>
      <c r="H101" s="3">
        <v>39</v>
      </c>
      <c r="I101" s="3">
        <v>125.64100000000001</v>
      </c>
      <c r="J101" s="3">
        <v>6.65</v>
      </c>
      <c r="K101" s="3">
        <v>124.758</v>
      </c>
      <c r="L101" s="88">
        <v>6.7489999999999997</v>
      </c>
      <c r="M101" s="88">
        <v>125.38245929999999</v>
      </c>
      <c r="N101" s="88">
        <v>6.6788546499999999</v>
      </c>
      <c r="O101" s="88">
        <v>126.14400000000001</v>
      </c>
      <c r="P101" s="88">
        <v>6.5940000000000003</v>
      </c>
      <c r="Q101" s="88">
        <v>124.92700000000001</v>
      </c>
      <c r="R101" s="88">
        <v>6.73</v>
      </c>
      <c r="S101" s="88">
        <v>125.64700000000001</v>
      </c>
      <c r="T101" s="88">
        <v>6.6509999999999998</v>
      </c>
      <c r="U101" s="52"/>
      <c r="V101" s="53">
        <v>41457</v>
      </c>
      <c r="W101" s="88">
        <v>124.92700000000001</v>
      </c>
      <c r="X101" s="52"/>
      <c r="Y101" s="53">
        <v>41457</v>
      </c>
      <c r="Z101" s="92">
        <v>172000000000</v>
      </c>
    </row>
    <row r="102" spans="1:26" x14ac:dyDescent="0.25">
      <c r="A102" s="53">
        <v>41458</v>
      </c>
      <c r="B102" s="3" t="s">
        <v>1719</v>
      </c>
      <c r="C102" s="3" t="s">
        <v>1720</v>
      </c>
      <c r="D102" s="3" t="s">
        <v>1721</v>
      </c>
      <c r="E102" s="3" t="s">
        <v>1721</v>
      </c>
      <c r="F102" s="50">
        <v>53689680000</v>
      </c>
      <c r="G102" s="50">
        <v>40000000000</v>
      </c>
      <c r="H102" s="3">
        <v>8</v>
      </c>
      <c r="I102" s="3">
        <v>124.782</v>
      </c>
      <c r="J102" s="3">
        <v>6.7460000000000004</v>
      </c>
      <c r="K102" s="3">
        <v>124.746</v>
      </c>
      <c r="L102" s="88">
        <v>6.75</v>
      </c>
      <c r="M102" s="88">
        <v>124.79949999999999</v>
      </c>
      <c r="N102" s="88">
        <v>6.7439999999999998</v>
      </c>
      <c r="O102" s="88">
        <v>124.83499999999999</v>
      </c>
      <c r="P102" s="88">
        <v>6.74</v>
      </c>
      <c r="Q102" s="88">
        <v>124.746</v>
      </c>
      <c r="R102" s="88">
        <v>6.75</v>
      </c>
      <c r="S102" s="88">
        <v>124.92700000000001</v>
      </c>
      <c r="T102" s="88">
        <v>6.73</v>
      </c>
      <c r="U102" s="52"/>
      <c r="V102" s="53">
        <v>41458</v>
      </c>
      <c r="W102" s="88">
        <v>124.746</v>
      </c>
      <c r="X102" s="52"/>
      <c r="Y102" s="53">
        <v>41458</v>
      </c>
      <c r="Z102" s="92">
        <v>40000000000</v>
      </c>
    </row>
    <row r="103" spans="1:26" x14ac:dyDescent="0.25">
      <c r="A103" s="53">
        <v>41459</v>
      </c>
      <c r="B103" s="3" t="s">
        <v>1719</v>
      </c>
      <c r="C103" s="3" t="s">
        <v>1720</v>
      </c>
      <c r="D103" s="3" t="s">
        <v>1721</v>
      </c>
      <c r="E103" s="3" t="s">
        <v>1721</v>
      </c>
      <c r="F103" s="50">
        <v>16099322000</v>
      </c>
      <c r="G103" s="50">
        <v>12000000000</v>
      </c>
      <c r="H103" s="3">
        <v>12</v>
      </c>
      <c r="I103" s="3">
        <v>124.55800000000001</v>
      </c>
      <c r="J103" s="3">
        <v>6.77</v>
      </c>
      <c r="K103" s="3">
        <v>124.55800000000001</v>
      </c>
      <c r="L103" s="88">
        <v>6.77</v>
      </c>
      <c r="M103" s="88">
        <v>124.70891666999999</v>
      </c>
      <c r="N103" s="88">
        <v>6.7533333300000002</v>
      </c>
      <c r="O103" s="88">
        <v>124.92</v>
      </c>
      <c r="P103" s="88">
        <v>6.73</v>
      </c>
      <c r="Q103" s="88">
        <v>124.92</v>
      </c>
      <c r="R103" s="88">
        <v>6.73</v>
      </c>
      <c r="S103" s="88">
        <v>124.746</v>
      </c>
      <c r="T103" s="88">
        <v>6.75</v>
      </c>
      <c r="U103" s="52"/>
      <c r="V103" s="53">
        <v>41459</v>
      </c>
      <c r="W103" s="88">
        <v>124.92</v>
      </c>
      <c r="X103" s="52"/>
      <c r="Y103" s="53">
        <v>41459</v>
      </c>
      <c r="Z103" s="92">
        <v>12000000000</v>
      </c>
    </row>
    <row r="104" spans="1:26" x14ac:dyDescent="0.25">
      <c r="A104" s="53">
        <v>41460</v>
      </c>
      <c r="B104" s="3" t="s">
        <v>1719</v>
      </c>
      <c r="C104" s="3" t="s">
        <v>1720</v>
      </c>
      <c r="D104" s="3" t="s">
        <v>1721</v>
      </c>
      <c r="E104" s="3" t="s">
        <v>1721</v>
      </c>
      <c r="F104" s="50">
        <v>57725282500</v>
      </c>
      <c r="G104" s="50">
        <v>43500000000</v>
      </c>
      <c r="H104" s="3">
        <v>13</v>
      </c>
      <c r="I104" s="3">
        <v>123.419</v>
      </c>
      <c r="J104" s="3">
        <v>6.9</v>
      </c>
      <c r="K104" s="3">
        <v>122.846</v>
      </c>
      <c r="L104" s="88">
        <v>6.9649999999999999</v>
      </c>
      <c r="M104" s="88">
        <v>123.22229885</v>
      </c>
      <c r="N104" s="88">
        <v>6.9224137900000002</v>
      </c>
      <c r="O104" s="88">
        <v>123.44499999999999</v>
      </c>
      <c r="P104" s="88">
        <v>6.8970000000000002</v>
      </c>
      <c r="Q104" s="88">
        <v>123.44499999999999</v>
      </c>
      <c r="R104" s="88">
        <v>6.8970000000000002</v>
      </c>
      <c r="S104" s="88">
        <v>124.92</v>
      </c>
      <c r="T104" s="88">
        <v>6.73</v>
      </c>
      <c r="U104" s="52"/>
      <c r="V104" s="53">
        <v>41460</v>
      </c>
      <c r="W104" s="88">
        <v>123.44499999999999</v>
      </c>
      <c r="X104" s="52"/>
      <c r="Y104" s="53">
        <v>41460</v>
      </c>
      <c r="Z104" s="92">
        <v>43500000000</v>
      </c>
    </row>
    <row r="105" spans="1:26" x14ac:dyDescent="0.25">
      <c r="A105" s="53">
        <v>41463</v>
      </c>
      <c r="B105" s="3" t="s">
        <v>1719</v>
      </c>
      <c r="C105" s="3" t="s">
        <v>1720</v>
      </c>
      <c r="D105" s="3" t="s">
        <v>1721</v>
      </c>
      <c r="E105" s="3" t="s">
        <v>1721</v>
      </c>
      <c r="F105" s="50">
        <v>92082124000</v>
      </c>
      <c r="G105" s="50">
        <v>69000000000</v>
      </c>
      <c r="H105" s="3">
        <v>21</v>
      </c>
      <c r="I105" s="3">
        <v>123.58499999999999</v>
      </c>
      <c r="J105" s="3">
        <v>6.88</v>
      </c>
      <c r="K105" s="3">
        <v>123.58499999999999</v>
      </c>
      <c r="L105" s="88">
        <v>6.88</v>
      </c>
      <c r="M105" s="88">
        <v>123.89075362</v>
      </c>
      <c r="N105" s="88">
        <v>6.8450434800000002</v>
      </c>
      <c r="O105" s="88">
        <v>123.953</v>
      </c>
      <c r="P105" s="88">
        <v>6.8380000000000001</v>
      </c>
      <c r="Q105" s="88">
        <v>123.892</v>
      </c>
      <c r="R105" s="88">
        <v>6.8449999999999998</v>
      </c>
      <c r="S105" s="88">
        <v>0</v>
      </c>
      <c r="T105" s="88">
        <v>0</v>
      </c>
      <c r="U105" s="52"/>
      <c r="V105" s="53">
        <v>41463</v>
      </c>
      <c r="W105" s="88">
        <v>123.892</v>
      </c>
      <c r="X105" s="52"/>
      <c r="Y105" s="53">
        <v>41463</v>
      </c>
      <c r="Z105" s="92">
        <v>69000000000</v>
      </c>
    </row>
    <row r="106" spans="1:26" x14ac:dyDescent="0.25">
      <c r="A106" s="53">
        <v>41464</v>
      </c>
      <c r="B106" s="3" t="s">
        <v>1719</v>
      </c>
      <c r="C106" s="3" t="s">
        <v>1720</v>
      </c>
      <c r="D106" s="3" t="s">
        <v>1721</v>
      </c>
      <c r="E106" s="3" t="s">
        <v>1721</v>
      </c>
      <c r="F106" s="50">
        <v>103323710000</v>
      </c>
      <c r="G106" s="50">
        <v>77000000000</v>
      </c>
      <c r="H106" s="3">
        <v>21</v>
      </c>
      <c r="I106" s="3">
        <v>124.63800000000001</v>
      </c>
      <c r="J106" s="3">
        <v>6.76</v>
      </c>
      <c r="K106" s="3">
        <v>124.461</v>
      </c>
      <c r="L106" s="88">
        <v>6.78</v>
      </c>
      <c r="M106" s="88">
        <v>124.59763636</v>
      </c>
      <c r="N106" s="88">
        <v>6.7644805200000002</v>
      </c>
      <c r="O106" s="88">
        <v>124.797</v>
      </c>
      <c r="P106" s="88">
        <v>6.742</v>
      </c>
      <c r="Q106" s="88">
        <v>124.461</v>
      </c>
      <c r="R106" s="88">
        <v>6.78</v>
      </c>
      <c r="S106" s="88">
        <v>123.892</v>
      </c>
      <c r="T106" s="88">
        <v>6.8449999999999998</v>
      </c>
      <c r="U106" s="52"/>
      <c r="V106" s="53">
        <v>41464</v>
      </c>
      <c r="W106" s="88">
        <v>124.461</v>
      </c>
      <c r="X106" s="52"/>
      <c r="Y106" s="53">
        <v>41464</v>
      </c>
      <c r="Z106" s="92">
        <v>77000000000</v>
      </c>
    </row>
    <row r="107" spans="1:26" x14ac:dyDescent="0.25">
      <c r="A107" s="53">
        <v>41465</v>
      </c>
      <c r="B107" s="3" t="s">
        <v>1719</v>
      </c>
      <c r="C107" s="3" t="s">
        <v>1720</v>
      </c>
      <c r="D107" s="3" t="s">
        <v>1721</v>
      </c>
      <c r="E107" s="3" t="s">
        <v>1721</v>
      </c>
      <c r="F107" s="50">
        <v>88803404000</v>
      </c>
      <c r="G107" s="50">
        <v>66000000000</v>
      </c>
      <c r="H107" s="3">
        <v>17</v>
      </c>
      <c r="I107" s="3">
        <v>124.54600000000001</v>
      </c>
      <c r="J107" s="3">
        <v>6.77</v>
      </c>
      <c r="K107" s="3">
        <v>124.45699999999999</v>
      </c>
      <c r="L107" s="88">
        <v>6.78</v>
      </c>
      <c r="M107" s="88">
        <v>124.93421212</v>
      </c>
      <c r="N107" s="88">
        <v>6.7261363599999999</v>
      </c>
      <c r="O107" s="88">
        <v>125.163</v>
      </c>
      <c r="P107" s="88">
        <v>6.7</v>
      </c>
      <c r="Q107" s="88">
        <v>125.122</v>
      </c>
      <c r="R107" s="88">
        <v>6.7050000000000001</v>
      </c>
      <c r="S107" s="88">
        <v>124.461</v>
      </c>
      <c r="T107" s="88">
        <v>6.78</v>
      </c>
      <c r="U107" s="52"/>
      <c r="V107" s="53">
        <v>41465</v>
      </c>
      <c r="W107" s="88">
        <v>125.122</v>
      </c>
      <c r="X107" s="52"/>
      <c r="Y107" s="53">
        <v>41465</v>
      </c>
      <c r="Z107" s="92">
        <v>66000000000</v>
      </c>
    </row>
    <row r="108" spans="1:26" x14ac:dyDescent="0.25">
      <c r="A108" s="53">
        <v>41466</v>
      </c>
      <c r="B108" s="3" t="s">
        <v>1719</v>
      </c>
      <c r="C108" s="3" t="s">
        <v>1720</v>
      </c>
      <c r="D108" s="3" t="s">
        <v>1721</v>
      </c>
      <c r="E108" s="3" t="s">
        <v>1721</v>
      </c>
      <c r="F108" s="50">
        <v>235982910000</v>
      </c>
      <c r="G108" s="50">
        <v>172500000000</v>
      </c>
      <c r="H108" s="3">
        <v>40</v>
      </c>
      <c r="I108" s="3">
        <v>126.01300000000001</v>
      </c>
      <c r="J108" s="3">
        <v>6.6050000000000004</v>
      </c>
      <c r="K108" s="3">
        <v>126.01300000000001</v>
      </c>
      <c r="L108" s="88">
        <v>6.6050000000000004</v>
      </c>
      <c r="M108" s="88">
        <v>127.15788696</v>
      </c>
      <c r="N108" s="88">
        <v>6.4783507199999999</v>
      </c>
      <c r="O108" s="88">
        <v>127.872</v>
      </c>
      <c r="P108" s="88">
        <v>6.4</v>
      </c>
      <c r="Q108" s="88">
        <v>127.872</v>
      </c>
      <c r="R108" s="88">
        <v>6.4</v>
      </c>
      <c r="S108" s="88">
        <v>125.122</v>
      </c>
      <c r="T108" s="88">
        <v>6.7050000000000001</v>
      </c>
      <c r="U108" s="52"/>
      <c r="V108" s="53">
        <v>41466</v>
      </c>
      <c r="W108" s="88">
        <v>127.872</v>
      </c>
      <c r="X108" s="52"/>
      <c r="Y108" s="53">
        <v>41466</v>
      </c>
      <c r="Z108" s="92">
        <v>172500000000</v>
      </c>
    </row>
    <row r="109" spans="1:26" x14ac:dyDescent="0.25">
      <c r="A109" s="53">
        <v>41467</v>
      </c>
      <c r="B109" s="3" t="s">
        <v>1719</v>
      </c>
      <c r="C109" s="3" t="s">
        <v>1720</v>
      </c>
      <c r="D109" s="3" t="s">
        <v>1721</v>
      </c>
      <c r="E109" s="3" t="s">
        <v>1721</v>
      </c>
      <c r="F109" s="50">
        <v>272809850000</v>
      </c>
      <c r="G109" s="50">
        <v>197500000000</v>
      </c>
      <c r="H109" s="3">
        <v>56</v>
      </c>
      <c r="I109" s="3">
        <v>128.78200000000001</v>
      </c>
      <c r="J109" s="3">
        <v>6.3</v>
      </c>
      <c r="K109" s="3">
        <v>127.42</v>
      </c>
      <c r="L109" s="88">
        <v>6.4489999999999998</v>
      </c>
      <c r="M109" s="88">
        <v>128.46036961999999</v>
      </c>
      <c r="N109" s="88">
        <v>6.3354480999999998</v>
      </c>
      <c r="O109" s="88">
        <v>129.35300000000001</v>
      </c>
      <c r="P109" s="88">
        <v>6.2389999999999999</v>
      </c>
      <c r="Q109" s="88">
        <v>128.041</v>
      </c>
      <c r="R109" s="88">
        <v>6.3810000000000002</v>
      </c>
      <c r="S109" s="88">
        <v>127.872</v>
      </c>
      <c r="T109" s="88">
        <v>6.4</v>
      </c>
      <c r="U109" s="52"/>
      <c r="V109" s="53">
        <v>41467</v>
      </c>
      <c r="W109" s="88">
        <v>128.041</v>
      </c>
      <c r="X109" s="52"/>
      <c r="Y109" s="53">
        <v>41467</v>
      </c>
      <c r="Z109" s="92">
        <v>197500000000</v>
      </c>
    </row>
    <row r="110" spans="1:26" x14ac:dyDescent="0.25">
      <c r="A110" s="53">
        <v>41470</v>
      </c>
      <c r="B110" s="3" t="s">
        <v>1719</v>
      </c>
      <c r="C110" s="3" t="s">
        <v>1720</v>
      </c>
      <c r="D110" s="3" t="s">
        <v>1721</v>
      </c>
      <c r="E110" s="3" t="s">
        <v>1721</v>
      </c>
      <c r="F110" s="50">
        <v>252494394000</v>
      </c>
      <c r="G110" s="50">
        <v>183500000000</v>
      </c>
      <c r="H110" s="3">
        <v>47</v>
      </c>
      <c r="I110" s="3">
        <v>127.40900000000001</v>
      </c>
      <c r="J110" s="3">
        <v>6.4489999999999998</v>
      </c>
      <c r="K110" s="3">
        <v>127.036</v>
      </c>
      <c r="L110" s="88">
        <v>6.49</v>
      </c>
      <c r="M110" s="88">
        <v>127.8457248</v>
      </c>
      <c r="N110" s="88">
        <v>6.4010490500000001</v>
      </c>
      <c r="O110" s="88">
        <v>128.36000000000001</v>
      </c>
      <c r="P110" s="88">
        <v>6.3449999999999998</v>
      </c>
      <c r="Q110" s="88">
        <v>127.483</v>
      </c>
      <c r="R110" s="88">
        <v>6.44</v>
      </c>
      <c r="S110" s="88">
        <v>128.041</v>
      </c>
      <c r="T110" s="88">
        <v>6.3810000000000002</v>
      </c>
      <c r="U110" s="52"/>
      <c r="V110" s="53">
        <v>41470</v>
      </c>
      <c r="W110" s="88">
        <v>127.483</v>
      </c>
      <c r="X110" s="52"/>
      <c r="Y110" s="53">
        <v>41470</v>
      </c>
      <c r="Z110" s="92">
        <v>183500000000</v>
      </c>
    </row>
    <row r="111" spans="1:26" x14ac:dyDescent="0.25">
      <c r="A111" s="53">
        <v>41471</v>
      </c>
      <c r="B111" s="3" t="s">
        <v>1719</v>
      </c>
      <c r="C111" s="3" t="s">
        <v>1720</v>
      </c>
      <c r="D111" s="3" t="s">
        <v>1721</v>
      </c>
      <c r="E111" s="3" t="s">
        <v>1721</v>
      </c>
      <c r="F111" s="50">
        <v>222214327000</v>
      </c>
      <c r="G111" s="50">
        <v>161500000000</v>
      </c>
      <c r="H111" s="3">
        <v>37</v>
      </c>
      <c r="I111" s="3">
        <v>127.48699999999999</v>
      </c>
      <c r="J111" s="3">
        <v>6.44</v>
      </c>
      <c r="K111" s="3">
        <v>127.386</v>
      </c>
      <c r="L111" s="88">
        <v>6.4509999999999996</v>
      </c>
      <c r="M111" s="88">
        <v>127.81321053000001</v>
      </c>
      <c r="N111" s="88">
        <v>6.4041393199999996</v>
      </c>
      <c r="O111" s="88">
        <v>127.971</v>
      </c>
      <c r="P111" s="88">
        <v>6.3869999999999996</v>
      </c>
      <c r="Q111" s="88">
        <v>127.971</v>
      </c>
      <c r="R111" s="88">
        <v>6.3869999999999996</v>
      </c>
      <c r="S111" s="88">
        <v>127.483</v>
      </c>
      <c r="T111" s="88">
        <v>0</v>
      </c>
      <c r="U111" s="52"/>
      <c r="V111" s="53">
        <v>41471</v>
      </c>
      <c r="W111" s="88">
        <v>127.971</v>
      </c>
      <c r="X111" s="52"/>
      <c r="Y111" s="53">
        <v>41471</v>
      </c>
      <c r="Z111" s="92">
        <v>161500000000</v>
      </c>
    </row>
    <row r="112" spans="1:26" x14ac:dyDescent="0.25">
      <c r="A112" s="53">
        <v>41472</v>
      </c>
      <c r="B112" s="3" t="s">
        <v>1719</v>
      </c>
      <c r="C112" s="3" t="s">
        <v>1720</v>
      </c>
      <c r="D112" s="3" t="s">
        <v>1721</v>
      </c>
      <c r="E112" s="3" t="s">
        <v>1721</v>
      </c>
      <c r="F112" s="50">
        <v>107775551000</v>
      </c>
      <c r="G112" s="50">
        <v>78000000000</v>
      </c>
      <c r="H112" s="3">
        <v>24</v>
      </c>
      <c r="I112" s="3">
        <v>128.57499999999999</v>
      </c>
      <c r="J112" s="3">
        <v>6.32</v>
      </c>
      <c r="K112" s="3">
        <v>128.06899999999999</v>
      </c>
      <c r="L112" s="88">
        <v>6.375</v>
      </c>
      <c r="M112" s="88">
        <v>128.36558332999999</v>
      </c>
      <c r="N112" s="88">
        <v>6.34323718</v>
      </c>
      <c r="O112" s="88">
        <v>128.667</v>
      </c>
      <c r="P112" s="88">
        <v>6.31</v>
      </c>
      <c r="Q112" s="88">
        <v>128.06899999999999</v>
      </c>
      <c r="R112" s="88">
        <v>6.375</v>
      </c>
      <c r="S112" s="88">
        <v>127.971</v>
      </c>
      <c r="T112" s="88">
        <v>6.3869999999999996</v>
      </c>
      <c r="U112" s="52"/>
      <c r="V112" s="53">
        <v>41472</v>
      </c>
      <c r="W112" s="88">
        <v>128.06899999999999</v>
      </c>
      <c r="X112" s="52"/>
      <c r="Y112" s="53">
        <v>41472</v>
      </c>
      <c r="Z112" s="92">
        <v>78000000000</v>
      </c>
    </row>
    <row r="113" spans="1:26" x14ac:dyDescent="0.25">
      <c r="A113" s="53">
        <v>41473</v>
      </c>
      <c r="B113" s="3" t="s">
        <v>1719</v>
      </c>
      <c r="C113" s="3" t="s">
        <v>1720</v>
      </c>
      <c r="D113" s="3" t="s">
        <v>1721</v>
      </c>
      <c r="E113" s="3" t="s">
        <v>1721</v>
      </c>
      <c r="F113" s="50">
        <v>57666222000</v>
      </c>
      <c r="G113" s="50">
        <v>42000000000</v>
      </c>
      <c r="H113" s="3">
        <v>10</v>
      </c>
      <c r="I113" s="3">
        <v>127.661</v>
      </c>
      <c r="J113" s="3">
        <v>6.42</v>
      </c>
      <c r="K113" s="3">
        <v>127.206</v>
      </c>
      <c r="L113" s="88">
        <v>6.47</v>
      </c>
      <c r="M113" s="88">
        <v>127.46492857</v>
      </c>
      <c r="N113" s="88">
        <v>6.4414285700000002</v>
      </c>
      <c r="O113" s="88">
        <v>127.67</v>
      </c>
      <c r="P113" s="88">
        <v>6.4189999999999996</v>
      </c>
      <c r="Q113" s="88">
        <v>127.67</v>
      </c>
      <c r="R113" s="88">
        <v>6.4189999999999996</v>
      </c>
      <c r="S113" s="88">
        <v>128.06899999999999</v>
      </c>
      <c r="T113" s="88">
        <v>6.375</v>
      </c>
      <c r="U113" s="52"/>
      <c r="V113" s="53">
        <v>41473</v>
      </c>
      <c r="W113" s="88">
        <v>127.67</v>
      </c>
      <c r="X113" s="52"/>
      <c r="Y113" s="53">
        <v>41473</v>
      </c>
      <c r="Z113" s="92">
        <v>42000000000</v>
      </c>
    </row>
    <row r="114" spans="1:26" x14ac:dyDescent="0.25">
      <c r="A114" s="53">
        <v>41474</v>
      </c>
      <c r="B114" s="3" t="s">
        <v>1719</v>
      </c>
      <c r="C114" s="3" t="s">
        <v>1720</v>
      </c>
      <c r="D114" s="3" t="s">
        <v>1721</v>
      </c>
      <c r="E114" s="3" t="s">
        <v>1721</v>
      </c>
      <c r="F114" s="50">
        <v>72887270000</v>
      </c>
      <c r="G114" s="50">
        <v>53000000000</v>
      </c>
      <c r="H114" s="3">
        <v>15</v>
      </c>
      <c r="I114" s="3">
        <v>127.741</v>
      </c>
      <c r="J114" s="3">
        <v>6.41</v>
      </c>
      <c r="K114" s="3">
        <v>127.49299999999999</v>
      </c>
      <c r="L114" s="88">
        <v>6.4379999999999997</v>
      </c>
      <c r="M114" s="88">
        <v>127.66015093999999</v>
      </c>
      <c r="N114" s="88">
        <v>6.4196415099999999</v>
      </c>
      <c r="O114" s="88">
        <v>127.741</v>
      </c>
      <c r="P114" s="88">
        <v>6.41</v>
      </c>
      <c r="Q114" s="88">
        <v>127.584</v>
      </c>
      <c r="R114" s="88">
        <v>6.4279999999999999</v>
      </c>
      <c r="S114" s="88">
        <v>127.67</v>
      </c>
      <c r="T114" s="88">
        <v>6.4189999999999996</v>
      </c>
      <c r="U114" s="52"/>
      <c r="V114" s="53">
        <v>41474</v>
      </c>
      <c r="W114" s="88">
        <v>127.584</v>
      </c>
      <c r="X114" s="52"/>
      <c r="Y114" s="53">
        <v>41474</v>
      </c>
      <c r="Z114" s="92">
        <v>53000000000</v>
      </c>
    </row>
    <row r="115" spans="1:26" x14ac:dyDescent="0.25">
      <c r="A115" s="53">
        <v>41477</v>
      </c>
      <c r="B115" s="3" t="s">
        <v>1719</v>
      </c>
      <c r="C115" s="3" t="s">
        <v>1720</v>
      </c>
      <c r="D115" s="3" t="s">
        <v>1721</v>
      </c>
      <c r="E115" s="3" t="s">
        <v>1721</v>
      </c>
      <c r="F115" s="50">
        <v>242119756000</v>
      </c>
      <c r="G115" s="50">
        <v>175500000000</v>
      </c>
      <c r="H115" s="3">
        <v>51</v>
      </c>
      <c r="I115" s="3">
        <v>127.82</v>
      </c>
      <c r="J115" s="3">
        <v>6.4</v>
      </c>
      <c r="K115" s="3">
        <v>127.729</v>
      </c>
      <c r="L115" s="88">
        <v>6.41</v>
      </c>
      <c r="M115" s="88">
        <v>128.01477492999999</v>
      </c>
      <c r="N115" s="88">
        <v>6.3793333299999997</v>
      </c>
      <c r="O115" s="88">
        <v>128.286</v>
      </c>
      <c r="P115" s="88">
        <v>6.35</v>
      </c>
      <c r="Q115" s="88">
        <v>128.095</v>
      </c>
      <c r="R115" s="88">
        <v>6.37</v>
      </c>
      <c r="S115" s="88">
        <v>0</v>
      </c>
      <c r="T115" s="88">
        <v>0</v>
      </c>
      <c r="U115" s="52"/>
      <c r="V115" s="53">
        <v>41477</v>
      </c>
      <c r="W115" s="88">
        <v>128.095</v>
      </c>
      <c r="X115" s="52"/>
      <c r="Y115" s="53">
        <v>41477</v>
      </c>
      <c r="Z115" s="92">
        <v>175500000000</v>
      </c>
    </row>
    <row r="116" spans="1:26" x14ac:dyDescent="0.25">
      <c r="A116" s="53">
        <v>41478</v>
      </c>
      <c r="B116" s="3" t="s">
        <v>1719</v>
      </c>
      <c r="C116" s="3" t="s">
        <v>1720</v>
      </c>
      <c r="D116" s="3" t="s">
        <v>1721</v>
      </c>
      <c r="E116" s="3" t="s">
        <v>1721</v>
      </c>
      <c r="F116" s="50">
        <v>149848519000</v>
      </c>
      <c r="G116" s="50">
        <v>109000000000</v>
      </c>
      <c r="H116" s="3">
        <v>26</v>
      </c>
      <c r="I116" s="3">
        <v>128.09100000000001</v>
      </c>
      <c r="J116" s="3">
        <v>6.37</v>
      </c>
      <c r="K116" s="3">
        <v>126.202</v>
      </c>
      <c r="L116" s="88">
        <v>6.5789999999999997</v>
      </c>
      <c r="M116" s="88">
        <v>127.5031055</v>
      </c>
      <c r="N116" s="88">
        <v>6.4350091699999998</v>
      </c>
      <c r="O116" s="88">
        <v>128.09100000000001</v>
      </c>
      <c r="P116" s="88">
        <v>6.37</v>
      </c>
      <c r="Q116" s="88">
        <v>126.202</v>
      </c>
      <c r="R116" s="88">
        <v>6.5789999999999997</v>
      </c>
      <c r="S116" s="88">
        <v>128.095</v>
      </c>
      <c r="T116" s="88">
        <v>6.37</v>
      </c>
      <c r="U116" s="52"/>
      <c r="V116" s="53">
        <v>41478</v>
      </c>
      <c r="W116" s="88">
        <v>126.202</v>
      </c>
      <c r="X116" s="52"/>
      <c r="Y116" s="53">
        <v>41478</v>
      </c>
      <c r="Z116" s="92">
        <v>109000000000</v>
      </c>
    </row>
    <row r="117" spans="1:26" x14ac:dyDescent="0.25">
      <c r="A117" s="53">
        <v>41479</v>
      </c>
      <c r="B117" s="3" t="s">
        <v>1719</v>
      </c>
      <c r="C117" s="3" t="s">
        <v>1720</v>
      </c>
      <c r="D117" s="3" t="s">
        <v>1721</v>
      </c>
      <c r="E117" s="3" t="s">
        <v>1721</v>
      </c>
      <c r="F117" s="50">
        <v>80832780000</v>
      </c>
      <c r="G117" s="50">
        <v>64500000000</v>
      </c>
      <c r="H117" s="3">
        <v>21</v>
      </c>
      <c r="I117" s="3">
        <v>125.645</v>
      </c>
      <c r="J117" s="3">
        <v>6.64</v>
      </c>
      <c r="K117" s="3">
        <v>125.111</v>
      </c>
      <c r="L117" s="88">
        <v>6.7</v>
      </c>
      <c r="M117" s="88">
        <v>125.32213953</v>
      </c>
      <c r="N117" s="88">
        <v>6.6769379799999999</v>
      </c>
      <c r="O117" s="88">
        <v>125.85899999999999</v>
      </c>
      <c r="P117" s="88">
        <v>6.617</v>
      </c>
      <c r="Q117" s="88">
        <v>125.111</v>
      </c>
      <c r="R117" s="88">
        <v>6.7</v>
      </c>
      <c r="S117" s="88">
        <v>0</v>
      </c>
      <c r="T117" s="88">
        <v>0</v>
      </c>
      <c r="U117" s="52"/>
      <c r="V117" s="53">
        <v>41479</v>
      </c>
      <c r="W117" s="88">
        <v>125.111</v>
      </c>
      <c r="X117" s="52"/>
      <c r="Y117" s="53">
        <v>41479</v>
      </c>
      <c r="Z117" s="92">
        <v>64500000000</v>
      </c>
    </row>
    <row r="118" spans="1:26" x14ac:dyDescent="0.25">
      <c r="A118" s="53">
        <v>41480</v>
      </c>
      <c r="B118" s="3" t="s">
        <v>1719</v>
      </c>
      <c r="C118" s="3" t="s">
        <v>1720</v>
      </c>
      <c r="D118" s="3" t="s">
        <v>1721</v>
      </c>
      <c r="E118" s="3" t="s">
        <v>1721</v>
      </c>
      <c r="F118" s="50">
        <v>78238185000</v>
      </c>
      <c r="G118" s="50">
        <v>62500000000</v>
      </c>
      <c r="H118" s="3">
        <v>17</v>
      </c>
      <c r="I118" s="3">
        <v>124.759</v>
      </c>
      <c r="J118" s="3">
        <v>6.74</v>
      </c>
      <c r="K118" s="3">
        <v>124.759</v>
      </c>
      <c r="L118" s="88">
        <v>6.74</v>
      </c>
      <c r="M118" s="88">
        <v>125.153696</v>
      </c>
      <c r="N118" s="88">
        <v>6.6954560000000001</v>
      </c>
      <c r="O118" s="88">
        <v>125.54</v>
      </c>
      <c r="P118" s="88">
        <v>6.6520000000000001</v>
      </c>
      <c r="Q118" s="88">
        <v>125.38</v>
      </c>
      <c r="R118" s="88">
        <v>6.67</v>
      </c>
      <c r="S118" s="88">
        <v>125.111</v>
      </c>
      <c r="T118" s="88">
        <v>0</v>
      </c>
      <c r="U118" s="52"/>
      <c r="V118" s="53">
        <v>41480</v>
      </c>
      <c r="W118" s="88">
        <v>125.38</v>
      </c>
      <c r="X118" s="52"/>
      <c r="Y118" s="53">
        <v>41480</v>
      </c>
      <c r="Z118" s="92">
        <v>62500000000</v>
      </c>
    </row>
    <row r="119" spans="1:26" x14ac:dyDescent="0.25">
      <c r="A119" s="53">
        <v>41481</v>
      </c>
      <c r="B119" s="3" t="s">
        <v>1719</v>
      </c>
      <c r="C119" s="3" t="s">
        <v>1720</v>
      </c>
      <c r="D119" s="3" t="s">
        <v>1721</v>
      </c>
      <c r="E119" s="3" t="s">
        <v>1721</v>
      </c>
      <c r="F119" s="50">
        <v>117307868000</v>
      </c>
      <c r="G119" s="50">
        <v>93500000000</v>
      </c>
      <c r="H119" s="3">
        <v>29</v>
      </c>
      <c r="I119" s="3">
        <v>125.813</v>
      </c>
      <c r="J119" s="3">
        <v>6.62</v>
      </c>
      <c r="K119" s="3">
        <v>125.012</v>
      </c>
      <c r="L119" s="88">
        <v>6.71</v>
      </c>
      <c r="M119" s="88">
        <v>125.40816043</v>
      </c>
      <c r="N119" s="88">
        <v>6.6661336899999997</v>
      </c>
      <c r="O119" s="88">
        <v>125.813</v>
      </c>
      <c r="P119" s="88">
        <v>6.62</v>
      </c>
      <c r="Q119" s="88">
        <v>125.304</v>
      </c>
      <c r="R119" s="88">
        <v>6.6779999999999999</v>
      </c>
      <c r="S119" s="88">
        <v>125.38</v>
      </c>
      <c r="T119" s="88">
        <v>0</v>
      </c>
      <c r="U119" s="52"/>
      <c r="V119" s="53">
        <v>41481</v>
      </c>
      <c r="W119" s="88">
        <v>125.304</v>
      </c>
      <c r="X119" s="52"/>
      <c r="Y119" s="53">
        <v>41481</v>
      </c>
      <c r="Z119" s="92">
        <v>93500000000</v>
      </c>
    </row>
    <row r="120" spans="1:26" x14ac:dyDescent="0.25">
      <c r="A120" s="53">
        <v>41484</v>
      </c>
      <c r="B120" s="3" t="s">
        <v>1719</v>
      </c>
      <c r="C120" s="3" t="s">
        <v>1720</v>
      </c>
      <c r="D120" s="3" t="s">
        <v>1721</v>
      </c>
      <c r="E120" s="3" t="s">
        <v>1721</v>
      </c>
      <c r="F120" s="50">
        <v>213019250000</v>
      </c>
      <c r="G120" s="50">
        <v>170500000000</v>
      </c>
      <c r="H120" s="3">
        <v>50</v>
      </c>
      <c r="I120" s="3">
        <v>125.096</v>
      </c>
      <c r="J120" s="3">
        <v>6.6989999999999998</v>
      </c>
      <c r="K120" s="3">
        <v>124.511</v>
      </c>
      <c r="L120" s="88">
        <v>6.7649999999999997</v>
      </c>
      <c r="M120" s="88">
        <v>124.80097653999999</v>
      </c>
      <c r="N120" s="88">
        <v>6.7328768300000004</v>
      </c>
      <c r="O120" s="88">
        <v>125.096</v>
      </c>
      <c r="P120" s="88">
        <v>6.6989999999999998</v>
      </c>
      <c r="Q120" s="88">
        <v>124.563</v>
      </c>
      <c r="R120" s="88">
        <v>6.76</v>
      </c>
      <c r="S120" s="88">
        <v>125.304</v>
      </c>
      <c r="T120" s="88">
        <v>6.6779999999999999</v>
      </c>
      <c r="U120" s="52"/>
      <c r="V120" s="53">
        <v>41484</v>
      </c>
      <c r="W120" s="88">
        <v>124.563</v>
      </c>
      <c r="X120" s="52"/>
      <c r="Y120" s="53">
        <v>41484</v>
      </c>
      <c r="Z120" s="92">
        <v>170500000000</v>
      </c>
    </row>
    <row r="121" spans="1:26" x14ac:dyDescent="0.25">
      <c r="A121" s="53">
        <v>41485</v>
      </c>
      <c r="B121" s="3" t="s">
        <v>1719</v>
      </c>
      <c r="C121" s="3" t="s">
        <v>1720</v>
      </c>
      <c r="D121" s="3" t="s">
        <v>1721</v>
      </c>
      <c r="E121" s="3" t="s">
        <v>1721</v>
      </c>
      <c r="F121" s="50">
        <v>2499728000</v>
      </c>
      <c r="G121" s="50">
        <v>2000000000</v>
      </c>
      <c r="H121" s="3">
        <v>1</v>
      </c>
      <c r="I121" s="3">
        <v>124.822</v>
      </c>
      <c r="J121" s="3">
        <v>6.73</v>
      </c>
      <c r="K121" s="3">
        <v>124.822</v>
      </c>
      <c r="L121" s="88">
        <v>6.73</v>
      </c>
      <c r="M121" s="88">
        <v>124.822</v>
      </c>
      <c r="N121" s="88">
        <v>6.73</v>
      </c>
      <c r="O121" s="88">
        <v>124.822</v>
      </c>
      <c r="P121" s="88">
        <v>6.73</v>
      </c>
      <c r="Q121" s="88">
        <v>124.822</v>
      </c>
      <c r="R121" s="88">
        <v>6.73</v>
      </c>
      <c r="S121" s="88">
        <v>124.563</v>
      </c>
      <c r="T121" s="88">
        <v>6.76</v>
      </c>
      <c r="U121" s="52"/>
      <c r="V121" s="53">
        <v>41485</v>
      </c>
      <c r="W121" s="88">
        <v>124.822</v>
      </c>
      <c r="X121" s="52"/>
      <c r="Y121" s="53">
        <v>41485</v>
      </c>
      <c r="Z121" s="92">
        <v>2000000000</v>
      </c>
    </row>
    <row r="122" spans="1:26" x14ac:dyDescent="0.25">
      <c r="A122" s="53">
        <v>41486</v>
      </c>
      <c r="B122" s="3" t="s">
        <v>1719</v>
      </c>
      <c r="C122" s="3" t="s">
        <v>1720</v>
      </c>
      <c r="D122" s="3" t="s">
        <v>1721</v>
      </c>
      <c r="E122" s="3" t="s">
        <v>1721</v>
      </c>
      <c r="F122" s="50">
        <v>41993172000</v>
      </c>
      <c r="G122" s="50">
        <v>34000000000</v>
      </c>
      <c r="H122" s="3">
        <v>13</v>
      </c>
      <c r="I122" s="3">
        <v>123.233</v>
      </c>
      <c r="J122" s="3">
        <v>6.91</v>
      </c>
      <c r="K122" s="3">
        <v>123.05</v>
      </c>
      <c r="L122" s="88">
        <v>6.9320000000000004</v>
      </c>
      <c r="M122" s="88">
        <v>123.31752941000001</v>
      </c>
      <c r="N122" s="88">
        <v>6.9010588200000003</v>
      </c>
      <c r="O122" s="88">
        <v>123.658</v>
      </c>
      <c r="P122" s="88">
        <v>6.8620000000000001</v>
      </c>
      <c r="Q122" s="88">
        <v>123.658</v>
      </c>
      <c r="R122" s="88">
        <v>6.8620000000000001</v>
      </c>
      <c r="S122" s="88">
        <v>124.822</v>
      </c>
      <c r="T122" s="88">
        <v>0</v>
      </c>
      <c r="U122" s="52"/>
      <c r="V122" s="53">
        <v>41486</v>
      </c>
      <c r="W122" s="88">
        <v>123.658</v>
      </c>
      <c r="X122" s="52"/>
      <c r="Y122" s="53">
        <v>41486</v>
      </c>
      <c r="Z122" s="92">
        <v>34000000000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04"/>
  <sheetViews>
    <sheetView topLeftCell="A190" zoomScaleNormal="100" workbookViewId="0">
      <selection activeCell="D208" sqref="D208"/>
    </sheetView>
  </sheetViews>
  <sheetFormatPr baseColWidth="10" defaultRowHeight="15" x14ac:dyDescent="0.25"/>
  <cols>
    <col min="1" max="1" width="37.140625" style="16" bestFit="1" customWidth="1"/>
    <col min="2" max="2" width="14.42578125" style="16" bestFit="1" customWidth="1"/>
    <col min="3" max="3" width="14.42578125" style="16" customWidth="1"/>
    <col min="4" max="4" width="16.7109375" bestFit="1" customWidth="1"/>
    <col min="5" max="5" width="16" customWidth="1"/>
    <col min="6" max="6" width="12.42578125" bestFit="1" customWidth="1"/>
    <col min="7" max="7" width="13.5703125" bestFit="1" customWidth="1"/>
    <col min="8" max="8" width="12.42578125" bestFit="1" customWidth="1"/>
    <col min="9" max="9" width="13.5703125" bestFit="1" customWidth="1"/>
    <col min="10" max="10" width="12.5703125" bestFit="1" customWidth="1"/>
    <col min="11" max="11" width="14.140625" bestFit="1" customWidth="1"/>
    <col min="12" max="12" width="12.42578125" bestFit="1" customWidth="1"/>
    <col min="13" max="13" width="13.42578125" bestFit="1" customWidth="1"/>
    <col min="14" max="14" width="12.5703125" bestFit="1" customWidth="1"/>
    <col min="15" max="15" width="13.42578125" bestFit="1" customWidth="1"/>
    <col min="16" max="16" width="12.42578125" bestFit="1" customWidth="1"/>
    <col min="17" max="17" width="13.5703125" bestFit="1" customWidth="1"/>
    <col min="18" max="18" width="18.42578125" bestFit="1" customWidth="1"/>
    <col min="19" max="19" width="13.5703125" bestFit="1" customWidth="1"/>
    <col min="20" max="21" width="13.5703125" customWidth="1"/>
    <col min="23" max="23" width="14.42578125" bestFit="1" customWidth="1"/>
    <col min="24" max="24" width="14" bestFit="1" customWidth="1"/>
    <col min="25" max="26" width="14.5703125" bestFit="1" customWidth="1"/>
    <col min="31" max="31" width="13.140625" bestFit="1" customWidth="1"/>
  </cols>
  <sheetData>
    <row r="1" spans="1:32" x14ac:dyDescent="0.25">
      <c r="A1" s="65"/>
      <c r="B1" s="200" t="s">
        <v>1685</v>
      </c>
      <c r="C1" s="200"/>
      <c r="D1" s="211" t="s">
        <v>1786</v>
      </c>
      <c r="E1" s="211"/>
      <c r="F1" s="200" t="s">
        <v>1687</v>
      </c>
      <c r="G1" s="200"/>
      <c r="H1" s="211" t="s">
        <v>1688</v>
      </c>
      <c r="I1" s="211"/>
      <c r="J1" s="200" t="s">
        <v>1690</v>
      </c>
      <c r="K1" s="200"/>
      <c r="L1" s="200" t="s">
        <v>1692</v>
      </c>
      <c r="M1" s="200"/>
      <c r="N1" s="211" t="s">
        <v>1694</v>
      </c>
      <c r="O1" s="211"/>
      <c r="P1" s="200" t="s">
        <v>1696</v>
      </c>
      <c r="Q1" s="200"/>
      <c r="R1" s="200" t="s">
        <v>1719</v>
      </c>
      <c r="S1" s="200"/>
      <c r="T1" s="212" t="s">
        <v>1777</v>
      </c>
      <c r="U1" s="213"/>
    </row>
    <row r="2" spans="1:32" x14ac:dyDescent="0.25">
      <c r="A2" s="95" t="s">
        <v>1738</v>
      </c>
      <c r="B2" s="73" t="s">
        <v>30</v>
      </c>
      <c r="C2" s="73" t="s">
        <v>1697</v>
      </c>
      <c r="D2" s="73" t="s">
        <v>30</v>
      </c>
      <c r="E2" s="73" t="s">
        <v>1697</v>
      </c>
      <c r="F2" s="73" t="s">
        <v>30</v>
      </c>
      <c r="G2" s="73" t="s">
        <v>1697</v>
      </c>
      <c r="H2" s="73" t="s">
        <v>30</v>
      </c>
      <c r="I2" s="73" t="s">
        <v>1697</v>
      </c>
      <c r="J2" s="73" t="s">
        <v>30</v>
      </c>
      <c r="K2" s="73" t="s">
        <v>1697</v>
      </c>
      <c r="L2" s="73" t="s">
        <v>30</v>
      </c>
      <c r="M2" s="73" t="s">
        <v>1697</v>
      </c>
      <c r="N2" s="73" t="s">
        <v>30</v>
      </c>
      <c r="O2" s="73" t="s">
        <v>1697</v>
      </c>
      <c r="P2" s="73" t="s">
        <v>30</v>
      </c>
      <c r="Q2" s="73" t="s">
        <v>1697</v>
      </c>
      <c r="R2" s="73" t="s">
        <v>1722</v>
      </c>
      <c r="S2" s="73" t="s">
        <v>1697</v>
      </c>
      <c r="T2" s="73" t="s">
        <v>1722</v>
      </c>
      <c r="U2" s="73" t="s">
        <v>1697</v>
      </c>
      <c r="V2" s="16"/>
    </row>
    <row r="3" spans="1:32" x14ac:dyDescent="0.25">
      <c r="A3" s="17">
        <v>41311</v>
      </c>
      <c r="B3" s="20">
        <v>30580</v>
      </c>
      <c r="C3" s="20"/>
      <c r="J3" s="19">
        <f>VLOOKUP(A3,ECOPETROL!$M$3:$N$122,2)</f>
        <v>5600</v>
      </c>
      <c r="K3" s="19"/>
      <c r="L3" s="21">
        <f>VLOOKUP(A3,EXITO!$M$3:$N$122,2)</f>
        <v>34300</v>
      </c>
      <c r="M3" s="21"/>
      <c r="N3" s="21">
        <f>VLOOKUP(A3,ISAGEN!$M$3:$N$122,2)</f>
        <v>2480</v>
      </c>
      <c r="O3" s="21"/>
      <c r="P3" s="21">
        <f>VLOOKUP(A3,'GRUPO AVAL'!$M$3:$N$122,2)</f>
        <v>1290</v>
      </c>
    </row>
    <row r="4" spans="1:32" x14ac:dyDescent="0.25">
      <c r="A4" s="17">
        <v>41312</v>
      </c>
      <c r="B4" s="20">
        <v>30480</v>
      </c>
      <c r="C4" s="89">
        <f>LN(B4/B3)</f>
        <v>-3.2754696824707583E-3</v>
      </c>
      <c r="J4" s="19">
        <f>VLOOKUP(A4,ECOPETROL!$M$3:$N$122,2)</f>
        <v>5510</v>
      </c>
      <c r="K4" s="23">
        <f>LN(J4/J3)</f>
        <v>-1.6201974576280486E-2</v>
      </c>
      <c r="L4" s="21">
        <f>VLOOKUP(A4,EXITO!$M$3:$N$122,2)</f>
        <v>34860</v>
      </c>
      <c r="M4" s="23">
        <f>LN(L4/L3)</f>
        <v>1.6194685919980606E-2</v>
      </c>
      <c r="N4" s="21">
        <f>VLOOKUP(A4,ISAGEN!$M$3:$N$122,2)</f>
        <v>2495</v>
      </c>
      <c r="O4" s="23">
        <f>LN(N4/N3)</f>
        <v>6.0301690265912311E-3</v>
      </c>
      <c r="P4" s="21">
        <f>VLOOKUP(A4,'GRUPO AVAL'!$M$3:$N$122,2)</f>
        <v>1275</v>
      </c>
      <c r="Q4" s="23">
        <f>LN(P4/P3)</f>
        <v>-1.1696039763191298E-2</v>
      </c>
      <c r="R4" s="23">
        <f>VLOOKUP(A3,TFIT16240724!$V$2:$W$122,2)</f>
        <v>141.46799999999999</v>
      </c>
      <c r="T4">
        <f>VLOOKUP(A3,IGBC!$K$2:$L$118,2)</f>
        <v>15194.72</v>
      </c>
    </row>
    <row r="5" spans="1:32" x14ac:dyDescent="0.25">
      <c r="A5" s="17">
        <v>41313</v>
      </c>
      <c r="B5" s="20">
        <v>30220</v>
      </c>
      <c r="C5" s="89">
        <f t="shared" ref="C5:C68" si="0">LN(B5/B4)</f>
        <v>-8.5667739738519606E-3</v>
      </c>
      <c r="J5" s="19">
        <f>VLOOKUP(A5,ECOPETROL!$M$3:$N$122,2)</f>
        <v>5500</v>
      </c>
      <c r="K5" s="23">
        <f t="shared" ref="K5:K68" si="1">LN(J5/J4)</f>
        <v>-1.816530926397894E-3</v>
      </c>
      <c r="L5" s="21">
        <f>VLOOKUP(A5,EXITO!$M$3:$N$122,2)</f>
        <v>35020</v>
      </c>
      <c r="M5" s="23">
        <f t="shared" ref="M5:M68" si="2">LN(L5/L4)</f>
        <v>4.5792867658308615E-3</v>
      </c>
      <c r="N5" s="21">
        <f>VLOOKUP(A5,ISAGEN!$M$3:$N$122,2)</f>
        <v>2485</v>
      </c>
      <c r="O5" s="23">
        <f t="shared" ref="O5:O68" si="3">LN(N5/N4)</f>
        <v>-4.0160696548899432E-3</v>
      </c>
      <c r="P5" s="21">
        <f>VLOOKUP(A5,'GRUPO AVAL'!$M$3:$N$122,2)</f>
        <v>1270</v>
      </c>
      <c r="Q5" s="23">
        <f t="shared" ref="Q5:Q68" si="4">LN(P5/P4)</f>
        <v>-3.9292781398895501E-3</v>
      </c>
      <c r="R5" s="23">
        <f>VLOOKUP(A4,TFIT16240724!$V$2:$W$122,2)</f>
        <v>141.785</v>
      </c>
      <c r="S5">
        <f>LN(R5/R4)</f>
        <v>2.2382826119765691E-3</v>
      </c>
      <c r="T5">
        <f>VLOOKUP(A4,IGBC!$K$2:$L$118,2)</f>
        <v>15171.53</v>
      </c>
      <c r="U5">
        <f>LN(T5/T4)</f>
        <v>-1.5273538555570115E-3</v>
      </c>
    </row>
    <row r="6" spans="1:32" x14ac:dyDescent="0.25">
      <c r="A6" s="17">
        <v>41316</v>
      </c>
      <c r="B6" s="20">
        <v>29300</v>
      </c>
      <c r="C6" s="89">
        <f t="shared" si="0"/>
        <v>-3.0916440821571863E-2</v>
      </c>
      <c r="J6" s="19">
        <f>VLOOKUP(A6,ECOPETROL!$M$3:$N$122,2)</f>
        <v>5440</v>
      </c>
      <c r="K6" s="23">
        <f t="shared" si="1"/>
        <v>-1.0969031370573933E-2</v>
      </c>
      <c r="L6" s="21">
        <f>VLOOKUP(A6,EXITO!$M$3:$N$122,2)</f>
        <v>35440</v>
      </c>
      <c r="M6" s="23">
        <f t="shared" si="2"/>
        <v>1.1921798879174337E-2</v>
      </c>
      <c r="N6" s="21">
        <f>VLOOKUP(A6,ISAGEN!$M$3:$N$122,2)</f>
        <v>2500</v>
      </c>
      <c r="O6" s="23">
        <f t="shared" si="3"/>
        <v>6.0180723255629448E-3</v>
      </c>
      <c r="P6" s="21">
        <f>VLOOKUP(A6,'GRUPO AVAL'!$M$3:$N$122,2)</f>
        <v>1280</v>
      </c>
      <c r="Q6" s="23">
        <f t="shared" si="4"/>
        <v>7.8431774610258787E-3</v>
      </c>
      <c r="R6" s="23">
        <f>VLOOKUP(A5,TFIT16240724!$V$2:$W$122,2)</f>
        <v>141.67099999999999</v>
      </c>
      <c r="S6">
        <f t="shared" ref="S6:S69" si="5">LN(R6/R5)</f>
        <v>-8.0435768617653433E-4</v>
      </c>
      <c r="T6">
        <f>VLOOKUP(A5,IGBC!$K$2:$L$118,2)</f>
        <v>15042.55</v>
      </c>
      <c r="U6">
        <f t="shared" ref="U6:U69" si="6">LN(T6/T5)</f>
        <v>-8.5377932068176621E-3</v>
      </c>
      <c r="W6" s="201" t="s">
        <v>1708</v>
      </c>
      <c r="X6" s="201"/>
      <c r="Y6" s="201"/>
      <c r="Z6" s="201"/>
      <c r="AA6" s="201"/>
      <c r="AB6" s="201"/>
      <c r="AC6" s="201"/>
      <c r="AD6" s="201"/>
      <c r="AE6" s="201"/>
    </row>
    <row r="7" spans="1:32" x14ac:dyDescent="0.25">
      <c r="A7" s="17">
        <v>41317</v>
      </c>
      <c r="B7" s="20">
        <v>29380</v>
      </c>
      <c r="C7" s="89">
        <f t="shared" si="0"/>
        <v>2.7266547227097087E-3</v>
      </c>
      <c r="J7" s="19">
        <f>VLOOKUP(A7,ECOPETROL!$M$3:$N$122,2)</f>
        <v>5420</v>
      </c>
      <c r="K7" s="23">
        <f t="shared" si="1"/>
        <v>-3.6832454162964048E-3</v>
      </c>
      <c r="L7" s="21">
        <f>VLOOKUP(A7,EXITO!$M$3:$N$122,2)</f>
        <v>35100</v>
      </c>
      <c r="M7" s="23">
        <f t="shared" si="2"/>
        <v>-9.6399952650600956E-3</v>
      </c>
      <c r="N7" s="21">
        <f>VLOOKUP(A7,ISAGEN!$M$3:$N$122,2)</f>
        <v>2505</v>
      </c>
      <c r="O7" s="23">
        <f t="shared" si="3"/>
        <v>1.9980026626730579E-3</v>
      </c>
      <c r="P7" s="21">
        <f>VLOOKUP(A7,'GRUPO AVAL'!$M$3:$N$122,2)</f>
        <v>1285</v>
      </c>
      <c r="Q7" s="23">
        <f t="shared" si="4"/>
        <v>3.8986404156573229E-3</v>
      </c>
      <c r="R7" s="23">
        <f>VLOOKUP(A6,TFIT16240724!$V$2:$W$122,2)</f>
        <v>141.744</v>
      </c>
      <c r="S7">
        <f t="shared" si="5"/>
        <v>5.1514564588583511E-4</v>
      </c>
      <c r="T7">
        <f>VLOOKUP(A6,IGBC!$K$2:$L$118,2)</f>
        <v>15023.23</v>
      </c>
      <c r="U7">
        <f t="shared" si="6"/>
        <v>-1.2851822011087297E-3</v>
      </c>
      <c r="W7" s="201"/>
      <c r="X7" s="201"/>
      <c r="Y7" s="201"/>
      <c r="Z7" s="201"/>
      <c r="AA7" s="201"/>
      <c r="AB7" s="201"/>
      <c r="AC7" s="201"/>
      <c r="AD7" s="201"/>
      <c r="AE7" s="201"/>
    </row>
    <row r="8" spans="1:32" x14ac:dyDescent="0.25">
      <c r="A8" s="17">
        <v>41318</v>
      </c>
      <c r="B8" s="20">
        <v>29720</v>
      </c>
      <c r="C8" s="89">
        <f t="shared" si="0"/>
        <v>1.1506049103827137E-2</v>
      </c>
      <c r="J8" s="19">
        <f>VLOOKUP(A8,ECOPETROL!$M$3:$N$122,2)</f>
        <v>5430</v>
      </c>
      <c r="K8" s="23">
        <f t="shared" si="1"/>
        <v>1.8433184942893146E-3</v>
      </c>
      <c r="L8" s="21">
        <f>VLOOKUP(A8,EXITO!$M$3:$N$122,2)</f>
        <v>34980</v>
      </c>
      <c r="M8" s="23">
        <f t="shared" si="2"/>
        <v>-3.4246608813641032E-3</v>
      </c>
      <c r="N8" s="21">
        <f>VLOOKUP(A8,ISAGEN!$M$3:$N$122,2)</f>
        <v>2535</v>
      </c>
      <c r="O8" s="23">
        <f t="shared" si="3"/>
        <v>1.1904902506318458E-2</v>
      </c>
      <c r="P8" s="21">
        <f>VLOOKUP(A8,'GRUPO AVAL'!$M$3:$N$122,2)</f>
        <v>1285</v>
      </c>
      <c r="Q8" s="23">
        <f t="shared" si="4"/>
        <v>0</v>
      </c>
      <c r="R8" s="23">
        <f>VLOOKUP(A7,TFIT16240724!$V$2:$W$122,2)</f>
        <v>142.08199999999999</v>
      </c>
      <c r="S8">
        <f t="shared" si="5"/>
        <v>2.3817420516858939E-3</v>
      </c>
      <c r="T8">
        <f>VLOOKUP(A7,IGBC!$K$2:$L$118,2)</f>
        <v>14891.01</v>
      </c>
      <c r="U8">
        <f t="shared" si="6"/>
        <v>-8.839994666894951E-3</v>
      </c>
      <c r="W8" t="s">
        <v>1768</v>
      </c>
      <c r="X8" t="s">
        <v>1769</v>
      </c>
      <c r="Y8" t="s">
        <v>1769</v>
      </c>
      <c r="Z8" t="s">
        <v>1769</v>
      </c>
      <c r="AA8" t="s">
        <v>1768</v>
      </c>
      <c r="AB8" t="s">
        <v>1768</v>
      </c>
      <c r="AC8" t="s">
        <v>1768</v>
      </c>
      <c r="AD8" t="s">
        <v>1768</v>
      </c>
      <c r="AE8" t="s">
        <v>1794</v>
      </c>
    </row>
    <row r="9" spans="1:32" x14ac:dyDescent="0.25">
      <c r="A9" s="17">
        <v>41319</v>
      </c>
      <c r="B9" s="20">
        <v>29960</v>
      </c>
      <c r="C9" s="89">
        <f t="shared" si="0"/>
        <v>8.0429387994602284E-3</v>
      </c>
      <c r="D9" s="18">
        <v>2913.1959820000002</v>
      </c>
      <c r="E9" s="18"/>
      <c r="F9" s="18">
        <v>4781.2794089999998</v>
      </c>
      <c r="G9" s="18"/>
      <c r="H9" s="18">
        <v>3646.8474609999998</v>
      </c>
      <c r="I9" s="18"/>
      <c r="J9" s="19">
        <f>VLOOKUP(A9,ECOPETROL!$M$3:$N$122,2)</f>
        <v>5450</v>
      </c>
      <c r="K9" s="23">
        <f t="shared" si="1"/>
        <v>3.6764747293086273E-3</v>
      </c>
      <c r="L9" s="21">
        <f>VLOOKUP(A9,EXITO!$M$3:$N$122,2)</f>
        <v>34760</v>
      </c>
      <c r="M9" s="23">
        <f t="shared" si="2"/>
        <v>-6.309169193264721E-3</v>
      </c>
      <c r="N9" s="21">
        <f>VLOOKUP(A9,ISAGEN!$M$3:$N$122,2)</f>
        <v>2520</v>
      </c>
      <c r="O9" s="23">
        <f t="shared" si="3"/>
        <v>-5.9347355198145777E-3</v>
      </c>
      <c r="P9" s="21">
        <f>VLOOKUP(A9,'GRUPO AVAL'!$M$3:$N$122,2)</f>
        <v>1285</v>
      </c>
      <c r="Q9" s="23">
        <f t="shared" si="4"/>
        <v>0</v>
      </c>
      <c r="R9" s="23">
        <f>VLOOKUP(A8,TFIT16240724!$V$2:$W$122,2)</f>
        <v>141.97900000000001</v>
      </c>
      <c r="S9">
        <f t="shared" si="5"/>
        <v>-7.2519638045372235E-4</v>
      </c>
      <c r="T9">
        <f>VLOOKUP(A8,IGBC!$K$2:$L$118,2)</f>
        <v>14928.81</v>
      </c>
      <c r="U9">
        <f t="shared" si="6"/>
        <v>2.5352279286893951E-3</v>
      </c>
      <c r="W9" t="s">
        <v>1685</v>
      </c>
      <c r="X9" t="s">
        <v>1786</v>
      </c>
      <c r="Y9" t="s">
        <v>1687</v>
      </c>
      <c r="Z9" t="s">
        <v>1688</v>
      </c>
      <c r="AA9" t="s">
        <v>1690</v>
      </c>
      <c r="AB9" t="s">
        <v>1692</v>
      </c>
      <c r="AC9" t="s">
        <v>1694</v>
      </c>
      <c r="AD9" t="s">
        <v>1696</v>
      </c>
      <c r="AE9" t="s">
        <v>1719</v>
      </c>
      <c r="AF9" s="1" t="s">
        <v>1777</v>
      </c>
    </row>
    <row r="10" spans="1:32" x14ac:dyDescent="0.25">
      <c r="A10" s="17">
        <v>41320</v>
      </c>
      <c r="B10" s="20">
        <v>29960</v>
      </c>
      <c r="C10" s="89">
        <f t="shared" si="0"/>
        <v>0</v>
      </c>
      <c r="D10" s="18">
        <v>2913.566781</v>
      </c>
      <c r="E10" s="24">
        <f>LN(D10/D9)</f>
        <v>1.2727444571957215E-4</v>
      </c>
      <c r="F10" s="18">
        <v>4782.5919729999996</v>
      </c>
      <c r="G10" s="24">
        <f>LN(F10/F9)</f>
        <v>2.7448382685510859E-4</v>
      </c>
      <c r="H10" s="18">
        <v>3646.970769</v>
      </c>
      <c r="I10" s="24">
        <f>LN(H10/H9)</f>
        <v>3.3811646005849466E-5</v>
      </c>
      <c r="J10" s="19">
        <f>VLOOKUP(A10,ECOPETROL!$M$3:$N$122,2)</f>
        <v>5410</v>
      </c>
      <c r="K10" s="23">
        <f t="shared" si="1"/>
        <v>-7.366515816762554E-3</v>
      </c>
      <c r="L10" s="21">
        <f>VLOOKUP(A10,EXITO!$M$3:$N$122,2)</f>
        <v>34260</v>
      </c>
      <c r="M10" s="23">
        <f t="shared" si="2"/>
        <v>-1.4488807501217425E-2</v>
      </c>
      <c r="N10" s="21">
        <f>VLOOKUP(A10,ISAGEN!$M$3:$N$122,2)</f>
        <v>2515</v>
      </c>
      <c r="O10" s="23">
        <f t="shared" si="3"/>
        <v>-1.9860979716294028E-3</v>
      </c>
      <c r="P10" s="21">
        <f>VLOOKUP(A10,'GRUPO AVAL'!$M$3:$N$122,2)</f>
        <v>1295</v>
      </c>
      <c r="Q10" s="23">
        <f t="shared" si="4"/>
        <v>7.7519768043179237E-3</v>
      </c>
      <c r="R10" s="23">
        <f>VLOOKUP(A9,TFIT16240724!$V$2:$W$122,2)</f>
        <v>142.274</v>
      </c>
      <c r="S10">
        <f t="shared" si="5"/>
        <v>2.0756164818630254E-3</v>
      </c>
      <c r="T10">
        <f>VLOOKUP(A9,IGBC!$K$2:$L$118,2)</f>
        <v>15059.04</v>
      </c>
      <c r="U10">
        <f t="shared" si="6"/>
        <v>8.6855722369233081E-3</v>
      </c>
      <c r="W10" s="96">
        <f>C10</f>
        <v>0</v>
      </c>
      <c r="X10" s="32">
        <f>E10</f>
        <v>1.2727444571957215E-4</v>
      </c>
      <c r="Y10" s="32">
        <f>G10</f>
        <v>2.7448382685510859E-4</v>
      </c>
      <c r="Z10" s="32">
        <f>I10</f>
        <v>3.3811646005849466E-5</v>
      </c>
      <c r="AA10" s="33">
        <f>K10</f>
        <v>-7.366515816762554E-3</v>
      </c>
      <c r="AB10" s="33">
        <f>M10</f>
        <v>-1.4488807501217425E-2</v>
      </c>
      <c r="AC10" s="33">
        <f>O10</f>
        <v>-1.9860979716294028E-3</v>
      </c>
      <c r="AD10" s="33">
        <f>Q10</f>
        <v>7.7519768043179237E-3</v>
      </c>
      <c r="AE10">
        <f>S10</f>
        <v>2.0756164818630254E-3</v>
      </c>
      <c r="AF10">
        <f>U10</f>
        <v>8.6855722369233081E-3</v>
      </c>
    </row>
    <row r="11" spans="1:32" x14ac:dyDescent="0.25">
      <c r="A11" s="17">
        <v>41323</v>
      </c>
      <c r="B11" s="20">
        <v>29280</v>
      </c>
      <c r="C11" s="89">
        <f t="shared" si="0"/>
        <v>-2.2958469555907971E-2</v>
      </c>
      <c r="D11" s="18">
        <v>2914.4809850000001</v>
      </c>
      <c r="E11" s="24">
        <f t="shared" ref="E11:E74" si="7">LN(D11/D10)</f>
        <v>3.1372563994126398E-4</v>
      </c>
      <c r="F11" s="18">
        <v>4784.1817650000003</v>
      </c>
      <c r="G11" s="24">
        <f t="shared" ref="G11:G74" si="8">LN(F11/F10)</f>
        <v>3.3235698014271359E-4</v>
      </c>
      <c r="H11" s="18">
        <v>3648.2300959999998</v>
      </c>
      <c r="I11" s="24">
        <f t="shared" ref="I11:I74" si="9">LN(H11/H10)</f>
        <v>3.4524807083813282E-4</v>
      </c>
      <c r="J11" s="19">
        <f>VLOOKUP(A11,ECOPETROL!$M$3:$N$122,2)</f>
        <v>5410</v>
      </c>
      <c r="K11" s="23">
        <f t="shared" si="1"/>
        <v>0</v>
      </c>
      <c r="L11" s="21">
        <f>VLOOKUP(A11,EXITO!$M$3:$N$122,2)</f>
        <v>34500</v>
      </c>
      <c r="M11" s="23">
        <f t="shared" si="2"/>
        <v>6.9808311413401408E-3</v>
      </c>
      <c r="N11" s="21">
        <f>VLOOKUP(A11,ISAGEN!$M$3:$N$122,2)</f>
        <v>2515</v>
      </c>
      <c r="O11" s="23">
        <f t="shared" si="3"/>
        <v>0</v>
      </c>
      <c r="P11" s="21">
        <f>VLOOKUP(A11,'GRUPO AVAL'!$M$3:$N$122,2)</f>
        <v>1295</v>
      </c>
      <c r="Q11" s="23">
        <f t="shared" si="4"/>
        <v>0</v>
      </c>
      <c r="R11" s="23">
        <f>VLOOKUP(A10,TFIT16240724!$V$2:$W$122,2)</f>
        <v>142.55000000000001</v>
      </c>
      <c r="S11">
        <f t="shared" si="5"/>
        <v>1.9380395359093862E-3</v>
      </c>
      <c r="T11">
        <f>VLOOKUP(A10,IGBC!$K$2:$L$118,2)</f>
        <v>15037.15</v>
      </c>
      <c r="U11">
        <f t="shared" si="6"/>
        <v>-1.4546694355699738E-3</v>
      </c>
      <c r="W11" s="96">
        <f t="shared" ref="W11:W74" si="10">C11</f>
        <v>-2.2958469555907971E-2</v>
      </c>
      <c r="X11" s="32">
        <f t="shared" ref="X11:X74" si="11">E11</f>
        <v>3.1372563994126398E-4</v>
      </c>
      <c r="Y11" s="32">
        <f t="shared" ref="Y11:Y74" si="12">G11</f>
        <v>3.3235698014271359E-4</v>
      </c>
      <c r="Z11" s="32">
        <f t="shared" ref="Z11:Z74" si="13">I11</f>
        <v>3.4524807083813282E-4</v>
      </c>
      <c r="AA11" s="33">
        <f t="shared" ref="AA11:AA74" si="14">K11</f>
        <v>0</v>
      </c>
      <c r="AB11" s="33">
        <f t="shared" ref="AB11:AB74" si="15">M11</f>
        <v>6.9808311413401408E-3</v>
      </c>
      <c r="AC11" s="33">
        <f t="shared" ref="AC11:AC74" si="16">O11</f>
        <v>0</v>
      </c>
      <c r="AD11" s="33">
        <f t="shared" ref="AD11:AD74" si="17">Q11</f>
        <v>0</v>
      </c>
      <c r="AE11">
        <f t="shared" ref="AE11:AE74" si="18">S11</f>
        <v>1.9380395359093862E-3</v>
      </c>
      <c r="AF11">
        <f t="shared" ref="AF11:AF74" si="19">U11</f>
        <v>-1.4546694355699738E-3</v>
      </c>
    </row>
    <row r="12" spans="1:32" x14ac:dyDescent="0.25">
      <c r="A12" s="17">
        <v>41324</v>
      </c>
      <c r="B12" s="20">
        <v>29300</v>
      </c>
      <c r="C12" s="89">
        <f t="shared" si="0"/>
        <v>6.8282692991072967E-4</v>
      </c>
      <c r="D12" s="18">
        <v>2915.3439239999998</v>
      </c>
      <c r="E12" s="24">
        <f t="shared" si="7"/>
        <v>2.9604285541065219E-4</v>
      </c>
      <c r="F12" s="18">
        <v>4785.3626320000003</v>
      </c>
      <c r="G12" s="24">
        <f t="shared" si="8"/>
        <v>2.4679691258117049E-4</v>
      </c>
      <c r="H12" s="18">
        <v>3648.5841850000002</v>
      </c>
      <c r="I12" s="24">
        <f t="shared" si="9"/>
        <v>9.7053038940588432E-5</v>
      </c>
      <c r="J12" s="19">
        <f>VLOOKUP(A12,ECOPETROL!$M$3:$N$122,2)</f>
        <v>5220</v>
      </c>
      <c r="K12" s="23">
        <f t="shared" si="1"/>
        <v>-3.57516909638428E-2</v>
      </c>
      <c r="L12" s="21">
        <f>VLOOKUP(A12,EXITO!$M$3:$N$122,2)</f>
        <v>34840</v>
      </c>
      <c r="M12" s="23">
        <f t="shared" si="2"/>
        <v>9.8068279469879019E-3</v>
      </c>
      <c r="N12" s="21">
        <f>VLOOKUP(A12,ISAGEN!$M$3:$N$122,2)</f>
        <v>2550</v>
      </c>
      <c r="O12" s="23">
        <f t="shared" si="3"/>
        <v>1.3820555618632316E-2</v>
      </c>
      <c r="P12" s="21">
        <f>VLOOKUP(A12,'GRUPO AVAL'!$M$3:$N$122,2)</f>
        <v>1290</v>
      </c>
      <c r="Q12" s="23">
        <f t="shared" si="4"/>
        <v>-3.8684767779203176E-3</v>
      </c>
      <c r="R12" s="23">
        <f>VLOOKUP(A11,TFIT16240724!$V$2:$W$122,2)</f>
        <v>142.47300000000001</v>
      </c>
      <c r="S12">
        <f t="shared" si="5"/>
        <v>-5.4030728659252409E-4</v>
      </c>
      <c r="T12">
        <f>VLOOKUP(A11,IGBC!$K$2:$L$118,2)</f>
        <v>14960.9</v>
      </c>
      <c r="U12">
        <f t="shared" si="6"/>
        <v>-5.0836747198845173E-3</v>
      </c>
      <c r="W12" s="96">
        <f t="shared" si="10"/>
        <v>6.8282692991072967E-4</v>
      </c>
      <c r="X12" s="32">
        <f t="shared" si="11"/>
        <v>2.9604285541065219E-4</v>
      </c>
      <c r="Y12" s="32">
        <f t="shared" si="12"/>
        <v>2.4679691258117049E-4</v>
      </c>
      <c r="Z12" s="32">
        <f t="shared" si="13"/>
        <v>9.7053038940588432E-5</v>
      </c>
      <c r="AA12" s="33">
        <f t="shared" si="14"/>
        <v>-3.57516909638428E-2</v>
      </c>
      <c r="AB12" s="33">
        <f t="shared" si="15"/>
        <v>9.8068279469879019E-3</v>
      </c>
      <c r="AC12" s="33">
        <f t="shared" si="16"/>
        <v>1.3820555618632316E-2</v>
      </c>
      <c r="AD12" s="33">
        <f t="shared" si="17"/>
        <v>-3.8684767779203176E-3</v>
      </c>
      <c r="AE12">
        <f t="shared" si="18"/>
        <v>-5.4030728659252409E-4</v>
      </c>
      <c r="AF12">
        <f t="shared" si="19"/>
        <v>-5.0836747198845173E-3</v>
      </c>
    </row>
    <row r="13" spans="1:32" x14ac:dyDescent="0.25">
      <c r="A13" s="17">
        <v>41325</v>
      </c>
      <c r="B13" s="20">
        <v>29400</v>
      </c>
      <c r="C13" s="89">
        <f t="shared" si="0"/>
        <v>3.4071583216143558E-3</v>
      </c>
      <c r="D13" s="18">
        <v>2915.6497949999998</v>
      </c>
      <c r="E13" s="24">
        <f t="shared" si="7"/>
        <v>1.0491213505654706E-4</v>
      </c>
      <c r="F13" s="18">
        <v>4786.0473359999996</v>
      </c>
      <c r="G13" s="24">
        <f t="shared" si="8"/>
        <v>1.4307275593804583E-4</v>
      </c>
      <c r="H13" s="18">
        <v>3648.798362</v>
      </c>
      <c r="I13" s="24">
        <f t="shared" si="9"/>
        <v>5.8699677228582039E-5</v>
      </c>
      <c r="J13" s="19">
        <f>VLOOKUP(A13,ECOPETROL!$M$3:$N$122,2)</f>
        <v>5190</v>
      </c>
      <c r="K13" s="23">
        <f t="shared" si="1"/>
        <v>-5.7637047167501294E-3</v>
      </c>
      <c r="L13" s="21">
        <f>VLOOKUP(A13,EXITO!$M$3:$N$122,2)</f>
        <v>34940</v>
      </c>
      <c r="M13" s="23">
        <f t="shared" si="2"/>
        <v>2.8661527216084595E-3</v>
      </c>
      <c r="N13" s="21">
        <f>VLOOKUP(A13,ISAGEN!$M$3:$N$122,2)</f>
        <v>2560</v>
      </c>
      <c r="O13" s="23">
        <f t="shared" si="3"/>
        <v>3.9138993211363148E-3</v>
      </c>
      <c r="P13" s="21">
        <f>VLOOKUP(A13,'GRUPO AVAL'!$M$3:$N$122,2)</f>
        <v>1280</v>
      </c>
      <c r="Q13" s="23">
        <f t="shared" si="4"/>
        <v>-7.7821404420549628E-3</v>
      </c>
      <c r="R13" s="23">
        <f>VLOOKUP(A12,TFIT16240724!$V$2:$W$122,2)</f>
        <v>142.453</v>
      </c>
      <c r="S13">
        <f t="shared" si="5"/>
        <v>-1.4038732887030342E-4</v>
      </c>
      <c r="T13">
        <f>VLOOKUP(A12,IGBC!$K$2:$L$118,2)</f>
        <v>14973.92</v>
      </c>
      <c r="U13">
        <f t="shared" si="6"/>
        <v>8.6989003581984211E-4</v>
      </c>
      <c r="W13" s="96">
        <f t="shared" si="10"/>
        <v>3.4071583216143558E-3</v>
      </c>
      <c r="X13" s="32">
        <f t="shared" si="11"/>
        <v>1.0491213505654706E-4</v>
      </c>
      <c r="Y13" s="32">
        <f t="shared" si="12"/>
        <v>1.4307275593804583E-4</v>
      </c>
      <c r="Z13" s="32">
        <f t="shared" si="13"/>
        <v>5.8699677228582039E-5</v>
      </c>
      <c r="AA13" s="33">
        <f t="shared" si="14"/>
        <v>-5.7637047167501294E-3</v>
      </c>
      <c r="AB13" s="33">
        <f t="shared" si="15"/>
        <v>2.8661527216084595E-3</v>
      </c>
      <c r="AC13" s="33">
        <f t="shared" si="16"/>
        <v>3.9138993211363148E-3</v>
      </c>
      <c r="AD13" s="33">
        <f t="shared" si="17"/>
        <v>-7.7821404420549628E-3</v>
      </c>
      <c r="AE13">
        <f t="shared" si="18"/>
        <v>-1.4038732887030342E-4</v>
      </c>
      <c r="AF13">
        <f t="shared" si="19"/>
        <v>8.6989003581984211E-4</v>
      </c>
    </row>
    <row r="14" spans="1:32" x14ac:dyDescent="0.25">
      <c r="A14" s="17">
        <v>41326</v>
      </c>
      <c r="B14" s="20">
        <v>29000</v>
      </c>
      <c r="C14" s="89">
        <f t="shared" si="0"/>
        <v>-1.3698844358161915E-2</v>
      </c>
      <c r="D14" s="18">
        <v>2915.921836</v>
      </c>
      <c r="E14" s="24">
        <f t="shared" si="7"/>
        <v>9.3299377050040051E-5</v>
      </c>
      <c r="F14" s="18">
        <v>4786.6753040000003</v>
      </c>
      <c r="G14" s="24">
        <f t="shared" si="8"/>
        <v>1.3119945589508555E-4</v>
      </c>
      <c r="H14" s="18">
        <v>3649.378322</v>
      </c>
      <c r="I14" s="24">
        <f t="shared" si="9"/>
        <v>1.5893284756780221E-4</v>
      </c>
      <c r="J14" s="19">
        <f>VLOOKUP(A14,ECOPETROL!$M$3:$N$122,2)</f>
        <v>5230</v>
      </c>
      <c r="K14" s="23">
        <f t="shared" si="1"/>
        <v>7.677580899034332E-3</v>
      </c>
      <c r="L14" s="21">
        <f>VLOOKUP(A14,EXITO!$M$3:$N$122,2)</f>
        <v>35220</v>
      </c>
      <c r="M14" s="23">
        <f t="shared" si="2"/>
        <v>7.9817983621495708E-3</v>
      </c>
      <c r="N14" s="21">
        <f>VLOOKUP(A14,ISAGEN!$M$3:$N$122,2)</f>
        <v>2560</v>
      </c>
      <c r="O14" s="23">
        <f t="shared" si="3"/>
        <v>0</v>
      </c>
      <c r="P14" s="21">
        <f>VLOOKUP(A14,'GRUPO AVAL'!$M$3:$N$122,2)</f>
        <v>1285</v>
      </c>
      <c r="Q14" s="23">
        <f t="shared" si="4"/>
        <v>3.8986404156573229E-3</v>
      </c>
      <c r="R14" s="23">
        <f>VLOOKUP(A13,TFIT16240724!$V$2:$W$122,2)</f>
        <v>142.446</v>
      </c>
      <c r="S14">
        <f t="shared" si="5"/>
        <v>-4.9140221632307518E-5</v>
      </c>
      <c r="T14">
        <f>VLOOKUP(A13,IGBC!$K$2:$L$118,2)</f>
        <v>14876.13</v>
      </c>
      <c r="U14">
        <f t="shared" si="6"/>
        <v>-6.5521062674442744E-3</v>
      </c>
      <c r="W14" s="96">
        <f t="shared" si="10"/>
        <v>-1.3698844358161915E-2</v>
      </c>
      <c r="X14" s="32">
        <f t="shared" si="11"/>
        <v>9.3299377050040051E-5</v>
      </c>
      <c r="Y14" s="32">
        <f t="shared" si="12"/>
        <v>1.3119945589508555E-4</v>
      </c>
      <c r="Z14" s="32">
        <f t="shared" si="13"/>
        <v>1.5893284756780221E-4</v>
      </c>
      <c r="AA14" s="33">
        <f t="shared" si="14"/>
        <v>7.677580899034332E-3</v>
      </c>
      <c r="AB14" s="33">
        <f t="shared" si="15"/>
        <v>7.9817983621495708E-3</v>
      </c>
      <c r="AC14" s="33">
        <f t="shared" si="16"/>
        <v>0</v>
      </c>
      <c r="AD14" s="33">
        <f t="shared" si="17"/>
        <v>3.8986404156573229E-3</v>
      </c>
      <c r="AE14">
        <f t="shared" si="18"/>
        <v>-4.9140221632307518E-5</v>
      </c>
      <c r="AF14">
        <f t="shared" si="19"/>
        <v>-6.5521062674442744E-3</v>
      </c>
    </row>
    <row r="15" spans="1:32" x14ac:dyDescent="0.25">
      <c r="A15" s="17">
        <v>41327</v>
      </c>
      <c r="B15" s="20">
        <v>29300</v>
      </c>
      <c r="C15" s="89">
        <f t="shared" si="0"/>
        <v>1.0291686036547506E-2</v>
      </c>
      <c r="D15" s="18">
        <v>2916.3235119999999</v>
      </c>
      <c r="E15" s="24">
        <f t="shared" si="7"/>
        <v>1.3774317665582271E-4</v>
      </c>
      <c r="F15" s="18">
        <v>4787.9934210000001</v>
      </c>
      <c r="G15" s="24">
        <f t="shared" si="8"/>
        <v>2.7533422746728477E-4</v>
      </c>
      <c r="H15" s="18">
        <v>3649.585137</v>
      </c>
      <c r="I15" s="24">
        <f t="shared" si="9"/>
        <v>5.6669690488737838E-5</v>
      </c>
      <c r="J15" s="19">
        <f>VLOOKUP(A15,ECOPETROL!$M$3:$N$122,2)</f>
        <v>5240</v>
      </c>
      <c r="K15" s="23">
        <f t="shared" si="1"/>
        <v>1.9102202561192452E-3</v>
      </c>
      <c r="L15" s="21">
        <f>VLOOKUP(A15,EXITO!$M$3:$N$122,2)</f>
        <v>35500</v>
      </c>
      <c r="M15" s="23">
        <f t="shared" si="2"/>
        <v>7.918593413310037E-3</v>
      </c>
      <c r="N15" s="21">
        <f>VLOOKUP(A15,ISAGEN!$M$3:$N$122,2)</f>
        <v>2580</v>
      </c>
      <c r="O15" s="23">
        <f t="shared" si="3"/>
        <v>7.782140442054949E-3</v>
      </c>
      <c r="P15" s="21">
        <f>VLOOKUP(A15,'GRUPO AVAL'!$M$3:$N$122,2)</f>
        <v>1285</v>
      </c>
      <c r="Q15" s="23">
        <f t="shared" si="4"/>
        <v>0</v>
      </c>
      <c r="R15" s="23">
        <f>VLOOKUP(A14,TFIT16240724!$V$2:$W$122,2)</f>
        <v>142.76400000000001</v>
      </c>
      <c r="S15">
        <f t="shared" si="5"/>
        <v>2.2299367608034615E-3</v>
      </c>
      <c r="T15">
        <f>VLOOKUP(A14,IGBC!$K$2:$L$118,2)</f>
        <v>14814.17</v>
      </c>
      <c r="U15">
        <f t="shared" si="6"/>
        <v>-4.1737597765356352E-3</v>
      </c>
      <c r="W15" s="96">
        <f t="shared" si="10"/>
        <v>1.0291686036547506E-2</v>
      </c>
      <c r="X15" s="32">
        <f t="shared" si="11"/>
        <v>1.3774317665582271E-4</v>
      </c>
      <c r="Y15" s="32">
        <f t="shared" si="12"/>
        <v>2.7533422746728477E-4</v>
      </c>
      <c r="Z15" s="32">
        <f t="shared" si="13"/>
        <v>5.6669690488737838E-5</v>
      </c>
      <c r="AA15" s="33">
        <f t="shared" si="14"/>
        <v>1.9102202561192452E-3</v>
      </c>
      <c r="AB15" s="33">
        <f t="shared" si="15"/>
        <v>7.918593413310037E-3</v>
      </c>
      <c r="AC15" s="33">
        <f t="shared" si="16"/>
        <v>7.782140442054949E-3</v>
      </c>
      <c r="AD15" s="33">
        <f t="shared" si="17"/>
        <v>0</v>
      </c>
      <c r="AE15">
        <f t="shared" si="18"/>
        <v>2.2299367608034615E-3</v>
      </c>
      <c r="AF15">
        <f t="shared" si="19"/>
        <v>-4.1737597765356352E-3</v>
      </c>
    </row>
    <row r="16" spans="1:32" x14ac:dyDescent="0.25">
      <c r="A16" s="17">
        <v>41330</v>
      </c>
      <c r="B16" s="20">
        <v>29100</v>
      </c>
      <c r="C16" s="89">
        <f t="shared" si="0"/>
        <v>-6.849341845574783E-3</v>
      </c>
      <c r="D16" s="18">
        <v>2917.5283180000001</v>
      </c>
      <c r="E16" s="24">
        <f t="shared" si="7"/>
        <v>4.1303963564289295E-4</v>
      </c>
      <c r="F16" s="18">
        <v>4790.4574439999997</v>
      </c>
      <c r="G16" s="24">
        <f t="shared" si="8"/>
        <v>5.1449301960832536E-4</v>
      </c>
      <c r="H16" s="18">
        <v>3650.4382660000001</v>
      </c>
      <c r="I16" s="24">
        <f t="shared" si="9"/>
        <v>2.3373322434373474E-4</v>
      </c>
      <c r="J16" s="19">
        <f>VLOOKUP(A16,ECOPETROL!$M$3:$N$122,2)</f>
        <v>5270</v>
      </c>
      <c r="K16" s="23">
        <f t="shared" si="1"/>
        <v>5.7088642203202006E-3</v>
      </c>
      <c r="L16" s="21">
        <f>VLOOKUP(A16,EXITO!$M$3:$N$122,2)</f>
        <v>35420</v>
      </c>
      <c r="M16" s="23">
        <f t="shared" si="2"/>
        <v>-2.2560641266826499E-3</v>
      </c>
      <c r="N16" s="21">
        <f>VLOOKUP(A16,ISAGEN!$M$3:$N$122,2)</f>
        <v>2570</v>
      </c>
      <c r="O16" s="23">
        <f t="shared" si="3"/>
        <v>-3.883500026397633E-3</v>
      </c>
      <c r="P16" s="21">
        <f>VLOOKUP(A16,'GRUPO AVAL'!$M$3:$N$122,2)</f>
        <v>1285</v>
      </c>
      <c r="Q16" s="23">
        <f t="shared" si="4"/>
        <v>0</v>
      </c>
      <c r="R16" s="23">
        <f>VLOOKUP(A15,TFIT16240724!$V$2:$W$122,2)</f>
        <v>142.97399999999999</v>
      </c>
      <c r="S16">
        <f t="shared" si="5"/>
        <v>1.4698782647702034E-3</v>
      </c>
      <c r="T16">
        <f>VLOOKUP(A15,IGBC!$K$2:$L$118,2)</f>
        <v>14746.04</v>
      </c>
      <c r="U16">
        <f t="shared" si="6"/>
        <v>-4.6095829926056557E-3</v>
      </c>
      <c r="W16" s="96">
        <f t="shared" si="10"/>
        <v>-6.849341845574783E-3</v>
      </c>
      <c r="X16" s="32">
        <f t="shared" si="11"/>
        <v>4.1303963564289295E-4</v>
      </c>
      <c r="Y16" s="32">
        <f t="shared" si="12"/>
        <v>5.1449301960832536E-4</v>
      </c>
      <c r="Z16" s="32">
        <f t="shared" si="13"/>
        <v>2.3373322434373474E-4</v>
      </c>
      <c r="AA16" s="33">
        <f t="shared" si="14"/>
        <v>5.7088642203202006E-3</v>
      </c>
      <c r="AB16" s="33">
        <f t="shared" si="15"/>
        <v>-2.2560641266826499E-3</v>
      </c>
      <c r="AC16" s="33">
        <f t="shared" si="16"/>
        <v>-3.883500026397633E-3</v>
      </c>
      <c r="AD16" s="33">
        <f t="shared" si="17"/>
        <v>0</v>
      </c>
      <c r="AE16">
        <f t="shared" si="18"/>
        <v>1.4698782647702034E-3</v>
      </c>
      <c r="AF16">
        <f t="shared" si="19"/>
        <v>-4.6095829926056557E-3</v>
      </c>
    </row>
    <row r="17" spans="1:32" x14ac:dyDescent="0.25">
      <c r="A17" s="17">
        <v>41331</v>
      </c>
      <c r="B17" s="20">
        <v>28920</v>
      </c>
      <c r="C17" s="89">
        <f t="shared" si="0"/>
        <v>-6.2047768868828696E-3</v>
      </c>
      <c r="D17" s="18">
        <v>2917.76901</v>
      </c>
      <c r="E17" s="24">
        <f t="shared" si="7"/>
        <v>8.2495196596476527E-5</v>
      </c>
      <c r="F17" s="18">
        <v>4790.9416579999997</v>
      </c>
      <c r="G17" s="24">
        <f t="shared" si="8"/>
        <v>1.0107375661063614E-4</v>
      </c>
      <c r="H17" s="18">
        <v>3651.0326009999999</v>
      </c>
      <c r="I17" s="24">
        <f t="shared" si="9"/>
        <v>1.6279870512084739E-4</v>
      </c>
      <c r="J17" s="19">
        <f>VLOOKUP(A17,ECOPETROL!$M$3:$N$122,2)</f>
        <v>5220</v>
      </c>
      <c r="K17" s="23">
        <f t="shared" si="1"/>
        <v>-9.5329606587236382E-3</v>
      </c>
      <c r="L17" s="21">
        <f>VLOOKUP(A17,EXITO!$M$3:$N$122,2)</f>
        <v>35300</v>
      </c>
      <c r="M17" s="23">
        <f t="shared" si="2"/>
        <v>-3.3936684154363943E-3</v>
      </c>
      <c r="N17" s="21">
        <f>VLOOKUP(A17,ISAGEN!$M$3:$N$122,2)</f>
        <v>2580</v>
      </c>
      <c r="O17" s="23">
        <f t="shared" si="3"/>
        <v>3.8835000263976122E-3</v>
      </c>
      <c r="P17" s="21">
        <f>VLOOKUP(A17,'GRUPO AVAL'!$M$3:$N$122,2)</f>
        <v>1280</v>
      </c>
      <c r="Q17" s="23">
        <f t="shared" si="4"/>
        <v>-3.898640415657309E-3</v>
      </c>
      <c r="R17" s="23">
        <f>VLOOKUP(A16,TFIT16240724!$V$2:$W$122,2)</f>
        <v>142.43</v>
      </c>
      <c r="S17">
        <f t="shared" si="5"/>
        <v>-3.8121446006647995E-3</v>
      </c>
      <c r="T17">
        <f>VLOOKUP(A16,IGBC!$K$2:$L$118,2)</f>
        <v>14859.26</v>
      </c>
      <c r="U17">
        <f t="shared" si="6"/>
        <v>7.6486677700919421E-3</v>
      </c>
      <c r="W17" s="96">
        <f t="shared" si="10"/>
        <v>-6.2047768868828696E-3</v>
      </c>
      <c r="X17" s="32">
        <f t="shared" si="11"/>
        <v>8.2495196596476527E-5</v>
      </c>
      <c r="Y17" s="32">
        <f t="shared" si="12"/>
        <v>1.0107375661063614E-4</v>
      </c>
      <c r="Z17" s="32">
        <f t="shared" si="13"/>
        <v>1.6279870512084739E-4</v>
      </c>
      <c r="AA17" s="33">
        <f t="shared" si="14"/>
        <v>-9.5329606587236382E-3</v>
      </c>
      <c r="AB17" s="33">
        <f t="shared" si="15"/>
        <v>-3.3936684154363943E-3</v>
      </c>
      <c r="AC17" s="33">
        <f t="shared" si="16"/>
        <v>3.8835000263976122E-3</v>
      </c>
      <c r="AD17" s="33">
        <f t="shared" si="17"/>
        <v>-3.898640415657309E-3</v>
      </c>
      <c r="AE17">
        <f t="shared" si="18"/>
        <v>-3.8121446006647995E-3</v>
      </c>
      <c r="AF17">
        <f t="shared" si="19"/>
        <v>7.6486677700919421E-3</v>
      </c>
    </row>
    <row r="18" spans="1:32" x14ac:dyDescent="0.25">
      <c r="A18" s="17">
        <v>41332</v>
      </c>
      <c r="B18" s="20">
        <v>29000</v>
      </c>
      <c r="C18" s="89">
        <f t="shared" si="0"/>
        <v>2.7624326959100796E-3</v>
      </c>
      <c r="D18" s="18">
        <v>2918.1821399999999</v>
      </c>
      <c r="E18" s="24">
        <f t="shared" si="7"/>
        <v>1.4158103454644068E-4</v>
      </c>
      <c r="F18" s="18">
        <v>4791.5870599999998</v>
      </c>
      <c r="G18" s="24">
        <f t="shared" si="8"/>
        <v>1.3470390122875402E-4</v>
      </c>
      <c r="H18" s="18">
        <v>3651.1700340000002</v>
      </c>
      <c r="I18" s="24">
        <f t="shared" si="9"/>
        <v>3.7641519110327011E-5</v>
      </c>
      <c r="J18" s="19">
        <f>VLOOKUP(A18,ECOPETROL!$M$3:$N$122,2)</f>
        <v>5230</v>
      </c>
      <c r="K18" s="23">
        <f t="shared" si="1"/>
        <v>1.9138761822841976E-3</v>
      </c>
      <c r="L18" s="21">
        <f>VLOOKUP(A18,EXITO!$M$3:$N$122,2)</f>
        <v>35300</v>
      </c>
      <c r="M18" s="23">
        <f t="shared" si="2"/>
        <v>0</v>
      </c>
      <c r="N18" s="21">
        <f>VLOOKUP(A18,ISAGEN!$M$3:$N$122,2)</f>
        <v>2585</v>
      </c>
      <c r="O18" s="23">
        <f t="shared" si="3"/>
        <v>1.9361090268664007E-3</v>
      </c>
      <c r="P18" s="21">
        <f>VLOOKUP(A18,'GRUPO AVAL'!$M$3:$N$122,2)</f>
        <v>1285</v>
      </c>
      <c r="Q18" s="23">
        <f t="shared" si="4"/>
        <v>3.8986404156573229E-3</v>
      </c>
      <c r="R18" s="23">
        <f>VLOOKUP(A17,TFIT16240724!$V$2:$W$122,2)</f>
        <v>142.28100000000001</v>
      </c>
      <c r="S18">
        <f t="shared" si="5"/>
        <v>-1.0466754962247925E-3</v>
      </c>
      <c r="T18">
        <f>VLOOKUP(A17,IGBC!$K$2:$L$118,2)</f>
        <v>14828.5</v>
      </c>
      <c r="U18">
        <f t="shared" si="6"/>
        <v>-2.0722352247094212E-3</v>
      </c>
      <c r="W18" s="96">
        <f t="shared" si="10"/>
        <v>2.7624326959100796E-3</v>
      </c>
      <c r="X18" s="32">
        <f t="shared" si="11"/>
        <v>1.4158103454644068E-4</v>
      </c>
      <c r="Y18" s="32">
        <f t="shared" si="12"/>
        <v>1.3470390122875402E-4</v>
      </c>
      <c r="Z18" s="32">
        <f t="shared" si="13"/>
        <v>3.7641519110327011E-5</v>
      </c>
      <c r="AA18" s="33">
        <f t="shared" si="14"/>
        <v>1.9138761822841976E-3</v>
      </c>
      <c r="AB18" s="33">
        <f t="shared" si="15"/>
        <v>0</v>
      </c>
      <c r="AC18" s="33">
        <f t="shared" si="16"/>
        <v>1.9361090268664007E-3</v>
      </c>
      <c r="AD18" s="33">
        <f t="shared" si="17"/>
        <v>3.8986404156573229E-3</v>
      </c>
      <c r="AE18">
        <f t="shared" si="18"/>
        <v>-1.0466754962247925E-3</v>
      </c>
      <c r="AF18">
        <f t="shared" si="19"/>
        <v>-2.0722352247094212E-3</v>
      </c>
    </row>
    <row r="19" spans="1:32" x14ac:dyDescent="0.25">
      <c r="A19" s="17">
        <v>41333</v>
      </c>
      <c r="B19" s="20">
        <v>28800</v>
      </c>
      <c r="C19" s="89">
        <f t="shared" si="0"/>
        <v>-6.9204428445737952E-3</v>
      </c>
      <c r="D19" s="18">
        <v>2918.452166</v>
      </c>
      <c r="E19" s="24">
        <f t="shared" si="7"/>
        <v>9.2527983093045491E-5</v>
      </c>
      <c r="F19" s="18">
        <v>4791.9869840000001</v>
      </c>
      <c r="G19" s="24">
        <f t="shared" si="8"/>
        <v>8.3460303723111986E-5</v>
      </c>
      <c r="H19" s="18">
        <v>3651.5681869999999</v>
      </c>
      <c r="I19" s="24">
        <f t="shared" si="9"/>
        <v>1.0904211224485896E-4</v>
      </c>
      <c r="J19" s="19">
        <f>VLOOKUP(A19,ECOPETROL!$M$3:$N$122,2)</f>
        <v>5210</v>
      </c>
      <c r="K19" s="23">
        <f t="shared" si="1"/>
        <v>-3.8314223115559487E-3</v>
      </c>
      <c r="L19" s="21">
        <f>VLOOKUP(A19,EXITO!$M$3:$N$122,2)</f>
        <v>35000</v>
      </c>
      <c r="M19" s="23">
        <f t="shared" si="2"/>
        <v>-8.5349024498374438E-3</v>
      </c>
      <c r="N19" s="21">
        <f>VLOOKUP(A19,ISAGEN!$M$3:$N$122,2)</f>
        <v>2555</v>
      </c>
      <c r="O19" s="23">
        <f t="shared" si="3"/>
        <v>-1.1673284304724734E-2</v>
      </c>
      <c r="P19" s="21">
        <f>VLOOKUP(A19,'GRUPO AVAL'!$M$3:$N$122,2)</f>
        <v>1290</v>
      </c>
      <c r="Q19" s="23">
        <f t="shared" si="4"/>
        <v>3.8835000263976122E-3</v>
      </c>
      <c r="R19" s="23">
        <f>VLOOKUP(A18,TFIT16240724!$V$2:$W$122,2)</f>
        <v>142.17699999999999</v>
      </c>
      <c r="S19">
        <f t="shared" si="5"/>
        <v>-7.3121518560818291E-4</v>
      </c>
      <c r="T19">
        <f>VLOOKUP(A18,IGBC!$K$2:$L$118,2)</f>
        <v>14767.44</v>
      </c>
      <c r="U19">
        <f t="shared" si="6"/>
        <v>-4.1262474943199821E-3</v>
      </c>
      <c r="W19" s="96">
        <f t="shared" si="10"/>
        <v>-6.9204428445737952E-3</v>
      </c>
      <c r="X19" s="32">
        <f t="shared" si="11"/>
        <v>9.2527983093045491E-5</v>
      </c>
      <c r="Y19" s="32">
        <f t="shared" si="12"/>
        <v>8.3460303723111986E-5</v>
      </c>
      <c r="Z19" s="32">
        <f t="shared" si="13"/>
        <v>1.0904211224485896E-4</v>
      </c>
      <c r="AA19" s="33">
        <f t="shared" si="14"/>
        <v>-3.8314223115559487E-3</v>
      </c>
      <c r="AB19" s="33">
        <f t="shared" si="15"/>
        <v>-8.5349024498374438E-3</v>
      </c>
      <c r="AC19" s="33">
        <f t="shared" si="16"/>
        <v>-1.1673284304724734E-2</v>
      </c>
      <c r="AD19" s="33">
        <f t="shared" si="17"/>
        <v>3.8835000263976122E-3</v>
      </c>
      <c r="AE19">
        <f t="shared" si="18"/>
        <v>-7.3121518560818291E-4</v>
      </c>
      <c r="AF19">
        <f t="shared" si="19"/>
        <v>-4.1262474943199821E-3</v>
      </c>
    </row>
    <row r="20" spans="1:32" x14ac:dyDescent="0.25">
      <c r="A20" s="17">
        <v>41334</v>
      </c>
      <c r="B20" s="20">
        <v>28700</v>
      </c>
      <c r="C20" s="89">
        <f t="shared" si="0"/>
        <v>-3.4782643763248086E-3</v>
      </c>
      <c r="D20" s="18">
        <v>2918.8848579999999</v>
      </c>
      <c r="E20" s="24">
        <f t="shared" si="7"/>
        <v>1.4824979233283011E-4</v>
      </c>
      <c r="F20" s="18">
        <v>4792.9803179999999</v>
      </c>
      <c r="G20" s="24">
        <f t="shared" si="8"/>
        <v>2.0726914808537466E-4</v>
      </c>
      <c r="H20" s="18">
        <v>3651.9409340000002</v>
      </c>
      <c r="I20" s="24">
        <f t="shared" si="9"/>
        <v>1.0207339900541577E-4</v>
      </c>
      <c r="J20" s="19">
        <f>VLOOKUP(A20,ECOPETROL!$M$3:$N$122,2)</f>
        <v>5200</v>
      </c>
      <c r="K20" s="23">
        <f t="shared" si="1"/>
        <v>-1.9212301778939326E-3</v>
      </c>
      <c r="L20" s="21">
        <f>VLOOKUP(A20,EXITO!$M$3:$N$122,2)</f>
        <v>35180</v>
      </c>
      <c r="M20" s="23">
        <f t="shared" si="2"/>
        <v>5.1296778199984043E-3</v>
      </c>
      <c r="N20" s="21">
        <f>VLOOKUP(A20,ISAGEN!$M$3:$N$122,2)</f>
        <v>2590</v>
      </c>
      <c r="O20" s="23">
        <f t="shared" si="3"/>
        <v>1.3605652055778678E-2</v>
      </c>
      <c r="P20" s="21">
        <f>VLOOKUP(A20,'GRUPO AVAL'!$M$3:$N$122,2)</f>
        <v>1290</v>
      </c>
      <c r="Q20" s="23">
        <f t="shared" si="4"/>
        <v>0</v>
      </c>
      <c r="R20" s="23">
        <f>VLOOKUP(A19,TFIT16240724!$V$2:$W$122,2)</f>
        <v>142.49299999999999</v>
      </c>
      <c r="S20">
        <f t="shared" si="5"/>
        <v>2.2201154304612191E-3</v>
      </c>
      <c r="T20">
        <f>VLOOKUP(A19,IGBC!$K$2:$L$118,2)</f>
        <v>14840.64</v>
      </c>
      <c r="U20">
        <f t="shared" si="6"/>
        <v>4.9446062790723883E-3</v>
      </c>
      <c r="W20" s="96">
        <f t="shared" si="10"/>
        <v>-3.4782643763248086E-3</v>
      </c>
      <c r="X20" s="32">
        <f t="shared" si="11"/>
        <v>1.4824979233283011E-4</v>
      </c>
      <c r="Y20" s="32">
        <f t="shared" si="12"/>
        <v>2.0726914808537466E-4</v>
      </c>
      <c r="Z20" s="32">
        <f t="shared" si="13"/>
        <v>1.0207339900541577E-4</v>
      </c>
      <c r="AA20" s="33">
        <f t="shared" si="14"/>
        <v>-1.9212301778939326E-3</v>
      </c>
      <c r="AB20" s="33">
        <f t="shared" si="15"/>
        <v>5.1296778199984043E-3</v>
      </c>
      <c r="AC20" s="33">
        <f t="shared" si="16"/>
        <v>1.3605652055778678E-2</v>
      </c>
      <c r="AD20" s="33">
        <f t="shared" si="17"/>
        <v>0</v>
      </c>
      <c r="AE20">
        <f t="shared" si="18"/>
        <v>2.2201154304612191E-3</v>
      </c>
      <c r="AF20">
        <f t="shared" si="19"/>
        <v>4.9446062790723883E-3</v>
      </c>
    </row>
    <row r="21" spans="1:32" x14ac:dyDescent="0.25">
      <c r="A21" s="17">
        <v>41337</v>
      </c>
      <c r="B21" s="20">
        <v>28020</v>
      </c>
      <c r="C21" s="89">
        <f t="shared" si="0"/>
        <v>-2.3978581856714486E-2</v>
      </c>
      <c r="D21" s="18">
        <v>2919.933951</v>
      </c>
      <c r="E21" s="24">
        <f t="shared" si="7"/>
        <v>3.593511104240448E-4</v>
      </c>
      <c r="F21" s="18">
        <v>4792.4736810000004</v>
      </c>
      <c r="G21" s="24">
        <f t="shared" si="8"/>
        <v>-1.0570954709592015E-4</v>
      </c>
      <c r="H21" s="18">
        <v>3652.8097010000001</v>
      </c>
      <c r="I21" s="24">
        <f t="shared" si="9"/>
        <v>2.3786356236006023E-4</v>
      </c>
      <c r="J21" s="19">
        <f>VLOOKUP(A21,ECOPETROL!$M$3:$N$122,2)</f>
        <v>5150</v>
      </c>
      <c r="K21" s="23">
        <f t="shared" si="1"/>
        <v>-9.6619109117368589E-3</v>
      </c>
      <c r="L21" s="21">
        <f>VLOOKUP(A21,EXITO!$M$3:$N$122,2)</f>
        <v>35180</v>
      </c>
      <c r="M21" s="23">
        <f t="shared" si="2"/>
        <v>0</v>
      </c>
      <c r="N21" s="21">
        <f>VLOOKUP(A21,ISAGEN!$M$3:$N$122,2)</f>
        <v>2540</v>
      </c>
      <c r="O21" s="23">
        <f t="shared" si="3"/>
        <v>-1.9493794681001129E-2</v>
      </c>
      <c r="P21" s="21">
        <f>VLOOKUP(A21,'GRUPO AVAL'!$M$3:$N$122,2)</f>
        <v>1275</v>
      </c>
      <c r="Q21" s="23">
        <f t="shared" si="4"/>
        <v>-1.1696039763191298E-2</v>
      </c>
      <c r="R21" s="23">
        <f>VLOOKUP(A20,TFIT16240724!$V$2:$W$122,2)</f>
        <v>142.73599999999999</v>
      </c>
      <c r="S21">
        <f t="shared" si="5"/>
        <v>1.7038944763046251E-3</v>
      </c>
      <c r="T21">
        <f>VLOOKUP(A20,IGBC!$K$2:$L$118,2)</f>
        <v>14838.13</v>
      </c>
      <c r="U21">
        <f t="shared" si="6"/>
        <v>-1.6914447640415463E-4</v>
      </c>
      <c r="W21" s="96">
        <f t="shared" si="10"/>
        <v>-2.3978581856714486E-2</v>
      </c>
      <c r="X21" s="32">
        <f t="shared" si="11"/>
        <v>3.593511104240448E-4</v>
      </c>
      <c r="Y21" s="32">
        <f t="shared" si="12"/>
        <v>-1.0570954709592015E-4</v>
      </c>
      <c r="Z21" s="32">
        <f t="shared" si="13"/>
        <v>2.3786356236006023E-4</v>
      </c>
      <c r="AA21" s="33">
        <f t="shared" si="14"/>
        <v>-9.6619109117368589E-3</v>
      </c>
      <c r="AB21" s="33">
        <f t="shared" si="15"/>
        <v>0</v>
      </c>
      <c r="AC21" s="33">
        <f t="shared" si="16"/>
        <v>-1.9493794681001129E-2</v>
      </c>
      <c r="AD21" s="33">
        <f t="shared" si="17"/>
        <v>-1.1696039763191298E-2</v>
      </c>
      <c r="AE21">
        <f t="shared" si="18"/>
        <v>1.7038944763046251E-3</v>
      </c>
      <c r="AF21">
        <f t="shared" si="19"/>
        <v>-1.6914447640415463E-4</v>
      </c>
    </row>
    <row r="22" spans="1:32" x14ac:dyDescent="0.25">
      <c r="A22" s="17">
        <v>41338</v>
      </c>
      <c r="B22" s="20">
        <v>27800</v>
      </c>
      <c r="C22" s="89">
        <f t="shared" si="0"/>
        <v>-7.8825202122695844E-3</v>
      </c>
      <c r="D22" s="18">
        <v>2919.6666100000002</v>
      </c>
      <c r="E22" s="24">
        <f t="shared" si="7"/>
        <v>-9.156139958340197E-5</v>
      </c>
      <c r="F22" s="18">
        <v>4793.2532639999999</v>
      </c>
      <c r="G22" s="24">
        <f t="shared" si="8"/>
        <v>1.6265495693579501E-4</v>
      </c>
      <c r="H22" s="18">
        <v>3653.3224850000001</v>
      </c>
      <c r="I22" s="24">
        <f t="shared" si="9"/>
        <v>1.4037085226159838E-4</v>
      </c>
      <c r="J22" s="19">
        <f>VLOOKUP(A22,ECOPETROL!$M$3:$N$122,2)</f>
        <v>5120</v>
      </c>
      <c r="K22" s="23">
        <f t="shared" si="1"/>
        <v>-5.8422756242284025E-3</v>
      </c>
      <c r="L22" s="21">
        <f>VLOOKUP(A22,EXITO!$M$3:$N$122,2)</f>
        <v>34420</v>
      </c>
      <c r="M22" s="23">
        <f t="shared" si="2"/>
        <v>-2.183994852601874E-2</v>
      </c>
      <c r="N22" s="21">
        <f>VLOOKUP(A22,ISAGEN!$M$3:$N$122,2)</f>
        <v>2575</v>
      </c>
      <c r="O22" s="23">
        <f t="shared" si="3"/>
        <v>1.3685453085254229E-2</v>
      </c>
      <c r="P22" s="21">
        <f>VLOOKUP(A22,'GRUPO AVAL'!$M$3:$N$122,2)</f>
        <v>1285</v>
      </c>
      <c r="Q22" s="23">
        <f t="shared" si="4"/>
        <v>7.8125397367936247E-3</v>
      </c>
      <c r="R22" s="23">
        <f>VLOOKUP(A21,TFIT16240724!$V$2:$W$122,2)</f>
        <v>143.34</v>
      </c>
      <c r="S22">
        <f t="shared" si="5"/>
        <v>4.2226603943455255E-3</v>
      </c>
      <c r="T22">
        <f>VLOOKUP(A21,IGBC!$K$2:$L$118,2)</f>
        <v>14785.82</v>
      </c>
      <c r="U22">
        <f t="shared" si="6"/>
        <v>-3.5316056345325105E-3</v>
      </c>
      <c r="W22" s="96">
        <f t="shared" si="10"/>
        <v>-7.8825202122695844E-3</v>
      </c>
      <c r="X22" s="32">
        <f t="shared" si="11"/>
        <v>-9.156139958340197E-5</v>
      </c>
      <c r="Y22" s="32">
        <f t="shared" si="12"/>
        <v>1.6265495693579501E-4</v>
      </c>
      <c r="Z22" s="32">
        <f t="shared" si="13"/>
        <v>1.4037085226159838E-4</v>
      </c>
      <c r="AA22" s="33">
        <f t="shared" si="14"/>
        <v>-5.8422756242284025E-3</v>
      </c>
      <c r="AB22" s="33">
        <f t="shared" si="15"/>
        <v>-2.183994852601874E-2</v>
      </c>
      <c r="AC22" s="33">
        <f t="shared" si="16"/>
        <v>1.3685453085254229E-2</v>
      </c>
      <c r="AD22" s="33">
        <f t="shared" si="17"/>
        <v>7.8125397367936247E-3</v>
      </c>
      <c r="AE22">
        <f t="shared" si="18"/>
        <v>4.2226603943455255E-3</v>
      </c>
      <c r="AF22">
        <f t="shared" si="19"/>
        <v>-3.5316056345325105E-3</v>
      </c>
    </row>
    <row r="23" spans="1:32" x14ac:dyDescent="0.25">
      <c r="A23" s="17">
        <v>41339</v>
      </c>
      <c r="B23" s="20">
        <v>28260</v>
      </c>
      <c r="C23" s="89">
        <f t="shared" si="0"/>
        <v>1.6411356559789984E-2</v>
      </c>
      <c r="D23" s="18">
        <v>2920.0166330000002</v>
      </c>
      <c r="E23" s="24">
        <f t="shared" si="7"/>
        <v>1.1987739260980853E-4</v>
      </c>
      <c r="F23" s="18">
        <v>4794.4076670000004</v>
      </c>
      <c r="G23" s="24">
        <f t="shared" si="8"/>
        <v>2.4081014418149879E-4</v>
      </c>
      <c r="H23" s="18">
        <v>3653.6199710000001</v>
      </c>
      <c r="I23" s="24">
        <f t="shared" si="9"/>
        <v>8.1425576280595862E-5</v>
      </c>
      <c r="J23" s="19">
        <f>VLOOKUP(A23,ECOPETROL!$M$3:$N$122,2)</f>
        <v>5090</v>
      </c>
      <c r="K23" s="23">
        <f t="shared" si="1"/>
        <v>-5.8766084889850419E-3</v>
      </c>
      <c r="L23" s="21">
        <f>VLOOKUP(A23,EXITO!$M$3:$N$122,2)</f>
        <v>34940</v>
      </c>
      <c r="M23" s="23">
        <f t="shared" si="2"/>
        <v>1.4994513922517064E-2</v>
      </c>
      <c r="N23" s="21">
        <f>VLOOKUP(A23,ISAGEN!$M$3:$N$122,2)</f>
        <v>2555</v>
      </c>
      <c r="O23" s="23">
        <f t="shared" si="3"/>
        <v>-7.7973104600317297E-3</v>
      </c>
      <c r="P23" s="21">
        <f>VLOOKUP(A23,'GRUPO AVAL'!$M$3:$N$122,2)</f>
        <v>1285</v>
      </c>
      <c r="Q23" s="23">
        <f t="shared" si="4"/>
        <v>0</v>
      </c>
      <c r="R23" s="23">
        <f>VLOOKUP(A22,TFIT16240724!$V$2:$W$122,2)</f>
        <v>143.95500000000001</v>
      </c>
      <c r="S23">
        <f t="shared" si="5"/>
        <v>4.2813201719275875E-3</v>
      </c>
      <c r="T23">
        <f>VLOOKUP(A22,IGBC!$K$2:$L$118,2)</f>
        <v>14728.52</v>
      </c>
      <c r="U23">
        <f t="shared" si="6"/>
        <v>-3.8828631770774446E-3</v>
      </c>
      <c r="W23" s="96">
        <f t="shared" si="10"/>
        <v>1.6411356559789984E-2</v>
      </c>
      <c r="X23" s="32">
        <f t="shared" si="11"/>
        <v>1.1987739260980853E-4</v>
      </c>
      <c r="Y23" s="32">
        <f t="shared" si="12"/>
        <v>2.4081014418149879E-4</v>
      </c>
      <c r="Z23" s="32">
        <f t="shared" si="13"/>
        <v>8.1425576280595862E-5</v>
      </c>
      <c r="AA23" s="33">
        <f t="shared" si="14"/>
        <v>-5.8766084889850419E-3</v>
      </c>
      <c r="AB23" s="33">
        <f t="shared" si="15"/>
        <v>1.4994513922517064E-2</v>
      </c>
      <c r="AC23" s="33">
        <f t="shared" si="16"/>
        <v>-7.7973104600317297E-3</v>
      </c>
      <c r="AD23" s="33">
        <f t="shared" si="17"/>
        <v>0</v>
      </c>
      <c r="AE23">
        <f t="shared" si="18"/>
        <v>4.2813201719275875E-3</v>
      </c>
      <c r="AF23">
        <f t="shared" si="19"/>
        <v>-3.8828631770774446E-3</v>
      </c>
    </row>
    <row r="24" spans="1:32" x14ac:dyDescent="0.25">
      <c r="A24" s="17">
        <v>41340</v>
      </c>
      <c r="B24" s="20">
        <v>28480</v>
      </c>
      <c r="C24" s="89">
        <f t="shared" si="0"/>
        <v>7.7547092873935606E-3</v>
      </c>
      <c r="D24" s="18">
        <v>2920.4830750000001</v>
      </c>
      <c r="E24" s="24">
        <f t="shared" si="7"/>
        <v>1.5972674404994599E-4</v>
      </c>
      <c r="F24" s="18">
        <v>4795.1901470000003</v>
      </c>
      <c r="G24" s="24">
        <f t="shared" si="8"/>
        <v>1.631934971440809E-4</v>
      </c>
      <c r="H24" s="18">
        <v>3653.8861259999999</v>
      </c>
      <c r="I24" s="24">
        <f t="shared" si="9"/>
        <v>7.2844277263481769E-5</v>
      </c>
      <c r="J24" s="19">
        <f>VLOOKUP(A24,ECOPETROL!$M$3:$N$122,2)</f>
        <v>5060</v>
      </c>
      <c r="K24" s="23">
        <f t="shared" si="1"/>
        <v>-5.9113472630572374E-3</v>
      </c>
      <c r="L24" s="21">
        <f>VLOOKUP(A24,EXITO!$M$3:$N$122,2)</f>
        <v>34760</v>
      </c>
      <c r="M24" s="23">
        <f t="shared" si="2"/>
        <v>-5.1650043087191665E-3</v>
      </c>
      <c r="N24" s="21">
        <f>VLOOKUP(A24,ISAGEN!$M$3:$N$122,2)</f>
        <v>2505</v>
      </c>
      <c r="O24" s="23">
        <f t="shared" si="3"/>
        <v>-1.9763489118839635E-2</v>
      </c>
      <c r="P24" s="21">
        <f>VLOOKUP(A24,'GRUPO AVAL'!$M$3:$N$122,2)</f>
        <v>1280</v>
      </c>
      <c r="Q24" s="23">
        <f t="shared" si="4"/>
        <v>-3.898640415657309E-3</v>
      </c>
      <c r="R24" s="23">
        <f>VLOOKUP(A23,TFIT16240724!$V$2:$W$122,2)</f>
        <v>143.78299999999999</v>
      </c>
      <c r="S24">
        <f t="shared" si="5"/>
        <v>-1.1955321889122847E-3</v>
      </c>
      <c r="T24">
        <f>VLOOKUP(A23,IGBC!$K$2:$L$118,2)</f>
        <v>14641.61</v>
      </c>
      <c r="U24">
        <f t="shared" si="6"/>
        <v>-5.9182750417180558E-3</v>
      </c>
      <c r="W24" s="96">
        <f t="shared" si="10"/>
        <v>7.7547092873935606E-3</v>
      </c>
      <c r="X24" s="32">
        <f t="shared" si="11"/>
        <v>1.5972674404994599E-4</v>
      </c>
      <c r="Y24" s="32">
        <f t="shared" si="12"/>
        <v>1.631934971440809E-4</v>
      </c>
      <c r="Z24" s="32">
        <f t="shared" si="13"/>
        <v>7.2844277263481769E-5</v>
      </c>
      <c r="AA24" s="33">
        <f t="shared" si="14"/>
        <v>-5.9113472630572374E-3</v>
      </c>
      <c r="AB24" s="33">
        <f t="shared" si="15"/>
        <v>-5.1650043087191665E-3</v>
      </c>
      <c r="AC24" s="33">
        <f t="shared" si="16"/>
        <v>-1.9763489118839635E-2</v>
      </c>
      <c r="AD24" s="33">
        <f t="shared" si="17"/>
        <v>-3.898640415657309E-3</v>
      </c>
      <c r="AE24">
        <f t="shared" si="18"/>
        <v>-1.1955321889122847E-3</v>
      </c>
      <c r="AF24">
        <f t="shared" si="19"/>
        <v>-5.9182750417180558E-3</v>
      </c>
    </row>
    <row r="25" spans="1:32" x14ac:dyDescent="0.25">
      <c r="A25" s="17">
        <v>41341</v>
      </c>
      <c r="B25" s="20">
        <v>28320</v>
      </c>
      <c r="C25" s="89">
        <f t="shared" si="0"/>
        <v>-5.6338177182560199E-3</v>
      </c>
      <c r="D25" s="18">
        <v>2920.8771900000002</v>
      </c>
      <c r="E25" s="24">
        <f t="shared" si="7"/>
        <v>1.3493946023482485E-4</v>
      </c>
      <c r="F25" s="18">
        <v>4796.0909529999999</v>
      </c>
      <c r="G25" s="24">
        <f t="shared" si="8"/>
        <v>1.8783851568033802E-4</v>
      </c>
      <c r="H25" s="18">
        <v>3654.085783</v>
      </c>
      <c r="I25" s="24">
        <f t="shared" si="9"/>
        <v>5.4640877807386104E-5</v>
      </c>
      <c r="J25" s="19">
        <f>VLOOKUP(A25,ECOPETROL!$M$3:$N$122,2)</f>
        <v>5140</v>
      </c>
      <c r="K25" s="23">
        <f t="shared" si="1"/>
        <v>1.5686596167699473E-2</v>
      </c>
      <c r="L25" s="21">
        <f>VLOOKUP(A25,EXITO!$M$3:$N$122,2)</f>
        <v>34380</v>
      </c>
      <c r="M25" s="23">
        <f t="shared" si="2"/>
        <v>-1.0992300442488131E-2</v>
      </c>
      <c r="N25" s="21">
        <f>VLOOKUP(A25,ISAGEN!$M$3:$N$122,2)</f>
        <v>2530</v>
      </c>
      <c r="O25" s="23">
        <f t="shared" si="3"/>
        <v>9.9305682026007876E-3</v>
      </c>
      <c r="P25" s="21">
        <f>VLOOKUP(A25,'GRUPO AVAL'!$M$3:$N$122,2)</f>
        <v>1285</v>
      </c>
      <c r="Q25" s="23">
        <f t="shared" si="4"/>
        <v>3.8986404156573229E-3</v>
      </c>
      <c r="R25" s="23">
        <f>VLOOKUP(A24,TFIT16240724!$V$2:$W$122,2)</f>
        <v>143.78299999999999</v>
      </c>
      <c r="S25">
        <f t="shared" si="5"/>
        <v>0</v>
      </c>
      <c r="T25">
        <f>VLOOKUP(A24,IGBC!$K$2:$L$118,2)</f>
        <v>14537.76</v>
      </c>
      <c r="U25">
        <f t="shared" si="6"/>
        <v>-7.1180726986180215E-3</v>
      </c>
      <c r="W25" s="96">
        <f t="shared" si="10"/>
        <v>-5.6338177182560199E-3</v>
      </c>
      <c r="X25" s="32">
        <f t="shared" si="11"/>
        <v>1.3493946023482485E-4</v>
      </c>
      <c r="Y25" s="32">
        <f t="shared" si="12"/>
        <v>1.8783851568033802E-4</v>
      </c>
      <c r="Z25" s="32">
        <f t="shared" si="13"/>
        <v>5.4640877807386104E-5</v>
      </c>
      <c r="AA25" s="33">
        <f t="shared" si="14"/>
        <v>1.5686596167699473E-2</v>
      </c>
      <c r="AB25" s="33">
        <f t="shared" si="15"/>
        <v>-1.0992300442488131E-2</v>
      </c>
      <c r="AC25" s="33">
        <f t="shared" si="16"/>
        <v>9.9305682026007876E-3</v>
      </c>
      <c r="AD25" s="33">
        <f t="shared" si="17"/>
        <v>3.8986404156573229E-3</v>
      </c>
      <c r="AE25">
        <f t="shared" si="18"/>
        <v>0</v>
      </c>
      <c r="AF25">
        <f t="shared" si="19"/>
        <v>-7.1180726986180215E-3</v>
      </c>
    </row>
    <row r="26" spans="1:32" x14ac:dyDescent="0.25">
      <c r="A26" s="17">
        <v>41344</v>
      </c>
      <c r="B26" s="20">
        <v>28500</v>
      </c>
      <c r="C26" s="89">
        <f t="shared" si="0"/>
        <v>6.3358184490859238E-3</v>
      </c>
      <c r="D26" s="18">
        <v>2921.8486379999999</v>
      </c>
      <c r="E26" s="24">
        <f t="shared" si="7"/>
        <v>3.3253246431519206E-4</v>
      </c>
      <c r="F26" s="18">
        <v>4797.6447280000002</v>
      </c>
      <c r="G26" s="24">
        <f t="shared" si="8"/>
        <v>3.2391449280024469E-4</v>
      </c>
      <c r="H26" s="18">
        <v>3654.8764580000002</v>
      </c>
      <c r="I26" s="24">
        <f t="shared" si="9"/>
        <v>2.1635766529175745E-4</v>
      </c>
      <c r="J26" s="19">
        <f>VLOOKUP(A26,ECOPETROL!$M$3:$N$122,2)</f>
        <v>5140</v>
      </c>
      <c r="K26" s="23">
        <f t="shared" si="1"/>
        <v>0</v>
      </c>
      <c r="L26" s="21">
        <f>VLOOKUP(A26,EXITO!$M$3:$N$122,2)</f>
        <v>34120</v>
      </c>
      <c r="M26" s="23">
        <f t="shared" si="2"/>
        <v>-7.5912773312248674E-3</v>
      </c>
      <c r="N26" s="21">
        <f>VLOOKUP(A26,ISAGEN!$M$3:$N$122,2)</f>
        <v>2505</v>
      </c>
      <c r="O26" s="23">
        <f t="shared" si="3"/>
        <v>-9.9305682026007997E-3</v>
      </c>
      <c r="P26" s="21">
        <f>VLOOKUP(A26,'GRUPO AVAL'!$M$3:$N$122,2)</f>
        <v>1285</v>
      </c>
      <c r="Q26" s="23">
        <f t="shared" si="4"/>
        <v>0</v>
      </c>
      <c r="R26" s="23">
        <f>VLOOKUP(A25,TFIT16240724!$V$2:$W$122,2)</f>
        <v>143.78299999999999</v>
      </c>
      <c r="S26">
        <f t="shared" si="5"/>
        <v>0</v>
      </c>
      <c r="T26">
        <f>VLOOKUP(A25,IGBC!$K$2:$L$118,2)</f>
        <v>14466.61</v>
      </c>
      <c r="U26">
        <f t="shared" si="6"/>
        <v>-4.9061670857048593E-3</v>
      </c>
      <c r="W26" s="96">
        <f t="shared" si="10"/>
        <v>6.3358184490859238E-3</v>
      </c>
      <c r="X26" s="32">
        <f t="shared" si="11"/>
        <v>3.3253246431519206E-4</v>
      </c>
      <c r="Y26" s="32">
        <f t="shared" si="12"/>
        <v>3.2391449280024469E-4</v>
      </c>
      <c r="Z26" s="32">
        <f t="shared" si="13"/>
        <v>2.1635766529175745E-4</v>
      </c>
      <c r="AA26" s="33">
        <f t="shared" si="14"/>
        <v>0</v>
      </c>
      <c r="AB26" s="33">
        <f t="shared" si="15"/>
        <v>-7.5912773312248674E-3</v>
      </c>
      <c r="AC26" s="33">
        <f t="shared" si="16"/>
        <v>-9.9305682026007997E-3</v>
      </c>
      <c r="AD26" s="33">
        <f t="shared" si="17"/>
        <v>0</v>
      </c>
      <c r="AE26">
        <f t="shared" si="18"/>
        <v>0</v>
      </c>
      <c r="AF26">
        <f t="shared" si="19"/>
        <v>-4.9061670857048593E-3</v>
      </c>
    </row>
    <row r="27" spans="1:32" x14ac:dyDescent="0.25">
      <c r="A27" s="17">
        <v>41345</v>
      </c>
      <c r="B27" s="20">
        <v>28600</v>
      </c>
      <c r="C27" s="89">
        <f t="shared" si="0"/>
        <v>3.5026305512020745E-3</v>
      </c>
      <c r="D27" s="18">
        <v>2922.114043</v>
      </c>
      <c r="E27" s="24">
        <f t="shared" si="7"/>
        <v>9.0830491113573226E-5</v>
      </c>
      <c r="F27" s="18">
        <v>4798.2709340000001</v>
      </c>
      <c r="G27" s="24">
        <f t="shared" si="8"/>
        <v>1.3051511141740129E-4</v>
      </c>
      <c r="H27" s="18">
        <v>3655.1542519999998</v>
      </c>
      <c r="I27" s="24">
        <f t="shared" si="9"/>
        <v>7.6003511108022981E-5</v>
      </c>
      <c r="J27" s="19">
        <f>VLOOKUP(A27,ECOPETROL!$M$3:$N$122,2)</f>
        <v>5110</v>
      </c>
      <c r="K27" s="23">
        <f t="shared" si="1"/>
        <v>-5.8536752514606527E-3</v>
      </c>
      <c r="L27" s="21">
        <f>VLOOKUP(A27,EXITO!$M$3:$N$122,2)</f>
        <v>34500</v>
      </c>
      <c r="M27" s="23">
        <f t="shared" si="2"/>
        <v>1.1075601413835602E-2</v>
      </c>
      <c r="N27" s="21">
        <f>VLOOKUP(A27,ISAGEN!$M$3:$N$122,2)</f>
        <v>2525</v>
      </c>
      <c r="O27" s="23">
        <f t="shared" si="3"/>
        <v>7.9523281904950154E-3</v>
      </c>
      <c r="P27" s="21">
        <f>VLOOKUP(A27,'GRUPO AVAL'!$M$3:$N$122,2)</f>
        <v>1275</v>
      </c>
      <c r="Q27" s="23">
        <f t="shared" si="4"/>
        <v>-7.8125397367936247E-3</v>
      </c>
      <c r="R27" s="23">
        <f>VLOOKUP(A26,TFIT16240724!$V$2:$W$122,2)</f>
        <v>143.19399999999999</v>
      </c>
      <c r="S27">
        <f t="shared" si="5"/>
        <v>-4.1048643413903064E-3</v>
      </c>
      <c r="T27">
        <f>VLOOKUP(A26,IGBC!$K$2:$L$118,2)</f>
        <v>14486.6</v>
      </c>
      <c r="U27">
        <f t="shared" si="6"/>
        <v>1.3808488368865521E-3</v>
      </c>
      <c r="W27" s="96">
        <f t="shared" si="10"/>
        <v>3.5026305512020745E-3</v>
      </c>
      <c r="X27" s="32">
        <f t="shared" si="11"/>
        <v>9.0830491113573226E-5</v>
      </c>
      <c r="Y27" s="32">
        <f t="shared" si="12"/>
        <v>1.3051511141740129E-4</v>
      </c>
      <c r="Z27" s="32">
        <f t="shared" si="13"/>
        <v>7.6003511108022981E-5</v>
      </c>
      <c r="AA27" s="33">
        <f t="shared" si="14"/>
        <v>-5.8536752514606527E-3</v>
      </c>
      <c r="AB27" s="33">
        <f t="shared" si="15"/>
        <v>1.1075601413835602E-2</v>
      </c>
      <c r="AC27" s="33">
        <f t="shared" si="16"/>
        <v>7.9523281904950154E-3</v>
      </c>
      <c r="AD27" s="33">
        <f t="shared" si="17"/>
        <v>-7.8125397367936247E-3</v>
      </c>
      <c r="AE27">
        <f t="shared" si="18"/>
        <v>-4.1048643413903064E-3</v>
      </c>
      <c r="AF27">
        <f t="shared" si="19"/>
        <v>1.3808488368865521E-3</v>
      </c>
    </row>
    <row r="28" spans="1:32" x14ac:dyDescent="0.25">
      <c r="A28" s="17">
        <v>41346</v>
      </c>
      <c r="B28" s="20">
        <v>28460</v>
      </c>
      <c r="C28" s="89">
        <f t="shared" si="0"/>
        <v>-4.9071251641006177E-3</v>
      </c>
      <c r="D28" s="18">
        <v>2922.4329819999998</v>
      </c>
      <c r="E28" s="24">
        <f t="shared" si="7"/>
        <v>1.0914070806588498E-4</v>
      </c>
      <c r="F28" s="18">
        <v>4798.7283790000001</v>
      </c>
      <c r="G28" s="24">
        <f t="shared" si="8"/>
        <v>9.5330839448216366E-5</v>
      </c>
      <c r="H28" s="18">
        <v>3656.3454299999999</v>
      </c>
      <c r="I28" s="24">
        <f t="shared" si="9"/>
        <v>3.2583684944187977E-4</v>
      </c>
      <c r="J28" s="19">
        <f>VLOOKUP(A28,ECOPETROL!$M$3:$N$122,2)</f>
        <v>5100</v>
      </c>
      <c r="K28" s="23">
        <f t="shared" si="1"/>
        <v>-1.958864485333034E-3</v>
      </c>
      <c r="L28" s="21">
        <f>VLOOKUP(A28,EXITO!$M$3:$N$122,2)</f>
        <v>34340</v>
      </c>
      <c r="M28" s="23">
        <f t="shared" si="2"/>
        <v>-4.6484685679846257E-3</v>
      </c>
      <c r="N28" s="21">
        <f>VLOOKUP(A28,ISAGEN!$M$3:$N$122,2)</f>
        <v>2535</v>
      </c>
      <c r="O28" s="23">
        <f t="shared" si="3"/>
        <v>3.9525743158233418E-3</v>
      </c>
      <c r="P28" s="21">
        <f>VLOOKUP(A28,'GRUPO AVAL'!$M$3:$N$122,2)</f>
        <v>1275</v>
      </c>
      <c r="Q28" s="23">
        <f t="shared" si="4"/>
        <v>0</v>
      </c>
      <c r="R28" s="23">
        <f>VLOOKUP(A27,TFIT16240724!$V$2:$W$122,2)</f>
        <v>143.589</v>
      </c>
      <c r="S28">
        <f t="shared" si="5"/>
        <v>2.7546978013585758E-3</v>
      </c>
      <c r="T28">
        <f>VLOOKUP(A27,IGBC!$K$2:$L$118,2)</f>
        <v>14463.27</v>
      </c>
      <c r="U28">
        <f t="shared" si="6"/>
        <v>-1.6117519733559104E-3</v>
      </c>
      <c r="W28" s="96">
        <f t="shared" si="10"/>
        <v>-4.9071251641006177E-3</v>
      </c>
      <c r="X28" s="32">
        <f t="shared" si="11"/>
        <v>1.0914070806588498E-4</v>
      </c>
      <c r="Y28" s="32">
        <f t="shared" si="12"/>
        <v>9.5330839448216366E-5</v>
      </c>
      <c r="Z28" s="32">
        <f t="shared" si="13"/>
        <v>3.2583684944187977E-4</v>
      </c>
      <c r="AA28" s="33">
        <f t="shared" si="14"/>
        <v>-1.958864485333034E-3</v>
      </c>
      <c r="AB28" s="33">
        <f t="shared" si="15"/>
        <v>-4.6484685679846257E-3</v>
      </c>
      <c r="AC28" s="33">
        <f t="shared" si="16"/>
        <v>3.9525743158233418E-3</v>
      </c>
      <c r="AD28" s="33">
        <f t="shared" si="17"/>
        <v>0</v>
      </c>
      <c r="AE28">
        <f t="shared" si="18"/>
        <v>2.7546978013585758E-3</v>
      </c>
      <c r="AF28">
        <f t="shared" si="19"/>
        <v>-1.6117519733559104E-3</v>
      </c>
    </row>
    <row r="29" spans="1:32" x14ac:dyDescent="0.25">
      <c r="A29" s="17">
        <v>41347</v>
      </c>
      <c r="B29" s="20">
        <v>28200</v>
      </c>
      <c r="C29" s="89">
        <f t="shared" si="0"/>
        <v>-9.1776147176384527E-3</v>
      </c>
      <c r="D29" s="18">
        <v>2922.8474729999998</v>
      </c>
      <c r="E29" s="24">
        <f t="shared" si="7"/>
        <v>1.4182074030003448E-4</v>
      </c>
      <c r="F29" s="18">
        <v>4800.4502739999998</v>
      </c>
      <c r="G29" s="24">
        <f t="shared" si="8"/>
        <v>3.5875882316858992E-4</v>
      </c>
      <c r="H29" s="18">
        <v>3656.4498659999999</v>
      </c>
      <c r="I29" s="24">
        <f t="shared" si="9"/>
        <v>2.8562538887006042E-5</v>
      </c>
      <c r="J29" s="19">
        <f>VLOOKUP(A29,ECOPETROL!$M$3:$N$122,2)</f>
        <v>5100</v>
      </c>
      <c r="K29" s="23">
        <f t="shared" si="1"/>
        <v>0</v>
      </c>
      <c r="L29" s="21">
        <f>VLOOKUP(A29,EXITO!$M$3:$N$122,2)</f>
        <v>34040</v>
      </c>
      <c r="M29" s="23">
        <f t="shared" si="2"/>
        <v>-8.7745517641561275E-3</v>
      </c>
      <c r="N29" s="21">
        <f>VLOOKUP(A29,ISAGEN!$M$3:$N$122,2)</f>
        <v>2550</v>
      </c>
      <c r="O29" s="23">
        <f t="shared" si="3"/>
        <v>5.899722127188322E-3</v>
      </c>
      <c r="P29" s="21">
        <f>VLOOKUP(A29,'GRUPO AVAL'!$M$3:$N$122,2)</f>
        <v>1275</v>
      </c>
      <c r="Q29" s="23">
        <f t="shared" si="4"/>
        <v>0</v>
      </c>
      <c r="R29" s="23">
        <f>VLOOKUP(A28,TFIT16240724!$V$2:$W$122,2)</f>
        <v>143.559</v>
      </c>
      <c r="S29">
        <f t="shared" si="5"/>
        <v>-2.0895148222624952E-4</v>
      </c>
      <c r="T29">
        <f>VLOOKUP(A28,IGBC!$K$2:$L$118,2)</f>
        <v>14483.05</v>
      </c>
      <c r="U29">
        <f t="shared" si="6"/>
        <v>1.3666678927563888E-3</v>
      </c>
      <c r="W29" s="96">
        <f t="shared" si="10"/>
        <v>-9.1776147176384527E-3</v>
      </c>
      <c r="X29" s="32">
        <f t="shared" si="11"/>
        <v>1.4182074030003448E-4</v>
      </c>
      <c r="Y29" s="32">
        <f t="shared" si="12"/>
        <v>3.5875882316858992E-4</v>
      </c>
      <c r="Z29" s="32">
        <f t="shared" si="13"/>
        <v>2.8562538887006042E-5</v>
      </c>
      <c r="AA29" s="33">
        <f t="shared" si="14"/>
        <v>0</v>
      </c>
      <c r="AB29" s="33">
        <f t="shared" si="15"/>
        <v>-8.7745517641561275E-3</v>
      </c>
      <c r="AC29" s="33">
        <f t="shared" si="16"/>
        <v>5.899722127188322E-3</v>
      </c>
      <c r="AD29" s="33">
        <f t="shared" si="17"/>
        <v>0</v>
      </c>
      <c r="AE29">
        <f t="shared" si="18"/>
        <v>-2.0895148222624952E-4</v>
      </c>
      <c r="AF29">
        <f t="shared" si="19"/>
        <v>1.3666678927563888E-3</v>
      </c>
    </row>
    <row r="30" spans="1:32" x14ac:dyDescent="0.25">
      <c r="A30" s="17">
        <v>41348</v>
      </c>
      <c r="B30" s="20">
        <v>28500</v>
      </c>
      <c r="C30" s="89">
        <f t="shared" si="0"/>
        <v>1.0582109330537008E-2</v>
      </c>
      <c r="D30" s="18">
        <v>2923.2005600000002</v>
      </c>
      <c r="E30" s="24">
        <f t="shared" si="7"/>
        <v>1.2079510754493515E-4</v>
      </c>
      <c r="F30" s="18">
        <v>4800.9008210000002</v>
      </c>
      <c r="G30" s="24">
        <f t="shared" si="8"/>
        <v>9.385074993583727E-5</v>
      </c>
      <c r="H30" s="18">
        <v>3656.4502729999999</v>
      </c>
      <c r="I30" s="24">
        <f t="shared" si="9"/>
        <v>1.1131014845407212E-7</v>
      </c>
      <c r="J30" s="19">
        <f>VLOOKUP(A30,ECOPETROL!$M$3:$N$122,2)</f>
        <v>5100</v>
      </c>
      <c r="K30" s="23">
        <f t="shared" si="1"/>
        <v>0</v>
      </c>
      <c r="L30" s="21">
        <f>VLOOKUP(A30,EXITO!$M$3:$N$122,2)</f>
        <v>34500</v>
      </c>
      <c r="M30" s="23">
        <f t="shared" si="2"/>
        <v>1.3423020332140771E-2</v>
      </c>
      <c r="N30" s="21">
        <f>VLOOKUP(A30,ISAGEN!$M$3:$N$122,2)</f>
        <v>2570</v>
      </c>
      <c r="O30" s="23">
        <f t="shared" si="3"/>
        <v>7.8125397367936247E-3</v>
      </c>
      <c r="P30" s="21">
        <f>VLOOKUP(A30,'GRUPO AVAL'!$M$3:$N$122,2)</f>
        <v>1285</v>
      </c>
      <c r="Q30" s="23">
        <f t="shared" si="4"/>
        <v>7.8125397367936247E-3</v>
      </c>
      <c r="R30" s="23">
        <f>VLOOKUP(A29,TFIT16240724!$V$2:$W$122,2)</f>
        <v>143.39500000000001</v>
      </c>
      <c r="S30">
        <f t="shared" si="5"/>
        <v>-1.1430404723826967E-3</v>
      </c>
      <c r="T30">
        <f>VLOOKUP(A29,IGBC!$K$2:$L$118,2)</f>
        <v>14367.36</v>
      </c>
      <c r="U30">
        <f t="shared" si="6"/>
        <v>-8.020032998261914E-3</v>
      </c>
      <c r="W30" s="96">
        <f t="shared" si="10"/>
        <v>1.0582109330537008E-2</v>
      </c>
      <c r="X30" s="32">
        <f t="shared" si="11"/>
        <v>1.2079510754493515E-4</v>
      </c>
      <c r="Y30" s="32">
        <f t="shared" si="12"/>
        <v>9.385074993583727E-5</v>
      </c>
      <c r="Z30" s="32">
        <f t="shared" si="13"/>
        <v>1.1131014845407212E-7</v>
      </c>
      <c r="AA30" s="33">
        <f t="shared" si="14"/>
        <v>0</v>
      </c>
      <c r="AB30" s="33">
        <f t="shared" si="15"/>
        <v>1.3423020332140771E-2</v>
      </c>
      <c r="AC30" s="33">
        <f t="shared" si="16"/>
        <v>7.8125397367936247E-3</v>
      </c>
      <c r="AD30" s="33">
        <f t="shared" si="17"/>
        <v>7.8125397367936247E-3</v>
      </c>
      <c r="AE30">
        <f t="shared" si="18"/>
        <v>-1.1430404723826967E-3</v>
      </c>
      <c r="AF30">
        <f t="shared" si="19"/>
        <v>-8.020032998261914E-3</v>
      </c>
    </row>
    <row r="31" spans="1:32" x14ac:dyDescent="0.25">
      <c r="A31" s="17">
        <v>41351</v>
      </c>
      <c r="B31" s="20">
        <v>28580</v>
      </c>
      <c r="C31" s="89">
        <f t="shared" si="0"/>
        <v>2.8030852271165589E-3</v>
      </c>
      <c r="D31" s="18">
        <v>2924.1915009999998</v>
      </c>
      <c r="E31" s="24">
        <f t="shared" si="7"/>
        <v>3.3893434856041847E-4</v>
      </c>
      <c r="F31" s="18">
        <v>4802.099217</v>
      </c>
      <c r="G31" s="24">
        <f t="shared" si="8"/>
        <v>2.4958783744221286E-4</v>
      </c>
      <c r="H31" s="18">
        <v>3657.3526969999998</v>
      </c>
      <c r="I31" s="24">
        <f t="shared" si="9"/>
        <v>2.4677285080860556E-4</v>
      </c>
      <c r="J31" s="19">
        <f>VLOOKUP(A31,ECOPETROL!$M$3:$N$122,2)</f>
        <v>4960</v>
      </c>
      <c r="K31" s="23">
        <f t="shared" si="1"/>
        <v>-2.7834798993443988E-2</v>
      </c>
      <c r="L31" s="21">
        <f>VLOOKUP(A31,EXITO!$M$3:$N$122,2)</f>
        <v>34200</v>
      </c>
      <c r="M31" s="23">
        <f t="shared" si="2"/>
        <v>-8.7336799687545534E-3</v>
      </c>
      <c r="N31" s="21">
        <f>VLOOKUP(A31,ISAGEN!$M$3:$N$122,2)</f>
        <v>2520</v>
      </c>
      <c r="O31" s="23">
        <f t="shared" si="3"/>
        <v>-1.9646997383796536E-2</v>
      </c>
      <c r="P31" s="21">
        <f>VLOOKUP(A31,'GRUPO AVAL'!$M$3:$N$122,2)</f>
        <v>1270</v>
      </c>
      <c r="Q31" s="23">
        <f t="shared" si="4"/>
        <v>-1.1741817876683174E-2</v>
      </c>
      <c r="R31" s="23">
        <f>VLOOKUP(A30,TFIT16240724!$V$2:$W$122,2)</f>
        <v>143.316</v>
      </c>
      <c r="S31">
        <f t="shared" si="5"/>
        <v>-5.5107757985766218E-4</v>
      </c>
      <c r="T31">
        <f>VLOOKUP(A30,IGBC!$K$2:$L$118,2)</f>
        <v>14289.63</v>
      </c>
      <c r="U31">
        <f t="shared" si="6"/>
        <v>-5.4248677636756226E-3</v>
      </c>
      <c r="W31" s="96">
        <f t="shared" si="10"/>
        <v>2.8030852271165589E-3</v>
      </c>
      <c r="X31" s="32">
        <f t="shared" si="11"/>
        <v>3.3893434856041847E-4</v>
      </c>
      <c r="Y31" s="32">
        <f t="shared" si="12"/>
        <v>2.4958783744221286E-4</v>
      </c>
      <c r="Z31" s="32">
        <f t="shared" si="13"/>
        <v>2.4677285080860556E-4</v>
      </c>
      <c r="AA31" s="33">
        <f t="shared" si="14"/>
        <v>-2.7834798993443988E-2</v>
      </c>
      <c r="AB31" s="33">
        <f t="shared" si="15"/>
        <v>-8.7336799687545534E-3</v>
      </c>
      <c r="AC31" s="33">
        <f t="shared" si="16"/>
        <v>-1.9646997383796536E-2</v>
      </c>
      <c r="AD31" s="33">
        <f t="shared" si="17"/>
        <v>-1.1741817876683174E-2</v>
      </c>
      <c r="AE31">
        <f t="shared" si="18"/>
        <v>-5.5107757985766218E-4</v>
      </c>
      <c r="AF31">
        <f t="shared" si="19"/>
        <v>-5.4248677636756226E-3</v>
      </c>
    </row>
    <row r="32" spans="1:32" x14ac:dyDescent="0.25">
      <c r="A32" s="17">
        <v>41352</v>
      </c>
      <c r="B32" s="20">
        <v>28140</v>
      </c>
      <c r="C32" s="89">
        <f t="shared" si="0"/>
        <v>-1.5515120815478298E-2</v>
      </c>
      <c r="D32" s="18">
        <v>2924.5835149999998</v>
      </c>
      <c r="E32" s="24">
        <f t="shared" si="7"/>
        <v>1.3404995046464326E-4</v>
      </c>
      <c r="F32" s="18">
        <v>4802.9679029999998</v>
      </c>
      <c r="G32" s="24">
        <f t="shared" si="8"/>
        <v>1.8088077709727064E-4</v>
      </c>
      <c r="H32" s="18">
        <v>3658.1081359999998</v>
      </c>
      <c r="I32" s="24">
        <f t="shared" si="9"/>
        <v>2.0653217068092059E-4</v>
      </c>
      <c r="J32" s="19">
        <f>VLOOKUP(A32,ECOPETROL!$M$3:$N$122,2)</f>
        <v>4895</v>
      </c>
      <c r="K32" s="23">
        <f t="shared" si="1"/>
        <v>-1.3191464754362371E-2</v>
      </c>
      <c r="L32" s="21">
        <f>VLOOKUP(A32,EXITO!$M$3:$N$122,2)</f>
        <v>32920</v>
      </c>
      <c r="M32" s="23">
        <f t="shared" si="2"/>
        <v>-3.8145268259690453E-2</v>
      </c>
      <c r="N32" s="21">
        <f>VLOOKUP(A32,ISAGEN!$M$3:$N$122,2)</f>
        <v>2530</v>
      </c>
      <c r="O32" s="23">
        <f t="shared" si="3"/>
        <v>3.9604012160969143E-3</v>
      </c>
      <c r="P32" s="21">
        <f>VLOOKUP(A32,'GRUPO AVAL'!$M$3:$N$122,2)</f>
        <v>1270</v>
      </c>
      <c r="Q32" s="23">
        <f t="shared" si="4"/>
        <v>0</v>
      </c>
      <c r="R32" s="23">
        <f>VLOOKUP(A31,TFIT16240724!$V$2:$W$122,2)</f>
        <v>143.435</v>
      </c>
      <c r="S32">
        <f t="shared" si="5"/>
        <v>8.2998843478427307E-4</v>
      </c>
      <c r="T32">
        <f>VLOOKUP(A31,IGBC!$K$2:$L$118,2)</f>
        <v>14376.22</v>
      </c>
      <c r="U32">
        <f t="shared" si="6"/>
        <v>6.0413532731775337E-3</v>
      </c>
      <c r="W32" s="96">
        <f t="shared" si="10"/>
        <v>-1.5515120815478298E-2</v>
      </c>
      <c r="X32" s="32">
        <f t="shared" si="11"/>
        <v>1.3404995046464326E-4</v>
      </c>
      <c r="Y32" s="32">
        <f t="shared" si="12"/>
        <v>1.8088077709727064E-4</v>
      </c>
      <c r="Z32" s="32">
        <f t="shared" si="13"/>
        <v>2.0653217068092059E-4</v>
      </c>
      <c r="AA32" s="33">
        <f t="shared" si="14"/>
        <v>-1.3191464754362371E-2</v>
      </c>
      <c r="AB32" s="33">
        <f t="shared" si="15"/>
        <v>-3.8145268259690453E-2</v>
      </c>
      <c r="AC32" s="33">
        <f t="shared" si="16"/>
        <v>3.9604012160969143E-3</v>
      </c>
      <c r="AD32" s="33">
        <f t="shared" si="17"/>
        <v>0</v>
      </c>
      <c r="AE32">
        <f t="shared" si="18"/>
        <v>8.2998843478427307E-4</v>
      </c>
      <c r="AF32">
        <f t="shared" si="19"/>
        <v>6.0413532731775337E-3</v>
      </c>
    </row>
    <row r="33" spans="1:32" x14ac:dyDescent="0.25">
      <c r="A33" s="17">
        <v>41353</v>
      </c>
      <c r="B33" s="20">
        <v>28300</v>
      </c>
      <c r="C33" s="89">
        <f t="shared" si="0"/>
        <v>5.6697529629490123E-3</v>
      </c>
      <c r="D33" s="18">
        <v>2925.161666</v>
      </c>
      <c r="E33" s="24">
        <f t="shared" si="7"/>
        <v>1.9766707232315176E-4</v>
      </c>
      <c r="F33" s="18">
        <v>4803.9451099999997</v>
      </c>
      <c r="G33" s="24">
        <f t="shared" si="8"/>
        <v>2.0343829532924458E-4</v>
      </c>
      <c r="H33" s="18">
        <v>3658.3659729999999</v>
      </c>
      <c r="I33" s="24">
        <f t="shared" si="9"/>
        <v>7.0481217117948273E-5</v>
      </c>
      <c r="J33" s="19">
        <f>VLOOKUP(A33,ECOPETROL!$M$3:$N$122,2)</f>
        <v>4900</v>
      </c>
      <c r="K33" s="23">
        <f t="shared" si="1"/>
        <v>1.020929134107143E-3</v>
      </c>
      <c r="L33" s="21">
        <f>VLOOKUP(A33,EXITO!$M$3:$N$122,2)</f>
        <v>32600</v>
      </c>
      <c r="M33" s="23">
        <f t="shared" si="2"/>
        <v>-9.7680874362070721E-3</v>
      </c>
      <c r="N33" s="21">
        <f>VLOOKUP(A33,ISAGEN!$M$3:$N$122,2)</f>
        <v>2530</v>
      </c>
      <c r="O33" s="23">
        <f t="shared" si="3"/>
        <v>0</v>
      </c>
      <c r="P33" s="21">
        <f>VLOOKUP(A33,'GRUPO AVAL'!$M$3:$N$122,2)</f>
        <v>1265</v>
      </c>
      <c r="Q33" s="23">
        <f t="shared" si="4"/>
        <v>-3.9447782910163407E-3</v>
      </c>
      <c r="R33" s="23">
        <f>VLOOKUP(A32,TFIT16240724!$V$2:$W$122,2)</f>
        <v>142.40600000000001</v>
      </c>
      <c r="S33">
        <f t="shared" si="5"/>
        <v>-7.1998379873853E-3</v>
      </c>
      <c r="T33">
        <f>VLOOKUP(A32,IGBC!$K$2:$L$118,2)</f>
        <v>14148.21</v>
      </c>
      <c r="U33">
        <f t="shared" si="6"/>
        <v>-1.5987338326974968E-2</v>
      </c>
      <c r="W33" s="96">
        <f t="shared" si="10"/>
        <v>5.6697529629490123E-3</v>
      </c>
      <c r="X33" s="32">
        <f t="shared" si="11"/>
        <v>1.9766707232315176E-4</v>
      </c>
      <c r="Y33" s="32">
        <f t="shared" si="12"/>
        <v>2.0343829532924458E-4</v>
      </c>
      <c r="Z33" s="32">
        <f t="shared" si="13"/>
        <v>7.0481217117948273E-5</v>
      </c>
      <c r="AA33" s="33">
        <f t="shared" si="14"/>
        <v>1.020929134107143E-3</v>
      </c>
      <c r="AB33" s="33">
        <f t="shared" si="15"/>
        <v>-9.7680874362070721E-3</v>
      </c>
      <c r="AC33" s="33">
        <f t="shared" si="16"/>
        <v>0</v>
      </c>
      <c r="AD33" s="33">
        <f t="shared" si="17"/>
        <v>-3.9447782910163407E-3</v>
      </c>
      <c r="AE33">
        <f t="shared" si="18"/>
        <v>-7.1998379873853E-3</v>
      </c>
      <c r="AF33">
        <f t="shared" si="19"/>
        <v>-1.5987338326974968E-2</v>
      </c>
    </row>
    <row r="34" spans="1:32" x14ac:dyDescent="0.25">
      <c r="A34" s="17">
        <v>41354</v>
      </c>
      <c r="B34" s="20">
        <v>27840</v>
      </c>
      <c r="C34" s="89">
        <f t="shared" si="0"/>
        <v>-1.6387969182973024E-2</v>
      </c>
      <c r="D34" s="18">
        <v>2925.5569559999999</v>
      </c>
      <c r="E34" s="24">
        <f t="shared" si="7"/>
        <v>1.3512528157303422E-4</v>
      </c>
      <c r="F34" s="18">
        <v>4804.8746629999996</v>
      </c>
      <c r="G34" s="24">
        <f t="shared" si="8"/>
        <v>1.9347912123646494E-4</v>
      </c>
      <c r="H34" s="18">
        <v>3658.8746769999998</v>
      </c>
      <c r="I34" s="24">
        <f t="shared" si="9"/>
        <v>1.3904257770154538E-4</v>
      </c>
      <c r="J34" s="19">
        <f>VLOOKUP(A34,ECOPETROL!$M$3:$N$122,2)</f>
        <v>4955</v>
      </c>
      <c r="K34" s="23">
        <f t="shared" si="1"/>
        <v>1.1161962665370409E-2</v>
      </c>
      <c r="L34" s="21">
        <f>VLOOKUP(A34,EXITO!$M$3:$N$122,2)</f>
        <v>32960</v>
      </c>
      <c r="M34" s="23">
        <f t="shared" si="2"/>
        <v>1.0982416668608927E-2</v>
      </c>
      <c r="N34" s="21">
        <f>VLOOKUP(A34,ISAGEN!$M$3:$N$122,2)</f>
        <v>2510</v>
      </c>
      <c r="O34" s="23">
        <f t="shared" si="3"/>
        <v>-7.9365495957363034E-3</v>
      </c>
      <c r="P34" s="21">
        <f>VLOOKUP(A34,'GRUPO AVAL'!$M$3:$N$122,2)</f>
        <v>1265</v>
      </c>
      <c r="Q34" s="23">
        <f t="shared" si="4"/>
        <v>0</v>
      </c>
      <c r="R34" s="23">
        <f>VLOOKUP(A33,TFIT16240724!$V$2:$W$122,2)</f>
        <v>141.43100000000001</v>
      </c>
      <c r="S34">
        <f t="shared" si="5"/>
        <v>-6.8701672786272141E-3</v>
      </c>
      <c r="T34">
        <f>VLOOKUP(A33,IGBC!$K$2:$L$118,2)</f>
        <v>13958.84</v>
      </c>
      <c r="U34">
        <f t="shared" si="6"/>
        <v>-1.3475114994630119E-2</v>
      </c>
      <c r="W34" s="96">
        <f t="shared" si="10"/>
        <v>-1.6387969182973024E-2</v>
      </c>
      <c r="X34" s="32">
        <f t="shared" si="11"/>
        <v>1.3512528157303422E-4</v>
      </c>
      <c r="Y34" s="32">
        <f t="shared" si="12"/>
        <v>1.9347912123646494E-4</v>
      </c>
      <c r="Z34" s="32">
        <f t="shared" si="13"/>
        <v>1.3904257770154538E-4</v>
      </c>
      <c r="AA34" s="33">
        <f t="shared" si="14"/>
        <v>1.1161962665370409E-2</v>
      </c>
      <c r="AB34" s="33">
        <f t="shared" si="15"/>
        <v>1.0982416668608927E-2</v>
      </c>
      <c r="AC34" s="33">
        <f t="shared" si="16"/>
        <v>-7.9365495957363034E-3</v>
      </c>
      <c r="AD34" s="33">
        <f t="shared" si="17"/>
        <v>0</v>
      </c>
      <c r="AE34">
        <f t="shared" si="18"/>
        <v>-6.8701672786272141E-3</v>
      </c>
      <c r="AF34">
        <f t="shared" si="19"/>
        <v>-1.3475114994630119E-2</v>
      </c>
    </row>
    <row r="35" spans="1:32" x14ac:dyDescent="0.25">
      <c r="A35" s="17">
        <v>41355</v>
      </c>
      <c r="B35" s="20">
        <v>28000</v>
      </c>
      <c r="C35" s="89">
        <f t="shared" si="0"/>
        <v>5.7306747089850745E-3</v>
      </c>
      <c r="D35" s="18">
        <v>2925.7861979999998</v>
      </c>
      <c r="E35" s="24">
        <f t="shared" si="7"/>
        <v>7.8355343067064494E-5</v>
      </c>
      <c r="F35" s="18">
        <v>4804.956741</v>
      </c>
      <c r="G35" s="24">
        <f t="shared" si="8"/>
        <v>1.7082089487600954E-5</v>
      </c>
      <c r="H35" s="18">
        <v>3659.1346859999999</v>
      </c>
      <c r="I35" s="24">
        <f t="shared" si="9"/>
        <v>7.106003482975456E-5</v>
      </c>
      <c r="J35" s="19">
        <f>VLOOKUP(A35,ECOPETROL!$M$3:$N$122,2)</f>
        <v>5030</v>
      </c>
      <c r="K35" s="23">
        <f t="shared" si="1"/>
        <v>1.502281632969661E-2</v>
      </c>
      <c r="L35" s="21">
        <f>VLOOKUP(A35,EXITO!$M$3:$N$122,2)</f>
        <v>32800</v>
      </c>
      <c r="M35" s="23">
        <f t="shared" si="2"/>
        <v>-4.8661896511728994E-3</v>
      </c>
      <c r="N35" s="21">
        <f>VLOOKUP(A35,ISAGEN!$M$3:$N$122,2)</f>
        <v>2510</v>
      </c>
      <c r="O35" s="23">
        <f t="shared" si="3"/>
        <v>0</v>
      </c>
      <c r="P35" s="21">
        <f>VLOOKUP(A35,'GRUPO AVAL'!$M$3:$N$122,2)</f>
        <v>1265</v>
      </c>
      <c r="Q35" s="23">
        <f t="shared" si="4"/>
        <v>0</v>
      </c>
      <c r="R35" s="23">
        <f>VLOOKUP(A34,TFIT16240724!$V$2:$W$122,2)</f>
        <v>140.31800000000001</v>
      </c>
      <c r="S35">
        <f t="shared" si="5"/>
        <v>-7.9006902564556537E-3</v>
      </c>
      <c r="T35">
        <f>VLOOKUP(A34,IGBC!$K$2:$L$118,2)</f>
        <v>13946.6</v>
      </c>
      <c r="U35">
        <f t="shared" si="6"/>
        <v>-8.7724836339832506E-4</v>
      </c>
      <c r="W35" s="96">
        <f t="shared" si="10"/>
        <v>5.7306747089850745E-3</v>
      </c>
      <c r="X35" s="32">
        <f t="shared" si="11"/>
        <v>7.8355343067064494E-5</v>
      </c>
      <c r="Y35" s="32">
        <f t="shared" si="12"/>
        <v>1.7082089487600954E-5</v>
      </c>
      <c r="Z35" s="32">
        <f t="shared" si="13"/>
        <v>7.106003482975456E-5</v>
      </c>
      <c r="AA35" s="33">
        <f t="shared" si="14"/>
        <v>1.502281632969661E-2</v>
      </c>
      <c r="AB35" s="33">
        <f t="shared" si="15"/>
        <v>-4.8661896511728994E-3</v>
      </c>
      <c r="AC35" s="33">
        <f t="shared" si="16"/>
        <v>0</v>
      </c>
      <c r="AD35" s="33">
        <f t="shared" si="17"/>
        <v>0</v>
      </c>
      <c r="AE35">
        <f t="shared" si="18"/>
        <v>-7.9006902564556537E-3</v>
      </c>
      <c r="AF35">
        <f t="shared" si="19"/>
        <v>-8.7724836339832506E-4</v>
      </c>
    </row>
    <row r="36" spans="1:32" x14ac:dyDescent="0.25">
      <c r="A36" s="17">
        <v>41359</v>
      </c>
      <c r="B36" s="20">
        <v>28580</v>
      </c>
      <c r="C36" s="89">
        <f t="shared" si="0"/>
        <v>2.0502662326517394E-2</v>
      </c>
      <c r="D36" s="18">
        <v>2927.3677290000001</v>
      </c>
      <c r="E36" s="24">
        <f t="shared" si="7"/>
        <v>5.4040302312678408E-4</v>
      </c>
      <c r="F36" s="18">
        <v>4808.9627200000004</v>
      </c>
      <c r="G36" s="24">
        <f t="shared" si="8"/>
        <v>8.3337066595979604E-4</v>
      </c>
      <c r="H36" s="18">
        <v>3660.612521</v>
      </c>
      <c r="I36" s="24">
        <f t="shared" si="9"/>
        <v>4.0379400498063864E-4</v>
      </c>
      <c r="J36" s="19">
        <f>VLOOKUP(A36,ECOPETROL!$M$3:$N$122,2)</f>
        <v>5070</v>
      </c>
      <c r="K36" s="23">
        <f t="shared" si="1"/>
        <v>7.9208334914440577E-3</v>
      </c>
      <c r="L36" s="21">
        <f>VLOOKUP(A36,EXITO!$M$3:$N$122,2)</f>
        <v>32920</v>
      </c>
      <c r="M36" s="23">
        <f t="shared" si="2"/>
        <v>3.6518604187710177E-3</v>
      </c>
      <c r="N36" s="21">
        <f>VLOOKUP(A36,ISAGEN!$M$3:$N$122,2)</f>
        <v>2515</v>
      </c>
      <c r="O36" s="23">
        <f t="shared" si="3"/>
        <v>1.9900504080100092E-3</v>
      </c>
      <c r="P36" s="21">
        <f>VLOOKUP(A36,'GRUPO AVAL'!$M$3:$N$122,2)</f>
        <v>1265</v>
      </c>
      <c r="Q36" s="23">
        <f t="shared" si="4"/>
        <v>0</v>
      </c>
      <c r="R36" s="23">
        <f>VLOOKUP(A35,TFIT16240724!$V$2:$W$122,2)</f>
        <v>141.31</v>
      </c>
      <c r="S36">
        <f t="shared" si="5"/>
        <v>7.044783208048638E-3</v>
      </c>
      <c r="T36">
        <f>VLOOKUP(A35,IGBC!$K$2:$L$118,2)</f>
        <v>13925.71</v>
      </c>
      <c r="U36">
        <f t="shared" si="6"/>
        <v>-1.4989790162025232E-3</v>
      </c>
      <c r="W36" s="96">
        <f t="shared" si="10"/>
        <v>2.0502662326517394E-2</v>
      </c>
      <c r="X36" s="32">
        <f t="shared" si="11"/>
        <v>5.4040302312678408E-4</v>
      </c>
      <c r="Y36" s="32">
        <f t="shared" si="12"/>
        <v>8.3337066595979604E-4</v>
      </c>
      <c r="Z36" s="32">
        <f t="shared" si="13"/>
        <v>4.0379400498063864E-4</v>
      </c>
      <c r="AA36" s="33">
        <f t="shared" si="14"/>
        <v>7.9208334914440577E-3</v>
      </c>
      <c r="AB36" s="33">
        <f t="shared" si="15"/>
        <v>3.6518604187710177E-3</v>
      </c>
      <c r="AC36" s="33">
        <f t="shared" si="16"/>
        <v>1.9900504080100092E-3</v>
      </c>
      <c r="AD36" s="33">
        <f t="shared" si="17"/>
        <v>0</v>
      </c>
      <c r="AE36">
        <f t="shared" si="18"/>
        <v>7.044783208048638E-3</v>
      </c>
      <c r="AF36">
        <f t="shared" si="19"/>
        <v>-1.4989790162025232E-3</v>
      </c>
    </row>
    <row r="37" spans="1:32" x14ac:dyDescent="0.25">
      <c r="A37" s="17">
        <v>41360</v>
      </c>
      <c r="B37" s="20">
        <v>28800</v>
      </c>
      <c r="C37" s="89">
        <f t="shared" si="0"/>
        <v>7.6682146401788722E-3</v>
      </c>
      <c r="D37" s="18">
        <v>2928.053664</v>
      </c>
      <c r="E37" s="24">
        <f t="shared" si="7"/>
        <v>2.3429056838080743E-4</v>
      </c>
      <c r="F37" s="18">
        <v>4810.0376630000001</v>
      </c>
      <c r="G37" s="24">
        <f t="shared" si="8"/>
        <v>2.2350409848714728E-4</v>
      </c>
      <c r="H37" s="18">
        <v>3661.008061</v>
      </c>
      <c r="I37" s="24">
        <f t="shared" si="9"/>
        <v>1.080471176987733E-4</v>
      </c>
      <c r="J37" s="19">
        <f>VLOOKUP(A37,ECOPETROL!$M$3:$N$122,2)</f>
        <v>5050</v>
      </c>
      <c r="K37" s="23">
        <f t="shared" si="1"/>
        <v>-3.9525743158233583E-3</v>
      </c>
      <c r="L37" s="21">
        <f>VLOOKUP(A37,EXITO!$M$3:$N$122,2)</f>
        <v>33000</v>
      </c>
      <c r="M37" s="23">
        <f t="shared" si="2"/>
        <v>2.4271856576111375E-3</v>
      </c>
      <c r="N37" s="21">
        <f>VLOOKUP(A37,ISAGEN!$M$3:$N$122,2)</f>
        <v>2540</v>
      </c>
      <c r="O37" s="23">
        <f t="shared" si="3"/>
        <v>9.8912774787427004E-3</v>
      </c>
      <c r="P37" s="21">
        <f>VLOOKUP(A37,'GRUPO AVAL'!$M$3:$N$122,2)</f>
        <v>1265</v>
      </c>
      <c r="Q37" s="23">
        <f t="shared" si="4"/>
        <v>0</v>
      </c>
      <c r="R37" s="23">
        <f>VLOOKUP(A36,TFIT16240724!$V$2:$W$122,2)</f>
        <v>143.6</v>
      </c>
      <c r="S37">
        <f t="shared" si="5"/>
        <v>1.6075598019468895E-2</v>
      </c>
      <c r="T37">
        <f>VLOOKUP(A36,IGBC!$K$2:$L$118,2)</f>
        <v>13983.96</v>
      </c>
      <c r="U37">
        <f t="shared" si="6"/>
        <v>4.1741865509816248E-3</v>
      </c>
      <c r="W37" s="96">
        <f t="shared" si="10"/>
        <v>7.6682146401788722E-3</v>
      </c>
      <c r="X37" s="32">
        <f t="shared" si="11"/>
        <v>2.3429056838080743E-4</v>
      </c>
      <c r="Y37" s="32">
        <f t="shared" si="12"/>
        <v>2.2350409848714728E-4</v>
      </c>
      <c r="Z37" s="32">
        <f t="shared" si="13"/>
        <v>1.080471176987733E-4</v>
      </c>
      <c r="AA37" s="33">
        <f t="shared" si="14"/>
        <v>-3.9525743158233583E-3</v>
      </c>
      <c r="AB37" s="33">
        <f t="shared" si="15"/>
        <v>2.4271856576111375E-3</v>
      </c>
      <c r="AC37" s="33">
        <f t="shared" si="16"/>
        <v>9.8912774787427004E-3</v>
      </c>
      <c r="AD37" s="33">
        <f t="shared" si="17"/>
        <v>0</v>
      </c>
      <c r="AE37">
        <f t="shared" si="18"/>
        <v>1.6075598019468895E-2</v>
      </c>
      <c r="AF37">
        <f t="shared" si="19"/>
        <v>4.1741865509816248E-3</v>
      </c>
    </row>
    <row r="38" spans="1:32" x14ac:dyDescent="0.25">
      <c r="A38" s="17">
        <v>41365</v>
      </c>
      <c r="B38" s="20">
        <v>28400</v>
      </c>
      <c r="C38" s="89">
        <f t="shared" si="0"/>
        <v>-1.3986241974739839E-2</v>
      </c>
      <c r="D38" s="18">
        <v>2929.5868420000002</v>
      </c>
      <c r="E38" s="24">
        <f t="shared" si="7"/>
        <v>5.2347972991553544E-4</v>
      </c>
      <c r="F38" s="18">
        <v>4812.5307149999999</v>
      </c>
      <c r="G38" s="24">
        <f t="shared" si="8"/>
        <v>5.1816769865344102E-4</v>
      </c>
      <c r="H38" s="18">
        <v>3662.889075</v>
      </c>
      <c r="I38" s="24">
        <f t="shared" si="9"/>
        <v>5.1366478977789005E-4</v>
      </c>
      <c r="J38" s="19">
        <f>VLOOKUP(A38,ECOPETROL!$M$3:$N$122,2)</f>
        <v>4980</v>
      </c>
      <c r="K38" s="23">
        <f t="shared" si="1"/>
        <v>-1.3958352250706914E-2</v>
      </c>
      <c r="L38" s="21">
        <f>VLOOKUP(A38,EXITO!$M$3:$N$122,2)</f>
        <v>33200</v>
      </c>
      <c r="M38" s="23">
        <f t="shared" si="2"/>
        <v>6.0423144559626617E-3</v>
      </c>
      <c r="N38" s="21">
        <f>VLOOKUP(A38,ISAGEN!$M$3:$N$122,2)</f>
        <v>2545</v>
      </c>
      <c r="O38" s="23">
        <f t="shared" si="3"/>
        <v>1.9665689720408473E-3</v>
      </c>
      <c r="P38" s="21">
        <f>VLOOKUP(A38,'GRUPO AVAL'!$M$3:$N$122,2)</f>
        <v>1285</v>
      </c>
      <c r="Q38" s="23">
        <f t="shared" si="4"/>
        <v>1.5686596167699473E-2</v>
      </c>
      <c r="R38" s="23">
        <f>VLOOKUP(A37,TFIT16240724!$V$2:$W$122,2)</f>
        <v>143.48400000000001</v>
      </c>
      <c r="S38">
        <f t="shared" si="5"/>
        <v>-8.0812588868051029E-4</v>
      </c>
      <c r="T38">
        <f>VLOOKUP(A37,IGBC!$K$2:$L$118,2)</f>
        <v>14093.46</v>
      </c>
      <c r="U38">
        <f t="shared" si="6"/>
        <v>7.7999014973893985E-3</v>
      </c>
      <c r="W38" s="96">
        <f t="shared" si="10"/>
        <v>-1.3986241974739839E-2</v>
      </c>
      <c r="X38" s="32">
        <f t="shared" si="11"/>
        <v>5.2347972991553544E-4</v>
      </c>
      <c r="Y38" s="32">
        <f t="shared" si="12"/>
        <v>5.1816769865344102E-4</v>
      </c>
      <c r="Z38" s="32">
        <f t="shared" si="13"/>
        <v>5.1366478977789005E-4</v>
      </c>
      <c r="AA38" s="33">
        <f t="shared" si="14"/>
        <v>-1.3958352250706914E-2</v>
      </c>
      <c r="AB38" s="33">
        <f t="shared" si="15"/>
        <v>6.0423144559626617E-3</v>
      </c>
      <c r="AC38" s="33">
        <f t="shared" si="16"/>
        <v>1.9665689720408473E-3</v>
      </c>
      <c r="AD38" s="33">
        <f t="shared" si="17"/>
        <v>1.5686596167699473E-2</v>
      </c>
      <c r="AE38">
        <f t="shared" si="18"/>
        <v>-8.0812588868051029E-4</v>
      </c>
      <c r="AF38">
        <f t="shared" si="19"/>
        <v>7.7999014973893985E-3</v>
      </c>
    </row>
    <row r="39" spans="1:32" x14ac:dyDescent="0.25">
      <c r="A39" s="17">
        <v>41366</v>
      </c>
      <c r="B39" s="20">
        <v>28280</v>
      </c>
      <c r="C39" s="89">
        <f t="shared" si="0"/>
        <v>-4.234304138788344E-3</v>
      </c>
      <c r="D39" s="18">
        <v>2929.9086459999999</v>
      </c>
      <c r="E39" s="24">
        <f t="shared" si="7"/>
        <v>1.0984017343550258E-4</v>
      </c>
      <c r="F39" s="18">
        <v>4812.6772309999997</v>
      </c>
      <c r="G39" s="24">
        <f t="shared" si="8"/>
        <v>3.0444225378507237E-5</v>
      </c>
      <c r="H39" s="18">
        <v>3664.9212090000001</v>
      </c>
      <c r="I39" s="24">
        <f t="shared" si="9"/>
        <v>5.5463609818906144E-4</v>
      </c>
      <c r="J39" s="19">
        <f>VLOOKUP(A39,ECOPETROL!$M$3:$N$122,2)</f>
        <v>4975</v>
      </c>
      <c r="K39" s="23">
        <f t="shared" si="1"/>
        <v>-1.0045204260054762E-3</v>
      </c>
      <c r="L39" s="21">
        <f>VLOOKUP(A39,EXITO!$M$3:$N$122,2)</f>
        <v>33300</v>
      </c>
      <c r="M39" s="23">
        <f t="shared" si="2"/>
        <v>3.0075210639553224E-3</v>
      </c>
      <c r="N39" s="21">
        <f>VLOOKUP(A39,ISAGEN!$M$3:$N$122,2)</f>
        <v>2530</v>
      </c>
      <c r="O39" s="23">
        <f t="shared" si="3"/>
        <v>-5.9113472630572374E-3</v>
      </c>
      <c r="P39" s="21">
        <f>VLOOKUP(A39,'GRUPO AVAL'!$M$3:$N$122,2)</f>
        <v>1270</v>
      </c>
      <c r="Q39" s="23">
        <f t="shared" si="4"/>
        <v>-1.1741817876683174E-2</v>
      </c>
      <c r="R39" s="23">
        <f>VLOOKUP(A38,TFIT16240724!$V$2:$W$122,2)</f>
        <v>142.36000000000001</v>
      </c>
      <c r="S39">
        <f t="shared" si="5"/>
        <v>-7.8644700834512495E-3</v>
      </c>
      <c r="T39">
        <f>VLOOKUP(A38,IGBC!$K$2:$L$118,2)</f>
        <v>14135.35</v>
      </c>
      <c r="U39">
        <f t="shared" si="6"/>
        <v>2.9678920754076126E-3</v>
      </c>
      <c r="W39" s="96">
        <f t="shared" si="10"/>
        <v>-4.234304138788344E-3</v>
      </c>
      <c r="X39" s="32">
        <f t="shared" si="11"/>
        <v>1.0984017343550258E-4</v>
      </c>
      <c r="Y39" s="32">
        <f t="shared" si="12"/>
        <v>3.0444225378507237E-5</v>
      </c>
      <c r="Z39" s="32">
        <f t="shared" si="13"/>
        <v>5.5463609818906144E-4</v>
      </c>
      <c r="AA39" s="33">
        <f t="shared" si="14"/>
        <v>-1.0045204260054762E-3</v>
      </c>
      <c r="AB39" s="33">
        <f t="shared" si="15"/>
        <v>3.0075210639553224E-3</v>
      </c>
      <c r="AC39" s="33">
        <f t="shared" si="16"/>
        <v>-5.9113472630572374E-3</v>
      </c>
      <c r="AD39" s="33">
        <f t="shared" si="17"/>
        <v>-1.1741817876683174E-2</v>
      </c>
      <c r="AE39">
        <f t="shared" si="18"/>
        <v>-7.8644700834512495E-3</v>
      </c>
      <c r="AF39">
        <f t="shared" si="19"/>
        <v>2.9678920754076126E-3</v>
      </c>
    </row>
    <row r="40" spans="1:32" x14ac:dyDescent="0.25">
      <c r="A40" s="17">
        <v>41367</v>
      </c>
      <c r="B40" s="20">
        <v>28200</v>
      </c>
      <c r="C40" s="89">
        <f t="shared" si="0"/>
        <v>-2.8328630843040899E-3</v>
      </c>
      <c r="D40" s="18">
        <v>2930.3104370000001</v>
      </c>
      <c r="E40" s="24">
        <f t="shared" si="7"/>
        <v>1.371249077685198E-4</v>
      </c>
      <c r="F40" s="18">
        <v>4813.6586379999999</v>
      </c>
      <c r="G40" s="24">
        <f t="shared" si="8"/>
        <v>2.0390042831568711E-4</v>
      </c>
      <c r="H40" s="18">
        <v>3665.3058000000001</v>
      </c>
      <c r="I40" s="24">
        <f t="shared" si="9"/>
        <v>1.0493290313668372E-4</v>
      </c>
      <c r="J40" s="19">
        <f>VLOOKUP(A40,ECOPETROL!$M$3:$N$122,2)</f>
        <v>4900</v>
      </c>
      <c r="K40" s="23">
        <f t="shared" si="1"/>
        <v>-1.519016549397512E-2</v>
      </c>
      <c r="L40" s="21">
        <f>VLOOKUP(A40,EXITO!$M$3:$N$122,2)</f>
        <v>32900</v>
      </c>
      <c r="M40" s="23">
        <f t="shared" si="2"/>
        <v>-1.2084739215071886E-2</v>
      </c>
      <c r="N40" s="21">
        <f>VLOOKUP(A40,ISAGEN!$M$3:$N$122,2)</f>
        <v>2530</v>
      </c>
      <c r="O40" s="23">
        <f t="shared" si="3"/>
        <v>0</v>
      </c>
      <c r="P40" s="21">
        <f>VLOOKUP(A40,'GRUPO AVAL'!$M$3:$N$122,2)</f>
        <v>1260</v>
      </c>
      <c r="Q40" s="23">
        <f t="shared" si="4"/>
        <v>-7.9051795071132611E-3</v>
      </c>
      <c r="R40" s="23">
        <f>VLOOKUP(A39,TFIT16240724!$V$2:$W$122,2)</f>
        <v>142.03299999999999</v>
      </c>
      <c r="S40">
        <f t="shared" si="5"/>
        <v>-2.2996356739219456E-3</v>
      </c>
      <c r="T40">
        <f>VLOOKUP(A39,IGBC!$K$2:$L$118,2)</f>
        <v>14043.33</v>
      </c>
      <c r="U40">
        <f t="shared" si="6"/>
        <v>-6.5312021077497872E-3</v>
      </c>
      <c r="W40" s="96">
        <f t="shared" si="10"/>
        <v>-2.8328630843040899E-3</v>
      </c>
      <c r="X40" s="32">
        <f t="shared" si="11"/>
        <v>1.371249077685198E-4</v>
      </c>
      <c r="Y40" s="32">
        <f t="shared" si="12"/>
        <v>2.0390042831568711E-4</v>
      </c>
      <c r="Z40" s="32">
        <f t="shared" si="13"/>
        <v>1.0493290313668372E-4</v>
      </c>
      <c r="AA40" s="33">
        <f t="shared" si="14"/>
        <v>-1.519016549397512E-2</v>
      </c>
      <c r="AB40" s="33">
        <f t="shared" si="15"/>
        <v>-1.2084739215071886E-2</v>
      </c>
      <c r="AC40" s="33">
        <f t="shared" si="16"/>
        <v>0</v>
      </c>
      <c r="AD40" s="33">
        <f t="shared" si="17"/>
        <v>-7.9051795071132611E-3</v>
      </c>
      <c r="AE40">
        <f t="shared" si="18"/>
        <v>-2.2996356739219456E-3</v>
      </c>
      <c r="AF40">
        <f t="shared" si="19"/>
        <v>-6.5312021077497872E-3</v>
      </c>
    </row>
    <row r="41" spans="1:32" x14ac:dyDescent="0.25">
      <c r="A41" s="17">
        <v>41368</v>
      </c>
      <c r="B41" s="20">
        <v>28340</v>
      </c>
      <c r="C41" s="89">
        <f t="shared" si="0"/>
        <v>4.9522563184665365E-3</v>
      </c>
      <c r="D41" s="18">
        <v>2930.6126829999998</v>
      </c>
      <c r="E41" s="24">
        <f t="shared" si="7"/>
        <v>1.0313938404566715E-4</v>
      </c>
      <c r="F41" s="18">
        <v>4814.1154859999997</v>
      </c>
      <c r="G41" s="24">
        <f t="shared" si="8"/>
        <v>9.4902101868678119E-5</v>
      </c>
      <c r="H41" s="18">
        <v>3665.8866429999998</v>
      </c>
      <c r="I41" s="24">
        <f t="shared" si="9"/>
        <v>1.5845798776421878E-4</v>
      </c>
      <c r="J41" s="19">
        <f>VLOOKUP(A41,ECOPETROL!$M$3:$N$122,2)</f>
        <v>4935</v>
      </c>
      <c r="K41" s="23">
        <f t="shared" si="1"/>
        <v>7.1174677688639549E-3</v>
      </c>
      <c r="L41" s="21">
        <f>VLOOKUP(A41,EXITO!$M$3:$N$122,2)</f>
        <v>33300</v>
      </c>
      <c r="M41" s="23">
        <f t="shared" si="2"/>
        <v>1.2084739215071827E-2</v>
      </c>
      <c r="N41" s="21">
        <f>VLOOKUP(A41,ISAGEN!$M$3:$N$122,2)</f>
        <v>2505</v>
      </c>
      <c r="O41" s="23">
        <f t="shared" si="3"/>
        <v>-9.9305682026007997E-3</v>
      </c>
      <c r="P41" s="21">
        <f>VLOOKUP(A41,'GRUPO AVAL'!$M$3:$N$122,2)</f>
        <v>1260</v>
      </c>
      <c r="Q41" s="23">
        <f t="shared" si="4"/>
        <v>0</v>
      </c>
      <c r="R41" s="23">
        <f>VLOOKUP(A40,TFIT16240724!$V$2:$W$122,2)</f>
        <v>140.84200000000001</v>
      </c>
      <c r="S41">
        <f t="shared" si="5"/>
        <v>-8.4207302708260677E-3</v>
      </c>
      <c r="T41">
        <f>VLOOKUP(A40,IGBC!$K$2:$L$118,2)</f>
        <v>14023.64</v>
      </c>
      <c r="U41">
        <f t="shared" si="6"/>
        <v>-1.4030729523113971E-3</v>
      </c>
      <c r="W41" s="96">
        <f t="shared" si="10"/>
        <v>4.9522563184665365E-3</v>
      </c>
      <c r="X41" s="32">
        <f t="shared" si="11"/>
        <v>1.0313938404566715E-4</v>
      </c>
      <c r="Y41" s="32">
        <f t="shared" si="12"/>
        <v>9.4902101868678119E-5</v>
      </c>
      <c r="Z41" s="32">
        <f t="shared" si="13"/>
        <v>1.5845798776421878E-4</v>
      </c>
      <c r="AA41" s="33">
        <f t="shared" si="14"/>
        <v>7.1174677688639549E-3</v>
      </c>
      <c r="AB41" s="33">
        <f t="shared" si="15"/>
        <v>1.2084739215071827E-2</v>
      </c>
      <c r="AC41" s="33">
        <f t="shared" si="16"/>
        <v>-9.9305682026007997E-3</v>
      </c>
      <c r="AD41" s="33">
        <f t="shared" si="17"/>
        <v>0</v>
      </c>
      <c r="AE41">
        <f t="shared" si="18"/>
        <v>-8.4207302708260677E-3</v>
      </c>
      <c r="AF41">
        <f t="shared" si="19"/>
        <v>-1.4030729523113971E-3</v>
      </c>
    </row>
    <row r="42" spans="1:32" x14ac:dyDescent="0.25">
      <c r="A42" s="17">
        <v>41369</v>
      </c>
      <c r="B42" s="20">
        <v>28060</v>
      </c>
      <c r="C42" s="89">
        <f t="shared" si="0"/>
        <v>-9.9291595882194973E-3</v>
      </c>
      <c r="D42" s="18">
        <v>2930.8790199999999</v>
      </c>
      <c r="E42" s="24">
        <f t="shared" si="7"/>
        <v>9.0876866735735662E-5</v>
      </c>
      <c r="F42" s="18">
        <v>4814.5036280000004</v>
      </c>
      <c r="G42" s="24">
        <f t="shared" si="8"/>
        <v>8.0622568120303949E-5</v>
      </c>
      <c r="H42" s="18">
        <v>3666.2061720000002</v>
      </c>
      <c r="I42" s="24">
        <f t="shared" si="9"/>
        <v>8.7159016740483278E-5</v>
      </c>
      <c r="J42" s="19">
        <f>VLOOKUP(A42,ECOPETROL!$M$3:$N$122,2)</f>
        <v>5020</v>
      </c>
      <c r="K42" s="23">
        <f t="shared" si="1"/>
        <v>1.7077260818193024E-2</v>
      </c>
      <c r="L42" s="21">
        <f>VLOOKUP(A42,EXITO!$M$3:$N$122,2)</f>
        <v>33400</v>
      </c>
      <c r="M42" s="23">
        <f t="shared" si="2"/>
        <v>2.9985029962566329E-3</v>
      </c>
      <c r="N42" s="21">
        <f>VLOOKUP(A42,ISAGEN!$M$3:$N$122,2)</f>
        <v>2495</v>
      </c>
      <c r="O42" s="23">
        <f t="shared" si="3"/>
        <v>-4.0000053333461277E-3</v>
      </c>
      <c r="P42" s="21">
        <f>VLOOKUP(A42,'GRUPO AVAL'!$M$3:$N$122,2)</f>
        <v>1250</v>
      </c>
      <c r="Q42" s="23">
        <f t="shared" si="4"/>
        <v>-7.9681696491768449E-3</v>
      </c>
      <c r="R42" s="23">
        <f>VLOOKUP(A41,TFIT16240724!$V$2:$W$122,2)</f>
        <v>140.94800000000001</v>
      </c>
      <c r="S42">
        <f t="shared" si="5"/>
        <v>7.5233333333135568E-4</v>
      </c>
      <c r="T42">
        <f>VLOOKUP(A41,IGBC!$K$2:$L$118,2)</f>
        <v>13718.9</v>
      </c>
      <c r="U42">
        <f t="shared" si="6"/>
        <v>-2.1970032853481068E-2</v>
      </c>
      <c r="W42" s="96">
        <f t="shared" si="10"/>
        <v>-9.9291595882194973E-3</v>
      </c>
      <c r="X42" s="32">
        <f t="shared" si="11"/>
        <v>9.0876866735735662E-5</v>
      </c>
      <c r="Y42" s="32">
        <f t="shared" si="12"/>
        <v>8.0622568120303949E-5</v>
      </c>
      <c r="Z42" s="32">
        <f t="shared" si="13"/>
        <v>8.7159016740483278E-5</v>
      </c>
      <c r="AA42" s="33">
        <f t="shared" si="14"/>
        <v>1.7077260818193024E-2</v>
      </c>
      <c r="AB42" s="33">
        <f t="shared" si="15"/>
        <v>2.9985029962566329E-3</v>
      </c>
      <c r="AC42" s="33">
        <f t="shared" si="16"/>
        <v>-4.0000053333461277E-3</v>
      </c>
      <c r="AD42" s="33">
        <f t="shared" si="17"/>
        <v>-7.9681696491768449E-3</v>
      </c>
      <c r="AE42">
        <f t="shared" si="18"/>
        <v>7.5233333333135568E-4</v>
      </c>
      <c r="AF42">
        <f t="shared" si="19"/>
        <v>-2.1970032853481068E-2</v>
      </c>
    </row>
    <row r="43" spans="1:32" x14ac:dyDescent="0.25">
      <c r="A43" s="17">
        <v>41372</v>
      </c>
      <c r="B43" s="20">
        <v>28080</v>
      </c>
      <c r="C43" s="89">
        <f t="shared" si="0"/>
        <v>7.1250448329549995E-4</v>
      </c>
      <c r="D43" s="18">
        <v>2931.8509949999998</v>
      </c>
      <c r="E43" s="24">
        <f t="shared" si="7"/>
        <v>3.3157761193788226E-4</v>
      </c>
      <c r="F43" s="18">
        <v>4816.2327109999997</v>
      </c>
      <c r="G43" s="24">
        <f t="shared" si="8"/>
        <v>3.5907597461169103E-4</v>
      </c>
      <c r="H43" s="18">
        <v>3667.4806229999999</v>
      </c>
      <c r="I43" s="24">
        <f t="shared" si="9"/>
        <v>3.4756079675999301E-4</v>
      </c>
      <c r="J43" s="19">
        <f>VLOOKUP(A43,ECOPETROL!$M$3:$N$122,2)</f>
        <v>4935</v>
      </c>
      <c r="K43" s="23">
        <f t="shared" si="1"/>
        <v>-1.7077260818192906E-2</v>
      </c>
      <c r="L43" s="21">
        <f>VLOOKUP(A43,EXITO!$M$3:$N$122,2)</f>
        <v>33100</v>
      </c>
      <c r="M43" s="23">
        <f t="shared" si="2"/>
        <v>-9.0226175996375307E-3</v>
      </c>
      <c r="N43" s="21">
        <f>VLOOKUP(A43,ISAGEN!$M$3:$N$122,2)</f>
        <v>2460</v>
      </c>
      <c r="O43" s="23">
        <f t="shared" si="3"/>
        <v>-1.4127379259210565E-2</v>
      </c>
      <c r="P43" s="21">
        <f>VLOOKUP(A43,'GRUPO AVAL'!$M$3:$N$122,2)</f>
        <v>1250</v>
      </c>
      <c r="Q43" s="23">
        <f t="shared" si="4"/>
        <v>0</v>
      </c>
      <c r="R43" s="23">
        <f>VLOOKUP(A42,TFIT16240724!$V$2:$W$122,2)</f>
        <v>142.548</v>
      </c>
      <c r="S43">
        <f t="shared" si="5"/>
        <v>1.1287757064827693E-2</v>
      </c>
      <c r="T43">
        <f>VLOOKUP(A42,IGBC!$K$2:$L$118,2)</f>
        <v>13805.18</v>
      </c>
      <c r="U43">
        <f t="shared" si="6"/>
        <v>6.2694398947444677E-3</v>
      </c>
      <c r="W43" s="96">
        <f t="shared" si="10"/>
        <v>7.1250448329549995E-4</v>
      </c>
      <c r="X43" s="32">
        <f t="shared" si="11"/>
        <v>3.3157761193788226E-4</v>
      </c>
      <c r="Y43" s="32">
        <f t="shared" si="12"/>
        <v>3.5907597461169103E-4</v>
      </c>
      <c r="Z43" s="32">
        <f t="shared" si="13"/>
        <v>3.4756079675999301E-4</v>
      </c>
      <c r="AA43" s="33">
        <f t="shared" si="14"/>
        <v>-1.7077260818192906E-2</v>
      </c>
      <c r="AB43" s="33">
        <f t="shared" si="15"/>
        <v>-9.0226175996375307E-3</v>
      </c>
      <c r="AC43" s="33">
        <f t="shared" si="16"/>
        <v>-1.4127379259210565E-2</v>
      </c>
      <c r="AD43" s="33">
        <f t="shared" si="17"/>
        <v>0</v>
      </c>
      <c r="AE43">
        <f t="shared" si="18"/>
        <v>1.1287757064827693E-2</v>
      </c>
      <c r="AF43">
        <f t="shared" si="19"/>
        <v>6.2694398947444677E-3</v>
      </c>
    </row>
    <row r="44" spans="1:32" x14ac:dyDescent="0.25">
      <c r="A44" s="17">
        <v>41373</v>
      </c>
      <c r="B44" s="20">
        <v>28600</v>
      </c>
      <c r="C44" s="89">
        <f t="shared" si="0"/>
        <v>1.8349138668196617E-2</v>
      </c>
      <c r="D44" s="18">
        <v>2931.9934170000001</v>
      </c>
      <c r="E44" s="24">
        <f t="shared" si="7"/>
        <v>4.8576322979147777E-5</v>
      </c>
      <c r="F44" s="18">
        <v>4816.6774420000002</v>
      </c>
      <c r="G44" s="24">
        <f t="shared" si="8"/>
        <v>9.233575176197273E-5</v>
      </c>
      <c r="H44" s="18">
        <v>3667.9593920000002</v>
      </c>
      <c r="I44" s="24">
        <f t="shared" si="9"/>
        <v>1.3053586416115237E-4</v>
      </c>
      <c r="J44" s="19">
        <f>VLOOKUP(A44,ECOPETROL!$M$3:$N$122,2)</f>
        <v>4620</v>
      </c>
      <c r="K44" s="23">
        <f t="shared" si="1"/>
        <v>-6.5957967791797398E-2</v>
      </c>
      <c r="L44" s="21">
        <f>VLOOKUP(A44,EXITO!$M$3:$N$122,2)</f>
        <v>33000</v>
      </c>
      <c r="M44" s="23">
        <f t="shared" si="2"/>
        <v>-3.0257209165369561E-3</v>
      </c>
      <c r="N44" s="21">
        <f>VLOOKUP(A44,ISAGEN!$M$3:$N$122,2)</f>
        <v>2500</v>
      </c>
      <c r="O44" s="23">
        <f t="shared" si="3"/>
        <v>1.6129381929883717E-2</v>
      </c>
      <c r="P44" s="21">
        <f>VLOOKUP(A44,'GRUPO AVAL'!$M$3:$N$122,2)</f>
        <v>1250</v>
      </c>
      <c r="Q44" s="23">
        <f t="shared" si="4"/>
        <v>0</v>
      </c>
      <c r="R44" s="23">
        <f>VLOOKUP(A43,TFIT16240724!$V$2:$W$122,2)</f>
        <v>142.86099999999999</v>
      </c>
      <c r="S44">
        <f t="shared" si="5"/>
        <v>2.1933444669273517E-3</v>
      </c>
      <c r="T44">
        <f>VLOOKUP(A43,IGBC!$K$2:$L$118,2)</f>
        <v>13742.97</v>
      </c>
      <c r="U44">
        <f t="shared" si="6"/>
        <v>-4.5164634103478409E-3</v>
      </c>
      <c r="W44" s="96">
        <f t="shared" si="10"/>
        <v>1.8349138668196617E-2</v>
      </c>
      <c r="X44" s="32">
        <f t="shared" si="11"/>
        <v>4.8576322979147777E-5</v>
      </c>
      <c r="Y44" s="32">
        <f t="shared" si="12"/>
        <v>9.233575176197273E-5</v>
      </c>
      <c r="Z44" s="32">
        <f t="shared" si="13"/>
        <v>1.3053586416115237E-4</v>
      </c>
      <c r="AA44" s="33">
        <f t="shared" si="14"/>
        <v>-6.5957967791797398E-2</v>
      </c>
      <c r="AB44" s="33">
        <f t="shared" si="15"/>
        <v>-3.0257209165369561E-3</v>
      </c>
      <c r="AC44" s="33">
        <f t="shared" si="16"/>
        <v>1.6129381929883717E-2</v>
      </c>
      <c r="AD44" s="33">
        <f t="shared" si="17"/>
        <v>0</v>
      </c>
      <c r="AE44">
        <f t="shared" si="18"/>
        <v>2.1933444669273517E-3</v>
      </c>
      <c r="AF44">
        <f t="shared" si="19"/>
        <v>-4.5164634103478409E-3</v>
      </c>
    </row>
    <row r="45" spans="1:32" x14ac:dyDescent="0.25">
      <c r="A45" s="17">
        <v>41374</v>
      </c>
      <c r="B45" s="20">
        <v>28600</v>
      </c>
      <c r="C45" s="89">
        <f t="shared" si="0"/>
        <v>0</v>
      </c>
      <c r="D45" s="18">
        <v>2932.3011240000001</v>
      </c>
      <c r="E45" s="24">
        <f t="shared" si="7"/>
        <v>1.0494254616006178E-4</v>
      </c>
      <c r="F45" s="18">
        <v>4817.3651410000002</v>
      </c>
      <c r="G45" s="24">
        <f t="shared" si="8"/>
        <v>1.4276436817524095E-4</v>
      </c>
      <c r="H45" s="18">
        <v>3668.3190260000001</v>
      </c>
      <c r="I45" s="24">
        <f t="shared" si="9"/>
        <v>9.8042625919399462E-5</v>
      </c>
      <c r="J45" s="19">
        <f>VLOOKUP(A45,ECOPETROL!$M$3:$N$122,2)</f>
        <v>4525</v>
      </c>
      <c r="K45" s="23">
        <f t="shared" si="1"/>
        <v>-2.0777127941758036E-2</v>
      </c>
      <c r="L45" s="21">
        <f>VLOOKUP(A45,EXITO!$M$3:$N$122,2)</f>
        <v>33000</v>
      </c>
      <c r="M45" s="23">
        <f t="shared" si="2"/>
        <v>0</v>
      </c>
      <c r="N45" s="21">
        <f>VLOOKUP(A45,ISAGEN!$M$3:$N$122,2)</f>
        <v>2545</v>
      </c>
      <c r="O45" s="23">
        <f t="shared" si="3"/>
        <v>1.7839918128331016E-2</v>
      </c>
      <c r="P45" s="21">
        <f>VLOOKUP(A45,'GRUPO AVAL'!$M$3:$N$122,2)</f>
        <v>1255</v>
      </c>
      <c r="Q45" s="23">
        <f t="shared" si="4"/>
        <v>3.9920212695374567E-3</v>
      </c>
      <c r="R45" s="23">
        <f>VLOOKUP(A44,TFIT16240724!$V$2:$W$122,2)</f>
        <v>142.41</v>
      </c>
      <c r="S45">
        <f t="shared" si="5"/>
        <v>-3.1619083309939329E-3</v>
      </c>
      <c r="T45">
        <f>VLOOKUP(A44,IGBC!$K$2:$L$118,2)</f>
        <v>13651.26</v>
      </c>
      <c r="U45">
        <f t="shared" si="6"/>
        <v>-6.6955955776571499E-3</v>
      </c>
      <c r="W45" s="96">
        <f t="shared" si="10"/>
        <v>0</v>
      </c>
      <c r="X45" s="32">
        <f t="shared" si="11"/>
        <v>1.0494254616006178E-4</v>
      </c>
      <c r="Y45" s="32">
        <f t="shared" si="12"/>
        <v>1.4276436817524095E-4</v>
      </c>
      <c r="Z45" s="32">
        <f t="shared" si="13"/>
        <v>9.8042625919399462E-5</v>
      </c>
      <c r="AA45" s="33">
        <f t="shared" si="14"/>
        <v>-2.0777127941758036E-2</v>
      </c>
      <c r="AB45" s="33">
        <f t="shared" si="15"/>
        <v>0</v>
      </c>
      <c r="AC45" s="33">
        <f t="shared" si="16"/>
        <v>1.7839918128331016E-2</v>
      </c>
      <c r="AD45" s="33">
        <f t="shared" si="17"/>
        <v>3.9920212695374567E-3</v>
      </c>
      <c r="AE45">
        <f t="shared" si="18"/>
        <v>-3.1619083309939329E-3</v>
      </c>
      <c r="AF45">
        <f t="shared" si="19"/>
        <v>-6.6955955776571499E-3</v>
      </c>
    </row>
    <row r="46" spans="1:32" x14ac:dyDescent="0.25">
      <c r="A46" s="17">
        <v>41375</v>
      </c>
      <c r="B46" s="20">
        <v>29200</v>
      </c>
      <c r="C46" s="89">
        <f t="shared" si="0"/>
        <v>2.0761991448429225E-2</v>
      </c>
      <c r="D46" s="18">
        <v>2932.5512560000002</v>
      </c>
      <c r="E46" s="24">
        <f t="shared" si="7"/>
        <v>8.5298651677947237E-5</v>
      </c>
      <c r="F46" s="18">
        <v>4817.3995670000004</v>
      </c>
      <c r="G46" s="24">
        <f t="shared" si="8"/>
        <v>7.1462046130115018E-6</v>
      </c>
      <c r="H46" s="18">
        <v>3668.6929209999998</v>
      </c>
      <c r="I46" s="24">
        <f t="shared" si="9"/>
        <v>1.019202375638263E-4</v>
      </c>
      <c r="J46" s="19">
        <f>VLOOKUP(A46,ECOPETROL!$M$3:$N$122,2)</f>
        <v>4550</v>
      </c>
      <c r="K46" s="23">
        <f t="shared" si="1"/>
        <v>5.5096558109696998E-3</v>
      </c>
      <c r="L46" s="21">
        <f>VLOOKUP(A46,EXITO!$M$3:$N$122,2)</f>
        <v>32980</v>
      </c>
      <c r="M46" s="23">
        <f t="shared" si="2"/>
        <v>-6.0624433502739561E-4</v>
      </c>
      <c r="N46" s="21">
        <f>VLOOKUP(A46,ISAGEN!$M$3:$N$122,2)</f>
        <v>2535</v>
      </c>
      <c r="O46" s="23">
        <f t="shared" si="3"/>
        <v>-3.9370129593395316E-3</v>
      </c>
      <c r="P46" s="21">
        <f>VLOOKUP(A46,'GRUPO AVAL'!$M$3:$N$122,2)</f>
        <v>1250</v>
      </c>
      <c r="Q46" s="23">
        <f t="shared" si="4"/>
        <v>-3.9920212695374498E-3</v>
      </c>
      <c r="R46" s="23">
        <f>VLOOKUP(A45,TFIT16240724!$V$2:$W$122,2)</f>
        <v>142.511</v>
      </c>
      <c r="S46">
        <f t="shared" si="5"/>
        <v>7.0896848059998703E-4</v>
      </c>
      <c r="T46">
        <f>VLOOKUP(A45,IGBC!$K$2:$L$118,2)</f>
        <v>13702.56</v>
      </c>
      <c r="U46">
        <f t="shared" si="6"/>
        <v>3.7508516283635291E-3</v>
      </c>
      <c r="W46" s="96">
        <f t="shared" si="10"/>
        <v>2.0761991448429225E-2</v>
      </c>
      <c r="X46" s="32">
        <f t="shared" si="11"/>
        <v>8.5298651677947237E-5</v>
      </c>
      <c r="Y46" s="32">
        <f t="shared" si="12"/>
        <v>7.1462046130115018E-6</v>
      </c>
      <c r="Z46" s="32">
        <f t="shared" si="13"/>
        <v>1.019202375638263E-4</v>
      </c>
      <c r="AA46" s="33">
        <f t="shared" si="14"/>
        <v>5.5096558109696998E-3</v>
      </c>
      <c r="AB46" s="33">
        <f t="shared" si="15"/>
        <v>-6.0624433502739561E-4</v>
      </c>
      <c r="AC46" s="33">
        <f t="shared" si="16"/>
        <v>-3.9370129593395316E-3</v>
      </c>
      <c r="AD46" s="33">
        <f t="shared" si="17"/>
        <v>-3.9920212695374498E-3</v>
      </c>
      <c r="AE46">
        <f t="shared" si="18"/>
        <v>7.0896848059998703E-4</v>
      </c>
      <c r="AF46">
        <f t="shared" si="19"/>
        <v>3.7508516283635291E-3</v>
      </c>
    </row>
    <row r="47" spans="1:32" x14ac:dyDescent="0.25">
      <c r="A47" s="17">
        <v>41376</v>
      </c>
      <c r="B47" s="20">
        <v>29380</v>
      </c>
      <c r="C47" s="89">
        <f t="shared" si="0"/>
        <v>6.1454614714951845E-3</v>
      </c>
      <c r="D47" s="18">
        <v>2932.6808620000002</v>
      </c>
      <c r="E47" s="24">
        <f t="shared" si="7"/>
        <v>4.4194670360402162E-5</v>
      </c>
      <c r="F47" s="18">
        <v>4817.6124200000004</v>
      </c>
      <c r="G47" s="24">
        <f t="shared" si="8"/>
        <v>4.4183235126701922E-5</v>
      </c>
      <c r="H47" s="18">
        <v>3668.9391289999999</v>
      </c>
      <c r="I47" s="24">
        <f t="shared" si="9"/>
        <v>6.7108298266910623E-5</v>
      </c>
      <c r="J47" s="19">
        <f>VLOOKUP(A47,ECOPETROL!$M$3:$N$122,2)</f>
        <v>4450</v>
      </c>
      <c r="K47" s="23">
        <f t="shared" si="1"/>
        <v>-2.2223136784710235E-2</v>
      </c>
      <c r="L47" s="21">
        <f>VLOOKUP(A47,EXITO!$M$3:$N$122,2)</f>
        <v>32220</v>
      </c>
      <c r="M47" s="23">
        <f t="shared" si="2"/>
        <v>-2.3313939382624552E-2</v>
      </c>
      <c r="N47" s="21">
        <f>VLOOKUP(A47,ISAGEN!$M$3:$N$122,2)</f>
        <v>2520</v>
      </c>
      <c r="O47" s="23">
        <f t="shared" si="3"/>
        <v>-5.9347355198145777E-3</v>
      </c>
      <c r="P47" s="21">
        <f>VLOOKUP(A47,'GRUPO AVAL'!$M$3:$N$122,2)</f>
        <v>1245</v>
      </c>
      <c r="Q47" s="23">
        <f t="shared" si="4"/>
        <v>-4.0080213975388218E-3</v>
      </c>
      <c r="R47" s="23">
        <f>VLOOKUP(A46,TFIT16240724!$V$2:$W$122,2)</f>
        <v>142.53700000000001</v>
      </c>
      <c r="S47">
        <f t="shared" si="5"/>
        <v>1.8242541657620545E-4</v>
      </c>
      <c r="T47">
        <f>VLOOKUP(A46,IGBC!$K$2:$L$118,2)</f>
        <v>13731.01</v>
      </c>
      <c r="U47">
        <f t="shared" si="6"/>
        <v>2.0741019268790974E-3</v>
      </c>
      <c r="W47" s="96">
        <f t="shared" si="10"/>
        <v>6.1454614714951845E-3</v>
      </c>
      <c r="X47" s="32">
        <f t="shared" si="11"/>
        <v>4.4194670360402162E-5</v>
      </c>
      <c r="Y47" s="32">
        <f t="shared" si="12"/>
        <v>4.4183235126701922E-5</v>
      </c>
      <c r="Z47" s="32">
        <f t="shared" si="13"/>
        <v>6.7108298266910623E-5</v>
      </c>
      <c r="AA47" s="33">
        <f t="shared" si="14"/>
        <v>-2.2223136784710235E-2</v>
      </c>
      <c r="AB47" s="33">
        <f t="shared" si="15"/>
        <v>-2.3313939382624552E-2</v>
      </c>
      <c r="AC47" s="33">
        <f t="shared" si="16"/>
        <v>-5.9347355198145777E-3</v>
      </c>
      <c r="AD47" s="33">
        <f t="shared" si="17"/>
        <v>-4.0080213975388218E-3</v>
      </c>
      <c r="AE47">
        <f t="shared" si="18"/>
        <v>1.8242541657620545E-4</v>
      </c>
      <c r="AF47">
        <f t="shared" si="19"/>
        <v>2.0741019268790974E-3</v>
      </c>
    </row>
    <row r="48" spans="1:32" x14ac:dyDescent="0.25">
      <c r="A48" s="17">
        <v>41379</v>
      </c>
      <c r="B48" s="20">
        <v>28160</v>
      </c>
      <c r="C48" s="89">
        <f t="shared" si="0"/>
        <v>-4.2411639455889598E-2</v>
      </c>
      <c r="D48" s="18">
        <v>2933.6833590000001</v>
      </c>
      <c r="E48" s="24">
        <f t="shared" si="7"/>
        <v>3.4177796399691347E-4</v>
      </c>
      <c r="F48" s="18">
        <v>4818.6216370000002</v>
      </c>
      <c r="G48" s="24">
        <f t="shared" si="8"/>
        <v>2.0946294947177041E-4</v>
      </c>
      <c r="H48" s="18">
        <v>3670.2544739999998</v>
      </c>
      <c r="I48" s="24">
        <f t="shared" si="9"/>
        <v>3.5844401585084546E-4</v>
      </c>
      <c r="J48" s="19">
        <f>VLOOKUP(A48,ECOPETROL!$M$3:$N$122,2)</f>
        <v>4225</v>
      </c>
      <c r="K48" s="23">
        <f t="shared" si="1"/>
        <v>-5.1884835369011686E-2</v>
      </c>
      <c r="L48" s="21">
        <f>VLOOKUP(A48,EXITO!$M$3:$N$122,2)</f>
        <v>31240</v>
      </c>
      <c r="M48" s="23">
        <f t="shared" si="2"/>
        <v>-3.088805277734313E-2</v>
      </c>
      <c r="N48" s="21">
        <f>VLOOKUP(A48,ISAGEN!$M$3:$N$122,2)</f>
        <v>2420</v>
      </c>
      <c r="O48" s="23">
        <f t="shared" si="3"/>
        <v>-4.0491361354736875E-2</v>
      </c>
      <c r="P48" s="21">
        <f>VLOOKUP(A48,'GRUPO AVAL'!$M$3:$N$122,2)</f>
        <v>1240</v>
      </c>
      <c r="Q48" s="23">
        <f t="shared" si="4"/>
        <v>-4.0241502997254907E-3</v>
      </c>
      <c r="R48" s="23">
        <f>VLOOKUP(A47,TFIT16240724!$V$2:$W$122,2)</f>
        <v>142.28100000000001</v>
      </c>
      <c r="S48">
        <f t="shared" si="5"/>
        <v>-1.7976396782424921E-3</v>
      </c>
      <c r="T48">
        <f>VLOOKUP(A47,IGBC!$K$2:$L$118,2)</f>
        <v>13839.23</v>
      </c>
      <c r="U48">
        <f t="shared" si="6"/>
        <v>7.8505341852164855E-3</v>
      </c>
      <c r="W48" s="96">
        <f t="shared" si="10"/>
        <v>-4.2411639455889598E-2</v>
      </c>
      <c r="X48" s="32">
        <f t="shared" si="11"/>
        <v>3.4177796399691347E-4</v>
      </c>
      <c r="Y48" s="32">
        <f t="shared" si="12"/>
        <v>2.0946294947177041E-4</v>
      </c>
      <c r="Z48" s="32">
        <f t="shared" si="13"/>
        <v>3.5844401585084546E-4</v>
      </c>
      <c r="AA48" s="33">
        <f t="shared" si="14"/>
        <v>-5.1884835369011686E-2</v>
      </c>
      <c r="AB48" s="33">
        <f t="shared" si="15"/>
        <v>-3.088805277734313E-2</v>
      </c>
      <c r="AC48" s="33">
        <f t="shared" si="16"/>
        <v>-4.0491361354736875E-2</v>
      </c>
      <c r="AD48" s="33">
        <f t="shared" si="17"/>
        <v>-4.0241502997254907E-3</v>
      </c>
      <c r="AE48">
        <f t="shared" si="18"/>
        <v>-1.7976396782424921E-3</v>
      </c>
      <c r="AF48">
        <f t="shared" si="19"/>
        <v>7.8505341852164855E-3</v>
      </c>
    </row>
    <row r="49" spans="1:32" x14ac:dyDescent="0.25">
      <c r="A49" s="17">
        <v>41380</v>
      </c>
      <c r="B49" s="20">
        <v>28620</v>
      </c>
      <c r="C49" s="89">
        <f t="shared" si="0"/>
        <v>1.6203242838463219E-2</v>
      </c>
      <c r="D49" s="18">
        <v>2933.9720849999999</v>
      </c>
      <c r="E49" s="24">
        <f t="shared" si="7"/>
        <v>9.8412731622880896E-5</v>
      </c>
      <c r="F49" s="18">
        <v>4819.0816519999998</v>
      </c>
      <c r="G49" s="24">
        <f t="shared" si="8"/>
        <v>9.5461540276779803E-5</v>
      </c>
      <c r="H49" s="18">
        <v>3670.7375459999998</v>
      </c>
      <c r="I49" s="24">
        <f t="shared" si="9"/>
        <v>1.3160946078712385E-4</v>
      </c>
      <c r="J49" s="19">
        <f>VLOOKUP(A49,ECOPETROL!$M$3:$N$122,2)</f>
        <v>4395</v>
      </c>
      <c r="K49" s="23">
        <f t="shared" si="1"/>
        <v>3.9448270328003181E-2</v>
      </c>
      <c r="L49" s="21">
        <f>VLOOKUP(A49,EXITO!$M$3:$N$122,2)</f>
        <v>32260</v>
      </c>
      <c r="M49" s="23">
        <f t="shared" si="2"/>
        <v>3.2128747725577486E-2</v>
      </c>
      <c r="N49" s="21">
        <f>VLOOKUP(A49,ISAGEN!$M$3:$N$122,2)</f>
        <v>2470</v>
      </c>
      <c r="O49" s="23">
        <f t="shared" si="3"/>
        <v>2.0450610471290841E-2</v>
      </c>
      <c r="P49" s="21">
        <f>VLOOKUP(A49,'GRUPO AVAL'!$M$3:$N$122,2)</f>
        <v>1245</v>
      </c>
      <c r="Q49" s="23">
        <f t="shared" si="4"/>
        <v>4.024150299725548E-3</v>
      </c>
      <c r="R49" s="23">
        <f>VLOOKUP(A48,TFIT16240724!$V$2:$W$122,2)</f>
        <v>142.108</v>
      </c>
      <c r="S49">
        <f t="shared" si="5"/>
        <v>-1.2166435504879455E-3</v>
      </c>
      <c r="T49">
        <f>VLOOKUP(A48,IGBC!$K$2:$L$118,2)</f>
        <v>13661.23</v>
      </c>
      <c r="U49">
        <f t="shared" si="6"/>
        <v>-1.2945418790844087E-2</v>
      </c>
      <c r="W49" s="96">
        <f t="shared" si="10"/>
        <v>1.6203242838463219E-2</v>
      </c>
      <c r="X49" s="32">
        <f t="shared" si="11"/>
        <v>9.8412731622880896E-5</v>
      </c>
      <c r="Y49" s="32">
        <f t="shared" si="12"/>
        <v>9.5461540276779803E-5</v>
      </c>
      <c r="Z49" s="32">
        <f t="shared" si="13"/>
        <v>1.3160946078712385E-4</v>
      </c>
      <c r="AA49" s="33">
        <f t="shared" si="14"/>
        <v>3.9448270328003181E-2</v>
      </c>
      <c r="AB49" s="33">
        <f t="shared" si="15"/>
        <v>3.2128747725577486E-2</v>
      </c>
      <c r="AC49" s="33">
        <f t="shared" si="16"/>
        <v>2.0450610471290841E-2</v>
      </c>
      <c r="AD49" s="33">
        <f t="shared" si="17"/>
        <v>4.024150299725548E-3</v>
      </c>
      <c r="AE49">
        <f t="shared" si="18"/>
        <v>-1.2166435504879455E-3</v>
      </c>
      <c r="AF49">
        <f t="shared" si="19"/>
        <v>-1.2945418790844087E-2</v>
      </c>
    </row>
    <row r="50" spans="1:32" x14ac:dyDescent="0.25">
      <c r="A50" s="17">
        <v>41381</v>
      </c>
      <c r="B50" s="20">
        <v>29000</v>
      </c>
      <c r="C50" s="89">
        <f t="shared" si="0"/>
        <v>1.3190055858169224E-2</v>
      </c>
      <c r="D50" s="18">
        <v>2934.4506019999999</v>
      </c>
      <c r="E50" s="24">
        <f t="shared" si="7"/>
        <v>1.63081981848585E-4</v>
      </c>
      <c r="F50" s="18">
        <v>4820.2755120000002</v>
      </c>
      <c r="G50" s="24">
        <f t="shared" si="8"/>
        <v>2.4770531598579219E-4</v>
      </c>
      <c r="H50" s="18">
        <v>3670.8185199999998</v>
      </c>
      <c r="I50" s="24">
        <f t="shared" si="9"/>
        <v>2.2059083735204968E-5</v>
      </c>
      <c r="J50" s="19">
        <f>VLOOKUP(A50,ECOPETROL!$M$3:$N$122,2)</f>
        <v>4330</v>
      </c>
      <c r="K50" s="23">
        <f t="shared" si="1"/>
        <v>-1.4899989122741876E-2</v>
      </c>
      <c r="L50" s="21">
        <f>VLOOKUP(A50,EXITO!$M$3:$N$122,2)</f>
        <v>31700</v>
      </c>
      <c r="M50" s="23">
        <f t="shared" si="2"/>
        <v>-1.7511391813827867E-2</v>
      </c>
      <c r="N50" s="21">
        <f>VLOOKUP(A50,ISAGEN!$M$3:$N$122,2)</f>
        <v>2530</v>
      </c>
      <c r="O50" s="23">
        <f t="shared" si="3"/>
        <v>2.4001152099543045E-2</v>
      </c>
      <c r="P50" s="21">
        <f>VLOOKUP(A50,'GRUPO AVAL'!$M$3:$N$122,2)</f>
        <v>1235</v>
      </c>
      <c r="Q50" s="23">
        <f t="shared" si="4"/>
        <v>-8.0645598367304078E-3</v>
      </c>
      <c r="R50" s="23">
        <f>VLOOKUP(A49,TFIT16240724!$V$2:$W$122,2)</f>
        <v>142.40299999999999</v>
      </c>
      <c r="S50">
        <f t="shared" si="5"/>
        <v>2.0737342719086994E-3</v>
      </c>
      <c r="T50">
        <f>VLOOKUP(A49,IGBC!$K$2:$L$118,2)</f>
        <v>13231.67</v>
      </c>
      <c r="U50">
        <f t="shared" si="6"/>
        <v>-3.1948695582966397E-2</v>
      </c>
      <c r="W50" s="96">
        <f t="shared" si="10"/>
        <v>1.3190055858169224E-2</v>
      </c>
      <c r="X50" s="32">
        <f t="shared" si="11"/>
        <v>1.63081981848585E-4</v>
      </c>
      <c r="Y50" s="32">
        <f t="shared" si="12"/>
        <v>2.4770531598579219E-4</v>
      </c>
      <c r="Z50" s="32">
        <f t="shared" si="13"/>
        <v>2.2059083735204968E-5</v>
      </c>
      <c r="AA50" s="33">
        <f t="shared" si="14"/>
        <v>-1.4899989122741876E-2</v>
      </c>
      <c r="AB50" s="33">
        <f t="shared" si="15"/>
        <v>-1.7511391813827867E-2</v>
      </c>
      <c r="AC50" s="33">
        <f t="shared" si="16"/>
        <v>2.4001152099543045E-2</v>
      </c>
      <c r="AD50" s="33">
        <f t="shared" si="17"/>
        <v>-8.0645598367304078E-3</v>
      </c>
      <c r="AE50">
        <f t="shared" si="18"/>
        <v>2.0737342719086994E-3</v>
      </c>
      <c r="AF50">
        <f t="shared" si="19"/>
        <v>-3.1948695582966397E-2</v>
      </c>
    </row>
    <row r="51" spans="1:32" x14ac:dyDescent="0.25">
      <c r="A51" s="17">
        <v>41382</v>
      </c>
      <c r="B51" s="20">
        <v>29340</v>
      </c>
      <c r="C51" s="89">
        <f t="shared" si="0"/>
        <v>1.1655942728361589E-2</v>
      </c>
      <c r="D51" s="18">
        <v>2934.8248840000001</v>
      </c>
      <c r="E51" s="24">
        <f t="shared" si="7"/>
        <v>1.2753942165450379E-4</v>
      </c>
      <c r="F51" s="18">
        <v>4821.188666</v>
      </c>
      <c r="G51" s="24">
        <f t="shared" si="8"/>
        <v>1.8942226738013809E-4</v>
      </c>
      <c r="H51" s="18">
        <v>3671.1619489999998</v>
      </c>
      <c r="I51" s="24">
        <f t="shared" si="9"/>
        <v>9.3552142150347254E-5</v>
      </c>
      <c r="J51" s="19">
        <f>VLOOKUP(A51,ECOPETROL!$M$3:$N$122,2)</f>
        <v>4310</v>
      </c>
      <c r="K51" s="23">
        <f t="shared" si="1"/>
        <v>-4.6296378987421049E-3</v>
      </c>
      <c r="L51" s="21">
        <f>VLOOKUP(A51,EXITO!$M$3:$N$122,2)</f>
        <v>31600</v>
      </c>
      <c r="M51" s="23">
        <f t="shared" si="2"/>
        <v>-3.1595602903684815E-3</v>
      </c>
      <c r="N51" s="21">
        <f>VLOOKUP(A51,ISAGEN!$M$3:$N$122,2)</f>
        <v>2500</v>
      </c>
      <c r="O51" s="23">
        <f t="shared" si="3"/>
        <v>-1.1928570865273845E-2</v>
      </c>
      <c r="P51" s="21">
        <f>VLOOKUP(A51,'GRUPO AVAL'!$M$3:$N$122,2)</f>
        <v>1235</v>
      </c>
      <c r="Q51" s="23">
        <f t="shared" si="4"/>
        <v>0</v>
      </c>
      <c r="R51" s="23">
        <f>VLOOKUP(A50,TFIT16240724!$V$2:$W$122,2)</f>
        <v>142.93299999999999</v>
      </c>
      <c r="S51">
        <f t="shared" si="5"/>
        <v>3.7149228245202501E-3</v>
      </c>
      <c r="T51">
        <f>VLOOKUP(A50,IGBC!$K$2:$L$118,2)</f>
        <v>13387.2</v>
      </c>
      <c r="U51">
        <f t="shared" si="6"/>
        <v>1.1685828129365094E-2</v>
      </c>
      <c r="W51" s="96">
        <f t="shared" si="10"/>
        <v>1.1655942728361589E-2</v>
      </c>
      <c r="X51" s="32">
        <f t="shared" si="11"/>
        <v>1.2753942165450379E-4</v>
      </c>
      <c r="Y51" s="32">
        <f t="shared" si="12"/>
        <v>1.8942226738013809E-4</v>
      </c>
      <c r="Z51" s="32">
        <f t="shared" si="13"/>
        <v>9.3552142150347254E-5</v>
      </c>
      <c r="AA51" s="33">
        <f t="shared" si="14"/>
        <v>-4.6296378987421049E-3</v>
      </c>
      <c r="AB51" s="33">
        <f t="shared" si="15"/>
        <v>-3.1595602903684815E-3</v>
      </c>
      <c r="AC51" s="33">
        <f t="shared" si="16"/>
        <v>-1.1928570865273845E-2</v>
      </c>
      <c r="AD51" s="33">
        <f t="shared" si="17"/>
        <v>0</v>
      </c>
      <c r="AE51">
        <f t="shared" si="18"/>
        <v>3.7149228245202501E-3</v>
      </c>
      <c r="AF51">
        <f t="shared" si="19"/>
        <v>1.1685828129365094E-2</v>
      </c>
    </row>
    <row r="52" spans="1:32" x14ac:dyDescent="0.25">
      <c r="A52" s="17">
        <v>41383</v>
      </c>
      <c r="B52" s="20">
        <v>29560</v>
      </c>
      <c r="C52" s="89">
        <f t="shared" si="0"/>
        <v>7.4703233651653728E-3</v>
      </c>
      <c r="D52" s="18">
        <v>2934.9969729999998</v>
      </c>
      <c r="E52" s="24">
        <f t="shared" si="7"/>
        <v>5.8635169598534811E-5</v>
      </c>
      <c r="F52" s="18">
        <v>4821.7375620000003</v>
      </c>
      <c r="G52" s="24">
        <f t="shared" si="8"/>
        <v>1.1384428079493776E-4</v>
      </c>
      <c r="H52" s="18">
        <v>3671.381038</v>
      </c>
      <c r="I52" s="24">
        <f t="shared" si="9"/>
        <v>5.9676599906246169E-5</v>
      </c>
      <c r="J52" s="19">
        <f>VLOOKUP(A52,ECOPETROL!$M$3:$N$122,2)</f>
        <v>4345</v>
      </c>
      <c r="K52" s="23">
        <f t="shared" si="1"/>
        <v>8.0878546016989062E-3</v>
      </c>
      <c r="L52" s="21">
        <f>VLOOKUP(A52,EXITO!$M$3:$N$122,2)</f>
        <v>31240</v>
      </c>
      <c r="M52" s="23">
        <f t="shared" si="2"/>
        <v>-1.1457795621381162E-2</v>
      </c>
      <c r="N52" s="21">
        <f>VLOOKUP(A52,ISAGEN!$M$3:$N$122,2)</f>
        <v>2550</v>
      </c>
      <c r="O52" s="23">
        <f t="shared" si="3"/>
        <v>1.980262729617973E-2</v>
      </c>
      <c r="P52" s="21">
        <f>VLOOKUP(A52,'GRUPO AVAL'!$M$3:$N$122,2)</f>
        <v>1240</v>
      </c>
      <c r="Q52" s="23">
        <f t="shared" si="4"/>
        <v>4.0404095370049058E-3</v>
      </c>
      <c r="R52" s="23">
        <f>VLOOKUP(A51,TFIT16240724!$V$2:$W$122,2)</f>
        <v>143.208</v>
      </c>
      <c r="S52">
        <f t="shared" si="5"/>
        <v>1.9221298916795393E-3</v>
      </c>
      <c r="T52">
        <f>VLOOKUP(A51,IGBC!$K$2:$L$118,2)</f>
        <v>13296.38</v>
      </c>
      <c r="U52">
        <f t="shared" si="6"/>
        <v>-6.8072088304385542E-3</v>
      </c>
      <c r="W52" s="96">
        <f t="shared" si="10"/>
        <v>7.4703233651653728E-3</v>
      </c>
      <c r="X52" s="32">
        <f t="shared" si="11"/>
        <v>5.8635169598534811E-5</v>
      </c>
      <c r="Y52" s="32">
        <f t="shared" si="12"/>
        <v>1.1384428079493776E-4</v>
      </c>
      <c r="Z52" s="32">
        <f t="shared" si="13"/>
        <v>5.9676599906246169E-5</v>
      </c>
      <c r="AA52" s="33">
        <f t="shared" si="14"/>
        <v>8.0878546016989062E-3</v>
      </c>
      <c r="AB52" s="33">
        <f t="shared" si="15"/>
        <v>-1.1457795621381162E-2</v>
      </c>
      <c r="AC52" s="33">
        <f t="shared" si="16"/>
        <v>1.980262729617973E-2</v>
      </c>
      <c r="AD52" s="33">
        <f t="shared" si="17"/>
        <v>4.0404095370049058E-3</v>
      </c>
      <c r="AE52">
        <f t="shared" si="18"/>
        <v>1.9221298916795393E-3</v>
      </c>
      <c r="AF52">
        <f t="shared" si="19"/>
        <v>-6.8072088304385542E-3</v>
      </c>
    </row>
    <row r="53" spans="1:32" x14ac:dyDescent="0.25">
      <c r="A53" s="17">
        <v>41386</v>
      </c>
      <c r="B53" s="20">
        <v>29680</v>
      </c>
      <c r="C53" s="89">
        <f t="shared" si="0"/>
        <v>4.0513222191787242E-3</v>
      </c>
      <c r="D53" s="18">
        <v>2935.6506639999998</v>
      </c>
      <c r="E53" s="24">
        <f t="shared" si="7"/>
        <v>2.2269808822519282E-4</v>
      </c>
      <c r="F53" s="18">
        <v>4823.3828249999997</v>
      </c>
      <c r="G53" s="24">
        <f t="shared" si="8"/>
        <v>3.4115966414978525E-4</v>
      </c>
      <c r="H53" s="18">
        <v>3672.5272300000001</v>
      </c>
      <c r="I53" s="24">
        <f t="shared" si="9"/>
        <v>3.1214769234022858E-4</v>
      </c>
      <c r="J53" s="19">
        <f>VLOOKUP(A53,ECOPETROL!$M$3:$N$122,2)</f>
        <v>4360</v>
      </c>
      <c r="K53" s="23">
        <f t="shared" si="1"/>
        <v>3.4462986435876489E-3</v>
      </c>
      <c r="L53" s="21">
        <f>VLOOKUP(A53,EXITO!$M$3:$N$122,2)</f>
        <v>31500</v>
      </c>
      <c r="M53" s="23">
        <f t="shared" si="2"/>
        <v>8.2882208601020718E-3</v>
      </c>
      <c r="N53" s="21">
        <f>VLOOKUP(A53,ISAGEN!$M$3:$N$122,2)</f>
        <v>2550</v>
      </c>
      <c r="O53" s="23">
        <f t="shared" si="3"/>
        <v>0</v>
      </c>
      <c r="P53" s="21">
        <f>VLOOKUP(A53,'GRUPO AVAL'!$M$3:$N$122,2)</f>
        <v>1240</v>
      </c>
      <c r="Q53" s="23">
        <f t="shared" si="4"/>
        <v>0</v>
      </c>
      <c r="R53" s="23">
        <f>VLOOKUP(A52,TFIT16240724!$V$2:$W$122,2)</f>
        <v>143.416</v>
      </c>
      <c r="S53">
        <f t="shared" si="5"/>
        <v>1.4513790646469855E-3</v>
      </c>
      <c r="T53">
        <f>VLOOKUP(A52,IGBC!$K$2:$L$118,2)</f>
        <v>13282.47</v>
      </c>
      <c r="U53">
        <f t="shared" si="6"/>
        <v>-1.0466969993023062E-3</v>
      </c>
      <c r="W53" s="96">
        <f t="shared" si="10"/>
        <v>4.0513222191787242E-3</v>
      </c>
      <c r="X53" s="32">
        <f t="shared" si="11"/>
        <v>2.2269808822519282E-4</v>
      </c>
      <c r="Y53" s="32">
        <f t="shared" si="12"/>
        <v>3.4115966414978525E-4</v>
      </c>
      <c r="Z53" s="32">
        <f t="shared" si="13"/>
        <v>3.1214769234022858E-4</v>
      </c>
      <c r="AA53" s="33">
        <f t="shared" si="14"/>
        <v>3.4462986435876489E-3</v>
      </c>
      <c r="AB53" s="33">
        <f t="shared" si="15"/>
        <v>8.2882208601020718E-3</v>
      </c>
      <c r="AC53" s="33">
        <f t="shared" si="16"/>
        <v>0</v>
      </c>
      <c r="AD53" s="33">
        <f t="shared" si="17"/>
        <v>0</v>
      </c>
      <c r="AE53">
        <f t="shared" si="18"/>
        <v>1.4513790646469855E-3</v>
      </c>
      <c r="AF53">
        <f t="shared" si="19"/>
        <v>-1.0466969993023062E-3</v>
      </c>
    </row>
    <row r="54" spans="1:32" x14ac:dyDescent="0.25">
      <c r="A54" s="17">
        <v>41387</v>
      </c>
      <c r="B54" s="20">
        <v>29600</v>
      </c>
      <c r="C54" s="89">
        <f t="shared" si="0"/>
        <v>-2.6990569691650581E-3</v>
      </c>
      <c r="D54" s="18">
        <v>2935.863253</v>
      </c>
      <c r="E54" s="24">
        <f t="shared" si="7"/>
        <v>7.24136919705192E-5</v>
      </c>
      <c r="F54" s="18">
        <v>4823.8105459999997</v>
      </c>
      <c r="G54" s="24">
        <f t="shared" si="8"/>
        <v>8.8672629195072177E-5</v>
      </c>
      <c r="H54" s="18">
        <v>3673.8536079999999</v>
      </c>
      <c r="I54" s="24">
        <f t="shared" si="9"/>
        <v>3.610969928351749E-4</v>
      </c>
      <c r="J54" s="19">
        <f>VLOOKUP(A54,ECOPETROL!$M$3:$N$122,2)</f>
        <v>4375</v>
      </c>
      <c r="K54" s="23">
        <f t="shared" si="1"/>
        <v>3.4344624486346968E-3</v>
      </c>
      <c r="L54" s="21">
        <f>VLOOKUP(A54,EXITO!$M$3:$N$122,2)</f>
        <v>31700</v>
      </c>
      <c r="M54" s="23">
        <f t="shared" si="2"/>
        <v>6.3291350516475296E-3</v>
      </c>
      <c r="N54" s="21">
        <f>VLOOKUP(A54,ISAGEN!$M$3:$N$122,2)</f>
        <v>2520</v>
      </c>
      <c r="O54" s="23">
        <f t="shared" si="3"/>
        <v>-1.1834457647002796E-2</v>
      </c>
      <c r="P54" s="21">
        <f>VLOOKUP(A54,'GRUPO AVAL'!$M$3:$N$122,2)</f>
        <v>1240</v>
      </c>
      <c r="Q54" s="23">
        <f t="shared" si="4"/>
        <v>0</v>
      </c>
      <c r="R54" s="23">
        <f>VLOOKUP(A53,TFIT16240724!$V$2:$W$122,2)</f>
        <v>143.709</v>
      </c>
      <c r="S54">
        <f t="shared" si="5"/>
        <v>2.0409236514022698E-3</v>
      </c>
      <c r="T54">
        <f>VLOOKUP(A53,IGBC!$K$2:$L$118,2)</f>
        <v>13315.14</v>
      </c>
      <c r="U54">
        <f t="shared" si="6"/>
        <v>2.4566129385416055E-3</v>
      </c>
      <c r="W54" s="96">
        <f t="shared" si="10"/>
        <v>-2.6990569691650581E-3</v>
      </c>
      <c r="X54" s="32">
        <f t="shared" si="11"/>
        <v>7.24136919705192E-5</v>
      </c>
      <c r="Y54" s="32">
        <f t="shared" si="12"/>
        <v>8.8672629195072177E-5</v>
      </c>
      <c r="Z54" s="32">
        <f t="shared" si="13"/>
        <v>3.610969928351749E-4</v>
      </c>
      <c r="AA54" s="33">
        <f t="shared" si="14"/>
        <v>3.4344624486346968E-3</v>
      </c>
      <c r="AB54" s="33">
        <f t="shared" si="15"/>
        <v>6.3291350516475296E-3</v>
      </c>
      <c r="AC54" s="33">
        <f t="shared" si="16"/>
        <v>-1.1834457647002796E-2</v>
      </c>
      <c r="AD54" s="33">
        <f t="shared" si="17"/>
        <v>0</v>
      </c>
      <c r="AE54">
        <f t="shared" si="18"/>
        <v>2.0409236514022698E-3</v>
      </c>
      <c r="AF54">
        <f t="shared" si="19"/>
        <v>2.4566129385416055E-3</v>
      </c>
    </row>
    <row r="55" spans="1:32" x14ac:dyDescent="0.25">
      <c r="A55" s="17">
        <v>41388</v>
      </c>
      <c r="B55" s="20">
        <v>29640</v>
      </c>
      <c r="C55" s="89">
        <f t="shared" si="0"/>
        <v>1.3504390978715467E-3</v>
      </c>
      <c r="D55" s="18">
        <v>2936.0751420000001</v>
      </c>
      <c r="E55" s="24">
        <f t="shared" si="7"/>
        <v>7.217003511918124E-5</v>
      </c>
      <c r="F55" s="18">
        <v>4824.2810440000003</v>
      </c>
      <c r="G55" s="24">
        <f t="shared" si="8"/>
        <v>9.7531827094384408E-5</v>
      </c>
      <c r="H55" s="18">
        <v>3674.3371069999998</v>
      </c>
      <c r="I55" s="24">
        <f t="shared" si="9"/>
        <v>1.3159674794795118E-4</v>
      </c>
      <c r="J55" s="19">
        <f>VLOOKUP(A55,ECOPETROL!$M$3:$N$122,2)</f>
        <v>4410</v>
      </c>
      <c r="K55" s="23">
        <f t="shared" si="1"/>
        <v>7.9681696491768813E-3</v>
      </c>
      <c r="L55" s="21">
        <f>VLOOKUP(A55,EXITO!$M$3:$N$122,2)</f>
        <v>32020</v>
      </c>
      <c r="M55" s="23">
        <f t="shared" si="2"/>
        <v>1.004402668533368E-2</v>
      </c>
      <c r="N55" s="21">
        <f>VLOOKUP(A55,ISAGEN!$M$3:$N$122,2)</f>
        <v>2545</v>
      </c>
      <c r="O55" s="23">
        <f t="shared" si="3"/>
        <v>9.871748479154091E-3</v>
      </c>
      <c r="P55" s="21">
        <f>VLOOKUP(A55,'GRUPO AVAL'!$M$3:$N$122,2)</f>
        <v>1250</v>
      </c>
      <c r="Q55" s="23">
        <f t="shared" si="4"/>
        <v>8.0321716972642527E-3</v>
      </c>
      <c r="R55" s="23">
        <f>VLOOKUP(A54,TFIT16240724!$V$2:$W$122,2)</f>
        <v>143.48400000000001</v>
      </c>
      <c r="S55">
        <f t="shared" si="5"/>
        <v>-1.5668908784963603E-3</v>
      </c>
      <c r="T55">
        <f>VLOOKUP(A54,IGBC!$K$2:$L$118,2)</f>
        <v>13386.05</v>
      </c>
      <c r="U55">
        <f t="shared" si="6"/>
        <v>5.3113862492557102E-3</v>
      </c>
      <c r="W55" s="96">
        <f t="shared" si="10"/>
        <v>1.3504390978715467E-3</v>
      </c>
      <c r="X55" s="32">
        <f t="shared" si="11"/>
        <v>7.217003511918124E-5</v>
      </c>
      <c r="Y55" s="32">
        <f t="shared" si="12"/>
        <v>9.7531827094384408E-5</v>
      </c>
      <c r="Z55" s="32">
        <f t="shared" si="13"/>
        <v>1.3159674794795118E-4</v>
      </c>
      <c r="AA55" s="33">
        <f t="shared" si="14"/>
        <v>7.9681696491768813E-3</v>
      </c>
      <c r="AB55" s="33">
        <f t="shared" si="15"/>
        <v>1.004402668533368E-2</v>
      </c>
      <c r="AC55" s="33">
        <f t="shared" si="16"/>
        <v>9.871748479154091E-3</v>
      </c>
      <c r="AD55" s="33">
        <f t="shared" si="17"/>
        <v>8.0321716972642527E-3</v>
      </c>
      <c r="AE55">
        <f t="shared" si="18"/>
        <v>-1.5668908784963603E-3</v>
      </c>
      <c r="AF55">
        <f t="shared" si="19"/>
        <v>5.3113862492557102E-3</v>
      </c>
    </row>
    <row r="56" spans="1:32" x14ac:dyDescent="0.25">
      <c r="A56" s="17">
        <v>41389</v>
      </c>
      <c r="B56" s="20">
        <v>29880</v>
      </c>
      <c r="C56" s="89">
        <f t="shared" si="0"/>
        <v>8.0645598367304946E-3</v>
      </c>
      <c r="D56" s="18">
        <v>2936.325061</v>
      </c>
      <c r="E56" s="24">
        <f t="shared" si="7"/>
        <v>8.5116474188165746E-5</v>
      </c>
      <c r="F56" s="18">
        <v>4825.1200719999997</v>
      </c>
      <c r="G56" s="24">
        <f t="shared" si="8"/>
        <v>1.7390260639537321E-4</v>
      </c>
      <c r="H56" s="18">
        <v>3674.480071</v>
      </c>
      <c r="I56" s="24">
        <f t="shared" si="9"/>
        <v>3.8908030110163529E-5</v>
      </c>
      <c r="J56" s="19">
        <f>VLOOKUP(A56,ECOPETROL!$M$3:$N$122,2)</f>
        <v>4405</v>
      </c>
      <c r="K56" s="23">
        <f t="shared" si="1"/>
        <v>-1.1344300706117583E-3</v>
      </c>
      <c r="L56" s="21">
        <f>VLOOKUP(A56,EXITO!$M$3:$N$122,2)</f>
        <v>31700</v>
      </c>
      <c r="M56" s="23">
        <f t="shared" si="2"/>
        <v>-1.0044026685333655E-2</v>
      </c>
      <c r="N56" s="21">
        <f>VLOOKUP(A56,ISAGEN!$M$3:$N$122,2)</f>
        <v>2550</v>
      </c>
      <c r="O56" s="23">
        <f t="shared" si="3"/>
        <v>1.9627091678486889E-3</v>
      </c>
      <c r="P56" s="21">
        <f>VLOOKUP(A56,'GRUPO AVAL'!$M$3:$N$122,2)</f>
        <v>1250</v>
      </c>
      <c r="Q56" s="23">
        <f t="shared" si="4"/>
        <v>0</v>
      </c>
      <c r="R56" s="23">
        <f>VLOOKUP(A55,TFIT16240724!$V$2:$W$122,2)</f>
        <v>143.92099999999999</v>
      </c>
      <c r="S56">
        <f t="shared" si="5"/>
        <v>3.0410071973086313E-3</v>
      </c>
      <c r="T56">
        <f>VLOOKUP(A55,IGBC!$K$2:$L$118,2)</f>
        <v>13398.27</v>
      </c>
      <c r="U56">
        <f t="shared" si="6"/>
        <v>9.1247422729966545E-4</v>
      </c>
      <c r="W56" s="96">
        <f t="shared" si="10"/>
        <v>8.0645598367304946E-3</v>
      </c>
      <c r="X56" s="32">
        <f t="shared" si="11"/>
        <v>8.5116474188165746E-5</v>
      </c>
      <c r="Y56" s="32">
        <f t="shared" si="12"/>
        <v>1.7390260639537321E-4</v>
      </c>
      <c r="Z56" s="32">
        <f t="shared" si="13"/>
        <v>3.8908030110163529E-5</v>
      </c>
      <c r="AA56" s="33">
        <f t="shared" si="14"/>
        <v>-1.1344300706117583E-3</v>
      </c>
      <c r="AB56" s="33">
        <f t="shared" si="15"/>
        <v>-1.0044026685333655E-2</v>
      </c>
      <c r="AC56" s="33">
        <f t="shared" si="16"/>
        <v>1.9627091678486889E-3</v>
      </c>
      <c r="AD56" s="33">
        <f t="shared" si="17"/>
        <v>0</v>
      </c>
      <c r="AE56">
        <f t="shared" si="18"/>
        <v>3.0410071973086313E-3</v>
      </c>
      <c r="AF56">
        <f t="shared" si="19"/>
        <v>9.1247422729966545E-4</v>
      </c>
    </row>
    <row r="57" spans="1:32" x14ac:dyDescent="0.25">
      <c r="A57" s="17">
        <v>41390</v>
      </c>
      <c r="B57" s="20">
        <v>29800</v>
      </c>
      <c r="C57" s="89">
        <f t="shared" si="0"/>
        <v>-2.6809667532578241E-3</v>
      </c>
      <c r="D57" s="18">
        <v>2936.5262509999998</v>
      </c>
      <c r="E57" s="24">
        <f t="shared" si="7"/>
        <v>6.851527116553106E-5</v>
      </c>
      <c r="F57" s="18">
        <v>4825.3604089999999</v>
      </c>
      <c r="G57" s="24">
        <f t="shared" si="8"/>
        <v>4.9808297218587573E-5</v>
      </c>
      <c r="H57" s="18">
        <v>3674.859594</v>
      </c>
      <c r="I57" s="24">
        <f t="shared" si="9"/>
        <v>1.0328084362322687E-4</v>
      </c>
      <c r="J57" s="19">
        <f>VLOOKUP(A57,ECOPETROL!$M$3:$N$122,2)</f>
        <v>4335</v>
      </c>
      <c r="K57" s="23">
        <f t="shared" si="1"/>
        <v>-1.6018649155637714E-2</v>
      </c>
      <c r="L57" s="21">
        <f>VLOOKUP(A57,EXITO!$M$3:$N$122,2)</f>
        <v>30660</v>
      </c>
      <c r="M57" s="23">
        <f t="shared" si="2"/>
        <v>-3.3357807439566858E-2</v>
      </c>
      <c r="N57" s="21">
        <f>VLOOKUP(A57,ISAGEN!$M$3:$N$122,2)</f>
        <v>2520</v>
      </c>
      <c r="O57" s="23">
        <f t="shared" si="3"/>
        <v>-1.1834457647002796E-2</v>
      </c>
      <c r="P57" s="21">
        <f>VLOOKUP(A57,'GRUPO AVAL'!$M$3:$N$122,2)</f>
        <v>1270</v>
      </c>
      <c r="Q57" s="23">
        <f t="shared" si="4"/>
        <v>1.5873349156290163E-2</v>
      </c>
      <c r="R57" s="23">
        <f>VLOOKUP(A56,TFIT16240724!$V$2:$W$122,2)</f>
        <v>143.804</v>
      </c>
      <c r="S57">
        <f t="shared" si="5"/>
        <v>-8.1327661099187866E-4</v>
      </c>
      <c r="T57">
        <f>VLOOKUP(A56,IGBC!$K$2:$L$118,2)</f>
        <v>13455.32</v>
      </c>
      <c r="U57">
        <f t="shared" si="6"/>
        <v>4.2489727318098238E-3</v>
      </c>
      <c r="W57" s="96">
        <f t="shared" si="10"/>
        <v>-2.6809667532578241E-3</v>
      </c>
      <c r="X57" s="32">
        <f t="shared" si="11"/>
        <v>6.851527116553106E-5</v>
      </c>
      <c r="Y57" s="32">
        <f t="shared" si="12"/>
        <v>4.9808297218587573E-5</v>
      </c>
      <c r="Z57" s="32">
        <f t="shared" si="13"/>
        <v>1.0328084362322687E-4</v>
      </c>
      <c r="AA57" s="33">
        <f t="shared" si="14"/>
        <v>-1.6018649155637714E-2</v>
      </c>
      <c r="AB57" s="33">
        <f t="shared" si="15"/>
        <v>-3.3357807439566858E-2</v>
      </c>
      <c r="AC57" s="33">
        <f t="shared" si="16"/>
        <v>-1.1834457647002796E-2</v>
      </c>
      <c r="AD57" s="33">
        <f t="shared" si="17"/>
        <v>1.5873349156290163E-2</v>
      </c>
      <c r="AE57">
        <f t="shared" si="18"/>
        <v>-8.1327661099187866E-4</v>
      </c>
      <c r="AF57">
        <f t="shared" si="19"/>
        <v>4.2489727318098238E-3</v>
      </c>
    </row>
    <row r="58" spans="1:32" x14ac:dyDescent="0.25">
      <c r="A58" s="17">
        <v>41393</v>
      </c>
      <c r="B58" s="20">
        <v>29900</v>
      </c>
      <c r="C58" s="89">
        <f t="shared" si="0"/>
        <v>3.3500868852820269E-3</v>
      </c>
      <c r="D58" s="18">
        <v>2937.3703489999998</v>
      </c>
      <c r="E58" s="24">
        <f t="shared" si="7"/>
        <v>2.8740649122434422E-4</v>
      </c>
      <c r="F58" s="18">
        <v>4826.9206260000001</v>
      </c>
      <c r="G58" s="24">
        <f t="shared" si="8"/>
        <v>3.2328462213875877E-4</v>
      </c>
      <c r="H58" s="18">
        <v>3675.7960840000001</v>
      </c>
      <c r="I58" s="24">
        <f t="shared" si="9"/>
        <v>2.5480448169270441E-4</v>
      </c>
      <c r="J58" s="19">
        <f>VLOOKUP(A58,ECOPETROL!$M$3:$N$122,2)</f>
        <v>4340</v>
      </c>
      <c r="K58" s="23">
        <f t="shared" si="1"/>
        <v>1.1527378798082617E-3</v>
      </c>
      <c r="L58" s="21">
        <f>VLOOKUP(A58,EXITO!$M$3:$N$122,2)</f>
        <v>30500</v>
      </c>
      <c r="M58" s="23">
        <f t="shared" si="2"/>
        <v>-5.2321898303021273E-3</v>
      </c>
      <c r="N58" s="21">
        <f>VLOOKUP(A58,ISAGEN!$M$3:$N$122,2)</f>
        <v>2525</v>
      </c>
      <c r="O58" s="23">
        <f t="shared" si="3"/>
        <v>1.9821612039912025E-3</v>
      </c>
      <c r="P58" s="21">
        <f>VLOOKUP(A58,'GRUPO AVAL'!$M$3:$N$122,2)</f>
        <v>1275</v>
      </c>
      <c r="Q58" s="23">
        <f t="shared" si="4"/>
        <v>3.929278139889557E-3</v>
      </c>
      <c r="R58" s="23">
        <f>VLOOKUP(A57,TFIT16240724!$V$2:$W$122,2)</f>
        <v>143.721</v>
      </c>
      <c r="S58">
        <f t="shared" si="5"/>
        <v>-5.7734111681055351E-4</v>
      </c>
      <c r="T58">
        <f>VLOOKUP(A57,IGBC!$K$2:$L$118,2)</f>
        <v>13526.17</v>
      </c>
      <c r="U58">
        <f t="shared" si="6"/>
        <v>5.2517605842139535E-3</v>
      </c>
      <c r="W58" s="96">
        <f t="shared" si="10"/>
        <v>3.3500868852820269E-3</v>
      </c>
      <c r="X58" s="32">
        <f t="shared" si="11"/>
        <v>2.8740649122434422E-4</v>
      </c>
      <c r="Y58" s="32">
        <f t="shared" si="12"/>
        <v>3.2328462213875877E-4</v>
      </c>
      <c r="Z58" s="32">
        <f t="shared" si="13"/>
        <v>2.5480448169270441E-4</v>
      </c>
      <c r="AA58" s="33">
        <f t="shared" si="14"/>
        <v>1.1527378798082617E-3</v>
      </c>
      <c r="AB58" s="33">
        <f t="shared" si="15"/>
        <v>-5.2321898303021273E-3</v>
      </c>
      <c r="AC58" s="33">
        <f t="shared" si="16"/>
        <v>1.9821612039912025E-3</v>
      </c>
      <c r="AD58" s="33">
        <f t="shared" si="17"/>
        <v>3.929278139889557E-3</v>
      </c>
      <c r="AE58">
        <f t="shared" si="18"/>
        <v>-5.7734111681055351E-4</v>
      </c>
      <c r="AF58">
        <f t="shared" si="19"/>
        <v>5.2517605842139535E-3</v>
      </c>
    </row>
    <row r="59" spans="1:32" x14ac:dyDescent="0.25">
      <c r="A59" s="17">
        <v>41394</v>
      </c>
      <c r="B59" s="20">
        <v>30000</v>
      </c>
      <c r="C59" s="89">
        <f t="shared" si="0"/>
        <v>3.3389012655146303E-3</v>
      </c>
      <c r="D59" s="18">
        <v>2937.6630129999999</v>
      </c>
      <c r="E59" s="24">
        <f t="shared" si="7"/>
        <v>9.9629732193491212E-5</v>
      </c>
      <c r="F59" s="18">
        <v>4827.3712059999998</v>
      </c>
      <c r="G59" s="24">
        <f t="shared" si="8"/>
        <v>9.3342941806220402E-5</v>
      </c>
      <c r="H59" s="18">
        <v>3675.944551</v>
      </c>
      <c r="I59" s="24">
        <f t="shared" si="9"/>
        <v>4.0389618565577553E-5</v>
      </c>
      <c r="J59" s="19">
        <f>VLOOKUP(A59,ECOPETROL!$M$3:$N$122,2)</f>
        <v>4390</v>
      </c>
      <c r="K59" s="23">
        <f t="shared" si="1"/>
        <v>1.1454878974766386E-2</v>
      </c>
      <c r="L59" s="21">
        <f>VLOOKUP(A59,EXITO!$M$3:$N$122,2)</f>
        <v>29920</v>
      </c>
      <c r="M59" s="23">
        <f t="shared" si="2"/>
        <v>-1.9199530507089453E-2</v>
      </c>
      <c r="N59" s="21">
        <f>VLOOKUP(A59,ISAGEN!$M$3:$N$122,2)</f>
        <v>2540</v>
      </c>
      <c r="O59" s="23">
        <f t="shared" si="3"/>
        <v>5.9230183031220712E-3</v>
      </c>
      <c r="P59" s="21">
        <f>VLOOKUP(A59,'GRUPO AVAL'!$M$3:$N$122,2)</f>
        <v>1265</v>
      </c>
      <c r="Q59" s="23">
        <f t="shared" si="4"/>
        <v>-7.874056430905883E-3</v>
      </c>
      <c r="R59" s="23">
        <f>VLOOKUP(A58,TFIT16240724!$V$2:$W$122,2)</f>
        <v>143.578</v>
      </c>
      <c r="S59">
        <f t="shared" si="5"/>
        <v>-9.9547866027487877E-4</v>
      </c>
      <c r="T59">
        <f>VLOOKUP(A58,IGBC!$K$2:$L$118,2)</f>
        <v>13428.86</v>
      </c>
      <c r="U59">
        <f t="shared" si="6"/>
        <v>-7.2202051150775893E-3</v>
      </c>
      <c r="W59" s="96">
        <f t="shared" si="10"/>
        <v>3.3389012655146303E-3</v>
      </c>
      <c r="X59" s="32">
        <f t="shared" si="11"/>
        <v>9.9629732193491212E-5</v>
      </c>
      <c r="Y59" s="32">
        <f t="shared" si="12"/>
        <v>9.3342941806220402E-5</v>
      </c>
      <c r="Z59" s="32">
        <f t="shared" si="13"/>
        <v>4.0389618565577553E-5</v>
      </c>
      <c r="AA59" s="33">
        <f t="shared" si="14"/>
        <v>1.1454878974766386E-2</v>
      </c>
      <c r="AB59" s="33">
        <f t="shared" si="15"/>
        <v>-1.9199530507089453E-2</v>
      </c>
      <c r="AC59" s="33">
        <f t="shared" si="16"/>
        <v>5.9230183031220712E-3</v>
      </c>
      <c r="AD59" s="33">
        <f t="shared" si="17"/>
        <v>-7.874056430905883E-3</v>
      </c>
      <c r="AE59">
        <f t="shared" si="18"/>
        <v>-9.9547866027487877E-4</v>
      </c>
      <c r="AF59">
        <f t="shared" si="19"/>
        <v>-7.2202051150775893E-3</v>
      </c>
    </row>
    <row r="60" spans="1:32" x14ac:dyDescent="0.25">
      <c r="A60" s="17">
        <v>41396</v>
      </c>
      <c r="B60" s="20">
        <v>30000</v>
      </c>
      <c r="C60" s="89">
        <f t="shared" si="0"/>
        <v>0</v>
      </c>
      <c r="D60" s="18">
        <v>2938.1706129999998</v>
      </c>
      <c r="E60" s="24">
        <f t="shared" si="7"/>
        <v>1.7277548466197419E-4</v>
      </c>
      <c r="F60" s="18">
        <v>4827.8604569999998</v>
      </c>
      <c r="G60" s="24">
        <f t="shared" si="8"/>
        <v>1.013442281854452E-4</v>
      </c>
      <c r="H60" s="18">
        <v>3676.7145879999998</v>
      </c>
      <c r="I60" s="24">
        <f t="shared" si="9"/>
        <v>2.0945809897001134E-4</v>
      </c>
      <c r="J60" s="19">
        <f>VLOOKUP(A60,ECOPETROL!$M$3:$N$122,2)</f>
        <v>4290</v>
      </c>
      <c r="K60" s="23">
        <f t="shared" si="1"/>
        <v>-2.3042494147154355E-2</v>
      </c>
      <c r="L60" s="21">
        <f>VLOOKUP(A60,EXITO!$M$3:$N$122,2)</f>
        <v>30300</v>
      </c>
      <c r="M60" s="23">
        <f t="shared" si="2"/>
        <v>1.2620559409046959E-2</v>
      </c>
      <c r="N60" s="21">
        <f>VLOOKUP(A60,ISAGEN!$M$3:$N$122,2)</f>
        <v>2540</v>
      </c>
      <c r="O60" s="23">
        <f t="shared" si="3"/>
        <v>0</v>
      </c>
      <c r="P60" s="21">
        <f>VLOOKUP(A60,'GRUPO AVAL'!$M$3:$N$122,2)</f>
        <v>1280</v>
      </c>
      <c r="Q60" s="23">
        <f t="shared" si="4"/>
        <v>1.1787955752042173E-2</v>
      </c>
      <c r="R60" s="23">
        <f>VLOOKUP(A59,TFIT16240724!$V$2:$W$122,2)</f>
        <v>143.54900000000001</v>
      </c>
      <c r="S60">
        <f t="shared" si="5"/>
        <v>-2.020012057285382E-4</v>
      </c>
      <c r="T60">
        <f>VLOOKUP(A59,IGBC!$K$2:$L$118,2)</f>
        <v>13457.44</v>
      </c>
      <c r="U60">
        <f t="shared" si="6"/>
        <v>2.1259906171353501E-3</v>
      </c>
      <c r="W60" s="96">
        <f t="shared" si="10"/>
        <v>0</v>
      </c>
      <c r="X60" s="32">
        <f t="shared" si="11"/>
        <v>1.7277548466197419E-4</v>
      </c>
      <c r="Y60" s="32">
        <f t="shared" si="12"/>
        <v>1.013442281854452E-4</v>
      </c>
      <c r="Z60" s="32">
        <f t="shared" si="13"/>
        <v>2.0945809897001134E-4</v>
      </c>
      <c r="AA60" s="33">
        <f t="shared" si="14"/>
        <v>-2.3042494147154355E-2</v>
      </c>
      <c r="AB60" s="33">
        <f t="shared" si="15"/>
        <v>1.2620559409046959E-2</v>
      </c>
      <c r="AC60" s="33">
        <f t="shared" si="16"/>
        <v>0</v>
      </c>
      <c r="AD60" s="33">
        <f t="shared" si="17"/>
        <v>1.1787955752042173E-2</v>
      </c>
      <c r="AE60">
        <f t="shared" si="18"/>
        <v>-2.020012057285382E-4</v>
      </c>
      <c r="AF60">
        <f t="shared" si="19"/>
        <v>2.1259906171353501E-3</v>
      </c>
    </row>
    <row r="61" spans="1:32" x14ac:dyDescent="0.25">
      <c r="A61" s="17">
        <v>41397</v>
      </c>
      <c r="B61" s="20">
        <v>29940</v>
      </c>
      <c r="C61" s="89">
        <f t="shared" si="0"/>
        <v>-2.0020026706730793E-3</v>
      </c>
      <c r="D61" s="18">
        <v>2938.4619779999998</v>
      </c>
      <c r="E61" s="24">
        <f t="shared" si="7"/>
        <v>9.9160529683382787E-5</v>
      </c>
      <c r="F61" s="18">
        <v>4828.2776210000002</v>
      </c>
      <c r="G61" s="24">
        <f t="shared" si="8"/>
        <v>8.6403901205674776E-5</v>
      </c>
      <c r="H61" s="18">
        <v>3676.9165899999998</v>
      </c>
      <c r="I61" s="24">
        <f t="shared" si="9"/>
        <v>5.493938849014262E-5</v>
      </c>
      <c r="J61" s="19">
        <f>VLOOKUP(A61,ECOPETROL!$M$3:$N$122,2)</f>
        <v>4320</v>
      </c>
      <c r="K61" s="23">
        <f t="shared" si="1"/>
        <v>6.9686693160934355E-3</v>
      </c>
      <c r="L61" s="21">
        <f>VLOOKUP(A61,EXITO!$M$3:$N$122,2)</f>
        <v>30580</v>
      </c>
      <c r="M61" s="23">
        <f t="shared" si="2"/>
        <v>9.1984879855927185E-3</v>
      </c>
      <c r="N61" s="21">
        <f>VLOOKUP(A61,ISAGEN!$M$3:$N$122,2)</f>
        <v>2570</v>
      </c>
      <c r="O61" s="23">
        <f t="shared" si="3"/>
        <v>1.1741817876683195E-2</v>
      </c>
      <c r="P61" s="21">
        <f>VLOOKUP(A61,'GRUPO AVAL'!$M$3:$N$122,2)</f>
        <v>1285</v>
      </c>
      <c r="Q61" s="23">
        <f t="shared" si="4"/>
        <v>3.8986404156573229E-3</v>
      </c>
      <c r="R61" s="23">
        <f>VLOOKUP(A60,TFIT16240724!$V$2:$W$122,2)</f>
        <v>143.488</v>
      </c>
      <c r="S61">
        <f t="shared" si="5"/>
        <v>-4.2503231930602215E-4</v>
      </c>
      <c r="T61">
        <f>VLOOKUP(A60,IGBC!$K$2:$L$118,2)</f>
        <v>13390.27</v>
      </c>
      <c r="U61">
        <f t="shared" si="6"/>
        <v>-5.0037891611329809E-3</v>
      </c>
      <c r="W61" s="96">
        <f t="shared" si="10"/>
        <v>-2.0020026706730793E-3</v>
      </c>
      <c r="X61" s="32">
        <f t="shared" si="11"/>
        <v>9.9160529683382787E-5</v>
      </c>
      <c r="Y61" s="32">
        <f t="shared" si="12"/>
        <v>8.6403901205674776E-5</v>
      </c>
      <c r="Z61" s="32">
        <f t="shared" si="13"/>
        <v>5.493938849014262E-5</v>
      </c>
      <c r="AA61" s="33">
        <f t="shared" si="14"/>
        <v>6.9686693160934355E-3</v>
      </c>
      <c r="AB61" s="33">
        <f t="shared" si="15"/>
        <v>9.1984879855927185E-3</v>
      </c>
      <c r="AC61" s="33">
        <f t="shared" si="16"/>
        <v>1.1741817876683195E-2</v>
      </c>
      <c r="AD61" s="33">
        <f t="shared" si="17"/>
        <v>3.8986404156573229E-3</v>
      </c>
      <c r="AE61">
        <f t="shared" si="18"/>
        <v>-4.2503231930602215E-4</v>
      </c>
      <c r="AF61">
        <f t="shared" si="19"/>
        <v>-5.0037891611329809E-3</v>
      </c>
    </row>
    <row r="62" spans="1:32" x14ac:dyDescent="0.25">
      <c r="A62" s="17">
        <v>41400</v>
      </c>
      <c r="B62" s="20">
        <v>29960</v>
      </c>
      <c r="C62" s="89">
        <f t="shared" si="0"/>
        <v>6.6777965753646881E-4</v>
      </c>
      <c r="D62" s="18">
        <v>2939.283019</v>
      </c>
      <c r="E62" s="24">
        <f t="shared" si="7"/>
        <v>2.7937278863219661E-4</v>
      </c>
      <c r="F62" s="18">
        <v>4829.9300590000003</v>
      </c>
      <c r="G62" s="24">
        <f t="shared" si="8"/>
        <v>3.4218316086651312E-4</v>
      </c>
      <c r="H62" s="18">
        <v>3678.0399000000002</v>
      </c>
      <c r="I62" s="24">
        <f t="shared" si="9"/>
        <v>3.054566020238294E-4</v>
      </c>
      <c r="J62" s="19">
        <f>VLOOKUP(A62,ECOPETROL!$M$3:$N$122,2)</f>
        <v>4180</v>
      </c>
      <c r="K62" s="23">
        <f t="shared" si="1"/>
        <v>-3.294415571935403E-2</v>
      </c>
      <c r="L62" s="21">
        <f>VLOOKUP(A62,EXITO!$M$3:$N$122,2)</f>
        <v>30500</v>
      </c>
      <c r="M62" s="23">
        <f t="shared" si="2"/>
        <v>-2.619516887550358E-3</v>
      </c>
      <c r="N62" s="21">
        <f>VLOOKUP(A62,ISAGEN!$M$3:$N$122,2)</f>
        <v>2575</v>
      </c>
      <c r="O62" s="23">
        <f t="shared" si="3"/>
        <v>1.9436352085710307E-3</v>
      </c>
      <c r="P62" s="21">
        <f>VLOOKUP(A62,'GRUPO AVAL'!$M$3:$N$122,2)</f>
        <v>1285</v>
      </c>
      <c r="Q62" s="23">
        <f t="shared" si="4"/>
        <v>0</v>
      </c>
      <c r="R62" s="23">
        <f>VLOOKUP(A61,TFIT16240724!$V$2:$W$122,2)</f>
        <v>143.08799999999999</v>
      </c>
      <c r="S62">
        <f t="shared" si="5"/>
        <v>-2.7915824058147545E-3</v>
      </c>
      <c r="T62">
        <f>VLOOKUP(A61,IGBC!$K$2:$L$118,2)</f>
        <v>13414.91</v>
      </c>
      <c r="U62">
        <f t="shared" si="6"/>
        <v>1.838451145641685E-3</v>
      </c>
      <c r="W62" s="96">
        <f t="shared" si="10"/>
        <v>6.6777965753646881E-4</v>
      </c>
      <c r="X62" s="32">
        <f t="shared" si="11"/>
        <v>2.7937278863219661E-4</v>
      </c>
      <c r="Y62" s="32">
        <f t="shared" si="12"/>
        <v>3.4218316086651312E-4</v>
      </c>
      <c r="Z62" s="32">
        <f t="shared" si="13"/>
        <v>3.054566020238294E-4</v>
      </c>
      <c r="AA62" s="33">
        <f t="shared" si="14"/>
        <v>-3.294415571935403E-2</v>
      </c>
      <c r="AB62" s="33">
        <f t="shared" si="15"/>
        <v>-2.619516887550358E-3</v>
      </c>
      <c r="AC62" s="33">
        <f t="shared" si="16"/>
        <v>1.9436352085710307E-3</v>
      </c>
      <c r="AD62" s="33">
        <f t="shared" si="17"/>
        <v>0</v>
      </c>
      <c r="AE62">
        <f t="shared" si="18"/>
        <v>-2.7915824058147545E-3</v>
      </c>
      <c r="AF62">
        <f t="shared" si="19"/>
        <v>1.838451145641685E-3</v>
      </c>
    </row>
    <row r="63" spans="1:32" x14ac:dyDescent="0.25">
      <c r="A63" s="17">
        <v>41401</v>
      </c>
      <c r="B63" s="20">
        <v>30000</v>
      </c>
      <c r="C63" s="89">
        <f t="shared" si="0"/>
        <v>1.3342230131366622E-3</v>
      </c>
      <c r="D63" s="18">
        <v>2939.439574</v>
      </c>
      <c r="E63" s="24">
        <f t="shared" si="7"/>
        <v>5.326157088043358E-5</v>
      </c>
      <c r="F63" s="18">
        <v>4829.9425929999998</v>
      </c>
      <c r="G63" s="24">
        <f t="shared" si="8"/>
        <v>2.595065266574686E-6</v>
      </c>
      <c r="H63" s="18">
        <v>3678.385241</v>
      </c>
      <c r="I63" s="24">
        <f t="shared" si="9"/>
        <v>9.3888266008154976E-5</v>
      </c>
      <c r="J63" s="19">
        <f>VLOOKUP(A63,ECOPETROL!$M$3:$N$122,2)</f>
        <v>4200</v>
      </c>
      <c r="K63" s="23">
        <f t="shared" si="1"/>
        <v>4.7732787526575905E-3</v>
      </c>
      <c r="L63" s="21">
        <f>VLOOKUP(A63,EXITO!$M$3:$N$122,2)</f>
        <v>30180</v>
      </c>
      <c r="M63" s="23">
        <f t="shared" si="2"/>
        <v>-1.0547230273663059E-2</v>
      </c>
      <c r="N63" s="21">
        <f>VLOOKUP(A63,ISAGEN!$M$3:$N$122,2)</f>
        <v>2585</v>
      </c>
      <c r="O63" s="23">
        <f t="shared" si="3"/>
        <v>3.8759738446929397E-3</v>
      </c>
      <c r="P63" s="21">
        <f>VLOOKUP(A63,'GRUPO AVAL'!$M$3:$N$122,2)</f>
        <v>1290</v>
      </c>
      <c r="Q63" s="23">
        <f t="shared" si="4"/>
        <v>3.8835000263976122E-3</v>
      </c>
      <c r="R63" s="23">
        <f>VLOOKUP(A62,TFIT16240724!$V$2:$W$122,2)</f>
        <v>141.78399999999999</v>
      </c>
      <c r="S63">
        <f t="shared" si="5"/>
        <v>-9.1550528509867935E-3</v>
      </c>
      <c r="T63">
        <f>VLOOKUP(A62,IGBC!$K$2:$L$118,2)</f>
        <v>13490.74</v>
      </c>
      <c r="U63">
        <f t="shared" si="6"/>
        <v>5.6367492164959114E-3</v>
      </c>
      <c r="W63" s="96">
        <f t="shared" si="10"/>
        <v>1.3342230131366622E-3</v>
      </c>
      <c r="X63" s="32">
        <f t="shared" si="11"/>
        <v>5.326157088043358E-5</v>
      </c>
      <c r="Y63" s="32">
        <f t="shared" si="12"/>
        <v>2.595065266574686E-6</v>
      </c>
      <c r="Z63" s="32">
        <f t="shared" si="13"/>
        <v>9.3888266008154976E-5</v>
      </c>
      <c r="AA63" s="33">
        <f t="shared" si="14"/>
        <v>4.7732787526575905E-3</v>
      </c>
      <c r="AB63" s="33">
        <f t="shared" si="15"/>
        <v>-1.0547230273663059E-2</v>
      </c>
      <c r="AC63" s="33">
        <f t="shared" si="16"/>
        <v>3.8759738446929397E-3</v>
      </c>
      <c r="AD63" s="33">
        <f t="shared" si="17"/>
        <v>3.8835000263976122E-3</v>
      </c>
      <c r="AE63">
        <f t="shared" si="18"/>
        <v>-9.1550528509867935E-3</v>
      </c>
      <c r="AF63">
        <f t="shared" si="19"/>
        <v>5.6367492164959114E-3</v>
      </c>
    </row>
    <row r="64" spans="1:32" x14ac:dyDescent="0.25">
      <c r="A64" s="17">
        <v>41402</v>
      </c>
      <c r="B64" s="20">
        <v>29580</v>
      </c>
      <c r="C64" s="89">
        <f t="shared" si="0"/>
        <v>-1.4098924379501648E-2</v>
      </c>
      <c r="D64" s="18">
        <v>2939.6985439999999</v>
      </c>
      <c r="E64" s="24">
        <f t="shared" si="7"/>
        <v>8.8097947341710253E-5</v>
      </c>
      <c r="F64" s="18">
        <v>4830.3998879999999</v>
      </c>
      <c r="G64" s="24">
        <f t="shared" si="8"/>
        <v>9.467469734970471E-5</v>
      </c>
      <c r="H64" s="18">
        <v>3678.6667229999998</v>
      </c>
      <c r="I64" s="24">
        <f t="shared" si="9"/>
        <v>7.6520324041406195E-5</v>
      </c>
      <c r="J64" s="19">
        <f>VLOOKUP(A64,ECOPETROL!$M$3:$N$122,2)</f>
        <v>4200</v>
      </c>
      <c r="K64" s="23">
        <f t="shared" si="1"/>
        <v>0</v>
      </c>
      <c r="L64" s="21">
        <f>VLOOKUP(A64,EXITO!$M$3:$N$122,2)</f>
        <v>29500</v>
      </c>
      <c r="M64" s="23">
        <f t="shared" si="2"/>
        <v>-2.2789189993928653E-2</v>
      </c>
      <c r="N64" s="21">
        <f>VLOOKUP(A64,ISAGEN!$M$3:$N$122,2)</f>
        <v>2590</v>
      </c>
      <c r="O64" s="23">
        <f t="shared" si="3"/>
        <v>1.9323677510538603E-3</v>
      </c>
      <c r="P64" s="21">
        <f>VLOOKUP(A64,'GRUPO AVAL'!$M$3:$N$122,2)</f>
        <v>1280</v>
      </c>
      <c r="Q64" s="23">
        <f t="shared" si="4"/>
        <v>-7.7821404420549628E-3</v>
      </c>
      <c r="R64" s="23">
        <f>VLOOKUP(A63,TFIT16240724!$V$2:$W$122,2)</f>
        <v>141.47900000000001</v>
      </c>
      <c r="S64">
        <f t="shared" si="5"/>
        <v>-2.1534765773770902E-3</v>
      </c>
      <c r="T64">
        <f>VLOOKUP(A63,IGBC!$K$2:$L$118,2)</f>
        <v>13412.34</v>
      </c>
      <c r="U64">
        <f t="shared" si="6"/>
        <v>-5.8283454485259182E-3</v>
      </c>
      <c r="W64" s="96">
        <f t="shared" si="10"/>
        <v>-1.4098924379501648E-2</v>
      </c>
      <c r="X64" s="32">
        <f t="shared" si="11"/>
        <v>8.8097947341710253E-5</v>
      </c>
      <c r="Y64" s="32">
        <f t="shared" si="12"/>
        <v>9.467469734970471E-5</v>
      </c>
      <c r="Z64" s="32">
        <f t="shared" si="13"/>
        <v>7.6520324041406195E-5</v>
      </c>
      <c r="AA64" s="33">
        <f t="shared" si="14"/>
        <v>0</v>
      </c>
      <c r="AB64" s="33">
        <f t="shared" si="15"/>
        <v>-2.2789189993928653E-2</v>
      </c>
      <c r="AC64" s="33">
        <f t="shared" si="16"/>
        <v>1.9323677510538603E-3</v>
      </c>
      <c r="AD64" s="33">
        <f t="shared" si="17"/>
        <v>-7.7821404420549628E-3</v>
      </c>
      <c r="AE64">
        <f t="shared" si="18"/>
        <v>-2.1534765773770902E-3</v>
      </c>
      <c r="AF64">
        <f t="shared" si="19"/>
        <v>-5.8283454485259182E-3</v>
      </c>
    </row>
    <row r="65" spans="1:32" x14ac:dyDescent="0.25">
      <c r="A65" s="17">
        <v>41403</v>
      </c>
      <c r="B65" s="20">
        <v>28720</v>
      </c>
      <c r="C65" s="89">
        <f t="shared" si="0"/>
        <v>-2.9504713102630264E-2</v>
      </c>
      <c r="D65" s="18">
        <v>2939.9603010000001</v>
      </c>
      <c r="E65" s="24">
        <f t="shared" si="7"/>
        <v>8.903815921081151E-5</v>
      </c>
      <c r="F65" s="18">
        <v>4830.2620159999997</v>
      </c>
      <c r="G65" s="24">
        <f t="shared" si="8"/>
        <v>-2.854297177138156E-5</v>
      </c>
      <c r="H65" s="18">
        <v>3678.8635770000001</v>
      </c>
      <c r="I65" s="24">
        <f t="shared" si="9"/>
        <v>5.3510890752818945E-5</v>
      </c>
      <c r="J65" s="19">
        <f>VLOOKUP(A65,ECOPETROL!$M$3:$N$122,2)</f>
        <v>4180</v>
      </c>
      <c r="K65" s="23">
        <f t="shared" si="1"/>
        <v>-4.7732787526576599E-3</v>
      </c>
      <c r="L65" s="21">
        <f>VLOOKUP(A65,EXITO!$M$3:$N$122,2)</f>
        <v>28500</v>
      </c>
      <c r="M65" s="23">
        <f t="shared" si="2"/>
        <v>-3.4486176071169321E-2</v>
      </c>
      <c r="N65" s="21">
        <f>VLOOKUP(A65,ISAGEN!$M$3:$N$122,2)</f>
        <v>2580</v>
      </c>
      <c r="O65" s="23">
        <f t="shared" si="3"/>
        <v>-3.8684767779203176E-3</v>
      </c>
      <c r="P65" s="21">
        <f>VLOOKUP(A65,'GRUPO AVAL'!$M$3:$N$122,2)</f>
        <v>1280</v>
      </c>
      <c r="Q65" s="23">
        <f t="shared" si="4"/>
        <v>0</v>
      </c>
      <c r="R65" s="23">
        <f>VLOOKUP(A64,TFIT16240724!$V$2:$W$122,2)</f>
        <v>142.196</v>
      </c>
      <c r="S65">
        <f t="shared" si="5"/>
        <v>5.0550914028222767E-3</v>
      </c>
      <c r="T65">
        <f>VLOOKUP(A64,IGBC!$K$2:$L$118,2)</f>
        <v>13377.22</v>
      </c>
      <c r="U65">
        <f t="shared" si="6"/>
        <v>-2.6219183980058366E-3</v>
      </c>
      <c r="W65" s="96">
        <f t="shared" si="10"/>
        <v>-2.9504713102630264E-2</v>
      </c>
      <c r="X65" s="32">
        <f t="shared" si="11"/>
        <v>8.903815921081151E-5</v>
      </c>
      <c r="Y65" s="32">
        <f t="shared" si="12"/>
        <v>-2.854297177138156E-5</v>
      </c>
      <c r="Z65" s="32">
        <f t="shared" si="13"/>
        <v>5.3510890752818945E-5</v>
      </c>
      <c r="AA65" s="33">
        <f t="shared" si="14"/>
        <v>-4.7732787526576599E-3</v>
      </c>
      <c r="AB65" s="33">
        <f t="shared" si="15"/>
        <v>-3.4486176071169321E-2</v>
      </c>
      <c r="AC65" s="33">
        <f t="shared" si="16"/>
        <v>-3.8684767779203176E-3</v>
      </c>
      <c r="AD65" s="33">
        <f t="shared" si="17"/>
        <v>0</v>
      </c>
      <c r="AE65">
        <f t="shared" si="18"/>
        <v>5.0550914028222767E-3</v>
      </c>
      <c r="AF65">
        <f t="shared" si="19"/>
        <v>-2.6219183980058366E-3</v>
      </c>
    </row>
    <row r="66" spans="1:32" x14ac:dyDescent="0.25">
      <c r="A66" s="17">
        <v>41404</v>
      </c>
      <c r="B66" s="20">
        <v>28320</v>
      </c>
      <c r="C66" s="89">
        <f t="shared" si="0"/>
        <v>-1.4025475354504434E-2</v>
      </c>
      <c r="D66" s="18">
        <v>2940.245433</v>
      </c>
      <c r="E66" s="24">
        <f t="shared" si="7"/>
        <v>9.6980280324243673E-5</v>
      </c>
      <c r="F66" s="18">
        <v>4830.6781989999999</v>
      </c>
      <c r="G66" s="24">
        <f t="shared" si="8"/>
        <v>8.6157866831872187E-5</v>
      </c>
      <c r="H66" s="18">
        <v>3679.1418130000002</v>
      </c>
      <c r="I66" s="24">
        <f t="shared" si="9"/>
        <v>7.5628104461858775E-5</v>
      </c>
      <c r="J66" s="19">
        <f>VLOOKUP(A66,ECOPETROL!$M$3:$N$122,2)</f>
        <v>4135</v>
      </c>
      <c r="K66" s="23">
        <f t="shared" si="1"/>
        <v>-1.082391806101028E-2</v>
      </c>
      <c r="L66" s="21">
        <f>VLOOKUP(A66,EXITO!$M$3:$N$122,2)</f>
        <v>28200</v>
      </c>
      <c r="M66" s="23">
        <f t="shared" si="2"/>
        <v>-1.0582109330536972E-2</v>
      </c>
      <c r="N66" s="21">
        <f>VLOOKUP(A66,ISAGEN!$M$3:$N$122,2)</f>
        <v>2580</v>
      </c>
      <c r="O66" s="23">
        <f t="shared" si="3"/>
        <v>0</v>
      </c>
      <c r="P66" s="21">
        <f>VLOOKUP(A66,'GRUPO AVAL'!$M$3:$N$122,2)</f>
        <v>1280</v>
      </c>
      <c r="Q66" s="23">
        <f t="shared" si="4"/>
        <v>0</v>
      </c>
      <c r="R66" s="23">
        <f>VLOOKUP(A65,TFIT16240724!$V$2:$W$122,2)</f>
        <v>142.51</v>
      </c>
      <c r="S66">
        <f t="shared" si="5"/>
        <v>2.2057851068371698E-3</v>
      </c>
      <c r="T66">
        <f>VLOOKUP(A65,IGBC!$K$2:$L$118,2)</f>
        <v>13270.41</v>
      </c>
      <c r="U66">
        <f t="shared" si="6"/>
        <v>-8.0165156906788528E-3</v>
      </c>
      <c r="W66" s="96">
        <f t="shared" si="10"/>
        <v>-1.4025475354504434E-2</v>
      </c>
      <c r="X66" s="32">
        <f t="shared" si="11"/>
        <v>9.6980280324243673E-5</v>
      </c>
      <c r="Y66" s="32">
        <f t="shared" si="12"/>
        <v>8.6157866831872187E-5</v>
      </c>
      <c r="Z66" s="32">
        <f t="shared" si="13"/>
        <v>7.5628104461858775E-5</v>
      </c>
      <c r="AA66" s="33">
        <f t="shared" si="14"/>
        <v>-1.082391806101028E-2</v>
      </c>
      <c r="AB66" s="33">
        <f t="shared" si="15"/>
        <v>-1.0582109330536972E-2</v>
      </c>
      <c r="AC66" s="33">
        <f t="shared" si="16"/>
        <v>0</v>
      </c>
      <c r="AD66" s="33">
        <f t="shared" si="17"/>
        <v>0</v>
      </c>
      <c r="AE66">
        <f t="shared" si="18"/>
        <v>2.2057851068371698E-3</v>
      </c>
      <c r="AF66">
        <f t="shared" si="19"/>
        <v>-8.0165156906788528E-3</v>
      </c>
    </row>
    <row r="67" spans="1:32" x14ac:dyDescent="0.25">
      <c r="A67" s="17">
        <v>41408</v>
      </c>
      <c r="B67" s="20">
        <v>28500</v>
      </c>
      <c r="C67" s="89">
        <f t="shared" si="0"/>
        <v>6.3358184490859238E-3</v>
      </c>
      <c r="D67" s="18">
        <v>2941.1345449999999</v>
      </c>
      <c r="E67" s="24">
        <f t="shared" si="7"/>
        <v>3.0234809180793661E-4</v>
      </c>
      <c r="F67" s="18">
        <v>4832.2370060000003</v>
      </c>
      <c r="G67" s="24">
        <f t="shared" si="8"/>
        <v>3.2263700559335745E-4</v>
      </c>
      <c r="H67" s="18">
        <v>3680.4942609999998</v>
      </c>
      <c r="I67" s="24">
        <f t="shared" si="9"/>
        <v>3.6753122073563966E-4</v>
      </c>
      <c r="J67" s="19">
        <f>VLOOKUP(A67,ECOPETROL!$M$3:$N$122,2)</f>
        <v>4125</v>
      </c>
      <c r="K67" s="23">
        <f t="shared" si="1"/>
        <v>-2.4213086890103389E-3</v>
      </c>
      <c r="L67" s="21">
        <f>VLOOKUP(A67,EXITO!$M$3:$N$122,2)</f>
        <v>28800</v>
      </c>
      <c r="M67" s="23">
        <f t="shared" si="2"/>
        <v>2.1053409197832263E-2</v>
      </c>
      <c r="N67" s="21">
        <f>VLOOKUP(A67,ISAGEN!$M$3:$N$122,2)</f>
        <v>2550</v>
      </c>
      <c r="O67" s="23">
        <f t="shared" si="3"/>
        <v>-1.1696039763191298E-2</v>
      </c>
      <c r="P67" s="21">
        <f>VLOOKUP(A67,'GRUPO AVAL'!$M$3:$N$122,2)</f>
        <v>1280</v>
      </c>
      <c r="Q67" s="23">
        <f t="shared" si="4"/>
        <v>0</v>
      </c>
      <c r="R67" s="23">
        <f>VLOOKUP(A66,TFIT16240724!$V$2:$W$122,2)</f>
        <v>141.85300000000001</v>
      </c>
      <c r="S67">
        <f t="shared" si="5"/>
        <v>-4.62086255273621E-3</v>
      </c>
      <c r="T67">
        <f>VLOOKUP(A66,IGBC!$K$2:$L$118,2)</f>
        <v>13323.4</v>
      </c>
      <c r="U67">
        <f t="shared" si="6"/>
        <v>3.9851431689891543E-3</v>
      </c>
      <c r="W67" s="96">
        <f t="shared" si="10"/>
        <v>6.3358184490859238E-3</v>
      </c>
      <c r="X67" s="32">
        <f t="shared" si="11"/>
        <v>3.0234809180793661E-4</v>
      </c>
      <c r="Y67" s="32">
        <f t="shared" si="12"/>
        <v>3.2263700559335745E-4</v>
      </c>
      <c r="Z67" s="32">
        <f t="shared" si="13"/>
        <v>3.6753122073563966E-4</v>
      </c>
      <c r="AA67" s="33">
        <f t="shared" si="14"/>
        <v>-2.4213086890103389E-3</v>
      </c>
      <c r="AB67" s="33">
        <f t="shared" si="15"/>
        <v>2.1053409197832263E-2</v>
      </c>
      <c r="AC67" s="33">
        <f t="shared" si="16"/>
        <v>-1.1696039763191298E-2</v>
      </c>
      <c r="AD67" s="33">
        <f t="shared" si="17"/>
        <v>0</v>
      </c>
      <c r="AE67">
        <f t="shared" si="18"/>
        <v>-4.62086255273621E-3</v>
      </c>
      <c r="AF67">
        <f t="shared" si="19"/>
        <v>3.9851431689891543E-3</v>
      </c>
    </row>
    <row r="68" spans="1:32" x14ac:dyDescent="0.25">
      <c r="A68" s="17">
        <v>41409</v>
      </c>
      <c r="B68" s="20">
        <v>28400</v>
      </c>
      <c r="C68" s="89">
        <f t="shared" si="0"/>
        <v>-3.5149421074444969E-3</v>
      </c>
      <c r="D68" s="18">
        <v>2941.4049839999998</v>
      </c>
      <c r="E68" s="24">
        <f t="shared" si="7"/>
        <v>9.1946343533148221E-5</v>
      </c>
      <c r="F68" s="18">
        <v>4832.8187330000001</v>
      </c>
      <c r="G68" s="24">
        <f t="shared" si="8"/>
        <v>1.2037737110098885E-4</v>
      </c>
      <c r="H68" s="18">
        <v>3680.9019349999999</v>
      </c>
      <c r="I68" s="24">
        <f t="shared" si="9"/>
        <v>1.1075996714818765E-4</v>
      </c>
      <c r="J68" s="19">
        <f>VLOOKUP(A68,ECOPETROL!$M$3:$N$122,2)</f>
        <v>4140</v>
      </c>
      <c r="K68" s="23">
        <f t="shared" si="1"/>
        <v>3.6297680505787311E-3</v>
      </c>
      <c r="L68" s="21">
        <f>VLOOKUP(A68,EXITO!$M$3:$N$122,2)</f>
        <v>30000</v>
      </c>
      <c r="M68" s="23">
        <f t="shared" si="2"/>
        <v>4.08219945202552E-2</v>
      </c>
      <c r="N68" s="21">
        <f>VLOOKUP(A68,ISAGEN!$M$3:$N$122,2)</f>
        <v>2600</v>
      </c>
      <c r="O68" s="23">
        <f t="shared" si="3"/>
        <v>1.9418085857101516E-2</v>
      </c>
      <c r="P68" s="21">
        <f>VLOOKUP(A68,'GRUPO AVAL'!$M$3:$N$122,2)</f>
        <v>1280</v>
      </c>
      <c r="Q68" s="23">
        <f t="shared" si="4"/>
        <v>0</v>
      </c>
      <c r="R68" s="23">
        <f>VLOOKUP(A67,TFIT16240724!$V$2:$W$122,2)</f>
        <v>141.90700000000001</v>
      </c>
      <c r="S68">
        <f t="shared" si="5"/>
        <v>3.80603331349594E-4</v>
      </c>
      <c r="T68">
        <f>VLOOKUP(A67,IGBC!$K$2:$L$118,2)</f>
        <v>13190.88</v>
      </c>
      <c r="U68">
        <f t="shared" si="6"/>
        <v>-9.9962060816816915E-3</v>
      </c>
      <c r="W68" s="96">
        <f t="shared" si="10"/>
        <v>-3.5149421074444969E-3</v>
      </c>
      <c r="X68" s="32">
        <f t="shared" si="11"/>
        <v>9.1946343533148221E-5</v>
      </c>
      <c r="Y68" s="32">
        <f t="shared" si="12"/>
        <v>1.2037737110098885E-4</v>
      </c>
      <c r="Z68" s="32">
        <f t="shared" si="13"/>
        <v>1.1075996714818765E-4</v>
      </c>
      <c r="AA68" s="33">
        <f t="shared" si="14"/>
        <v>3.6297680505787311E-3</v>
      </c>
      <c r="AB68" s="33">
        <f t="shared" si="15"/>
        <v>4.08219945202552E-2</v>
      </c>
      <c r="AC68" s="33">
        <f t="shared" si="16"/>
        <v>1.9418085857101516E-2</v>
      </c>
      <c r="AD68" s="33">
        <f t="shared" si="17"/>
        <v>0</v>
      </c>
      <c r="AE68">
        <f t="shared" si="18"/>
        <v>3.80603331349594E-4</v>
      </c>
      <c r="AF68">
        <f t="shared" si="19"/>
        <v>-9.9962060816816915E-3</v>
      </c>
    </row>
    <row r="69" spans="1:32" x14ac:dyDescent="0.25">
      <c r="A69" s="17">
        <v>41410</v>
      </c>
      <c r="B69" s="20">
        <v>27900</v>
      </c>
      <c r="C69" s="89">
        <f t="shared" ref="C69:C119" si="20">LN(B69/B68)</f>
        <v>-1.7762456339840388E-2</v>
      </c>
      <c r="D69" s="18">
        <v>2941.8108269999998</v>
      </c>
      <c r="E69" s="24">
        <f t="shared" si="7"/>
        <v>1.3796638222404942E-4</v>
      </c>
      <c r="F69" s="18">
        <v>4833.4366749999999</v>
      </c>
      <c r="G69" s="24">
        <f t="shared" si="8"/>
        <v>1.27855508624508E-4</v>
      </c>
      <c r="H69" s="18">
        <v>3681.1616760000002</v>
      </c>
      <c r="I69" s="24">
        <f t="shared" si="9"/>
        <v>7.0562009195296888E-5</v>
      </c>
      <c r="J69" s="19">
        <f>VLOOKUP(A69,ECOPETROL!$M$3:$N$122,2)</f>
        <v>4125</v>
      </c>
      <c r="K69" s="23">
        <f t="shared" ref="K69:K119" si="21">LN(J69/J68)</f>
        <v>-3.6297680505787237E-3</v>
      </c>
      <c r="L69" s="21">
        <f>VLOOKUP(A69,EXITO!$M$3:$N$122,2)</f>
        <v>30780</v>
      </c>
      <c r="M69" s="23">
        <f t="shared" ref="M69:M119" si="22">LN(L69/L68)</f>
        <v>2.5667746748577813E-2</v>
      </c>
      <c r="N69" s="21">
        <f>VLOOKUP(A69,ISAGEN!$M$3:$N$122,2)</f>
        <v>2630</v>
      </c>
      <c r="O69" s="23">
        <f t="shared" ref="O69:O119" si="23">LN(N69/N68)</f>
        <v>1.1472401162236781E-2</v>
      </c>
      <c r="P69" s="21">
        <f>VLOOKUP(A69,'GRUPO AVAL'!$M$3:$N$122,2)</f>
        <v>1280</v>
      </c>
      <c r="Q69" s="23">
        <f t="shared" ref="Q69:Q119" si="24">LN(P69/P68)</f>
        <v>0</v>
      </c>
      <c r="R69" s="23">
        <f>VLOOKUP(A68,TFIT16240724!$V$2:$W$122,2)</f>
        <v>141.71799999999999</v>
      </c>
      <c r="S69">
        <f t="shared" si="5"/>
        <v>-1.3327459002228886E-3</v>
      </c>
      <c r="T69">
        <f>VLOOKUP(A68,IGBC!$K$2:$L$118,2)</f>
        <v>13215.6</v>
      </c>
      <c r="U69">
        <f t="shared" si="6"/>
        <v>1.8722682630248966E-3</v>
      </c>
      <c r="W69" s="96">
        <f t="shared" si="10"/>
        <v>-1.7762456339840388E-2</v>
      </c>
      <c r="X69" s="32">
        <f t="shared" si="11"/>
        <v>1.3796638222404942E-4</v>
      </c>
      <c r="Y69" s="32">
        <f t="shared" si="12"/>
        <v>1.27855508624508E-4</v>
      </c>
      <c r="Z69" s="32">
        <f t="shared" si="13"/>
        <v>7.0562009195296888E-5</v>
      </c>
      <c r="AA69" s="33">
        <f t="shared" si="14"/>
        <v>-3.6297680505787237E-3</v>
      </c>
      <c r="AB69" s="33">
        <f t="shared" si="15"/>
        <v>2.5667746748577813E-2</v>
      </c>
      <c r="AC69" s="33">
        <f t="shared" si="16"/>
        <v>1.1472401162236781E-2</v>
      </c>
      <c r="AD69" s="33">
        <f t="shared" si="17"/>
        <v>0</v>
      </c>
      <c r="AE69">
        <f t="shared" si="18"/>
        <v>-1.3327459002228886E-3</v>
      </c>
      <c r="AF69">
        <f t="shared" si="19"/>
        <v>1.8722682630248966E-3</v>
      </c>
    </row>
    <row r="70" spans="1:32" x14ac:dyDescent="0.25">
      <c r="A70" s="17">
        <v>41411</v>
      </c>
      <c r="B70" s="20">
        <v>28300</v>
      </c>
      <c r="C70" s="89">
        <f t="shared" si="20"/>
        <v>1.423511582187191E-2</v>
      </c>
      <c r="D70" s="18">
        <v>2942.0977800000001</v>
      </c>
      <c r="E70" s="24">
        <f t="shared" si="7"/>
        <v>9.7538224807324232E-5</v>
      </c>
      <c r="F70" s="18">
        <v>4834.2310129999996</v>
      </c>
      <c r="G70" s="24">
        <f t="shared" si="8"/>
        <v>1.6432877658237961E-4</v>
      </c>
      <c r="H70" s="18">
        <v>3681.428809</v>
      </c>
      <c r="I70" s="24">
        <f t="shared" si="9"/>
        <v>7.2564948617178101E-5</v>
      </c>
      <c r="J70" s="19">
        <f>VLOOKUP(A70,ECOPETROL!$M$3:$N$122,2)</f>
        <v>4075</v>
      </c>
      <c r="K70" s="23">
        <f t="shared" si="21"/>
        <v>-1.2195273093818243E-2</v>
      </c>
      <c r="L70" s="21">
        <f>VLOOKUP(A70,EXITO!$M$3:$N$122,2)</f>
        <v>31260</v>
      </c>
      <c r="M70" s="23">
        <f t="shared" si="22"/>
        <v>1.5474196582597383E-2</v>
      </c>
      <c r="N70" s="21">
        <f>VLOOKUP(A70,ISAGEN!$M$3:$N$122,2)</f>
        <v>2640</v>
      </c>
      <c r="O70" s="23">
        <f t="shared" si="23"/>
        <v>3.7950709685515343E-3</v>
      </c>
      <c r="P70" s="21">
        <f>VLOOKUP(A70,'GRUPO AVAL'!$M$3:$N$122,2)</f>
        <v>1285</v>
      </c>
      <c r="Q70" s="23">
        <f t="shared" si="24"/>
        <v>3.8986404156573229E-3</v>
      </c>
      <c r="R70" s="23">
        <f>VLOOKUP(A69,TFIT16240724!$V$2:$W$122,2)</f>
        <v>141.71199999999999</v>
      </c>
      <c r="S70">
        <f t="shared" ref="S70:S119" si="25">LN(R70/R69)</f>
        <v>-4.2338496284075535E-5</v>
      </c>
      <c r="T70">
        <f>VLOOKUP(A69,IGBC!$K$2:$L$118,2)</f>
        <v>13266.21</v>
      </c>
      <c r="U70">
        <f t="shared" ref="U70:U119" si="26">LN(T70/T69)</f>
        <v>3.8222509425134693E-3</v>
      </c>
      <c r="W70" s="96">
        <f t="shared" si="10"/>
        <v>1.423511582187191E-2</v>
      </c>
      <c r="X70" s="32">
        <f t="shared" si="11"/>
        <v>9.7538224807324232E-5</v>
      </c>
      <c r="Y70" s="32">
        <f t="shared" si="12"/>
        <v>1.6432877658237961E-4</v>
      </c>
      <c r="Z70" s="32">
        <f t="shared" si="13"/>
        <v>7.2564948617178101E-5</v>
      </c>
      <c r="AA70" s="33">
        <f t="shared" si="14"/>
        <v>-1.2195273093818243E-2</v>
      </c>
      <c r="AB70" s="33">
        <f t="shared" si="15"/>
        <v>1.5474196582597383E-2</v>
      </c>
      <c r="AC70" s="33">
        <f t="shared" si="16"/>
        <v>3.7950709685515343E-3</v>
      </c>
      <c r="AD70" s="33">
        <f t="shared" si="17"/>
        <v>3.8986404156573229E-3</v>
      </c>
      <c r="AE70">
        <f t="shared" si="18"/>
        <v>-4.2338496284075535E-5</v>
      </c>
      <c r="AF70">
        <f t="shared" si="19"/>
        <v>3.8222509425134693E-3</v>
      </c>
    </row>
    <row r="71" spans="1:32" x14ac:dyDescent="0.25">
      <c r="A71" s="17">
        <v>41414</v>
      </c>
      <c r="B71" s="20">
        <v>28200</v>
      </c>
      <c r="C71" s="89">
        <f t="shared" si="20"/>
        <v>-3.5398267051240623E-3</v>
      </c>
      <c r="D71" s="18">
        <v>2942.9239240000002</v>
      </c>
      <c r="E71" s="24">
        <f t="shared" si="7"/>
        <v>2.807615832123181E-4</v>
      </c>
      <c r="F71" s="18">
        <v>4835.4879389999996</v>
      </c>
      <c r="G71" s="24">
        <f t="shared" si="8"/>
        <v>2.5997156966379759E-4</v>
      </c>
      <c r="H71" s="18">
        <v>3682.5305969999999</v>
      </c>
      <c r="I71" s="24">
        <f t="shared" si="9"/>
        <v>2.9923793640778025E-4</v>
      </c>
      <c r="J71" s="19">
        <f>VLOOKUP(A71,ECOPETROL!$M$3:$N$122,2)</f>
        <v>3995</v>
      </c>
      <c r="K71" s="23">
        <f t="shared" si="21"/>
        <v>-1.9827167474588039E-2</v>
      </c>
      <c r="L71" s="21">
        <f>VLOOKUP(A71,EXITO!$M$3:$N$122,2)</f>
        <v>31920</v>
      </c>
      <c r="M71" s="23">
        <f t="shared" si="22"/>
        <v>2.0893447588277388E-2</v>
      </c>
      <c r="N71" s="21">
        <f>VLOOKUP(A71,ISAGEN!$M$3:$N$122,2)</f>
        <v>2645</v>
      </c>
      <c r="O71" s="23">
        <f t="shared" si="23"/>
        <v>1.8921481520379623E-3</v>
      </c>
      <c r="P71" s="21">
        <f>VLOOKUP(A71,'GRUPO AVAL'!$M$3:$N$122,2)</f>
        <v>1295</v>
      </c>
      <c r="Q71" s="23">
        <f t="shared" si="24"/>
        <v>7.7519768043179237E-3</v>
      </c>
      <c r="R71" s="23">
        <f>VLOOKUP(A70,TFIT16240724!$V$2:$W$122,2)</f>
        <v>141.81200000000001</v>
      </c>
      <c r="S71">
        <f t="shared" si="25"/>
        <v>7.054076843349107E-4</v>
      </c>
      <c r="T71">
        <f>VLOOKUP(A70,IGBC!$K$2:$L$118,2)</f>
        <v>13325.75</v>
      </c>
      <c r="U71">
        <f t="shared" si="26"/>
        <v>4.4780527269183933E-3</v>
      </c>
      <c r="W71" s="96">
        <f t="shared" si="10"/>
        <v>-3.5398267051240623E-3</v>
      </c>
      <c r="X71" s="32">
        <f t="shared" si="11"/>
        <v>2.807615832123181E-4</v>
      </c>
      <c r="Y71" s="32">
        <f t="shared" si="12"/>
        <v>2.5997156966379759E-4</v>
      </c>
      <c r="Z71" s="32">
        <f t="shared" si="13"/>
        <v>2.9923793640778025E-4</v>
      </c>
      <c r="AA71" s="33">
        <f t="shared" si="14"/>
        <v>-1.9827167474588039E-2</v>
      </c>
      <c r="AB71" s="33">
        <f t="shared" si="15"/>
        <v>2.0893447588277388E-2</v>
      </c>
      <c r="AC71" s="33">
        <f t="shared" si="16"/>
        <v>1.8921481520379623E-3</v>
      </c>
      <c r="AD71" s="33">
        <f t="shared" si="17"/>
        <v>7.7519768043179237E-3</v>
      </c>
      <c r="AE71">
        <f t="shared" si="18"/>
        <v>7.054076843349107E-4</v>
      </c>
      <c r="AF71">
        <f t="shared" si="19"/>
        <v>4.4780527269183933E-3</v>
      </c>
    </row>
    <row r="72" spans="1:32" x14ac:dyDescent="0.25">
      <c r="A72" s="17">
        <v>41415</v>
      </c>
      <c r="B72" s="20">
        <v>28220</v>
      </c>
      <c r="C72" s="89">
        <f t="shared" si="20"/>
        <v>7.0896848059998703E-4</v>
      </c>
      <c r="D72" s="18">
        <v>2943.4286310000002</v>
      </c>
      <c r="E72" s="24">
        <f t="shared" si="7"/>
        <v>1.7148378270621223E-4</v>
      </c>
      <c r="F72" s="18">
        <v>4835.8297060000004</v>
      </c>
      <c r="G72" s="24">
        <f t="shared" si="8"/>
        <v>7.0676408879903567E-5</v>
      </c>
      <c r="H72" s="18">
        <v>3682.8695980000002</v>
      </c>
      <c r="I72" s="24">
        <f t="shared" si="9"/>
        <v>9.2052296213290488E-5</v>
      </c>
      <c r="J72" s="19">
        <f>VLOOKUP(A72,ECOPETROL!$M$3:$N$122,2)</f>
        <v>4000</v>
      </c>
      <c r="K72" s="23">
        <f t="shared" si="21"/>
        <v>1.2507819016526766E-3</v>
      </c>
      <c r="L72" s="21">
        <f>VLOOKUP(A72,EXITO!$M$3:$N$122,2)</f>
        <v>32620</v>
      </c>
      <c r="M72" s="23">
        <f t="shared" si="22"/>
        <v>2.1692824611259754E-2</v>
      </c>
      <c r="N72" s="21">
        <f>VLOOKUP(A72,ISAGEN!$M$3:$N$122,2)</f>
        <v>2660</v>
      </c>
      <c r="O72" s="23">
        <f t="shared" si="23"/>
        <v>5.6550574833450565E-3</v>
      </c>
      <c r="P72" s="21">
        <f>VLOOKUP(A72,'GRUPO AVAL'!$M$3:$N$122,2)</f>
        <v>1345</v>
      </c>
      <c r="Q72" s="23">
        <f t="shared" si="24"/>
        <v>3.7883317902301282E-2</v>
      </c>
      <c r="R72" s="23">
        <f>VLOOKUP(A71,TFIT16240724!$V$2:$W$122,2)</f>
        <v>141.78800000000001</v>
      </c>
      <c r="S72">
        <f t="shared" si="25"/>
        <v>-1.6925246866925832E-4</v>
      </c>
      <c r="T72">
        <f>VLOOKUP(A71,IGBC!$K$2:$L$118,2)</f>
        <v>13342.95</v>
      </c>
      <c r="U72">
        <f t="shared" si="26"/>
        <v>1.2899018238495567E-3</v>
      </c>
      <c r="W72" s="96">
        <f t="shared" si="10"/>
        <v>7.0896848059998703E-4</v>
      </c>
      <c r="X72" s="32">
        <f t="shared" si="11"/>
        <v>1.7148378270621223E-4</v>
      </c>
      <c r="Y72" s="32">
        <f t="shared" si="12"/>
        <v>7.0676408879903567E-5</v>
      </c>
      <c r="Z72" s="32">
        <f t="shared" si="13"/>
        <v>9.2052296213290488E-5</v>
      </c>
      <c r="AA72" s="33">
        <f t="shared" si="14"/>
        <v>1.2507819016526766E-3</v>
      </c>
      <c r="AB72" s="33">
        <f t="shared" si="15"/>
        <v>2.1692824611259754E-2</v>
      </c>
      <c r="AC72" s="33">
        <f t="shared" si="16"/>
        <v>5.6550574833450565E-3</v>
      </c>
      <c r="AD72" s="33">
        <f t="shared" si="17"/>
        <v>3.7883317902301282E-2</v>
      </c>
      <c r="AE72">
        <f t="shared" si="18"/>
        <v>-1.6925246866925832E-4</v>
      </c>
      <c r="AF72">
        <f t="shared" si="19"/>
        <v>1.2899018238495567E-3</v>
      </c>
    </row>
    <row r="73" spans="1:32" x14ac:dyDescent="0.25">
      <c r="A73" s="17">
        <v>41416</v>
      </c>
      <c r="B73" s="20">
        <v>28340</v>
      </c>
      <c r="C73" s="89">
        <f t="shared" si="20"/>
        <v>4.2432878378664204E-3</v>
      </c>
      <c r="D73" s="18">
        <v>2943.720366</v>
      </c>
      <c r="E73" s="24">
        <f t="shared" si="7"/>
        <v>9.9109093514394378E-5</v>
      </c>
      <c r="F73" s="18">
        <v>4836.3482770000001</v>
      </c>
      <c r="G73" s="24">
        <f t="shared" si="8"/>
        <v>1.0722941645781267E-4</v>
      </c>
      <c r="H73" s="18">
        <v>3683.2001260000002</v>
      </c>
      <c r="I73" s="24">
        <f t="shared" si="9"/>
        <v>8.9743380827697961E-5</v>
      </c>
      <c r="J73" s="19">
        <f>VLOOKUP(A73,ECOPETROL!$M$3:$N$122,2)</f>
        <v>4015</v>
      </c>
      <c r="K73" s="23">
        <f t="shared" si="21"/>
        <v>3.742986278834297E-3</v>
      </c>
      <c r="L73" s="21">
        <f>VLOOKUP(A73,EXITO!$M$3:$N$122,2)</f>
        <v>33100</v>
      </c>
      <c r="M73" s="23">
        <f t="shared" si="22"/>
        <v>1.4607685190149385E-2</v>
      </c>
      <c r="N73" s="21">
        <f>VLOOKUP(A73,ISAGEN!$M$3:$N$122,2)</f>
        <v>2660</v>
      </c>
      <c r="O73" s="23">
        <f t="shared" si="23"/>
        <v>0</v>
      </c>
      <c r="P73" s="21">
        <f>VLOOKUP(A73,'GRUPO AVAL'!$M$3:$N$122,2)</f>
        <v>1310</v>
      </c>
      <c r="Q73" s="23">
        <f t="shared" si="24"/>
        <v>-2.6366875840742224E-2</v>
      </c>
      <c r="R73" s="23">
        <f>VLOOKUP(A72,TFIT16240724!$V$2:$W$122,2)</f>
        <v>141.51599999999999</v>
      </c>
      <c r="S73">
        <f t="shared" si="25"/>
        <v>-1.9201993870596691E-3</v>
      </c>
      <c r="T73">
        <f>VLOOKUP(A72,IGBC!$K$2:$L$118,2)</f>
        <v>13278.13</v>
      </c>
      <c r="U73">
        <f t="shared" si="26"/>
        <v>-4.8698345898841198E-3</v>
      </c>
      <c r="W73" s="96">
        <f t="shared" si="10"/>
        <v>4.2432878378664204E-3</v>
      </c>
      <c r="X73" s="32">
        <f t="shared" si="11"/>
        <v>9.9109093514394378E-5</v>
      </c>
      <c r="Y73" s="32">
        <f t="shared" si="12"/>
        <v>1.0722941645781267E-4</v>
      </c>
      <c r="Z73" s="32">
        <f t="shared" si="13"/>
        <v>8.9743380827697961E-5</v>
      </c>
      <c r="AA73" s="33">
        <f t="shared" si="14"/>
        <v>3.742986278834297E-3</v>
      </c>
      <c r="AB73" s="33">
        <f t="shared" si="15"/>
        <v>1.4607685190149385E-2</v>
      </c>
      <c r="AC73" s="33">
        <f t="shared" si="16"/>
        <v>0</v>
      </c>
      <c r="AD73" s="33">
        <f t="shared" si="17"/>
        <v>-2.6366875840742224E-2</v>
      </c>
      <c r="AE73">
        <f t="shared" si="18"/>
        <v>-1.9201993870596691E-3</v>
      </c>
      <c r="AF73">
        <f t="shared" si="19"/>
        <v>-4.8698345898841198E-3</v>
      </c>
    </row>
    <row r="74" spans="1:32" x14ac:dyDescent="0.25">
      <c r="A74" s="17">
        <v>41417</v>
      </c>
      <c r="B74" s="20">
        <v>27920</v>
      </c>
      <c r="C74" s="89">
        <f t="shared" si="20"/>
        <v>-1.49309563683626E-2</v>
      </c>
      <c r="D74" s="18">
        <v>2944.0567970000002</v>
      </c>
      <c r="E74" s="24">
        <f t="shared" si="7"/>
        <v>1.1428115944347841E-4</v>
      </c>
      <c r="F74" s="18">
        <v>4836.8135030000003</v>
      </c>
      <c r="G74" s="24">
        <f t="shared" si="8"/>
        <v>9.6189025044666262E-5</v>
      </c>
      <c r="H74" s="18">
        <v>3683.5783029999998</v>
      </c>
      <c r="I74" s="24">
        <f t="shared" si="9"/>
        <v>1.026709311204818E-4</v>
      </c>
      <c r="J74" s="19">
        <f>VLOOKUP(A74,ECOPETROL!$M$3:$N$122,2)</f>
        <v>4135</v>
      </c>
      <c r="K74" s="23">
        <f t="shared" si="21"/>
        <v>2.9449981076929543E-2</v>
      </c>
      <c r="L74" s="21">
        <f>VLOOKUP(A74,EXITO!$M$3:$N$122,2)</f>
        <v>32840</v>
      </c>
      <c r="M74" s="23">
        <f t="shared" si="22"/>
        <v>-7.8859977987897675E-3</v>
      </c>
      <c r="N74" s="21">
        <f>VLOOKUP(A74,ISAGEN!$M$3:$N$122,2)</f>
        <v>2615</v>
      </c>
      <c r="O74" s="23">
        <f t="shared" si="23"/>
        <v>-1.7062025276721439E-2</v>
      </c>
      <c r="P74" s="21">
        <f>VLOOKUP(A74,'GRUPO AVAL'!$M$3:$N$122,2)</f>
        <v>1345</v>
      </c>
      <c r="Q74" s="23">
        <f t="shared" si="24"/>
        <v>2.6366875840742349E-2</v>
      </c>
      <c r="R74" s="23">
        <f>VLOOKUP(A73,TFIT16240724!$V$2:$W$122,2)</f>
        <v>141.07499999999999</v>
      </c>
      <c r="S74">
        <f t="shared" si="25"/>
        <v>-3.121121040629548E-3</v>
      </c>
      <c r="T74">
        <f>VLOOKUP(A73,IGBC!$K$2:$L$118,2)</f>
        <v>13300.72</v>
      </c>
      <c r="U74">
        <f t="shared" si="26"/>
        <v>1.6998482206306178E-3</v>
      </c>
      <c r="W74" s="96">
        <f t="shared" si="10"/>
        <v>-1.49309563683626E-2</v>
      </c>
      <c r="X74" s="32">
        <f t="shared" si="11"/>
        <v>1.1428115944347841E-4</v>
      </c>
      <c r="Y74" s="32">
        <f t="shared" si="12"/>
        <v>9.6189025044666262E-5</v>
      </c>
      <c r="Z74" s="32">
        <f t="shared" si="13"/>
        <v>1.026709311204818E-4</v>
      </c>
      <c r="AA74" s="33">
        <f t="shared" si="14"/>
        <v>2.9449981076929543E-2</v>
      </c>
      <c r="AB74" s="33">
        <f t="shared" si="15"/>
        <v>-7.8859977987897675E-3</v>
      </c>
      <c r="AC74" s="33">
        <f t="shared" si="16"/>
        <v>-1.7062025276721439E-2</v>
      </c>
      <c r="AD74" s="33">
        <f t="shared" si="17"/>
        <v>2.6366875840742349E-2</v>
      </c>
      <c r="AE74">
        <f t="shared" si="18"/>
        <v>-3.121121040629548E-3</v>
      </c>
      <c r="AF74">
        <f t="shared" si="19"/>
        <v>1.6998482206306178E-3</v>
      </c>
    </row>
    <row r="75" spans="1:32" x14ac:dyDescent="0.25">
      <c r="A75" s="17">
        <v>41418</v>
      </c>
      <c r="B75" s="20">
        <v>28160</v>
      </c>
      <c r="C75" s="89">
        <f t="shared" si="20"/>
        <v>8.5592533956699111E-3</v>
      </c>
      <c r="D75" s="18">
        <v>2943.7035580000002</v>
      </c>
      <c r="E75" s="24">
        <f t="shared" ref="E75:E119" si="27">LN(D75/D74)</f>
        <v>-1.1999095721477426E-4</v>
      </c>
      <c r="F75" s="18">
        <v>4836.8076179999998</v>
      </c>
      <c r="G75" s="24">
        <f t="shared" ref="G75:G119" si="28">LN(F75/F74)</f>
        <v>-1.2167108731709011E-6</v>
      </c>
      <c r="H75" s="18">
        <v>3683.563592</v>
      </c>
      <c r="I75" s="24">
        <f t="shared" ref="I75:I119" si="29">LN(H75/H74)</f>
        <v>-3.9936790168161244E-6</v>
      </c>
      <c r="J75" s="19">
        <f>VLOOKUP(A75,ECOPETROL!$M$3:$N$122,2)</f>
        <v>4155</v>
      </c>
      <c r="K75" s="23">
        <f t="shared" si="21"/>
        <v>4.8250998317568945E-3</v>
      </c>
      <c r="L75" s="21">
        <f>VLOOKUP(A75,EXITO!$M$3:$N$122,2)</f>
        <v>33000</v>
      </c>
      <c r="M75" s="23">
        <f t="shared" si="22"/>
        <v>4.8602768822526626E-3</v>
      </c>
      <c r="N75" s="21">
        <f>VLOOKUP(A75,ISAGEN!$M$3:$N$122,2)</f>
        <v>2640</v>
      </c>
      <c r="O75" s="23">
        <f t="shared" si="23"/>
        <v>9.5148196413384883E-3</v>
      </c>
      <c r="P75" s="21">
        <f>VLOOKUP(A75,'GRUPO AVAL'!$M$3:$N$122,2)</f>
        <v>1370</v>
      </c>
      <c r="Q75" s="23">
        <f t="shared" si="24"/>
        <v>1.8416726786231068E-2</v>
      </c>
      <c r="R75" s="23">
        <f>VLOOKUP(A74,TFIT16240724!$V$2:$W$122,2)</f>
        <v>140.18299999999999</v>
      </c>
      <c r="S75">
        <f t="shared" si="25"/>
        <v>-6.3429519562390006E-3</v>
      </c>
      <c r="T75">
        <f>VLOOKUP(A74,IGBC!$K$2:$L$118,2)</f>
        <v>13329.64</v>
      </c>
      <c r="U75">
        <f t="shared" si="26"/>
        <v>2.1719579734511283E-3</v>
      </c>
      <c r="W75" s="96">
        <f t="shared" ref="W75:W119" si="30">C75</f>
        <v>8.5592533956699111E-3</v>
      </c>
      <c r="X75" s="32">
        <f t="shared" ref="X75:X119" si="31">E75</f>
        <v>-1.1999095721477426E-4</v>
      </c>
      <c r="Y75" s="32">
        <f t="shared" ref="Y75:Y119" si="32">G75</f>
        <v>-1.2167108731709011E-6</v>
      </c>
      <c r="Z75" s="32">
        <f t="shared" ref="Z75:Z119" si="33">I75</f>
        <v>-3.9936790168161244E-6</v>
      </c>
      <c r="AA75" s="33">
        <f t="shared" ref="AA75:AA119" si="34">K75</f>
        <v>4.8250998317568945E-3</v>
      </c>
      <c r="AB75" s="33">
        <f t="shared" ref="AB75:AB119" si="35">M75</f>
        <v>4.8602768822526626E-3</v>
      </c>
      <c r="AC75" s="33">
        <f t="shared" ref="AC75:AC119" si="36">O75</f>
        <v>9.5148196413384883E-3</v>
      </c>
      <c r="AD75" s="33">
        <f t="shared" ref="AD75:AD119" si="37">Q75</f>
        <v>1.8416726786231068E-2</v>
      </c>
      <c r="AE75">
        <f t="shared" ref="AE75:AE119" si="38">S75</f>
        <v>-6.3429519562390006E-3</v>
      </c>
      <c r="AF75">
        <f t="shared" ref="AF75:AF119" si="39">U75</f>
        <v>2.1719579734511283E-3</v>
      </c>
    </row>
    <row r="76" spans="1:32" x14ac:dyDescent="0.25">
      <c r="A76" s="17">
        <v>41421</v>
      </c>
      <c r="B76" s="20">
        <v>28480</v>
      </c>
      <c r="C76" s="89">
        <f t="shared" si="20"/>
        <v>1.1299555253933466E-2</v>
      </c>
      <c r="D76" s="18">
        <v>2944.9873160000002</v>
      </c>
      <c r="E76" s="24">
        <f t="shared" si="27"/>
        <v>4.3600795076732314E-4</v>
      </c>
      <c r="F76" s="18">
        <v>4838.0922469999996</v>
      </c>
      <c r="G76" s="24">
        <f t="shared" si="28"/>
        <v>2.6555913249211722E-4</v>
      </c>
      <c r="H76" s="18">
        <v>3684.282991</v>
      </c>
      <c r="I76" s="24">
        <f t="shared" si="29"/>
        <v>1.9528066828818332E-4</v>
      </c>
      <c r="J76" s="19">
        <f>VLOOKUP(A76,ECOPETROL!$M$3:$N$122,2)</f>
        <v>4170</v>
      </c>
      <c r="K76" s="23">
        <f t="shared" si="21"/>
        <v>3.6036075032986181E-3</v>
      </c>
      <c r="L76" s="21">
        <f>VLOOKUP(A76,EXITO!$M$3:$N$122,2)</f>
        <v>32720</v>
      </c>
      <c r="M76" s="23">
        <f t="shared" si="22"/>
        <v>-8.5210497319339849E-3</v>
      </c>
      <c r="N76" s="21">
        <f>VLOOKUP(A76,ISAGEN!$M$3:$N$122,2)</f>
        <v>2600</v>
      </c>
      <c r="O76" s="23">
        <f t="shared" si="23"/>
        <v>-1.5267472130788421E-2</v>
      </c>
      <c r="P76" s="21">
        <f>VLOOKUP(A76,'GRUPO AVAL'!$M$3:$N$122,2)</f>
        <v>1410</v>
      </c>
      <c r="Q76" s="23">
        <f t="shared" si="24"/>
        <v>2.8778964550043327E-2</v>
      </c>
      <c r="R76" s="23">
        <f>VLOOKUP(A75,TFIT16240724!$V$2:$W$122,2)</f>
        <v>140.07400000000001</v>
      </c>
      <c r="S76">
        <f t="shared" si="25"/>
        <v>-7.778575057605147E-4</v>
      </c>
      <c r="T76">
        <f>VLOOKUP(A75,IGBC!$K$2:$L$118,2)</f>
        <v>13405.94</v>
      </c>
      <c r="U76">
        <f t="shared" si="26"/>
        <v>5.7077652435731209E-3</v>
      </c>
      <c r="W76" s="96">
        <f t="shared" si="30"/>
        <v>1.1299555253933466E-2</v>
      </c>
      <c r="X76" s="32">
        <f t="shared" si="31"/>
        <v>4.3600795076732314E-4</v>
      </c>
      <c r="Y76" s="32">
        <f t="shared" si="32"/>
        <v>2.6555913249211722E-4</v>
      </c>
      <c r="Z76" s="32">
        <f t="shared" si="33"/>
        <v>1.9528066828818332E-4</v>
      </c>
      <c r="AA76" s="33">
        <f t="shared" si="34"/>
        <v>3.6036075032986181E-3</v>
      </c>
      <c r="AB76" s="33">
        <f t="shared" si="35"/>
        <v>-8.5210497319339849E-3</v>
      </c>
      <c r="AC76" s="33">
        <f t="shared" si="36"/>
        <v>-1.5267472130788421E-2</v>
      </c>
      <c r="AD76" s="33">
        <f t="shared" si="37"/>
        <v>2.8778964550043327E-2</v>
      </c>
      <c r="AE76">
        <f t="shared" si="38"/>
        <v>-7.778575057605147E-4</v>
      </c>
      <c r="AF76">
        <f t="shared" si="39"/>
        <v>5.7077652435731209E-3</v>
      </c>
    </row>
    <row r="77" spans="1:32" x14ac:dyDescent="0.25">
      <c r="A77" s="17">
        <v>41422</v>
      </c>
      <c r="B77" s="20">
        <v>28200</v>
      </c>
      <c r="C77" s="89">
        <f t="shared" si="20"/>
        <v>-9.8801085997071107E-3</v>
      </c>
      <c r="D77" s="18">
        <v>2945.2513509999999</v>
      </c>
      <c r="E77" s="24">
        <f t="shared" si="27"/>
        <v>8.965171535604339E-5</v>
      </c>
      <c r="F77" s="18">
        <v>4837.590827</v>
      </c>
      <c r="G77" s="24">
        <f t="shared" si="28"/>
        <v>-1.0364539570255188E-4</v>
      </c>
      <c r="H77" s="18">
        <v>3684.7589670000002</v>
      </c>
      <c r="I77" s="24">
        <f t="shared" si="29"/>
        <v>1.2918260022804759E-4</v>
      </c>
      <c r="J77" s="19">
        <f>VLOOKUP(A77,ECOPETROL!$M$3:$N$122,2)</f>
        <v>4190</v>
      </c>
      <c r="K77" s="23">
        <f t="shared" si="21"/>
        <v>4.7846981233362531E-3</v>
      </c>
      <c r="L77" s="21">
        <f>VLOOKUP(A77,EXITO!$M$3:$N$122,2)</f>
        <v>33000</v>
      </c>
      <c r="M77" s="23">
        <f t="shared" si="22"/>
        <v>8.5210497319338305E-3</v>
      </c>
      <c r="N77" s="21">
        <f>VLOOKUP(A77,ISAGEN!$M$3:$N$122,2)</f>
        <v>2575</v>
      </c>
      <c r="O77" s="23">
        <f t="shared" si="23"/>
        <v>-9.6619109117368589E-3</v>
      </c>
      <c r="P77" s="21">
        <f>VLOOKUP(A77,'GRUPO AVAL'!$M$3:$N$122,2)</f>
        <v>1415</v>
      </c>
      <c r="Q77" s="23">
        <f t="shared" si="24"/>
        <v>3.5398267051239868E-3</v>
      </c>
      <c r="R77" s="23">
        <f>VLOOKUP(A76,TFIT16240724!$V$2:$W$122,2)</f>
        <v>139.94900000000001</v>
      </c>
      <c r="S77">
        <f t="shared" si="25"/>
        <v>-8.9278386634483286E-4</v>
      </c>
      <c r="T77">
        <f>VLOOKUP(A76,IGBC!$K$2:$L$118,2)</f>
        <v>13466</v>
      </c>
      <c r="U77">
        <f t="shared" si="26"/>
        <v>4.4700978052753968E-3</v>
      </c>
      <c r="W77" s="96">
        <f t="shared" si="30"/>
        <v>-9.8801085997071107E-3</v>
      </c>
      <c r="X77" s="32">
        <f t="shared" si="31"/>
        <v>8.965171535604339E-5</v>
      </c>
      <c r="Y77" s="32">
        <f t="shared" si="32"/>
        <v>-1.0364539570255188E-4</v>
      </c>
      <c r="Z77" s="32">
        <f t="shared" si="33"/>
        <v>1.2918260022804759E-4</v>
      </c>
      <c r="AA77" s="33">
        <f t="shared" si="34"/>
        <v>4.7846981233362531E-3</v>
      </c>
      <c r="AB77" s="33">
        <f t="shared" si="35"/>
        <v>8.5210497319338305E-3</v>
      </c>
      <c r="AC77" s="33">
        <f t="shared" si="36"/>
        <v>-9.6619109117368589E-3</v>
      </c>
      <c r="AD77" s="33">
        <f t="shared" si="37"/>
        <v>3.5398267051239868E-3</v>
      </c>
      <c r="AE77">
        <f t="shared" si="38"/>
        <v>-8.9278386634483286E-4</v>
      </c>
      <c r="AF77">
        <f t="shared" si="39"/>
        <v>4.4700978052753968E-3</v>
      </c>
    </row>
    <row r="78" spans="1:32" x14ac:dyDescent="0.25">
      <c r="A78" s="17">
        <v>41423</v>
      </c>
      <c r="B78" s="20">
        <v>27900</v>
      </c>
      <c r="C78" s="89">
        <f t="shared" si="20"/>
        <v>-1.0695289116747919E-2</v>
      </c>
      <c r="D78" s="18">
        <v>2945.5671969999999</v>
      </c>
      <c r="E78" s="24">
        <f t="shared" si="27"/>
        <v>1.0723331493873226E-4</v>
      </c>
      <c r="F78" s="18">
        <v>4837.7625520000001</v>
      </c>
      <c r="G78" s="24">
        <f t="shared" si="28"/>
        <v>3.5497411472583405E-5</v>
      </c>
      <c r="H78" s="18">
        <v>3684.9424840000001</v>
      </c>
      <c r="I78" s="24">
        <f t="shared" si="29"/>
        <v>4.9803102950045411E-5</v>
      </c>
      <c r="J78" s="19">
        <f>VLOOKUP(A78,ECOPETROL!$M$3:$N$122,2)</f>
        <v>4195</v>
      </c>
      <c r="K78" s="23">
        <f t="shared" si="21"/>
        <v>1.1926059851231061E-3</v>
      </c>
      <c r="L78" s="21">
        <f>VLOOKUP(A78,EXITO!$M$3:$N$122,2)</f>
        <v>33140</v>
      </c>
      <c r="M78" s="23">
        <f t="shared" si="22"/>
        <v>4.2334505319365345E-3</v>
      </c>
      <c r="N78" s="21">
        <f>VLOOKUP(A78,ISAGEN!$M$3:$N$122,2)</f>
        <v>2520</v>
      </c>
      <c r="O78" s="23">
        <f t="shared" si="23"/>
        <v>-2.1590632592367497E-2</v>
      </c>
      <c r="P78" s="21">
        <f>VLOOKUP(A78,'GRUPO AVAL'!$M$3:$N$122,2)</f>
        <v>1425</v>
      </c>
      <c r="Q78" s="23">
        <f t="shared" si="24"/>
        <v>7.042282625412951E-3</v>
      </c>
      <c r="R78" s="23">
        <f>VLOOKUP(A77,TFIT16240724!$V$2:$W$122,2)</f>
        <v>137.78399999999999</v>
      </c>
      <c r="S78">
        <f t="shared" si="25"/>
        <v>-1.5590828993414064E-2</v>
      </c>
      <c r="T78">
        <f>VLOOKUP(A77,IGBC!$K$2:$L$118,2)</f>
        <v>13478.17</v>
      </c>
      <c r="U78">
        <f t="shared" si="26"/>
        <v>9.0334946874229879E-4</v>
      </c>
      <c r="W78" s="96">
        <f t="shared" si="30"/>
        <v>-1.0695289116747919E-2</v>
      </c>
      <c r="X78" s="32">
        <f t="shared" si="31"/>
        <v>1.0723331493873226E-4</v>
      </c>
      <c r="Y78" s="32">
        <f t="shared" si="32"/>
        <v>3.5497411472583405E-5</v>
      </c>
      <c r="Z78" s="32">
        <f t="shared" si="33"/>
        <v>4.9803102950045411E-5</v>
      </c>
      <c r="AA78" s="33">
        <f t="shared" si="34"/>
        <v>1.1926059851231061E-3</v>
      </c>
      <c r="AB78" s="33">
        <f t="shared" si="35"/>
        <v>4.2334505319365345E-3</v>
      </c>
      <c r="AC78" s="33">
        <f t="shared" si="36"/>
        <v>-2.1590632592367497E-2</v>
      </c>
      <c r="AD78" s="33">
        <f t="shared" si="37"/>
        <v>7.042282625412951E-3</v>
      </c>
      <c r="AE78">
        <f t="shared" si="38"/>
        <v>-1.5590828993414064E-2</v>
      </c>
      <c r="AF78">
        <f t="shared" si="39"/>
        <v>9.0334946874229879E-4</v>
      </c>
    </row>
    <row r="79" spans="1:32" x14ac:dyDescent="0.25">
      <c r="A79" s="17">
        <v>41424</v>
      </c>
      <c r="B79" s="20">
        <v>28040</v>
      </c>
      <c r="C79" s="89">
        <f t="shared" si="20"/>
        <v>5.0053733390694214E-3</v>
      </c>
      <c r="D79" s="18">
        <v>2945.841915</v>
      </c>
      <c r="E79" s="24">
        <f t="shared" si="27"/>
        <v>9.3260540891453221E-5</v>
      </c>
      <c r="F79" s="18">
        <v>4837.8423309999998</v>
      </c>
      <c r="G79" s="24">
        <f t="shared" si="28"/>
        <v>1.6490751940914021E-5</v>
      </c>
      <c r="H79" s="18">
        <v>3685.1908570000001</v>
      </c>
      <c r="I79" s="24">
        <f t="shared" si="29"/>
        <v>6.7399866081775507E-5</v>
      </c>
      <c r="J79" s="19">
        <f>VLOOKUP(A79,ECOPETROL!$M$3:$N$122,2)</f>
        <v>4205</v>
      </c>
      <c r="K79" s="23">
        <f t="shared" si="21"/>
        <v>2.3809535057418754E-3</v>
      </c>
      <c r="L79" s="21">
        <f>VLOOKUP(A79,EXITO!$M$3:$N$122,2)</f>
        <v>32240</v>
      </c>
      <c r="M79" s="23">
        <f t="shared" si="22"/>
        <v>-2.7533094359989366E-2</v>
      </c>
      <c r="N79" s="21">
        <f>VLOOKUP(A79,ISAGEN!$M$3:$N$122,2)</f>
        <v>2520</v>
      </c>
      <c r="O79" s="23">
        <f t="shared" si="23"/>
        <v>0</v>
      </c>
      <c r="P79" s="21">
        <f>VLOOKUP(A79,'GRUPO AVAL'!$M$3:$N$122,2)</f>
        <v>1415</v>
      </c>
      <c r="Q79" s="23">
        <f t="shared" si="24"/>
        <v>-7.0422826254129232E-3</v>
      </c>
      <c r="R79" s="23">
        <f>VLOOKUP(A78,TFIT16240724!$V$2:$W$122,2)</f>
        <v>135.596</v>
      </c>
      <c r="S79">
        <f t="shared" si="25"/>
        <v>-1.6007364987313838E-2</v>
      </c>
      <c r="T79">
        <f>VLOOKUP(A78,IGBC!$K$2:$L$118,2)</f>
        <v>13561.61</v>
      </c>
      <c r="U79">
        <f t="shared" si="26"/>
        <v>6.1716674358058164E-3</v>
      </c>
      <c r="W79" s="96">
        <f t="shared" si="30"/>
        <v>5.0053733390694214E-3</v>
      </c>
      <c r="X79" s="32">
        <f t="shared" si="31"/>
        <v>9.3260540891453221E-5</v>
      </c>
      <c r="Y79" s="32">
        <f t="shared" si="32"/>
        <v>1.6490751940914021E-5</v>
      </c>
      <c r="Z79" s="32">
        <f t="shared" si="33"/>
        <v>6.7399866081775507E-5</v>
      </c>
      <c r="AA79" s="33">
        <f t="shared" si="34"/>
        <v>2.3809535057418754E-3</v>
      </c>
      <c r="AB79" s="33">
        <f t="shared" si="35"/>
        <v>-2.7533094359989366E-2</v>
      </c>
      <c r="AC79" s="33">
        <f t="shared" si="36"/>
        <v>0</v>
      </c>
      <c r="AD79" s="33">
        <f t="shared" si="37"/>
        <v>-7.0422826254129232E-3</v>
      </c>
      <c r="AE79">
        <f t="shared" si="38"/>
        <v>-1.6007364987313838E-2</v>
      </c>
      <c r="AF79">
        <f t="shared" si="39"/>
        <v>6.1716674358058164E-3</v>
      </c>
    </row>
    <row r="80" spans="1:32" x14ac:dyDescent="0.25">
      <c r="A80" s="17">
        <v>41425</v>
      </c>
      <c r="B80" s="20">
        <v>27500</v>
      </c>
      <c r="C80" s="89">
        <f t="shared" si="20"/>
        <v>-1.944605749386373E-2</v>
      </c>
      <c r="D80" s="18">
        <v>2946.032537</v>
      </c>
      <c r="E80" s="24">
        <f t="shared" si="27"/>
        <v>6.4706742012165904E-5</v>
      </c>
      <c r="F80" s="18">
        <v>4837.6113910000004</v>
      </c>
      <c r="G80" s="24">
        <f t="shared" si="28"/>
        <v>-4.7737296188589612E-5</v>
      </c>
      <c r="H80" s="18">
        <v>3686.0496370000001</v>
      </c>
      <c r="I80" s="24">
        <f t="shared" si="29"/>
        <v>2.3300827169720877E-4</v>
      </c>
      <c r="J80" s="19">
        <f>VLOOKUP(A80,ECOPETROL!$M$3:$N$122,2)</f>
        <v>4080</v>
      </c>
      <c r="K80" s="23">
        <f t="shared" si="21"/>
        <v>-3.0177305008841061E-2</v>
      </c>
      <c r="L80" s="21">
        <f>VLOOKUP(A80,EXITO!$M$3:$N$122,2)</f>
        <v>30960</v>
      </c>
      <c r="M80" s="23">
        <f t="shared" si="22"/>
        <v>-4.0511868916901221E-2</v>
      </c>
      <c r="N80" s="21">
        <f>VLOOKUP(A80,ISAGEN!$M$3:$N$122,2)</f>
        <v>2620</v>
      </c>
      <c r="O80" s="23">
        <f t="shared" si="23"/>
        <v>3.8915416249673623E-2</v>
      </c>
      <c r="P80" s="21">
        <f>VLOOKUP(A80,'GRUPO AVAL'!$M$3:$N$122,2)</f>
        <v>1400</v>
      </c>
      <c r="Q80" s="23">
        <f t="shared" si="24"/>
        <v>-1.065729447398798E-2</v>
      </c>
      <c r="R80" s="23">
        <f>VLOOKUP(A79,TFIT16240724!$V$2:$W$122,2)</f>
        <v>134.053</v>
      </c>
      <c r="S80">
        <f t="shared" si="25"/>
        <v>-1.1444632405521293E-2</v>
      </c>
      <c r="T80">
        <f>VLOOKUP(A79,IGBC!$K$2:$L$118,2)</f>
        <v>13504.57</v>
      </c>
      <c r="U80">
        <f t="shared" si="26"/>
        <v>-4.2148603492010604E-3</v>
      </c>
      <c r="W80" s="96">
        <f t="shared" si="30"/>
        <v>-1.944605749386373E-2</v>
      </c>
      <c r="X80" s="32">
        <f t="shared" si="31"/>
        <v>6.4706742012165904E-5</v>
      </c>
      <c r="Y80" s="32">
        <f t="shared" si="32"/>
        <v>-4.7737296188589612E-5</v>
      </c>
      <c r="Z80" s="32">
        <f t="shared" si="33"/>
        <v>2.3300827169720877E-4</v>
      </c>
      <c r="AA80" s="33">
        <f t="shared" si="34"/>
        <v>-3.0177305008841061E-2</v>
      </c>
      <c r="AB80" s="33">
        <f t="shared" si="35"/>
        <v>-4.0511868916901221E-2</v>
      </c>
      <c r="AC80" s="33">
        <f t="shared" si="36"/>
        <v>3.8915416249673623E-2</v>
      </c>
      <c r="AD80" s="33">
        <f t="shared" si="37"/>
        <v>-1.065729447398798E-2</v>
      </c>
      <c r="AE80">
        <f t="shared" si="38"/>
        <v>-1.1444632405521293E-2</v>
      </c>
      <c r="AF80">
        <f t="shared" si="39"/>
        <v>-4.2148603492010604E-3</v>
      </c>
    </row>
    <row r="81" spans="1:32" x14ac:dyDescent="0.25">
      <c r="A81" s="17">
        <v>41429</v>
      </c>
      <c r="B81" s="20">
        <v>27400</v>
      </c>
      <c r="C81" s="89">
        <f t="shared" si="20"/>
        <v>-3.6429912785010919E-3</v>
      </c>
      <c r="D81" s="18">
        <v>2947.0026389999998</v>
      </c>
      <c r="E81" s="24">
        <f t="shared" si="27"/>
        <v>3.29236795569629E-4</v>
      </c>
      <c r="F81" s="18">
        <v>4838.7835930000001</v>
      </c>
      <c r="G81" s="24">
        <f t="shared" si="28"/>
        <v>2.4228072700048248E-4</v>
      </c>
      <c r="H81" s="18">
        <v>3686.8190169999998</v>
      </c>
      <c r="I81" s="24">
        <f t="shared" si="29"/>
        <v>2.087057396242136E-4</v>
      </c>
      <c r="J81" s="19">
        <f>VLOOKUP(A81,ECOPETROL!$M$3:$N$122,2)</f>
        <v>4120</v>
      </c>
      <c r="K81" s="23">
        <f t="shared" si="21"/>
        <v>9.7561749453646558E-3</v>
      </c>
      <c r="L81" s="21">
        <f>VLOOKUP(A81,EXITO!$M$3:$N$122,2)</f>
        <v>31280</v>
      </c>
      <c r="M81" s="23">
        <f t="shared" si="22"/>
        <v>1.0282866955584056E-2</v>
      </c>
      <c r="N81" s="21">
        <f>VLOOKUP(A81,ISAGEN!$M$3:$N$122,2)</f>
        <v>2670</v>
      </c>
      <c r="O81" s="23">
        <f t="shared" si="23"/>
        <v>1.8904154639152654E-2</v>
      </c>
      <c r="P81" s="21">
        <f>VLOOKUP(A81,'GRUPO AVAL'!$M$3:$N$122,2)</f>
        <v>1380</v>
      </c>
      <c r="Q81" s="23">
        <f t="shared" si="24"/>
        <v>-1.4388737452099556E-2</v>
      </c>
      <c r="R81" s="23">
        <f>VLOOKUP(A80,TFIT16240724!$V$2:$W$122,2)</f>
        <v>134.59</v>
      </c>
      <c r="S81">
        <f t="shared" si="25"/>
        <v>3.9978761050141025E-3</v>
      </c>
      <c r="T81">
        <f>VLOOKUP(A80,IGBC!$K$2:$L$118,2)</f>
        <v>13544.27</v>
      </c>
      <c r="U81">
        <f t="shared" si="26"/>
        <v>2.9354329802781195E-3</v>
      </c>
      <c r="W81" s="96">
        <f t="shared" si="30"/>
        <v>-3.6429912785010919E-3</v>
      </c>
      <c r="X81" s="32">
        <f t="shared" si="31"/>
        <v>3.29236795569629E-4</v>
      </c>
      <c r="Y81" s="32">
        <f t="shared" si="32"/>
        <v>2.4228072700048248E-4</v>
      </c>
      <c r="Z81" s="32">
        <f t="shared" si="33"/>
        <v>2.087057396242136E-4</v>
      </c>
      <c r="AA81" s="33">
        <f t="shared" si="34"/>
        <v>9.7561749453646558E-3</v>
      </c>
      <c r="AB81" s="33">
        <f t="shared" si="35"/>
        <v>1.0282866955584056E-2</v>
      </c>
      <c r="AC81" s="33">
        <f t="shared" si="36"/>
        <v>1.8904154639152654E-2</v>
      </c>
      <c r="AD81" s="33">
        <f t="shared" si="37"/>
        <v>-1.4388737452099556E-2</v>
      </c>
      <c r="AE81">
        <f t="shared" si="38"/>
        <v>3.9978761050141025E-3</v>
      </c>
      <c r="AF81">
        <f t="shared" si="39"/>
        <v>2.9354329802781195E-3</v>
      </c>
    </row>
    <row r="82" spans="1:32" x14ac:dyDescent="0.25">
      <c r="A82" s="17">
        <v>41430</v>
      </c>
      <c r="B82" s="20">
        <v>27120</v>
      </c>
      <c r="C82" s="89">
        <f t="shared" si="20"/>
        <v>-1.0271550321829685E-2</v>
      </c>
      <c r="D82" s="18">
        <v>2947.1589920000001</v>
      </c>
      <c r="E82" s="24">
        <f t="shared" si="27"/>
        <v>5.3053516284583121E-5</v>
      </c>
      <c r="F82" s="18">
        <v>4838.6926569999996</v>
      </c>
      <c r="G82" s="24">
        <f t="shared" si="28"/>
        <v>-1.8793329511594837E-5</v>
      </c>
      <c r="H82" s="18">
        <v>3687.1477190000001</v>
      </c>
      <c r="I82" s="24">
        <f t="shared" si="29"/>
        <v>8.9152016000604856E-5</v>
      </c>
      <c r="J82" s="19">
        <f>VLOOKUP(A82,ECOPETROL!$M$3:$N$122,2)</f>
        <v>4110</v>
      </c>
      <c r="K82" s="23">
        <f t="shared" si="21"/>
        <v>-2.4301348532917819E-3</v>
      </c>
      <c r="L82" s="21">
        <f>VLOOKUP(A82,EXITO!$M$3:$N$122,2)</f>
        <v>31380</v>
      </c>
      <c r="M82" s="23">
        <f t="shared" si="22"/>
        <v>3.1918316277762294E-3</v>
      </c>
      <c r="N82" s="21">
        <f>VLOOKUP(A82,ISAGEN!$M$3:$N$122,2)</f>
        <v>2670</v>
      </c>
      <c r="O82" s="23">
        <f t="shared" si="23"/>
        <v>0</v>
      </c>
      <c r="P82" s="21">
        <f>VLOOKUP(A82,'GRUPO AVAL'!$M$3:$N$122,2)</f>
        <v>1380</v>
      </c>
      <c r="Q82" s="23">
        <f t="shared" si="24"/>
        <v>0</v>
      </c>
      <c r="R82" s="23">
        <f>VLOOKUP(A81,TFIT16240724!$V$2:$W$122,2)</f>
        <v>133.81899999999999</v>
      </c>
      <c r="S82">
        <f t="shared" si="25"/>
        <v>-5.7449796434298683E-3</v>
      </c>
      <c r="T82">
        <f>VLOOKUP(A81,IGBC!$K$2:$L$118,2)</f>
        <v>13352.04</v>
      </c>
      <c r="U82">
        <f t="shared" si="26"/>
        <v>-1.4294397497795859E-2</v>
      </c>
      <c r="W82" s="96">
        <f t="shared" si="30"/>
        <v>-1.0271550321829685E-2</v>
      </c>
      <c r="X82" s="32">
        <f t="shared" si="31"/>
        <v>5.3053516284583121E-5</v>
      </c>
      <c r="Y82" s="32">
        <f t="shared" si="32"/>
        <v>-1.8793329511594837E-5</v>
      </c>
      <c r="Z82" s="32">
        <f t="shared" si="33"/>
        <v>8.9152016000604856E-5</v>
      </c>
      <c r="AA82" s="33">
        <f t="shared" si="34"/>
        <v>-2.4301348532917819E-3</v>
      </c>
      <c r="AB82" s="33">
        <f t="shared" si="35"/>
        <v>3.1918316277762294E-3</v>
      </c>
      <c r="AC82" s="33">
        <f t="shared" si="36"/>
        <v>0</v>
      </c>
      <c r="AD82" s="33">
        <f t="shared" si="37"/>
        <v>0</v>
      </c>
      <c r="AE82">
        <f t="shared" si="38"/>
        <v>-5.7449796434298683E-3</v>
      </c>
      <c r="AF82">
        <f t="shared" si="39"/>
        <v>-1.4294397497795859E-2</v>
      </c>
    </row>
    <row r="83" spans="1:32" x14ac:dyDescent="0.25">
      <c r="A83" s="17">
        <v>41431</v>
      </c>
      <c r="B83" s="20">
        <v>27380</v>
      </c>
      <c r="C83" s="89">
        <f t="shared" si="20"/>
        <v>9.5413567881081161E-3</v>
      </c>
      <c r="D83" s="18">
        <v>2947.3242679999998</v>
      </c>
      <c r="E83" s="24">
        <f t="shared" si="27"/>
        <v>5.6078198122911341E-5</v>
      </c>
      <c r="F83" s="18">
        <v>4838.7115370000001</v>
      </c>
      <c r="G83" s="24">
        <f t="shared" si="28"/>
        <v>3.9018727795833765E-6</v>
      </c>
      <c r="H83" s="18">
        <v>3686.2661079999998</v>
      </c>
      <c r="I83" s="24">
        <f t="shared" si="29"/>
        <v>-2.3913238152268511E-4</v>
      </c>
      <c r="J83" s="19">
        <f>VLOOKUP(A83,ECOPETROL!$M$3:$N$122,2)</f>
        <v>4085</v>
      </c>
      <c r="K83" s="23">
        <f t="shared" si="21"/>
        <v>-6.1013001961770811E-3</v>
      </c>
      <c r="L83" s="21">
        <f>VLOOKUP(A83,EXITO!$M$3:$N$122,2)</f>
        <v>31700</v>
      </c>
      <c r="M83" s="23">
        <f t="shared" si="22"/>
        <v>1.0145933578348306E-2</v>
      </c>
      <c r="N83" s="21">
        <f>VLOOKUP(A83,ISAGEN!$M$3:$N$122,2)</f>
        <v>2595</v>
      </c>
      <c r="O83" s="23">
        <f t="shared" si="23"/>
        <v>-2.8491955794306158E-2</v>
      </c>
      <c r="P83" s="21">
        <f>VLOOKUP(A83,'GRUPO AVAL'!$M$3:$N$122,2)</f>
        <v>1375</v>
      </c>
      <c r="Q83" s="23">
        <f t="shared" si="24"/>
        <v>-3.6297680505787237E-3</v>
      </c>
      <c r="R83" s="23">
        <f>VLOOKUP(A82,TFIT16240724!$V$2:$W$122,2)</f>
        <v>131.69</v>
      </c>
      <c r="S83">
        <f t="shared" si="25"/>
        <v>-1.6037464880065792E-2</v>
      </c>
      <c r="T83">
        <f>VLOOKUP(A82,IGBC!$K$2:$L$118,2)</f>
        <v>13445.29</v>
      </c>
      <c r="U83">
        <f t="shared" si="26"/>
        <v>6.9596766839326307E-3</v>
      </c>
      <c r="W83" s="96">
        <f t="shared" si="30"/>
        <v>9.5413567881081161E-3</v>
      </c>
      <c r="X83" s="32">
        <f t="shared" si="31"/>
        <v>5.6078198122911341E-5</v>
      </c>
      <c r="Y83" s="32">
        <f t="shared" si="32"/>
        <v>3.9018727795833765E-6</v>
      </c>
      <c r="Z83" s="32">
        <f t="shared" si="33"/>
        <v>-2.3913238152268511E-4</v>
      </c>
      <c r="AA83" s="33">
        <f t="shared" si="34"/>
        <v>-6.1013001961770811E-3</v>
      </c>
      <c r="AB83" s="33">
        <f t="shared" si="35"/>
        <v>1.0145933578348306E-2</v>
      </c>
      <c r="AC83" s="33">
        <f t="shared" si="36"/>
        <v>-2.8491955794306158E-2</v>
      </c>
      <c r="AD83" s="33">
        <f t="shared" si="37"/>
        <v>-3.6297680505787237E-3</v>
      </c>
      <c r="AE83">
        <f t="shared" si="38"/>
        <v>-1.6037464880065792E-2</v>
      </c>
      <c r="AF83">
        <f t="shared" si="39"/>
        <v>6.9596766839326307E-3</v>
      </c>
    </row>
    <row r="84" spans="1:32" x14ac:dyDescent="0.25">
      <c r="A84" s="17">
        <v>41432</v>
      </c>
      <c r="B84" s="20">
        <v>27300</v>
      </c>
      <c r="C84" s="89">
        <f t="shared" si="20"/>
        <v>-2.9261176693887907E-3</v>
      </c>
      <c r="D84" s="18">
        <v>2947.4696779999999</v>
      </c>
      <c r="E84" s="24">
        <f t="shared" si="27"/>
        <v>4.9335057802441186E-5</v>
      </c>
      <c r="F84" s="18">
        <v>4838.6566400000002</v>
      </c>
      <c r="G84" s="24">
        <f t="shared" si="28"/>
        <v>-1.134543999910949E-5</v>
      </c>
      <c r="H84" s="18">
        <v>3686.524496</v>
      </c>
      <c r="I84" s="24">
        <f t="shared" si="29"/>
        <v>7.0092320258140908E-5</v>
      </c>
      <c r="J84" s="19">
        <f>VLOOKUP(A84,ECOPETROL!$M$3:$N$122,2)</f>
        <v>4135</v>
      </c>
      <c r="K84" s="23">
        <f t="shared" si="21"/>
        <v>1.2165600163688372E-2</v>
      </c>
      <c r="L84" s="21">
        <f>VLOOKUP(A84,EXITO!$M$3:$N$122,2)</f>
        <v>31020</v>
      </c>
      <c r="M84" s="23">
        <f t="shared" si="22"/>
        <v>-2.1684523134842211E-2</v>
      </c>
      <c r="N84" s="21">
        <f>VLOOKUP(A84,ISAGEN!$M$3:$N$122,2)</f>
        <v>2580</v>
      </c>
      <c r="O84" s="23">
        <f t="shared" si="23"/>
        <v>-5.7971176843259579E-3</v>
      </c>
      <c r="P84" s="21">
        <f>VLOOKUP(A84,'GRUPO AVAL'!$M$3:$N$122,2)</f>
        <v>1380</v>
      </c>
      <c r="Q84" s="23">
        <f t="shared" si="24"/>
        <v>3.6297680505787311E-3</v>
      </c>
      <c r="R84" s="23">
        <f>VLOOKUP(A83,TFIT16240724!$V$2:$W$122,2)</f>
        <v>130.21</v>
      </c>
      <c r="S84">
        <f t="shared" si="25"/>
        <v>-1.1302143981491682E-2</v>
      </c>
      <c r="T84">
        <f>VLOOKUP(A83,IGBC!$K$2:$L$118,2)</f>
        <v>13384.26</v>
      </c>
      <c r="U84">
        <f t="shared" si="26"/>
        <v>-4.5494691684999271E-3</v>
      </c>
      <c r="W84" s="96">
        <f t="shared" si="30"/>
        <v>-2.9261176693887907E-3</v>
      </c>
      <c r="X84" s="32">
        <f t="shared" si="31"/>
        <v>4.9335057802441186E-5</v>
      </c>
      <c r="Y84" s="32">
        <f t="shared" si="32"/>
        <v>-1.134543999910949E-5</v>
      </c>
      <c r="Z84" s="32">
        <f t="shared" si="33"/>
        <v>7.0092320258140908E-5</v>
      </c>
      <c r="AA84" s="33">
        <f t="shared" si="34"/>
        <v>1.2165600163688372E-2</v>
      </c>
      <c r="AB84" s="33">
        <f t="shared" si="35"/>
        <v>-2.1684523134842211E-2</v>
      </c>
      <c r="AC84" s="33">
        <f t="shared" si="36"/>
        <v>-5.7971176843259579E-3</v>
      </c>
      <c r="AD84" s="33">
        <f t="shared" si="37"/>
        <v>3.6297680505787311E-3</v>
      </c>
      <c r="AE84">
        <f t="shared" si="38"/>
        <v>-1.1302143981491682E-2</v>
      </c>
      <c r="AF84">
        <f t="shared" si="39"/>
        <v>-4.5494691684999271E-3</v>
      </c>
    </row>
    <row r="85" spans="1:32" x14ac:dyDescent="0.25">
      <c r="A85" s="17">
        <v>41436</v>
      </c>
      <c r="B85" s="20">
        <v>27040</v>
      </c>
      <c r="C85" s="89">
        <f t="shared" si="20"/>
        <v>-9.5694510161506725E-3</v>
      </c>
      <c r="D85" s="18">
        <v>2948.2372230000001</v>
      </c>
      <c r="E85" s="24">
        <f t="shared" si="27"/>
        <v>2.6037420693569532E-4</v>
      </c>
      <c r="F85" s="18">
        <v>4839.236621</v>
      </c>
      <c r="G85" s="24">
        <f t="shared" si="28"/>
        <v>1.1985687071608441E-4</v>
      </c>
      <c r="H85" s="18">
        <v>3687.3556720000001</v>
      </c>
      <c r="I85" s="24">
        <f t="shared" si="29"/>
        <v>2.2543789282818445E-4</v>
      </c>
      <c r="J85" s="19">
        <f>VLOOKUP(A85,ECOPETROL!$M$3:$N$122,2)</f>
        <v>4060</v>
      </c>
      <c r="K85" s="23">
        <f t="shared" si="21"/>
        <v>-1.8304354862013376E-2</v>
      </c>
      <c r="L85" s="21">
        <f>VLOOKUP(A85,EXITO!$M$3:$N$122,2)</f>
        <v>29800</v>
      </c>
      <c r="M85" s="23">
        <f t="shared" si="22"/>
        <v>-4.0123764237034024E-2</v>
      </c>
      <c r="N85" s="21">
        <f>VLOOKUP(A85,ISAGEN!$M$3:$N$122,2)</f>
        <v>2555</v>
      </c>
      <c r="O85" s="23">
        <f t="shared" si="23"/>
        <v>-9.7371752778583169E-3</v>
      </c>
      <c r="P85" s="21">
        <f>VLOOKUP(A85,'GRUPO AVAL'!$M$3:$N$122,2)</f>
        <v>1395</v>
      </c>
      <c r="Q85" s="23">
        <f t="shared" si="24"/>
        <v>1.0810916104215676E-2</v>
      </c>
      <c r="R85" s="23">
        <f>VLOOKUP(A84,TFIT16240724!$V$2:$W$122,2)</f>
        <v>131.297</v>
      </c>
      <c r="S85">
        <f t="shared" si="25"/>
        <v>8.3134008683938311E-3</v>
      </c>
      <c r="T85">
        <f>VLOOKUP(A84,IGBC!$K$2:$L$118,2)</f>
        <v>13370.15</v>
      </c>
      <c r="U85">
        <f t="shared" si="26"/>
        <v>-1.0547794780886748E-3</v>
      </c>
      <c r="W85" s="96">
        <f t="shared" si="30"/>
        <v>-9.5694510161506725E-3</v>
      </c>
      <c r="X85" s="32">
        <f t="shared" si="31"/>
        <v>2.6037420693569532E-4</v>
      </c>
      <c r="Y85" s="32">
        <f t="shared" si="32"/>
        <v>1.1985687071608441E-4</v>
      </c>
      <c r="Z85" s="32">
        <f t="shared" si="33"/>
        <v>2.2543789282818445E-4</v>
      </c>
      <c r="AA85" s="33">
        <f t="shared" si="34"/>
        <v>-1.8304354862013376E-2</v>
      </c>
      <c r="AB85" s="33">
        <f t="shared" si="35"/>
        <v>-4.0123764237034024E-2</v>
      </c>
      <c r="AC85" s="33">
        <f t="shared" si="36"/>
        <v>-9.7371752778583169E-3</v>
      </c>
      <c r="AD85" s="33">
        <f t="shared" si="37"/>
        <v>1.0810916104215676E-2</v>
      </c>
      <c r="AE85">
        <f t="shared" si="38"/>
        <v>8.3134008683938311E-3</v>
      </c>
      <c r="AF85">
        <f t="shared" si="39"/>
        <v>-1.0547794780886748E-3</v>
      </c>
    </row>
    <row r="86" spans="1:32" x14ac:dyDescent="0.25">
      <c r="A86" s="17">
        <v>41437</v>
      </c>
      <c r="B86" s="20">
        <v>26720</v>
      </c>
      <c r="C86" s="89">
        <f t="shared" si="20"/>
        <v>-1.1904902506318314E-2</v>
      </c>
      <c r="D86" s="18">
        <v>2948.5682099999999</v>
      </c>
      <c r="E86" s="24">
        <f t="shared" si="27"/>
        <v>1.1225976644740879E-4</v>
      </c>
      <c r="F86" s="18">
        <v>4839.7434009999997</v>
      </c>
      <c r="G86" s="24">
        <f t="shared" si="28"/>
        <v>1.0471764572532749E-4</v>
      </c>
      <c r="H86" s="18">
        <v>3687.780139</v>
      </c>
      <c r="I86" s="24">
        <f t="shared" si="29"/>
        <v>1.151075753304713E-4</v>
      </c>
      <c r="J86" s="19">
        <f>VLOOKUP(A86,ECOPETROL!$M$3:$N$122,2)</f>
        <v>3955</v>
      </c>
      <c r="K86" s="23">
        <f t="shared" si="21"/>
        <v>-2.6202372394024072E-2</v>
      </c>
      <c r="L86" s="21">
        <f>VLOOKUP(A86,EXITO!$M$3:$N$122,2)</f>
        <v>29680</v>
      </c>
      <c r="M86" s="23">
        <f t="shared" si="22"/>
        <v>-4.0349752121791056E-3</v>
      </c>
      <c r="N86" s="21">
        <f>VLOOKUP(A86,ISAGEN!$M$3:$N$122,2)</f>
        <v>2510</v>
      </c>
      <c r="O86" s="23">
        <f t="shared" si="23"/>
        <v>-1.7769470511975295E-2</v>
      </c>
      <c r="P86" s="21">
        <f>VLOOKUP(A86,'GRUPO AVAL'!$M$3:$N$122,2)</f>
        <v>1380</v>
      </c>
      <c r="Q86" s="23">
        <f t="shared" si="24"/>
        <v>-1.0810916104215617E-2</v>
      </c>
      <c r="R86" s="23">
        <f>VLOOKUP(A85,TFIT16240724!$V$2:$W$122,2)</f>
        <v>127.544</v>
      </c>
      <c r="S86">
        <f t="shared" si="25"/>
        <v>-2.9000529503966713E-2</v>
      </c>
      <c r="T86">
        <f>VLOOKUP(A85,IGBC!$K$2:$L$118,2)</f>
        <v>13366.56</v>
      </c>
      <c r="U86">
        <f t="shared" si="26"/>
        <v>-2.6854463556473914E-4</v>
      </c>
      <c r="W86" s="96">
        <f t="shared" si="30"/>
        <v>-1.1904902506318314E-2</v>
      </c>
      <c r="X86" s="32">
        <f t="shared" si="31"/>
        <v>1.1225976644740879E-4</v>
      </c>
      <c r="Y86" s="32">
        <f t="shared" si="32"/>
        <v>1.0471764572532749E-4</v>
      </c>
      <c r="Z86" s="32">
        <f t="shared" si="33"/>
        <v>1.151075753304713E-4</v>
      </c>
      <c r="AA86" s="33">
        <f t="shared" si="34"/>
        <v>-2.6202372394024072E-2</v>
      </c>
      <c r="AB86" s="33">
        <f t="shared" si="35"/>
        <v>-4.0349752121791056E-3</v>
      </c>
      <c r="AC86" s="33">
        <f t="shared" si="36"/>
        <v>-1.7769470511975295E-2</v>
      </c>
      <c r="AD86" s="33">
        <f t="shared" si="37"/>
        <v>-1.0810916104215617E-2</v>
      </c>
      <c r="AE86">
        <f t="shared" si="38"/>
        <v>-2.9000529503966713E-2</v>
      </c>
      <c r="AF86">
        <f t="shared" si="39"/>
        <v>-2.6854463556473914E-4</v>
      </c>
    </row>
    <row r="87" spans="1:32" x14ac:dyDescent="0.25">
      <c r="A87" s="17">
        <v>41438</v>
      </c>
      <c r="B87" s="20">
        <v>26520</v>
      </c>
      <c r="C87" s="89">
        <f t="shared" si="20"/>
        <v>-7.5131833507832502E-3</v>
      </c>
      <c r="D87" s="18">
        <v>2948.7281240000002</v>
      </c>
      <c r="E87" s="24">
        <f t="shared" si="27"/>
        <v>5.4232987790493761E-5</v>
      </c>
      <c r="F87" s="18">
        <v>4840.4215009999998</v>
      </c>
      <c r="G87" s="24">
        <f t="shared" si="28"/>
        <v>1.4010091934879435E-4</v>
      </c>
      <c r="H87" s="18">
        <v>3687.9064389999999</v>
      </c>
      <c r="I87" s="24">
        <f t="shared" si="29"/>
        <v>3.4247659164152161E-5</v>
      </c>
      <c r="J87" s="19">
        <f>VLOOKUP(A87,ECOPETROL!$M$3:$N$122,2)</f>
        <v>3975</v>
      </c>
      <c r="K87" s="23">
        <f t="shared" si="21"/>
        <v>5.0441468866780029E-3</v>
      </c>
      <c r="L87" s="21">
        <f>VLOOKUP(A87,EXITO!$M$3:$N$122,2)</f>
        <v>30500</v>
      </c>
      <c r="M87" s="23">
        <f t="shared" si="22"/>
        <v>2.7253265314186304E-2</v>
      </c>
      <c r="N87" s="21">
        <f>VLOOKUP(A87,ISAGEN!$M$3:$N$122,2)</f>
        <v>2540</v>
      </c>
      <c r="O87" s="23">
        <f t="shared" si="23"/>
        <v>1.1881327886752686E-2</v>
      </c>
      <c r="P87" s="21">
        <f>VLOOKUP(A87,'GRUPO AVAL'!$M$3:$N$122,2)</f>
        <v>1375</v>
      </c>
      <c r="Q87" s="23">
        <f t="shared" si="24"/>
        <v>-3.6297680505787237E-3</v>
      </c>
      <c r="R87" s="23">
        <f>VLOOKUP(A86,TFIT16240724!$V$2:$W$122,2)</f>
        <v>126.608</v>
      </c>
      <c r="S87">
        <f t="shared" si="25"/>
        <v>-7.3657042382265676E-3</v>
      </c>
      <c r="T87">
        <f>VLOOKUP(A86,IGBC!$K$2:$L$118,2)</f>
        <v>13252.89</v>
      </c>
      <c r="U87">
        <f t="shared" si="26"/>
        <v>-8.5404237061468061E-3</v>
      </c>
      <c r="W87" s="96">
        <f t="shared" si="30"/>
        <v>-7.5131833507832502E-3</v>
      </c>
      <c r="X87" s="32">
        <f t="shared" si="31"/>
        <v>5.4232987790493761E-5</v>
      </c>
      <c r="Y87" s="32">
        <f t="shared" si="32"/>
        <v>1.4010091934879435E-4</v>
      </c>
      <c r="Z87" s="32">
        <f t="shared" si="33"/>
        <v>3.4247659164152161E-5</v>
      </c>
      <c r="AA87" s="33">
        <f t="shared" si="34"/>
        <v>5.0441468866780029E-3</v>
      </c>
      <c r="AB87" s="33">
        <f t="shared" si="35"/>
        <v>2.7253265314186304E-2</v>
      </c>
      <c r="AC87" s="33">
        <f t="shared" si="36"/>
        <v>1.1881327886752686E-2</v>
      </c>
      <c r="AD87" s="33">
        <f t="shared" si="37"/>
        <v>-3.6297680505787237E-3</v>
      </c>
      <c r="AE87">
        <f t="shared" si="38"/>
        <v>-7.3657042382265676E-3</v>
      </c>
      <c r="AF87">
        <f t="shared" si="39"/>
        <v>-8.5404237061468061E-3</v>
      </c>
    </row>
    <row r="88" spans="1:32" x14ac:dyDescent="0.25">
      <c r="A88" s="17">
        <v>41439</v>
      </c>
      <c r="B88" s="20">
        <v>26320</v>
      </c>
      <c r="C88" s="89">
        <f t="shared" si="20"/>
        <v>-7.5700588605452793E-3</v>
      </c>
      <c r="D88" s="18">
        <v>2948.992886</v>
      </c>
      <c r="E88" s="24">
        <f t="shared" si="27"/>
        <v>8.9784511586429584E-5</v>
      </c>
      <c r="F88" s="18">
        <v>4840.5502770000003</v>
      </c>
      <c r="G88" s="24">
        <f t="shared" si="28"/>
        <v>2.6603940794626118E-5</v>
      </c>
      <c r="H88" s="18">
        <v>3688.2006620000002</v>
      </c>
      <c r="I88" s="24">
        <f t="shared" si="29"/>
        <v>7.9777312375758105E-5</v>
      </c>
      <c r="J88" s="19">
        <f>VLOOKUP(A88,ECOPETROL!$M$3:$N$122,2)</f>
        <v>4000</v>
      </c>
      <c r="K88" s="23">
        <f t="shared" si="21"/>
        <v>6.269613013595395E-3</v>
      </c>
      <c r="L88" s="21">
        <f>VLOOKUP(A88,EXITO!$M$3:$N$122,2)</f>
        <v>30580</v>
      </c>
      <c r="M88" s="23">
        <f t="shared" si="22"/>
        <v>2.6195168875504035E-3</v>
      </c>
      <c r="N88" s="21">
        <f>VLOOKUP(A88,ISAGEN!$M$3:$N$122,2)</f>
        <v>2525</v>
      </c>
      <c r="O88" s="23">
        <f t="shared" si="23"/>
        <v>-5.9230183031220556E-3</v>
      </c>
      <c r="P88" s="21">
        <f>VLOOKUP(A88,'GRUPO AVAL'!$M$3:$N$122,2)</f>
        <v>1380</v>
      </c>
      <c r="Q88" s="23">
        <f t="shared" si="24"/>
        <v>3.6297680505787311E-3</v>
      </c>
      <c r="R88" s="23">
        <f>VLOOKUP(A87,TFIT16240724!$V$2:$W$122,2)</f>
        <v>128.26300000000001</v>
      </c>
      <c r="S88">
        <f t="shared" si="25"/>
        <v>1.298714456942242E-2</v>
      </c>
      <c r="T88">
        <f>VLOOKUP(A87,IGBC!$K$2:$L$118,2)</f>
        <v>13090.64</v>
      </c>
      <c r="U88">
        <f t="shared" si="26"/>
        <v>-1.2318170845744762E-2</v>
      </c>
      <c r="W88" s="96">
        <f t="shared" si="30"/>
        <v>-7.5700588605452793E-3</v>
      </c>
      <c r="X88" s="32">
        <f t="shared" si="31"/>
        <v>8.9784511586429584E-5</v>
      </c>
      <c r="Y88" s="32">
        <f t="shared" si="32"/>
        <v>2.6603940794626118E-5</v>
      </c>
      <c r="Z88" s="32">
        <f t="shared" si="33"/>
        <v>7.9777312375758105E-5</v>
      </c>
      <c r="AA88" s="33">
        <f t="shared" si="34"/>
        <v>6.269613013595395E-3</v>
      </c>
      <c r="AB88" s="33">
        <f t="shared" si="35"/>
        <v>2.6195168875504035E-3</v>
      </c>
      <c r="AC88" s="33">
        <f t="shared" si="36"/>
        <v>-5.9230183031220556E-3</v>
      </c>
      <c r="AD88" s="33">
        <f t="shared" si="37"/>
        <v>3.6297680505787311E-3</v>
      </c>
      <c r="AE88">
        <f t="shared" si="38"/>
        <v>1.298714456942242E-2</v>
      </c>
      <c r="AF88">
        <f t="shared" si="39"/>
        <v>-1.2318170845744762E-2</v>
      </c>
    </row>
    <row r="89" spans="1:32" x14ac:dyDescent="0.25">
      <c r="A89" s="17">
        <v>41442</v>
      </c>
      <c r="B89" s="20">
        <v>26400</v>
      </c>
      <c r="C89" s="89">
        <f t="shared" si="20"/>
        <v>3.0349036951541112E-3</v>
      </c>
      <c r="D89" s="18">
        <v>2949.695021</v>
      </c>
      <c r="E89" s="24">
        <f t="shared" si="27"/>
        <v>2.3806480844093428E-4</v>
      </c>
      <c r="F89" s="18">
        <v>4841.4542650000003</v>
      </c>
      <c r="G89" s="24">
        <f t="shared" si="28"/>
        <v>1.8673571133033797E-4</v>
      </c>
      <c r="H89" s="18">
        <v>3689.146252</v>
      </c>
      <c r="I89" s="24">
        <f t="shared" si="29"/>
        <v>2.5634961082918363E-4</v>
      </c>
      <c r="J89" s="19">
        <f>VLOOKUP(A89,ECOPETROL!$M$3:$N$122,2)</f>
        <v>4085</v>
      </c>
      <c r="K89" s="23">
        <f t="shared" si="21"/>
        <v>2.1027367192075579E-2</v>
      </c>
      <c r="L89" s="21">
        <f>VLOOKUP(A89,EXITO!$M$3:$N$122,2)</f>
        <v>30580</v>
      </c>
      <c r="M89" s="23">
        <f t="shared" si="22"/>
        <v>0</v>
      </c>
      <c r="N89" s="21">
        <f>VLOOKUP(A89,ISAGEN!$M$3:$N$122,2)</f>
        <v>2515</v>
      </c>
      <c r="O89" s="23">
        <f t="shared" si="23"/>
        <v>-3.9682591756206222E-3</v>
      </c>
      <c r="P89" s="21">
        <f>VLOOKUP(A89,'GRUPO AVAL'!$M$3:$N$122,2)</f>
        <v>1380</v>
      </c>
      <c r="Q89" s="23">
        <f t="shared" si="24"/>
        <v>0</v>
      </c>
      <c r="R89" s="23">
        <f>VLOOKUP(A88,TFIT16240724!$V$2:$W$122,2)</f>
        <v>128.25800000000001</v>
      </c>
      <c r="S89">
        <f t="shared" si="25"/>
        <v>-3.8983163176733907E-5</v>
      </c>
      <c r="T89">
        <f>VLOOKUP(A88,IGBC!$K$2:$L$118,2)</f>
        <v>13073.23</v>
      </c>
      <c r="U89">
        <f t="shared" si="26"/>
        <v>-1.3308430724991117E-3</v>
      </c>
      <c r="W89" s="96">
        <f t="shared" si="30"/>
        <v>3.0349036951541112E-3</v>
      </c>
      <c r="X89" s="32">
        <f t="shared" si="31"/>
        <v>2.3806480844093428E-4</v>
      </c>
      <c r="Y89" s="32">
        <f t="shared" si="32"/>
        <v>1.8673571133033797E-4</v>
      </c>
      <c r="Z89" s="32">
        <f t="shared" si="33"/>
        <v>2.5634961082918363E-4</v>
      </c>
      <c r="AA89" s="33">
        <f t="shared" si="34"/>
        <v>2.1027367192075579E-2</v>
      </c>
      <c r="AB89" s="33">
        <f t="shared" si="35"/>
        <v>0</v>
      </c>
      <c r="AC89" s="33">
        <f t="shared" si="36"/>
        <v>-3.9682591756206222E-3</v>
      </c>
      <c r="AD89" s="33">
        <f t="shared" si="37"/>
        <v>0</v>
      </c>
      <c r="AE89">
        <f t="shared" si="38"/>
        <v>-3.8983163176733907E-5</v>
      </c>
      <c r="AF89">
        <f t="shared" si="39"/>
        <v>-1.3308430724991117E-3</v>
      </c>
    </row>
    <row r="90" spans="1:32" x14ac:dyDescent="0.25">
      <c r="A90" s="17">
        <v>41443</v>
      </c>
      <c r="B90" s="20">
        <v>27000</v>
      </c>
      <c r="C90" s="89">
        <f t="shared" si="20"/>
        <v>2.2472855852058576E-2</v>
      </c>
      <c r="D90" s="18">
        <v>2949.9340179999999</v>
      </c>
      <c r="E90" s="24">
        <f t="shared" si="27"/>
        <v>8.1021026424143156E-5</v>
      </c>
      <c r="F90" s="18">
        <v>4842.0413140000001</v>
      </c>
      <c r="G90" s="24">
        <f t="shared" si="28"/>
        <v>1.2124733179871116E-4</v>
      </c>
      <c r="H90" s="18">
        <v>3689.3919489999998</v>
      </c>
      <c r="I90" s="24">
        <f t="shared" si="29"/>
        <v>6.6597744267910214E-5</v>
      </c>
      <c r="J90" s="19">
        <f>VLOOKUP(A90,ECOPETROL!$M$3:$N$122,2)</f>
        <v>4180</v>
      </c>
      <c r="K90" s="23">
        <f t="shared" si="21"/>
        <v>2.2989518224698781E-2</v>
      </c>
      <c r="L90" s="21">
        <f>VLOOKUP(A90,EXITO!$M$3:$N$122,2)</f>
        <v>30500</v>
      </c>
      <c r="M90" s="23">
        <f t="shared" si="22"/>
        <v>-2.619516887550358E-3</v>
      </c>
      <c r="N90" s="21">
        <f>VLOOKUP(A90,ISAGEN!$M$3:$N$122,2)</f>
        <v>2520</v>
      </c>
      <c r="O90" s="23">
        <f t="shared" si="23"/>
        <v>1.9860979716293243E-3</v>
      </c>
      <c r="P90" s="21">
        <f>VLOOKUP(A90,'GRUPO AVAL'!$M$3:$N$122,2)</f>
        <v>1375</v>
      </c>
      <c r="Q90" s="23">
        <f t="shared" si="24"/>
        <v>-3.6297680505787237E-3</v>
      </c>
      <c r="R90" s="23">
        <f>VLOOKUP(A89,TFIT16240724!$V$2:$W$122,2)</f>
        <v>128.89500000000001</v>
      </c>
      <c r="S90">
        <f t="shared" si="25"/>
        <v>4.9542591602126972E-3</v>
      </c>
      <c r="T90">
        <f>VLOOKUP(A89,IGBC!$K$2:$L$118,2)</f>
        <v>13143.92</v>
      </c>
      <c r="U90">
        <f t="shared" si="26"/>
        <v>5.3926663508703518E-3</v>
      </c>
      <c r="W90" s="96">
        <f t="shared" si="30"/>
        <v>2.2472855852058576E-2</v>
      </c>
      <c r="X90" s="32">
        <f t="shared" si="31"/>
        <v>8.1021026424143156E-5</v>
      </c>
      <c r="Y90" s="32">
        <f t="shared" si="32"/>
        <v>1.2124733179871116E-4</v>
      </c>
      <c r="Z90" s="32">
        <f t="shared" si="33"/>
        <v>6.6597744267910214E-5</v>
      </c>
      <c r="AA90" s="33">
        <f t="shared" si="34"/>
        <v>2.2989518224698781E-2</v>
      </c>
      <c r="AB90" s="33">
        <f t="shared" si="35"/>
        <v>-2.619516887550358E-3</v>
      </c>
      <c r="AC90" s="33">
        <f t="shared" si="36"/>
        <v>1.9860979716293243E-3</v>
      </c>
      <c r="AD90" s="33">
        <f t="shared" si="37"/>
        <v>-3.6297680505787237E-3</v>
      </c>
      <c r="AE90">
        <f t="shared" si="38"/>
        <v>4.9542591602126972E-3</v>
      </c>
      <c r="AF90">
        <f t="shared" si="39"/>
        <v>5.3926663508703518E-3</v>
      </c>
    </row>
    <row r="91" spans="1:32" x14ac:dyDescent="0.25">
      <c r="A91" s="17">
        <v>41444</v>
      </c>
      <c r="B91" s="20">
        <v>26680</v>
      </c>
      <c r="C91" s="89">
        <f t="shared" si="20"/>
        <v>-1.1922644956906146E-2</v>
      </c>
      <c r="D91" s="18">
        <v>2949.9788450000001</v>
      </c>
      <c r="E91" s="24">
        <f t="shared" si="27"/>
        <v>1.5195817647484146E-5</v>
      </c>
      <c r="F91" s="18">
        <v>4842.0391030000001</v>
      </c>
      <c r="G91" s="24">
        <f t="shared" si="28"/>
        <v>-4.5662570003291316E-7</v>
      </c>
      <c r="H91" s="18">
        <v>3689.5920270000001</v>
      </c>
      <c r="I91" s="24">
        <f t="shared" si="29"/>
        <v>5.4229146099373192E-5</v>
      </c>
      <c r="J91" s="19">
        <f>VLOOKUP(A91,ECOPETROL!$M$3:$N$122,2)</f>
        <v>4120</v>
      </c>
      <c r="K91" s="23">
        <f t="shared" si="21"/>
        <v>-1.4458083175229888E-2</v>
      </c>
      <c r="L91" s="21">
        <f>VLOOKUP(A91,EXITO!$M$3:$N$122,2)</f>
        <v>30640</v>
      </c>
      <c r="M91" s="23">
        <f t="shared" si="22"/>
        <v>4.5796612590245098E-3</v>
      </c>
      <c r="N91" s="21">
        <f>VLOOKUP(A91,ISAGEN!$M$3:$N$122,2)</f>
        <v>2525</v>
      </c>
      <c r="O91" s="23">
        <f t="shared" si="23"/>
        <v>1.9821612039912025E-3</v>
      </c>
      <c r="P91" s="21">
        <f>VLOOKUP(A91,'GRUPO AVAL'!$M$3:$N$122,2)</f>
        <v>1365</v>
      </c>
      <c r="Q91" s="23">
        <f t="shared" si="24"/>
        <v>-7.2993024816116079E-3</v>
      </c>
      <c r="R91" s="23">
        <f>VLOOKUP(A90,TFIT16240724!$V$2:$W$122,2)</f>
        <v>128.529</v>
      </c>
      <c r="S91">
        <f t="shared" si="25"/>
        <v>-2.8435596262806522E-3</v>
      </c>
      <c r="T91">
        <f>VLOOKUP(A90,IGBC!$K$2:$L$118,2)</f>
        <v>13171.81</v>
      </c>
      <c r="U91">
        <f t="shared" si="26"/>
        <v>2.1196455840093759E-3</v>
      </c>
      <c r="W91" s="96">
        <f t="shared" si="30"/>
        <v>-1.1922644956906146E-2</v>
      </c>
      <c r="X91" s="32">
        <f t="shared" si="31"/>
        <v>1.5195817647484146E-5</v>
      </c>
      <c r="Y91" s="32">
        <f t="shared" si="32"/>
        <v>-4.5662570003291316E-7</v>
      </c>
      <c r="Z91" s="32">
        <f t="shared" si="33"/>
        <v>5.4229146099373192E-5</v>
      </c>
      <c r="AA91" s="33">
        <f t="shared" si="34"/>
        <v>-1.4458083175229888E-2</v>
      </c>
      <c r="AB91" s="33">
        <f t="shared" si="35"/>
        <v>4.5796612590245098E-3</v>
      </c>
      <c r="AC91" s="33">
        <f t="shared" si="36"/>
        <v>1.9821612039912025E-3</v>
      </c>
      <c r="AD91" s="33">
        <f t="shared" si="37"/>
        <v>-7.2993024816116079E-3</v>
      </c>
      <c r="AE91">
        <f t="shared" si="38"/>
        <v>-2.8435596262806522E-3</v>
      </c>
      <c r="AF91">
        <f t="shared" si="39"/>
        <v>2.1196455840093759E-3</v>
      </c>
    </row>
    <row r="92" spans="1:32" x14ac:dyDescent="0.25">
      <c r="A92" s="17">
        <v>41445</v>
      </c>
      <c r="B92" s="20">
        <v>26540</v>
      </c>
      <c r="C92" s="89">
        <f t="shared" si="20"/>
        <v>-5.2611921433615722E-3</v>
      </c>
      <c r="D92" s="18">
        <v>2950.2522039999999</v>
      </c>
      <c r="E92" s="24">
        <f t="shared" si="27"/>
        <v>9.26604392014125E-5</v>
      </c>
      <c r="F92" s="18">
        <v>4842.5332879999996</v>
      </c>
      <c r="G92" s="24">
        <f t="shared" si="28"/>
        <v>1.0205613226409354E-4</v>
      </c>
      <c r="H92" s="18">
        <v>3689.8557230000001</v>
      </c>
      <c r="I92" s="24">
        <f t="shared" si="29"/>
        <v>7.1467678624598151E-5</v>
      </c>
      <c r="J92" s="19">
        <f>VLOOKUP(A92,ECOPETROL!$M$3:$N$122,2)</f>
        <v>3960</v>
      </c>
      <c r="K92" s="23">
        <f t="shared" si="21"/>
        <v>-3.9609138095045827E-2</v>
      </c>
      <c r="L92" s="21">
        <f>VLOOKUP(A92,EXITO!$M$3:$N$122,2)</f>
        <v>30260</v>
      </c>
      <c r="M92" s="23">
        <f t="shared" si="22"/>
        <v>-1.2479636512180725E-2</v>
      </c>
      <c r="N92" s="21">
        <f>VLOOKUP(A92,ISAGEN!$M$3:$N$122,2)</f>
        <v>2500</v>
      </c>
      <c r="O92" s="23">
        <f t="shared" si="23"/>
        <v>-9.950330853168092E-3</v>
      </c>
      <c r="P92" s="21">
        <f>VLOOKUP(A92,'GRUPO AVAL'!$M$3:$N$122,2)</f>
        <v>1355</v>
      </c>
      <c r="Q92" s="23">
        <f t="shared" si="24"/>
        <v>-7.352974305258806E-3</v>
      </c>
      <c r="R92" s="23">
        <f>VLOOKUP(A91,TFIT16240724!$V$2:$W$122,2)</f>
        <v>128.23699999999999</v>
      </c>
      <c r="S92">
        <f t="shared" si="25"/>
        <v>-2.2744454162840718E-3</v>
      </c>
      <c r="T92">
        <f>VLOOKUP(A91,IGBC!$K$2:$L$118,2)</f>
        <v>13376.62</v>
      </c>
      <c r="U92">
        <f t="shared" si="26"/>
        <v>1.5429467069594536E-2</v>
      </c>
      <c r="W92" s="96">
        <f t="shared" si="30"/>
        <v>-5.2611921433615722E-3</v>
      </c>
      <c r="X92" s="32">
        <f t="shared" si="31"/>
        <v>9.26604392014125E-5</v>
      </c>
      <c r="Y92" s="32">
        <f t="shared" si="32"/>
        <v>1.0205613226409354E-4</v>
      </c>
      <c r="Z92" s="32">
        <f t="shared" si="33"/>
        <v>7.1467678624598151E-5</v>
      </c>
      <c r="AA92" s="33">
        <f t="shared" si="34"/>
        <v>-3.9609138095045827E-2</v>
      </c>
      <c r="AB92" s="33">
        <f t="shared" si="35"/>
        <v>-1.2479636512180725E-2</v>
      </c>
      <c r="AC92" s="33">
        <f t="shared" si="36"/>
        <v>-9.950330853168092E-3</v>
      </c>
      <c r="AD92" s="33">
        <f t="shared" si="37"/>
        <v>-7.352974305258806E-3</v>
      </c>
      <c r="AE92">
        <f t="shared" si="38"/>
        <v>-2.2744454162840718E-3</v>
      </c>
      <c r="AF92">
        <f t="shared" si="39"/>
        <v>1.5429467069594536E-2</v>
      </c>
    </row>
    <row r="93" spans="1:32" x14ac:dyDescent="0.25">
      <c r="A93" s="17">
        <v>41446</v>
      </c>
      <c r="B93" s="20">
        <v>25800</v>
      </c>
      <c r="C93" s="89">
        <f t="shared" si="20"/>
        <v>-2.8278536976489736E-2</v>
      </c>
      <c r="D93" s="18">
        <v>2950.5662539999998</v>
      </c>
      <c r="E93" s="24">
        <f t="shared" si="27"/>
        <v>1.0644286128504829E-4</v>
      </c>
      <c r="F93" s="18">
        <v>4841.8771930000003</v>
      </c>
      <c r="G93" s="24">
        <f t="shared" si="28"/>
        <v>-1.3549508300791114E-4</v>
      </c>
      <c r="H93" s="18">
        <v>3690.0441230000001</v>
      </c>
      <c r="I93" s="24">
        <f t="shared" si="29"/>
        <v>5.105760348305824E-5</v>
      </c>
      <c r="J93" s="19">
        <f>VLOOKUP(A93,ECOPETROL!$M$3:$N$122,2)</f>
        <v>3975</v>
      </c>
      <c r="K93" s="23">
        <f t="shared" si="21"/>
        <v>3.7807228399061523E-3</v>
      </c>
      <c r="L93" s="21">
        <f>VLOOKUP(A93,EXITO!$M$3:$N$122,2)</f>
        <v>31460</v>
      </c>
      <c r="M93" s="23">
        <f t="shared" si="22"/>
        <v>3.889018926992182E-2</v>
      </c>
      <c r="N93" s="21">
        <f>VLOOKUP(A93,ISAGEN!$M$3:$N$122,2)</f>
        <v>2435</v>
      </c>
      <c r="O93" s="23">
        <f t="shared" si="23"/>
        <v>-2.6343975339601977E-2</v>
      </c>
      <c r="P93" s="21">
        <f>VLOOKUP(A93,'GRUPO AVAL'!$M$3:$N$122,2)</f>
        <v>1360</v>
      </c>
      <c r="Q93" s="23">
        <f t="shared" si="24"/>
        <v>3.683245416296368E-3</v>
      </c>
      <c r="R93" s="23">
        <f>VLOOKUP(A92,TFIT16240724!$V$2:$W$122,2)</f>
        <v>124.515</v>
      </c>
      <c r="S93">
        <f t="shared" si="25"/>
        <v>-2.9453923815622726E-2</v>
      </c>
      <c r="T93">
        <f>VLOOKUP(A92,IGBC!$K$2:$L$118,2)</f>
        <v>13289.34</v>
      </c>
      <c r="U93">
        <f t="shared" si="26"/>
        <v>-6.5461968503439929E-3</v>
      </c>
      <c r="W93" s="96">
        <f t="shared" si="30"/>
        <v>-2.8278536976489736E-2</v>
      </c>
      <c r="X93" s="32">
        <f t="shared" si="31"/>
        <v>1.0644286128504829E-4</v>
      </c>
      <c r="Y93" s="32">
        <f t="shared" si="32"/>
        <v>-1.3549508300791114E-4</v>
      </c>
      <c r="Z93" s="32">
        <f t="shared" si="33"/>
        <v>5.105760348305824E-5</v>
      </c>
      <c r="AA93" s="33">
        <f t="shared" si="34"/>
        <v>3.7807228399061523E-3</v>
      </c>
      <c r="AB93" s="33">
        <f t="shared" si="35"/>
        <v>3.889018926992182E-2</v>
      </c>
      <c r="AC93" s="33">
        <f t="shared" si="36"/>
        <v>-2.6343975339601977E-2</v>
      </c>
      <c r="AD93" s="33">
        <f t="shared" si="37"/>
        <v>3.683245416296368E-3</v>
      </c>
      <c r="AE93">
        <f t="shared" si="38"/>
        <v>-2.9453923815622726E-2</v>
      </c>
      <c r="AF93">
        <f t="shared" si="39"/>
        <v>-6.5461968503439929E-3</v>
      </c>
    </row>
    <row r="94" spans="1:32" x14ac:dyDescent="0.25">
      <c r="A94" s="17">
        <v>41449</v>
      </c>
      <c r="B94" s="20">
        <v>25700</v>
      </c>
      <c r="C94" s="89">
        <f t="shared" si="20"/>
        <v>-3.883500026397633E-3</v>
      </c>
      <c r="D94" s="18">
        <v>2951.2960629999998</v>
      </c>
      <c r="E94" s="24">
        <f t="shared" si="27"/>
        <v>2.4731481844906497E-4</v>
      </c>
      <c r="F94" s="18">
        <v>4842.3821879999996</v>
      </c>
      <c r="G94" s="24">
        <f t="shared" si="28"/>
        <v>1.0429191961706872E-4</v>
      </c>
      <c r="H94" s="18">
        <v>3690.7895480000002</v>
      </c>
      <c r="I94" s="24">
        <f t="shared" si="29"/>
        <v>2.019893783715353E-4</v>
      </c>
      <c r="J94" s="19">
        <f>VLOOKUP(A94,ECOPETROL!$M$3:$N$122,2)</f>
        <v>3850</v>
      </c>
      <c r="K94" s="23">
        <f t="shared" si="21"/>
        <v>-3.1951599806602358E-2</v>
      </c>
      <c r="L94" s="21">
        <f>VLOOKUP(A94,EXITO!$M$3:$N$122,2)</f>
        <v>29900</v>
      </c>
      <c r="M94" s="23">
        <f t="shared" si="22"/>
        <v>-5.0858417233490966E-2</v>
      </c>
      <c r="N94" s="21">
        <f>VLOOKUP(A94,ISAGEN!$M$3:$N$122,2)</f>
        <v>2480</v>
      </c>
      <c r="O94" s="23">
        <f t="shared" si="23"/>
        <v>1.8311803642337688E-2</v>
      </c>
      <c r="P94" s="21">
        <f>VLOOKUP(A94,'GRUPO AVAL'!$M$3:$N$122,2)</f>
        <v>1350</v>
      </c>
      <c r="Q94" s="23">
        <f t="shared" si="24"/>
        <v>-7.3801072976225337E-3</v>
      </c>
      <c r="R94" s="23">
        <f>VLOOKUP(A93,TFIT16240724!$V$2:$W$122,2)</f>
        <v>123.288</v>
      </c>
      <c r="S94">
        <f t="shared" si="25"/>
        <v>-9.9031087420321639E-3</v>
      </c>
      <c r="T94">
        <f>VLOOKUP(A93,IGBC!$K$2:$L$118,2)</f>
        <v>12962.06</v>
      </c>
      <c r="U94">
        <f t="shared" si="26"/>
        <v>-2.4935581182335648E-2</v>
      </c>
      <c r="W94" s="96">
        <f t="shared" si="30"/>
        <v>-3.883500026397633E-3</v>
      </c>
      <c r="X94" s="32">
        <f t="shared" si="31"/>
        <v>2.4731481844906497E-4</v>
      </c>
      <c r="Y94" s="32">
        <f t="shared" si="32"/>
        <v>1.0429191961706872E-4</v>
      </c>
      <c r="Z94" s="32">
        <f t="shared" si="33"/>
        <v>2.019893783715353E-4</v>
      </c>
      <c r="AA94" s="33">
        <f t="shared" si="34"/>
        <v>-3.1951599806602358E-2</v>
      </c>
      <c r="AB94" s="33">
        <f t="shared" si="35"/>
        <v>-5.0858417233490966E-2</v>
      </c>
      <c r="AC94" s="33">
        <f t="shared" si="36"/>
        <v>1.8311803642337688E-2</v>
      </c>
      <c r="AD94" s="33">
        <f t="shared" si="37"/>
        <v>-7.3801072976225337E-3</v>
      </c>
      <c r="AE94">
        <f t="shared" si="38"/>
        <v>-9.9031087420321639E-3</v>
      </c>
      <c r="AF94">
        <f t="shared" si="39"/>
        <v>-2.4935581182335648E-2</v>
      </c>
    </row>
    <row r="95" spans="1:32" x14ac:dyDescent="0.25">
      <c r="A95" s="17">
        <v>41450</v>
      </c>
      <c r="B95" s="20">
        <v>25400</v>
      </c>
      <c r="C95" s="89">
        <f t="shared" si="20"/>
        <v>-1.1741817876683174E-2</v>
      </c>
      <c r="D95" s="18">
        <v>2951.5794040000001</v>
      </c>
      <c r="E95" s="24">
        <f t="shared" si="27"/>
        <v>9.6001008932719572E-5</v>
      </c>
      <c r="F95" s="18">
        <v>4842.6366950000001</v>
      </c>
      <c r="G95" s="24">
        <f t="shared" si="28"/>
        <v>5.2556841268819923E-5</v>
      </c>
      <c r="H95" s="18">
        <v>3690.5384680000002</v>
      </c>
      <c r="I95" s="24">
        <f t="shared" si="29"/>
        <v>-6.8031118398377975E-5</v>
      </c>
      <c r="J95" s="19">
        <f>VLOOKUP(A95,ECOPETROL!$M$3:$N$122,2)</f>
        <v>3850</v>
      </c>
      <c r="K95" s="23">
        <f t="shared" si="21"/>
        <v>0</v>
      </c>
      <c r="L95" s="21">
        <f>VLOOKUP(A95,EXITO!$M$3:$N$122,2)</f>
        <v>30000</v>
      </c>
      <c r="M95" s="23">
        <f t="shared" si="22"/>
        <v>3.3389012655146303E-3</v>
      </c>
      <c r="N95" s="21">
        <f>VLOOKUP(A95,ISAGEN!$M$3:$N$122,2)</f>
        <v>2485</v>
      </c>
      <c r="O95" s="23">
        <f t="shared" si="23"/>
        <v>2.0140993717011856E-3</v>
      </c>
      <c r="P95" s="21">
        <f>VLOOKUP(A95,'GRUPO AVAL'!$M$3:$N$122,2)</f>
        <v>1330</v>
      </c>
      <c r="Q95" s="23">
        <f t="shared" si="24"/>
        <v>-1.4925650216675706E-2</v>
      </c>
      <c r="R95" s="23">
        <f>VLOOKUP(A94,TFIT16240724!$V$2:$W$122,2)</f>
        <v>122.58199999999999</v>
      </c>
      <c r="S95">
        <f t="shared" si="25"/>
        <v>-5.7428880332465269E-3</v>
      </c>
      <c r="T95">
        <f>VLOOKUP(A94,IGBC!$K$2:$L$118,2)</f>
        <v>12780.59</v>
      </c>
      <c r="U95">
        <f t="shared" si="26"/>
        <v>-1.4099015142130475E-2</v>
      </c>
      <c r="W95" s="96">
        <f t="shared" si="30"/>
        <v>-1.1741817876683174E-2</v>
      </c>
      <c r="X95" s="32">
        <f t="shared" si="31"/>
        <v>9.6001008932719572E-5</v>
      </c>
      <c r="Y95" s="32">
        <f t="shared" si="32"/>
        <v>5.2556841268819923E-5</v>
      </c>
      <c r="Z95" s="32">
        <f t="shared" si="33"/>
        <v>-6.8031118398377975E-5</v>
      </c>
      <c r="AA95" s="33">
        <f t="shared" si="34"/>
        <v>0</v>
      </c>
      <c r="AB95" s="33">
        <f t="shared" si="35"/>
        <v>3.3389012655146303E-3</v>
      </c>
      <c r="AC95" s="33">
        <f t="shared" si="36"/>
        <v>2.0140993717011856E-3</v>
      </c>
      <c r="AD95" s="33">
        <f t="shared" si="37"/>
        <v>-1.4925650216675706E-2</v>
      </c>
      <c r="AE95">
        <f t="shared" si="38"/>
        <v>-5.7428880332465269E-3</v>
      </c>
      <c r="AF95">
        <f t="shared" si="39"/>
        <v>-1.4099015142130475E-2</v>
      </c>
    </row>
    <row r="96" spans="1:32" x14ac:dyDescent="0.25">
      <c r="A96" s="17">
        <v>41451</v>
      </c>
      <c r="B96" s="20">
        <v>25620</v>
      </c>
      <c r="C96" s="89">
        <f t="shared" si="20"/>
        <v>8.6241224440971841E-3</v>
      </c>
      <c r="D96" s="18">
        <v>2951.793177</v>
      </c>
      <c r="E96" s="24">
        <f t="shared" si="27"/>
        <v>7.2424024457381619E-5</v>
      </c>
      <c r="F96" s="18">
        <v>4842.7890159999997</v>
      </c>
      <c r="G96" s="24">
        <f t="shared" si="28"/>
        <v>3.1453650992145334E-5</v>
      </c>
      <c r="H96" s="18">
        <v>3691.1149169999999</v>
      </c>
      <c r="I96" s="24">
        <f t="shared" si="29"/>
        <v>1.5618425062948149E-4</v>
      </c>
      <c r="J96" s="19">
        <f>VLOOKUP(A96,ECOPETROL!$M$3:$N$122,2)</f>
        <v>3885</v>
      </c>
      <c r="K96" s="23">
        <f t="shared" si="21"/>
        <v>9.0498355199178562E-3</v>
      </c>
      <c r="L96" s="21">
        <f>VLOOKUP(A96,EXITO!$M$3:$N$122,2)</f>
        <v>30060</v>
      </c>
      <c r="M96" s="23">
        <f t="shared" si="22"/>
        <v>1.9980026626730579E-3</v>
      </c>
      <c r="N96" s="21">
        <f>VLOOKUP(A96,ISAGEN!$M$3:$N$122,2)</f>
        <v>2465</v>
      </c>
      <c r="O96" s="23">
        <f t="shared" si="23"/>
        <v>-8.0808520539386725E-3</v>
      </c>
      <c r="P96" s="21">
        <f>VLOOKUP(A96,'GRUPO AVAL'!$M$3:$N$122,2)</f>
        <v>1330</v>
      </c>
      <c r="Q96" s="23">
        <f t="shared" si="24"/>
        <v>0</v>
      </c>
      <c r="R96" s="23">
        <f>VLOOKUP(A95,TFIT16240724!$V$2:$W$122,2)</f>
        <v>122.49299999999999</v>
      </c>
      <c r="S96">
        <f t="shared" si="25"/>
        <v>-7.2630830490642091E-4</v>
      </c>
      <c r="T96">
        <f>VLOOKUP(A95,IGBC!$K$2:$L$118,2)</f>
        <v>12548.86</v>
      </c>
      <c r="U96">
        <f t="shared" si="26"/>
        <v>-1.8297788969463311E-2</v>
      </c>
      <c r="W96" s="96">
        <f t="shared" si="30"/>
        <v>8.6241224440971841E-3</v>
      </c>
      <c r="X96" s="32">
        <f t="shared" si="31"/>
        <v>7.2424024457381619E-5</v>
      </c>
      <c r="Y96" s="32">
        <f t="shared" si="32"/>
        <v>3.1453650992145334E-5</v>
      </c>
      <c r="Z96" s="32">
        <f t="shared" si="33"/>
        <v>1.5618425062948149E-4</v>
      </c>
      <c r="AA96" s="33">
        <f t="shared" si="34"/>
        <v>9.0498355199178562E-3</v>
      </c>
      <c r="AB96" s="33">
        <f t="shared" si="35"/>
        <v>1.9980026626730579E-3</v>
      </c>
      <c r="AC96" s="33">
        <f t="shared" si="36"/>
        <v>-8.0808520539386725E-3</v>
      </c>
      <c r="AD96" s="33">
        <f t="shared" si="37"/>
        <v>0</v>
      </c>
      <c r="AE96">
        <f t="shared" si="38"/>
        <v>-7.2630830490642091E-4</v>
      </c>
      <c r="AF96">
        <f t="shared" si="39"/>
        <v>-1.8297788969463311E-2</v>
      </c>
    </row>
    <row r="97" spans="1:32" x14ac:dyDescent="0.25">
      <c r="A97" s="17">
        <v>41452</v>
      </c>
      <c r="B97" s="20">
        <v>25900</v>
      </c>
      <c r="C97" s="89">
        <f t="shared" si="20"/>
        <v>1.0869672236903891E-2</v>
      </c>
      <c r="D97" s="18">
        <v>2951.8864680000001</v>
      </c>
      <c r="E97" s="24">
        <f t="shared" si="27"/>
        <v>3.1604357152649819E-5</v>
      </c>
      <c r="F97" s="18">
        <v>4843.3396249999996</v>
      </c>
      <c r="G97" s="24">
        <f t="shared" si="28"/>
        <v>1.1369021019653169E-4</v>
      </c>
      <c r="H97" s="18">
        <v>3691.3605889999999</v>
      </c>
      <c r="I97" s="24">
        <f t="shared" si="29"/>
        <v>6.6555452812872866E-5</v>
      </c>
      <c r="J97" s="19">
        <f>VLOOKUP(A97,ECOPETROL!$M$3:$N$122,2)</f>
        <v>3900</v>
      </c>
      <c r="K97" s="23">
        <f t="shared" si="21"/>
        <v>3.8535693159899723E-3</v>
      </c>
      <c r="L97" s="21">
        <f>VLOOKUP(A97,EXITO!$M$3:$N$122,2)</f>
        <v>30800</v>
      </c>
      <c r="M97" s="23">
        <f t="shared" si="22"/>
        <v>2.4319305654700338E-2</v>
      </c>
      <c r="N97" s="21">
        <f>VLOOKUP(A97,ISAGEN!$M$3:$N$122,2)</f>
        <v>2485</v>
      </c>
      <c r="O97" s="23">
        <f t="shared" si="23"/>
        <v>8.0808520539386742E-3</v>
      </c>
      <c r="P97" s="21">
        <f>VLOOKUP(A97,'GRUPO AVAL'!$M$3:$N$122,2)</f>
        <v>1350</v>
      </c>
      <c r="Q97" s="23">
        <f t="shared" si="24"/>
        <v>1.4925650216675792E-2</v>
      </c>
      <c r="R97" s="23">
        <f>VLOOKUP(A96,TFIT16240724!$V$2:$W$122,2)</f>
        <v>124.77</v>
      </c>
      <c r="S97">
        <f t="shared" si="25"/>
        <v>1.8418156928006406E-2</v>
      </c>
      <c r="T97">
        <f>VLOOKUP(A96,IGBC!$K$2:$L$118,2)</f>
        <v>12418.28</v>
      </c>
      <c r="U97">
        <f t="shared" si="26"/>
        <v>-1.0460244195689144E-2</v>
      </c>
      <c r="W97" s="96">
        <f t="shared" si="30"/>
        <v>1.0869672236903891E-2</v>
      </c>
      <c r="X97" s="32">
        <f t="shared" si="31"/>
        <v>3.1604357152649819E-5</v>
      </c>
      <c r="Y97" s="32">
        <f t="shared" si="32"/>
        <v>1.1369021019653169E-4</v>
      </c>
      <c r="Z97" s="32">
        <f t="shared" si="33"/>
        <v>6.6555452812872866E-5</v>
      </c>
      <c r="AA97" s="33">
        <f t="shared" si="34"/>
        <v>3.8535693159899723E-3</v>
      </c>
      <c r="AB97" s="33">
        <f t="shared" si="35"/>
        <v>2.4319305654700338E-2</v>
      </c>
      <c r="AC97" s="33">
        <f t="shared" si="36"/>
        <v>8.0808520539386742E-3</v>
      </c>
      <c r="AD97" s="33">
        <f t="shared" si="37"/>
        <v>1.4925650216675792E-2</v>
      </c>
      <c r="AE97">
        <f t="shared" si="38"/>
        <v>1.8418156928006406E-2</v>
      </c>
      <c r="AF97">
        <f t="shared" si="39"/>
        <v>-1.0460244195689144E-2</v>
      </c>
    </row>
    <row r="98" spans="1:32" x14ac:dyDescent="0.25">
      <c r="A98" s="17">
        <v>41453</v>
      </c>
      <c r="B98" s="20">
        <v>26400</v>
      </c>
      <c r="C98" s="89">
        <f t="shared" si="20"/>
        <v>1.9121041446778377E-2</v>
      </c>
      <c r="D98" s="18">
        <v>2951.3864549999998</v>
      </c>
      <c r="E98" s="24">
        <f t="shared" si="27"/>
        <v>-1.6940195980030823E-4</v>
      </c>
      <c r="F98" s="18">
        <v>4840.6001470000001</v>
      </c>
      <c r="G98" s="24">
        <f t="shared" si="28"/>
        <v>-5.6577759415585456E-4</v>
      </c>
      <c r="H98" s="18">
        <v>3691.3531440000002</v>
      </c>
      <c r="I98" s="24">
        <f t="shared" si="29"/>
        <v>-2.0168735424691733E-6</v>
      </c>
      <c r="J98" s="19">
        <f>VLOOKUP(A98,ECOPETROL!$M$3:$N$122,2)</f>
        <v>4080</v>
      </c>
      <c r="K98" s="23">
        <f t="shared" si="21"/>
        <v>4.5120435280469641E-2</v>
      </c>
      <c r="L98" s="21">
        <f>VLOOKUP(A98,EXITO!$M$3:$N$122,2)</f>
        <v>32000</v>
      </c>
      <c r="M98" s="23">
        <f t="shared" si="22"/>
        <v>3.8221212820197671E-2</v>
      </c>
      <c r="N98" s="21">
        <f>VLOOKUP(A98,ISAGEN!$M$3:$N$122,2)</f>
        <v>2575</v>
      </c>
      <c r="O98" s="23">
        <f t="shared" si="23"/>
        <v>3.5576874567107432E-2</v>
      </c>
      <c r="P98" s="21">
        <f>VLOOKUP(A98,'GRUPO AVAL'!$M$3:$N$122,2)</f>
        <v>1355</v>
      </c>
      <c r="Q98" s="23">
        <f t="shared" si="24"/>
        <v>3.6968618813262026E-3</v>
      </c>
      <c r="R98" s="23">
        <f>VLOOKUP(A97,TFIT16240724!$V$2:$W$122,2)</f>
        <v>125.991</v>
      </c>
      <c r="S98">
        <f t="shared" si="25"/>
        <v>9.7384334059774959E-3</v>
      </c>
      <c r="T98">
        <f>VLOOKUP(A97,IGBC!$K$2:$L$118,2)</f>
        <v>12544.51</v>
      </c>
      <c r="U98">
        <f t="shared" si="26"/>
        <v>1.0113539066519697E-2</v>
      </c>
      <c r="W98" s="96">
        <f t="shared" si="30"/>
        <v>1.9121041446778377E-2</v>
      </c>
      <c r="X98" s="32">
        <f t="shared" si="31"/>
        <v>-1.6940195980030823E-4</v>
      </c>
      <c r="Y98" s="32">
        <f t="shared" si="32"/>
        <v>-5.6577759415585456E-4</v>
      </c>
      <c r="Z98" s="32">
        <f t="shared" si="33"/>
        <v>-2.0168735424691733E-6</v>
      </c>
      <c r="AA98" s="33">
        <f t="shared" si="34"/>
        <v>4.5120435280469641E-2</v>
      </c>
      <c r="AB98" s="33">
        <f t="shared" si="35"/>
        <v>3.8221212820197671E-2</v>
      </c>
      <c r="AC98" s="33">
        <f t="shared" si="36"/>
        <v>3.5576874567107432E-2</v>
      </c>
      <c r="AD98" s="33">
        <f t="shared" si="37"/>
        <v>3.6968618813262026E-3</v>
      </c>
      <c r="AE98">
        <f t="shared" si="38"/>
        <v>9.7384334059774959E-3</v>
      </c>
      <c r="AF98">
        <f t="shared" si="39"/>
        <v>1.0113539066519697E-2</v>
      </c>
    </row>
    <row r="99" spans="1:32" x14ac:dyDescent="0.25">
      <c r="A99" s="17">
        <v>41457</v>
      </c>
      <c r="B99" s="20">
        <v>25900</v>
      </c>
      <c r="C99" s="89">
        <f t="shared" si="20"/>
        <v>-1.9121041446778397E-2</v>
      </c>
      <c r="D99" s="18">
        <v>2952.2469609999998</v>
      </c>
      <c r="E99" s="24">
        <f t="shared" si="27"/>
        <v>2.9151742510354382E-4</v>
      </c>
      <c r="F99" s="18">
        <v>4841.9144029999998</v>
      </c>
      <c r="G99" s="24">
        <f t="shared" si="28"/>
        <v>2.7146997844088228E-4</v>
      </c>
      <c r="H99" s="18">
        <v>3692.5479110000001</v>
      </c>
      <c r="I99" s="24">
        <f t="shared" si="29"/>
        <v>3.2361403586726018E-4</v>
      </c>
      <c r="J99" s="19">
        <f>VLOOKUP(A99,ECOPETROL!$M$3:$N$122,2)</f>
        <v>4080</v>
      </c>
      <c r="K99" s="23">
        <f t="shared" si="21"/>
        <v>0</v>
      </c>
      <c r="L99" s="21">
        <f>VLOOKUP(A99,EXITO!$M$3:$N$122,2)</f>
        <v>32580</v>
      </c>
      <c r="M99" s="23">
        <f t="shared" si="22"/>
        <v>1.7962700374172472E-2</v>
      </c>
      <c r="N99" s="21">
        <f>VLOOKUP(A99,ISAGEN!$M$3:$N$122,2)</f>
        <v>2600</v>
      </c>
      <c r="O99" s="23">
        <f t="shared" si="23"/>
        <v>9.6619109117368901E-3</v>
      </c>
      <c r="P99" s="21">
        <f>VLOOKUP(A99,'GRUPO AVAL'!$M$3:$N$122,2)</f>
        <v>1355</v>
      </c>
      <c r="Q99" s="23">
        <f t="shared" si="24"/>
        <v>0</v>
      </c>
      <c r="R99" s="23">
        <f>VLOOKUP(A98,TFIT16240724!$V$2:$W$122,2)</f>
        <v>125.64700000000001</v>
      </c>
      <c r="S99">
        <f t="shared" si="25"/>
        <v>-2.7340879699417398E-3</v>
      </c>
      <c r="T99">
        <f>VLOOKUP(A98,IGBC!$K$2:$L$118,2)</f>
        <v>12543.98</v>
      </c>
      <c r="U99">
        <f t="shared" si="26"/>
        <v>-4.225045031247074E-5</v>
      </c>
      <c r="W99" s="96">
        <f t="shared" si="30"/>
        <v>-1.9121041446778397E-2</v>
      </c>
      <c r="X99" s="32">
        <f t="shared" si="31"/>
        <v>2.9151742510354382E-4</v>
      </c>
      <c r="Y99" s="32">
        <f t="shared" si="32"/>
        <v>2.7146997844088228E-4</v>
      </c>
      <c r="Z99" s="32">
        <f t="shared" si="33"/>
        <v>3.2361403586726018E-4</v>
      </c>
      <c r="AA99" s="33">
        <f t="shared" si="34"/>
        <v>0</v>
      </c>
      <c r="AB99" s="33">
        <f t="shared" si="35"/>
        <v>1.7962700374172472E-2</v>
      </c>
      <c r="AC99" s="33">
        <f t="shared" si="36"/>
        <v>9.6619109117368901E-3</v>
      </c>
      <c r="AD99" s="33">
        <f t="shared" si="37"/>
        <v>0</v>
      </c>
      <c r="AE99">
        <f t="shared" si="38"/>
        <v>-2.7340879699417398E-3</v>
      </c>
      <c r="AF99">
        <f t="shared" si="39"/>
        <v>-4.225045031247074E-5</v>
      </c>
    </row>
    <row r="100" spans="1:32" x14ac:dyDescent="0.25">
      <c r="A100" s="17">
        <v>41458</v>
      </c>
      <c r="B100" s="20">
        <v>25600</v>
      </c>
      <c r="C100" s="89">
        <f t="shared" si="20"/>
        <v>-1.165061721997525E-2</v>
      </c>
      <c r="D100" s="18">
        <v>2952.299477</v>
      </c>
      <c r="E100" s="24">
        <f t="shared" si="27"/>
        <v>1.7788326521996652E-5</v>
      </c>
      <c r="F100" s="18">
        <v>4842.103846</v>
      </c>
      <c r="G100" s="24">
        <f t="shared" si="28"/>
        <v>3.9124874644610339E-5</v>
      </c>
      <c r="H100" s="18">
        <v>3692.703559</v>
      </c>
      <c r="I100" s="24">
        <f t="shared" si="29"/>
        <v>4.2151035927622975E-5</v>
      </c>
      <c r="J100" s="19">
        <f>VLOOKUP(A100,ECOPETROL!$M$3:$N$122,2)</f>
        <v>4045</v>
      </c>
      <c r="K100" s="23">
        <f t="shared" si="21"/>
        <v>-8.6154379056152895E-3</v>
      </c>
      <c r="L100" s="21">
        <f>VLOOKUP(A100,EXITO!$M$3:$N$122,2)</f>
        <v>32000</v>
      </c>
      <c r="M100" s="23">
        <f t="shared" si="22"/>
        <v>-1.7962700374172479E-2</v>
      </c>
      <c r="N100" s="21">
        <f>VLOOKUP(A100,ISAGEN!$M$3:$N$122,2)</f>
        <v>2600</v>
      </c>
      <c r="O100" s="23">
        <f t="shared" si="23"/>
        <v>0</v>
      </c>
      <c r="P100" s="21">
        <f>VLOOKUP(A100,'GRUPO AVAL'!$M$3:$N$122,2)</f>
        <v>1335</v>
      </c>
      <c r="Q100" s="23">
        <f t="shared" si="24"/>
        <v>-1.4870162479451393E-2</v>
      </c>
      <c r="R100" s="23">
        <f>VLOOKUP(A99,TFIT16240724!$V$2:$W$122,2)</f>
        <v>124.92700000000001</v>
      </c>
      <c r="S100">
        <f t="shared" si="25"/>
        <v>-5.7468211510859971E-3</v>
      </c>
      <c r="T100">
        <f>VLOOKUP(A99,IGBC!$K$2:$L$118,2)</f>
        <v>12828.49</v>
      </c>
      <c r="U100">
        <f t="shared" si="26"/>
        <v>2.2427609574916855E-2</v>
      </c>
      <c r="W100" s="96">
        <f t="shared" si="30"/>
        <v>-1.165061721997525E-2</v>
      </c>
      <c r="X100" s="32">
        <f t="shared" si="31"/>
        <v>1.7788326521996652E-5</v>
      </c>
      <c r="Y100" s="32">
        <f t="shared" si="32"/>
        <v>3.9124874644610339E-5</v>
      </c>
      <c r="Z100" s="32">
        <f t="shared" si="33"/>
        <v>4.2151035927622975E-5</v>
      </c>
      <c r="AA100" s="33">
        <f t="shared" si="34"/>
        <v>-8.6154379056152895E-3</v>
      </c>
      <c r="AB100" s="33">
        <f t="shared" si="35"/>
        <v>-1.7962700374172479E-2</v>
      </c>
      <c r="AC100" s="33">
        <f t="shared" si="36"/>
        <v>0</v>
      </c>
      <c r="AD100" s="33">
        <f t="shared" si="37"/>
        <v>-1.4870162479451393E-2</v>
      </c>
      <c r="AE100">
        <f t="shared" si="38"/>
        <v>-5.7468211510859971E-3</v>
      </c>
      <c r="AF100">
        <f t="shared" si="39"/>
        <v>2.2427609574916855E-2</v>
      </c>
    </row>
    <row r="101" spans="1:32" x14ac:dyDescent="0.25">
      <c r="A101" s="17">
        <v>41459</v>
      </c>
      <c r="B101" s="20">
        <v>25560</v>
      </c>
      <c r="C101" s="89">
        <f t="shared" si="20"/>
        <v>-1.5637219761827587E-3</v>
      </c>
      <c r="D101" s="18">
        <v>2952.313709</v>
      </c>
      <c r="E101" s="24">
        <f t="shared" si="27"/>
        <v>4.8206375427820902E-6</v>
      </c>
      <c r="F101" s="18">
        <v>4840.5343640000001</v>
      </c>
      <c r="G101" s="24">
        <f t="shared" si="28"/>
        <v>-3.2418478924981929E-4</v>
      </c>
      <c r="H101" s="18">
        <v>3692.9737420000001</v>
      </c>
      <c r="I101" s="24">
        <f t="shared" si="29"/>
        <v>7.3164041457407297E-5</v>
      </c>
      <c r="J101" s="19">
        <f>VLOOKUP(A101,ECOPETROL!$M$3:$N$122,2)</f>
        <v>4100</v>
      </c>
      <c r="K101" s="23">
        <f t="shared" si="21"/>
        <v>1.3505423199807191E-2</v>
      </c>
      <c r="L101" s="21">
        <f>VLOOKUP(A101,EXITO!$M$3:$N$122,2)</f>
        <v>31100</v>
      </c>
      <c r="M101" s="23">
        <f t="shared" si="22"/>
        <v>-2.8528083614538052E-2</v>
      </c>
      <c r="N101" s="21">
        <f>VLOOKUP(A101,ISAGEN!$M$3:$N$122,2)</f>
        <v>2605</v>
      </c>
      <c r="O101" s="23">
        <f t="shared" si="23"/>
        <v>1.9212301778938723E-3</v>
      </c>
      <c r="P101" s="21">
        <f>VLOOKUP(A101,'GRUPO AVAL'!$M$3:$N$122,2)</f>
        <v>1335</v>
      </c>
      <c r="Q101" s="23">
        <f t="shared" si="24"/>
        <v>0</v>
      </c>
      <c r="R101" s="23">
        <f>VLOOKUP(A100,TFIT16240724!$V$2:$W$122,2)</f>
        <v>124.746</v>
      </c>
      <c r="S101">
        <f t="shared" si="25"/>
        <v>-1.4498967185734622E-3</v>
      </c>
      <c r="T101">
        <f>VLOOKUP(A100,IGBC!$K$2:$L$118,2)</f>
        <v>12742.77</v>
      </c>
      <c r="U101">
        <f t="shared" si="26"/>
        <v>-6.7044268516977864E-3</v>
      </c>
      <c r="W101" s="96">
        <f t="shared" si="30"/>
        <v>-1.5637219761827587E-3</v>
      </c>
      <c r="X101" s="32">
        <f t="shared" si="31"/>
        <v>4.8206375427820902E-6</v>
      </c>
      <c r="Y101" s="32">
        <f t="shared" si="32"/>
        <v>-3.2418478924981929E-4</v>
      </c>
      <c r="Z101" s="32">
        <f t="shared" si="33"/>
        <v>7.3164041457407297E-5</v>
      </c>
      <c r="AA101" s="33">
        <f t="shared" si="34"/>
        <v>1.3505423199807191E-2</v>
      </c>
      <c r="AB101" s="33">
        <f t="shared" si="35"/>
        <v>-2.8528083614538052E-2</v>
      </c>
      <c r="AC101" s="33">
        <f t="shared" si="36"/>
        <v>1.9212301778938723E-3</v>
      </c>
      <c r="AD101" s="33">
        <f t="shared" si="37"/>
        <v>0</v>
      </c>
      <c r="AE101">
        <f t="shared" si="38"/>
        <v>-1.4498967185734622E-3</v>
      </c>
      <c r="AF101">
        <f t="shared" si="39"/>
        <v>-6.7044268516977864E-3</v>
      </c>
    </row>
    <row r="102" spans="1:32" x14ac:dyDescent="0.25">
      <c r="A102" s="17">
        <v>41460</v>
      </c>
      <c r="B102" s="20">
        <v>25640</v>
      </c>
      <c r="C102" s="89">
        <f t="shared" si="20"/>
        <v>3.1250025431352807E-3</v>
      </c>
      <c r="D102" s="18">
        <v>2951.8848159999998</v>
      </c>
      <c r="E102" s="24">
        <f t="shared" si="27"/>
        <v>-1.4528407164451896E-4</v>
      </c>
      <c r="F102" s="18">
        <v>4840.0065070000001</v>
      </c>
      <c r="G102" s="24">
        <f t="shared" si="28"/>
        <v>-1.0905527026999026E-4</v>
      </c>
      <c r="H102" s="18">
        <v>3693.0930349999999</v>
      </c>
      <c r="I102" s="24">
        <f t="shared" si="29"/>
        <v>3.2302172079278937E-5</v>
      </c>
      <c r="J102" s="19">
        <f>VLOOKUP(A102,ECOPETROL!$M$3:$N$122,2)</f>
        <v>4035</v>
      </c>
      <c r="K102" s="23">
        <f t="shared" si="21"/>
        <v>-1.5980671988350015E-2</v>
      </c>
      <c r="L102" s="21">
        <f>VLOOKUP(A102,EXITO!$M$3:$N$122,2)</f>
        <v>31300</v>
      </c>
      <c r="M102" s="23">
        <f t="shared" si="22"/>
        <v>6.4102783609190188E-3</v>
      </c>
      <c r="N102" s="21">
        <f>VLOOKUP(A102,ISAGEN!$M$3:$N$122,2)</f>
        <v>2585</v>
      </c>
      <c r="O102" s="23">
        <f t="shared" si="23"/>
        <v>-7.7071672449377784E-3</v>
      </c>
      <c r="P102" s="21">
        <f>VLOOKUP(A102,'GRUPO AVAL'!$M$3:$N$122,2)</f>
        <v>1320</v>
      </c>
      <c r="Q102" s="23">
        <f t="shared" si="24"/>
        <v>-1.1299555253933394E-2</v>
      </c>
      <c r="R102" s="23">
        <f>VLOOKUP(A101,TFIT16240724!$V$2:$W$122,2)</f>
        <v>124.92</v>
      </c>
      <c r="S102">
        <f t="shared" si="25"/>
        <v>1.3938624255714648E-3</v>
      </c>
      <c r="T102">
        <f>VLOOKUP(A101,IGBC!$K$2:$L$118,2)</f>
        <v>12673.21</v>
      </c>
      <c r="U102">
        <f t="shared" si="26"/>
        <v>-5.473735317572349E-3</v>
      </c>
      <c r="W102" s="96">
        <f t="shared" si="30"/>
        <v>3.1250025431352807E-3</v>
      </c>
      <c r="X102" s="32">
        <f t="shared" si="31"/>
        <v>-1.4528407164451896E-4</v>
      </c>
      <c r="Y102" s="32">
        <f t="shared" si="32"/>
        <v>-1.0905527026999026E-4</v>
      </c>
      <c r="Z102" s="32">
        <f t="shared" si="33"/>
        <v>3.2302172079278937E-5</v>
      </c>
      <c r="AA102" s="33">
        <f t="shared" si="34"/>
        <v>-1.5980671988350015E-2</v>
      </c>
      <c r="AB102" s="33">
        <f t="shared" si="35"/>
        <v>6.4102783609190188E-3</v>
      </c>
      <c r="AC102" s="33">
        <f t="shared" si="36"/>
        <v>-7.7071672449377784E-3</v>
      </c>
      <c r="AD102" s="33">
        <f t="shared" si="37"/>
        <v>-1.1299555253933394E-2</v>
      </c>
      <c r="AE102">
        <f t="shared" si="38"/>
        <v>1.3938624255714648E-3</v>
      </c>
      <c r="AF102">
        <f t="shared" si="39"/>
        <v>-5.473735317572349E-3</v>
      </c>
    </row>
    <row r="103" spans="1:32" x14ac:dyDescent="0.25">
      <c r="A103" s="17">
        <v>41463</v>
      </c>
      <c r="B103" s="20">
        <v>25400</v>
      </c>
      <c r="C103" s="89">
        <f t="shared" si="20"/>
        <v>-9.404458027978407E-3</v>
      </c>
      <c r="D103" s="18">
        <v>2952.5402800000002</v>
      </c>
      <c r="E103" s="24">
        <f t="shared" si="27"/>
        <v>2.2202466524196701E-4</v>
      </c>
      <c r="F103" s="18">
        <v>4840.6843410000001</v>
      </c>
      <c r="G103" s="24">
        <f t="shared" si="28"/>
        <v>1.4003835299574444E-4</v>
      </c>
      <c r="H103" s="18">
        <v>3692.0371460000001</v>
      </c>
      <c r="I103" s="24">
        <f t="shared" si="29"/>
        <v>-2.8595000529879031E-4</v>
      </c>
      <c r="J103" s="19">
        <f>VLOOKUP(A103,ECOPETROL!$M$3:$N$122,2)</f>
        <v>4010</v>
      </c>
      <c r="K103" s="23">
        <f t="shared" si="21"/>
        <v>-6.2150604034342848E-3</v>
      </c>
      <c r="L103" s="21">
        <f>VLOOKUP(A103,EXITO!$M$3:$N$122,2)</f>
        <v>31640</v>
      </c>
      <c r="M103" s="23">
        <f t="shared" si="22"/>
        <v>1.080404535334549E-2</v>
      </c>
      <c r="N103" s="21">
        <f>VLOOKUP(A103,ISAGEN!$M$3:$N$122,2)</f>
        <v>2570</v>
      </c>
      <c r="O103" s="23">
        <f t="shared" si="23"/>
        <v>-5.8196090532640415E-3</v>
      </c>
      <c r="P103" s="21">
        <f>VLOOKUP(A103,'GRUPO AVAL'!$M$3:$N$122,2)</f>
        <v>1320</v>
      </c>
      <c r="Q103" s="23">
        <f t="shared" si="24"/>
        <v>0</v>
      </c>
      <c r="R103" s="23">
        <f>VLOOKUP(A102,TFIT16240724!$V$2:$W$122,2)</f>
        <v>123.44499999999999</v>
      </c>
      <c r="S103">
        <f t="shared" si="25"/>
        <v>-1.1877819671549279E-2</v>
      </c>
      <c r="T103">
        <f>VLOOKUP(A102,IGBC!$K$2:$L$118,2)</f>
        <v>12727.99</v>
      </c>
      <c r="U103">
        <f t="shared" si="26"/>
        <v>4.3131887411142931E-3</v>
      </c>
      <c r="W103" s="96">
        <f t="shared" si="30"/>
        <v>-9.404458027978407E-3</v>
      </c>
      <c r="X103" s="32">
        <f t="shared" si="31"/>
        <v>2.2202466524196701E-4</v>
      </c>
      <c r="Y103" s="32">
        <f t="shared" si="32"/>
        <v>1.4003835299574444E-4</v>
      </c>
      <c r="Z103" s="32">
        <f t="shared" si="33"/>
        <v>-2.8595000529879031E-4</v>
      </c>
      <c r="AA103" s="33">
        <f t="shared" si="34"/>
        <v>-6.2150604034342848E-3</v>
      </c>
      <c r="AB103" s="33">
        <f t="shared" si="35"/>
        <v>1.080404535334549E-2</v>
      </c>
      <c r="AC103" s="33">
        <f t="shared" si="36"/>
        <v>-5.8196090532640415E-3</v>
      </c>
      <c r="AD103" s="33">
        <f t="shared" si="37"/>
        <v>0</v>
      </c>
      <c r="AE103">
        <f t="shared" si="38"/>
        <v>-1.1877819671549279E-2</v>
      </c>
      <c r="AF103">
        <f t="shared" si="39"/>
        <v>4.3131887411142931E-3</v>
      </c>
    </row>
    <row r="104" spans="1:32" x14ac:dyDescent="0.25">
      <c r="A104" s="17">
        <v>41464</v>
      </c>
      <c r="B104" s="20">
        <v>25420</v>
      </c>
      <c r="C104" s="89">
        <f t="shared" si="20"/>
        <v>7.8709173681700256E-4</v>
      </c>
      <c r="D104" s="18">
        <v>2952.7536239999999</v>
      </c>
      <c r="E104" s="24">
        <f t="shared" si="27"/>
        <v>7.2255167502442437E-5</v>
      </c>
      <c r="F104" s="18">
        <v>4841.6654470000003</v>
      </c>
      <c r="G104" s="24">
        <f t="shared" si="28"/>
        <v>2.026586572144468E-4</v>
      </c>
      <c r="H104" s="18">
        <v>3692.3206639999999</v>
      </c>
      <c r="I104" s="24">
        <f t="shared" si="29"/>
        <v>7.678880342315534E-5</v>
      </c>
      <c r="J104" s="19">
        <f>VLOOKUP(A104,ECOPETROL!$M$3:$N$122,2)</f>
        <v>3955</v>
      </c>
      <c r="K104" s="23">
        <f t="shared" si="21"/>
        <v>-1.3810640098860599E-2</v>
      </c>
      <c r="L104" s="21">
        <f>VLOOKUP(A104,EXITO!$M$3:$N$122,2)</f>
        <v>31400</v>
      </c>
      <c r="M104" s="23">
        <f t="shared" si="22"/>
        <v>-7.6142499852454052E-3</v>
      </c>
      <c r="N104" s="21">
        <f>VLOOKUP(A104,ISAGEN!$M$3:$N$122,2)</f>
        <v>2505</v>
      </c>
      <c r="O104" s="23">
        <f t="shared" si="23"/>
        <v>-2.561716437030033E-2</v>
      </c>
      <c r="P104" s="21">
        <f>VLOOKUP(A104,'GRUPO AVAL'!$M$3:$N$122,2)</f>
        <v>1315</v>
      </c>
      <c r="Q104" s="23">
        <f t="shared" si="24"/>
        <v>-3.7950709685516094E-3</v>
      </c>
      <c r="R104" s="23">
        <f>VLOOKUP(A103,TFIT16240724!$V$2:$W$122,2)</f>
        <v>123.892</v>
      </c>
      <c r="S104">
        <f t="shared" si="25"/>
        <v>3.6145056069907867E-3</v>
      </c>
      <c r="T104">
        <f>VLOOKUP(A103,IGBC!$K$2:$L$118,2)</f>
        <v>12628.16</v>
      </c>
      <c r="U104">
        <f t="shared" si="26"/>
        <v>-7.8742644937359208E-3</v>
      </c>
      <c r="W104" s="96">
        <f t="shared" si="30"/>
        <v>7.8709173681700256E-4</v>
      </c>
      <c r="X104" s="32">
        <f t="shared" si="31"/>
        <v>7.2255167502442437E-5</v>
      </c>
      <c r="Y104" s="32">
        <f t="shared" si="32"/>
        <v>2.026586572144468E-4</v>
      </c>
      <c r="Z104" s="32">
        <f t="shared" si="33"/>
        <v>7.678880342315534E-5</v>
      </c>
      <c r="AA104" s="33">
        <f t="shared" si="34"/>
        <v>-1.3810640098860599E-2</v>
      </c>
      <c r="AB104" s="33">
        <f t="shared" si="35"/>
        <v>-7.6142499852454052E-3</v>
      </c>
      <c r="AC104" s="33">
        <f t="shared" si="36"/>
        <v>-2.561716437030033E-2</v>
      </c>
      <c r="AD104" s="33">
        <f t="shared" si="37"/>
        <v>-3.7950709685516094E-3</v>
      </c>
      <c r="AE104">
        <f t="shared" si="38"/>
        <v>3.6145056069907867E-3</v>
      </c>
      <c r="AF104">
        <f t="shared" si="39"/>
        <v>-7.8742644937359208E-3</v>
      </c>
    </row>
    <row r="105" spans="1:32" x14ac:dyDescent="0.25">
      <c r="A105" s="17">
        <v>41465</v>
      </c>
      <c r="B105" s="20">
        <v>24980</v>
      </c>
      <c r="C105" s="89">
        <f t="shared" si="20"/>
        <v>-1.7460761063876395E-2</v>
      </c>
      <c r="D105" s="18">
        <v>2952.9628309999998</v>
      </c>
      <c r="E105" s="24">
        <f t="shared" si="27"/>
        <v>7.0848982229779862E-5</v>
      </c>
      <c r="F105" s="18">
        <v>4842.2482870000003</v>
      </c>
      <c r="G105" s="24">
        <f t="shared" si="28"/>
        <v>1.2037281964990323E-4</v>
      </c>
      <c r="H105" s="18">
        <v>3692.5279660000001</v>
      </c>
      <c r="I105" s="24">
        <f t="shared" si="29"/>
        <v>5.6142518402436116E-5</v>
      </c>
      <c r="J105" s="19">
        <f>VLOOKUP(A105,ECOPETROL!$M$3:$N$122,2)</f>
        <v>3875</v>
      </c>
      <c r="K105" s="23">
        <f t="shared" si="21"/>
        <v>-2.0434938414306894E-2</v>
      </c>
      <c r="L105" s="21">
        <f>VLOOKUP(A105,EXITO!$M$3:$N$122,2)</f>
        <v>30900</v>
      </c>
      <c r="M105" s="23">
        <f t="shared" si="22"/>
        <v>-1.6051709010507901E-2</v>
      </c>
      <c r="N105" s="21">
        <f>VLOOKUP(A105,ISAGEN!$M$3:$N$122,2)</f>
        <v>2535</v>
      </c>
      <c r="O105" s="23">
        <f t="shared" si="23"/>
        <v>1.1904902506318458E-2</v>
      </c>
      <c r="P105" s="21">
        <f>VLOOKUP(A105,'GRUPO AVAL'!$M$3:$N$122,2)</f>
        <v>1310</v>
      </c>
      <c r="Q105" s="23">
        <f t="shared" si="24"/>
        <v>-3.8095284166677302E-3</v>
      </c>
      <c r="R105" s="23">
        <f>VLOOKUP(A104,TFIT16240724!$V$2:$W$122,2)</f>
        <v>124.461</v>
      </c>
      <c r="S105">
        <f t="shared" si="25"/>
        <v>4.5821954684212929E-3</v>
      </c>
      <c r="T105">
        <f>VLOOKUP(A104,IGBC!$K$2:$L$118,2)</f>
        <v>12603.91</v>
      </c>
      <c r="U105">
        <f t="shared" si="26"/>
        <v>-1.9221575928056148E-3</v>
      </c>
      <c r="W105" s="96">
        <f t="shared" si="30"/>
        <v>-1.7460761063876395E-2</v>
      </c>
      <c r="X105" s="32">
        <f t="shared" si="31"/>
        <v>7.0848982229779862E-5</v>
      </c>
      <c r="Y105" s="32">
        <f t="shared" si="32"/>
        <v>1.2037281964990323E-4</v>
      </c>
      <c r="Z105" s="32">
        <f t="shared" si="33"/>
        <v>5.6142518402436116E-5</v>
      </c>
      <c r="AA105" s="33">
        <f t="shared" si="34"/>
        <v>-2.0434938414306894E-2</v>
      </c>
      <c r="AB105" s="33">
        <f t="shared" si="35"/>
        <v>-1.6051709010507901E-2</v>
      </c>
      <c r="AC105" s="33">
        <f t="shared" si="36"/>
        <v>1.1904902506318458E-2</v>
      </c>
      <c r="AD105" s="33">
        <f t="shared" si="37"/>
        <v>-3.8095284166677302E-3</v>
      </c>
      <c r="AE105">
        <f t="shared" si="38"/>
        <v>4.5821954684212929E-3</v>
      </c>
      <c r="AF105">
        <f t="shared" si="39"/>
        <v>-1.9221575928056148E-3</v>
      </c>
    </row>
    <row r="106" spans="1:32" x14ac:dyDescent="0.25">
      <c r="A106" s="17">
        <v>41466</v>
      </c>
      <c r="B106" s="20">
        <v>24780</v>
      </c>
      <c r="C106" s="89">
        <f t="shared" si="20"/>
        <v>-8.0386284964351733E-3</v>
      </c>
      <c r="D106" s="18">
        <v>2953.337939</v>
      </c>
      <c r="E106" s="24">
        <f t="shared" si="27"/>
        <v>1.2701960672566575E-4</v>
      </c>
      <c r="F106" s="18">
        <v>4844.5598259999997</v>
      </c>
      <c r="G106" s="24">
        <f t="shared" si="28"/>
        <v>4.7725504973571094E-4</v>
      </c>
      <c r="H106" s="18">
        <v>3692.869976</v>
      </c>
      <c r="I106" s="24">
        <f t="shared" si="29"/>
        <v>9.2617893559797672E-5</v>
      </c>
      <c r="J106" s="19">
        <f>VLOOKUP(A106,ECOPETROL!$M$3:$N$122,2)</f>
        <v>4050</v>
      </c>
      <c r="K106" s="23">
        <f t="shared" si="21"/>
        <v>4.4171218313137459E-2</v>
      </c>
      <c r="L106" s="21">
        <f>VLOOKUP(A106,EXITO!$M$3:$N$122,2)</f>
        <v>31900</v>
      </c>
      <c r="M106" s="23">
        <f t="shared" si="22"/>
        <v>3.184982588709917E-2</v>
      </c>
      <c r="N106" s="21">
        <f>VLOOKUP(A106,ISAGEN!$M$3:$N$122,2)</f>
        <v>2525</v>
      </c>
      <c r="O106" s="23">
        <f t="shared" si="23"/>
        <v>-3.9525743158233583E-3</v>
      </c>
      <c r="P106" s="21">
        <f>VLOOKUP(A106,'GRUPO AVAL'!$M$3:$N$122,2)</f>
        <v>1305</v>
      </c>
      <c r="Q106" s="23">
        <f t="shared" si="24"/>
        <v>-3.8240964384033942E-3</v>
      </c>
      <c r="R106" s="23">
        <f>VLOOKUP(A105,TFIT16240724!$V$2:$W$122,2)</f>
        <v>125.122</v>
      </c>
      <c r="S106">
        <f t="shared" si="25"/>
        <v>5.296847505238401E-3</v>
      </c>
      <c r="T106">
        <f>VLOOKUP(A105,IGBC!$K$2:$L$118,2)</f>
        <v>12545.58</v>
      </c>
      <c r="U106">
        <f t="shared" si="26"/>
        <v>-4.6386709704107527E-3</v>
      </c>
      <c r="W106" s="96">
        <f t="shared" si="30"/>
        <v>-8.0386284964351733E-3</v>
      </c>
      <c r="X106" s="32">
        <f t="shared" si="31"/>
        <v>1.2701960672566575E-4</v>
      </c>
      <c r="Y106" s="32">
        <f t="shared" si="32"/>
        <v>4.7725504973571094E-4</v>
      </c>
      <c r="Z106" s="32">
        <f t="shared" si="33"/>
        <v>9.2617893559797672E-5</v>
      </c>
      <c r="AA106" s="33">
        <f t="shared" si="34"/>
        <v>4.4171218313137459E-2</v>
      </c>
      <c r="AB106" s="33">
        <f t="shared" si="35"/>
        <v>3.184982588709917E-2</v>
      </c>
      <c r="AC106" s="33">
        <f t="shared" si="36"/>
        <v>-3.9525743158233583E-3</v>
      </c>
      <c r="AD106" s="33">
        <f t="shared" si="37"/>
        <v>-3.8240964384033942E-3</v>
      </c>
      <c r="AE106">
        <f t="shared" si="38"/>
        <v>5.296847505238401E-3</v>
      </c>
      <c r="AF106">
        <f t="shared" si="39"/>
        <v>-4.6386709704107527E-3</v>
      </c>
    </row>
    <row r="107" spans="1:32" x14ac:dyDescent="0.25">
      <c r="A107" s="17">
        <v>41467</v>
      </c>
      <c r="B107" s="20">
        <v>25000</v>
      </c>
      <c r="C107" s="89">
        <f t="shared" si="20"/>
        <v>8.8389486672044524E-3</v>
      </c>
      <c r="D107" s="18">
        <v>2953.6583519999999</v>
      </c>
      <c r="E107" s="24">
        <f t="shared" si="27"/>
        <v>1.0848593245355814E-4</v>
      </c>
      <c r="F107" s="18">
        <v>4844.9576390000002</v>
      </c>
      <c r="G107" s="24">
        <f t="shared" si="28"/>
        <v>8.2112035333174364E-5</v>
      </c>
      <c r="H107" s="18">
        <v>3692.1651270000002</v>
      </c>
      <c r="I107" s="24">
        <f t="shared" si="29"/>
        <v>-1.9088575539841926E-4</v>
      </c>
      <c r="J107" s="19">
        <f>VLOOKUP(A107,ECOPETROL!$M$3:$N$122,2)</f>
        <v>4060</v>
      </c>
      <c r="K107" s="23">
        <f t="shared" si="21"/>
        <v>2.4660924951934683E-3</v>
      </c>
      <c r="L107" s="21">
        <f>VLOOKUP(A107,EXITO!$M$3:$N$122,2)</f>
        <v>31960</v>
      </c>
      <c r="M107" s="23">
        <f t="shared" si="22"/>
        <v>1.879111107274974E-3</v>
      </c>
      <c r="N107" s="21">
        <f>VLOOKUP(A107,ISAGEN!$M$3:$N$122,2)</f>
        <v>2540</v>
      </c>
      <c r="O107" s="23">
        <f t="shared" si="23"/>
        <v>5.9230183031220712E-3</v>
      </c>
      <c r="P107" s="21">
        <f>VLOOKUP(A107,'GRUPO AVAL'!$M$3:$N$122,2)</f>
        <v>1310</v>
      </c>
      <c r="Q107" s="23">
        <f t="shared" si="24"/>
        <v>3.8240964384034758E-3</v>
      </c>
      <c r="R107" s="23">
        <f>VLOOKUP(A106,TFIT16240724!$V$2:$W$122,2)</f>
        <v>127.872</v>
      </c>
      <c r="S107">
        <f t="shared" si="25"/>
        <v>2.1740502262054519E-2</v>
      </c>
      <c r="T107">
        <f>VLOOKUP(A106,IGBC!$K$2:$L$118,2)</f>
        <v>12354.83</v>
      </c>
      <c r="U107">
        <f t="shared" si="26"/>
        <v>-1.5321332574418698E-2</v>
      </c>
      <c r="W107" s="96">
        <f t="shared" si="30"/>
        <v>8.8389486672044524E-3</v>
      </c>
      <c r="X107" s="32">
        <f t="shared" si="31"/>
        <v>1.0848593245355814E-4</v>
      </c>
      <c r="Y107" s="32">
        <f t="shared" si="32"/>
        <v>8.2112035333174364E-5</v>
      </c>
      <c r="Z107" s="32">
        <f t="shared" si="33"/>
        <v>-1.9088575539841926E-4</v>
      </c>
      <c r="AA107" s="33">
        <f t="shared" si="34"/>
        <v>2.4660924951934683E-3</v>
      </c>
      <c r="AB107" s="33">
        <f t="shared" si="35"/>
        <v>1.879111107274974E-3</v>
      </c>
      <c r="AC107" s="33">
        <f t="shared" si="36"/>
        <v>5.9230183031220712E-3</v>
      </c>
      <c r="AD107" s="33">
        <f t="shared" si="37"/>
        <v>3.8240964384034758E-3</v>
      </c>
      <c r="AE107">
        <f t="shared" si="38"/>
        <v>2.1740502262054519E-2</v>
      </c>
      <c r="AF107">
        <f t="shared" si="39"/>
        <v>-1.5321332574418698E-2</v>
      </c>
    </row>
    <row r="108" spans="1:32" x14ac:dyDescent="0.25">
      <c r="A108" s="17">
        <v>41470</v>
      </c>
      <c r="B108" s="20">
        <v>25600</v>
      </c>
      <c r="C108" s="89">
        <f t="shared" si="20"/>
        <v>2.3716526617316065E-2</v>
      </c>
      <c r="D108" s="18">
        <v>2954.5573899999999</v>
      </c>
      <c r="E108" s="24">
        <f t="shared" si="27"/>
        <v>3.0433486053942234E-4</v>
      </c>
      <c r="F108" s="18">
        <v>4846.753506</v>
      </c>
      <c r="G108" s="24">
        <f t="shared" si="28"/>
        <v>3.7059854419619481E-4</v>
      </c>
      <c r="H108" s="18">
        <v>3693.0680560000001</v>
      </c>
      <c r="I108" s="24">
        <f t="shared" si="29"/>
        <v>2.4452281522475034E-4</v>
      </c>
      <c r="J108" s="19">
        <f>VLOOKUP(A108,ECOPETROL!$M$3:$N$122,2)</f>
        <v>4140</v>
      </c>
      <c r="K108" s="23">
        <f t="shared" si="21"/>
        <v>1.9512814223581719E-2</v>
      </c>
      <c r="L108" s="21">
        <f>VLOOKUP(A108,EXITO!$M$3:$N$122,2)</f>
        <v>32680</v>
      </c>
      <c r="M108" s="23">
        <f t="shared" si="22"/>
        <v>2.2278149093728185E-2</v>
      </c>
      <c r="N108" s="21">
        <f>VLOOKUP(A108,ISAGEN!$M$3:$N$122,2)</f>
        <v>2610</v>
      </c>
      <c r="O108" s="23">
        <f t="shared" si="23"/>
        <v>2.7186140304156781E-2</v>
      </c>
      <c r="P108" s="21">
        <f>VLOOKUP(A108,'GRUPO AVAL'!$M$3:$N$122,2)</f>
        <v>1330</v>
      </c>
      <c r="Q108" s="23">
        <f t="shared" si="24"/>
        <v>1.5151805020602246E-2</v>
      </c>
      <c r="R108" s="23">
        <f>VLOOKUP(A107,TFIT16240724!$V$2:$W$122,2)</f>
        <v>128.041</v>
      </c>
      <c r="S108">
        <f t="shared" si="25"/>
        <v>1.3207615444868577E-3</v>
      </c>
      <c r="T108">
        <f>VLOOKUP(A107,IGBC!$K$2:$L$118,2)</f>
        <v>12664.28</v>
      </c>
      <c r="U108">
        <f t="shared" si="26"/>
        <v>2.4738352517752187E-2</v>
      </c>
      <c r="W108" s="96">
        <f t="shared" si="30"/>
        <v>2.3716526617316065E-2</v>
      </c>
      <c r="X108" s="32">
        <f t="shared" si="31"/>
        <v>3.0433486053942234E-4</v>
      </c>
      <c r="Y108" s="32">
        <f t="shared" si="32"/>
        <v>3.7059854419619481E-4</v>
      </c>
      <c r="Z108" s="32">
        <f t="shared" si="33"/>
        <v>2.4452281522475034E-4</v>
      </c>
      <c r="AA108" s="33">
        <f t="shared" si="34"/>
        <v>1.9512814223581719E-2</v>
      </c>
      <c r="AB108" s="33">
        <f t="shared" si="35"/>
        <v>2.2278149093728185E-2</v>
      </c>
      <c r="AC108" s="33">
        <f t="shared" si="36"/>
        <v>2.7186140304156781E-2</v>
      </c>
      <c r="AD108" s="33">
        <f t="shared" si="37"/>
        <v>1.5151805020602246E-2</v>
      </c>
      <c r="AE108">
        <f t="shared" si="38"/>
        <v>1.3207615444868577E-3</v>
      </c>
      <c r="AF108">
        <f t="shared" si="39"/>
        <v>2.4738352517752187E-2</v>
      </c>
    </row>
    <row r="109" spans="1:32" x14ac:dyDescent="0.25">
      <c r="A109" s="17">
        <v>41471</v>
      </c>
      <c r="B109" s="20">
        <v>25500</v>
      </c>
      <c r="C109" s="89">
        <f t="shared" si="20"/>
        <v>-3.9138993211363287E-3</v>
      </c>
      <c r="D109" s="18">
        <v>2954.800745</v>
      </c>
      <c r="E109" s="24">
        <f t="shared" si="27"/>
        <v>8.2362583068476268E-5</v>
      </c>
      <c r="F109" s="18">
        <v>4847.4553690000002</v>
      </c>
      <c r="G109" s="24">
        <f t="shared" si="28"/>
        <v>1.4480047011094355E-4</v>
      </c>
      <c r="H109" s="18">
        <v>3693.3556269999999</v>
      </c>
      <c r="I109" s="24">
        <f t="shared" si="29"/>
        <v>7.7864745507902019E-5</v>
      </c>
      <c r="J109" s="19">
        <f>VLOOKUP(A109,ECOPETROL!$M$3:$N$122,2)</f>
        <v>4160</v>
      </c>
      <c r="K109" s="23">
        <f t="shared" si="21"/>
        <v>4.8192864359489218E-3</v>
      </c>
      <c r="L109" s="21">
        <f>VLOOKUP(A109,EXITO!$M$3:$N$122,2)</f>
        <v>32600</v>
      </c>
      <c r="M109" s="23">
        <f t="shared" si="22"/>
        <v>-2.4509816191401849E-3</v>
      </c>
      <c r="N109" s="21">
        <f>VLOOKUP(A109,ISAGEN!$M$3:$N$122,2)</f>
        <v>2620</v>
      </c>
      <c r="O109" s="23">
        <f t="shared" si="23"/>
        <v>3.8240964384034758E-3</v>
      </c>
      <c r="P109" s="21">
        <f>VLOOKUP(A109,'GRUPO AVAL'!$M$3:$N$122,2)</f>
        <v>1330</v>
      </c>
      <c r="Q109" s="23">
        <f t="shared" si="24"/>
        <v>0</v>
      </c>
      <c r="R109" s="23">
        <f>VLOOKUP(A108,TFIT16240724!$V$2:$W$122,2)</f>
        <v>127.483</v>
      </c>
      <c r="S109">
        <f t="shared" si="25"/>
        <v>-4.3675027550519815E-3</v>
      </c>
      <c r="T109">
        <f>VLOOKUP(A108,IGBC!$K$2:$L$118,2)</f>
        <v>12844.58</v>
      </c>
      <c r="U109">
        <f t="shared" si="26"/>
        <v>1.4136500227418561E-2</v>
      </c>
      <c r="W109" s="96">
        <f t="shared" si="30"/>
        <v>-3.9138993211363287E-3</v>
      </c>
      <c r="X109" s="32">
        <f t="shared" si="31"/>
        <v>8.2362583068476268E-5</v>
      </c>
      <c r="Y109" s="32">
        <f t="shared" si="32"/>
        <v>1.4480047011094355E-4</v>
      </c>
      <c r="Z109" s="32">
        <f t="shared" si="33"/>
        <v>7.7864745507902019E-5</v>
      </c>
      <c r="AA109" s="33">
        <f t="shared" si="34"/>
        <v>4.8192864359489218E-3</v>
      </c>
      <c r="AB109" s="33">
        <f t="shared" si="35"/>
        <v>-2.4509816191401849E-3</v>
      </c>
      <c r="AC109" s="33">
        <f t="shared" si="36"/>
        <v>3.8240964384034758E-3</v>
      </c>
      <c r="AD109" s="33">
        <f t="shared" si="37"/>
        <v>0</v>
      </c>
      <c r="AE109">
        <f t="shared" si="38"/>
        <v>-4.3675027550519815E-3</v>
      </c>
      <c r="AF109">
        <f t="shared" si="39"/>
        <v>1.4136500227418561E-2</v>
      </c>
    </row>
    <row r="110" spans="1:32" x14ac:dyDescent="0.25">
      <c r="A110" s="17">
        <v>41472</v>
      </c>
      <c r="B110" s="20">
        <v>25880</v>
      </c>
      <c r="C110" s="89">
        <f t="shared" si="20"/>
        <v>1.4792017468319344E-2</v>
      </c>
      <c r="D110" s="18">
        <v>2955.0541429999998</v>
      </c>
      <c r="E110" s="24">
        <f t="shared" si="27"/>
        <v>8.5754389898779352E-5</v>
      </c>
      <c r="F110" s="18">
        <v>4844.2046520000004</v>
      </c>
      <c r="G110" s="24">
        <f t="shared" si="28"/>
        <v>-6.7082772504622969E-4</v>
      </c>
      <c r="H110" s="18">
        <v>3693.7984540000002</v>
      </c>
      <c r="I110" s="24">
        <f t="shared" si="29"/>
        <v>1.1989109626664146E-4</v>
      </c>
      <c r="J110" s="19">
        <f>VLOOKUP(A110,ECOPETROL!$M$3:$N$122,2)</f>
        <v>4235</v>
      </c>
      <c r="K110" s="23">
        <f t="shared" si="21"/>
        <v>1.78682538308459E-2</v>
      </c>
      <c r="L110" s="21">
        <f>VLOOKUP(A110,EXITO!$M$3:$N$122,2)</f>
        <v>32460</v>
      </c>
      <c r="M110" s="23">
        <f t="shared" si="22"/>
        <v>-4.3037262862167802E-3</v>
      </c>
      <c r="N110" s="21">
        <f>VLOOKUP(A110,ISAGEN!$M$3:$N$122,2)</f>
        <v>2700</v>
      </c>
      <c r="O110" s="23">
        <f t="shared" si="23"/>
        <v>3.0077455237277954E-2</v>
      </c>
      <c r="P110" s="21">
        <f>VLOOKUP(A110,'GRUPO AVAL'!$M$3:$N$122,2)</f>
        <v>1355</v>
      </c>
      <c r="Q110" s="23">
        <f t="shared" si="24"/>
        <v>1.862251209800185E-2</v>
      </c>
      <c r="R110" s="23">
        <f>VLOOKUP(A109,TFIT16240724!$V$2:$W$122,2)</f>
        <v>127.971</v>
      </c>
      <c r="S110">
        <f t="shared" si="25"/>
        <v>3.820653374988282E-3</v>
      </c>
      <c r="T110">
        <f>VLOOKUP(A109,IGBC!$K$2:$L$118,2)</f>
        <v>13048.22</v>
      </c>
      <c r="U110">
        <f t="shared" si="26"/>
        <v>1.5729793518565915E-2</v>
      </c>
      <c r="W110" s="96">
        <f t="shared" si="30"/>
        <v>1.4792017468319344E-2</v>
      </c>
      <c r="X110" s="32">
        <f t="shared" si="31"/>
        <v>8.5754389898779352E-5</v>
      </c>
      <c r="Y110" s="32">
        <f t="shared" si="32"/>
        <v>-6.7082772504622969E-4</v>
      </c>
      <c r="Z110" s="32">
        <f t="shared" si="33"/>
        <v>1.1989109626664146E-4</v>
      </c>
      <c r="AA110" s="33">
        <f t="shared" si="34"/>
        <v>1.78682538308459E-2</v>
      </c>
      <c r="AB110" s="33">
        <f t="shared" si="35"/>
        <v>-4.3037262862167802E-3</v>
      </c>
      <c r="AC110" s="33">
        <f t="shared" si="36"/>
        <v>3.0077455237277954E-2</v>
      </c>
      <c r="AD110" s="33">
        <f t="shared" si="37"/>
        <v>1.862251209800185E-2</v>
      </c>
      <c r="AE110">
        <f t="shared" si="38"/>
        <v>3.820653374988282E-3</v>
      </c>
      <c r="AF110">
        <f t="shared" si="39"/>
        <v>1.5729793518565915E-2</v>
      </c>
    </row>
    <row r="111" spans="1:32" x14ac:dyDescent="0.25">
      <c r="A111" s="17">
        <v>41473</v>
      </c>
      <c r="B111" s="20">
        <v>26500</v>
      </c>
      <c r="C111" s="89">
        <f t="shared" si="20"/>
        <v>2.367426335947681E-2</v>
      </c>
      <c r="D111" s="18">
        <v>2955.3168919999998</v>
      </c>
      <c r="E111" s="24">
        <f t="shared" si="27"/>
        <v>8.8911169406111727E-5</v>
      </c>
      <c r="F111" s="18">
        <v>4844.7968170000004</v>
      </c>
      <c r="G111" s="24">
        <f t="shared" si="28"/>
        <v>1.222344743433406E-4</v>
      </c>
      <c r="H111" s="18">
        <v>3694.2265320000001</v>
      </c>
      <c r="I111" s="24">
        <f t="shared" si="29"/>
        <v>1.1588428606832534E-4</v>
      </c>
      <c r="J111" s="19">
        <f>VLOOKUP(A111,ECOPETROL!$M$3:$N$122,2)</f>
        <v>4295</v>
      </c>
      <c r="K111" s="23">
        <f t="shared" si="21"/>
        <v>1.4068227332200962E-2</v>
      </c>
      <c r="L111" s="21">
        <f>VLOOKUP(A111,EXITO!$M$3:$N$122,2)</f>
        <v>32260</v>
      </c>
      <c r="M111" s="23">
        <f t="shared" si="22"/>
        <v>-6.1804893893823553E-3</v>
      </c>
      <c r="N111" s="21">
        <f>VLOOKUP(A111,ISAGEN!$M$3:$N$122,2)</f>
        <v>2690</v>
      </c>
      <c r="O111" s="23">
        <f t="shared" si="23"/>
        <v>-3.7105793965356015E-3</v>
      </c>
      <c r="P111" s="21">
        <f>VLOOKUP(A111,'GRUPO AVAL'!$M$3:$N$122,2)</f>
        <v>1370</v>
      </c>
      <c r="Q111" s="23">
        <f t="shared" si="24"/>
        <v>1.1009285508369396E-2</v>
      </c>
      <c r="R111" s="23">
        <f>VLOOKUP(A110,TFIT16240724!$V$2:$W$122,2)</f>
        <v>128.06899999999999</v>
      </c>
      <c r="S111">
        <f t="shared" si="25"/>
        <v>7.6550542716482596E-4</v>
      </c>
      <c r="T111">
        <f>VLOOKUP(A110,IGBC!$K$2:$L$118,2)</f>
        <v>13119.05</v>
      </c>
      <c r="U111">
        <f t="shared" si="26"/>
        <v>5.4136463595803779E-3</v>
      </c>
      <c r="W111" s="96">
        <f t="shared" si="30"/>
        <v>2.367426335947681E-2</v>
      </c>
      <c r="X111" s="32">
        <f t="shared" si="31"/>
        <v>8.8911169406111727E-5</v>
      </c>
      <c r="Y111" s="32">
        <f t="shared" si="32"/>
        <v>1.222344743433406E-4</v>
      </c>
      <c r="Z111" s="32">
        <f t="shared" si="33"/>
        <v>1.1588428606832534E-4</v>
      </c>
      <c r="AA111" s="33">
        <f t="shared" si="34"/>
        <v>1.4068227332200962E-2</v>
      </c>
      <c r="AB111" s="33">
        <f t="shared" si="35"/>
        <v>-6.1804893893823553E-3</v>
      </c>
      <c r="AC111" s="33">
        <f t="shared" si="36"/>
        <v>-3.7105793965356015E-3</v>
      </c>
      <c r="AD111" s="33">
        <f t="shared" si="37"/>
        <v>1.1009285508369396E-2</v>
      </c>
      <c r="AE111">
        <f t="shared" si="38"/>
        <v>7.6550542716482596E-4</v>
      </c>
      <c r="AF111">
        <f t="shared" si="39"/>
        <v>5.4136463595803779E-3</v>
      </c>
    </row>
    <row r="112" spans="1:32" x14ac:dyDescent="0.25">
      <c r="A112" s="17">
        <v>41474</v>
      </c>
      <c r="B112" s="20">
        <v>26100</v>
      </c>
      <c r="C112" s="89">
        <f t="shared" si="20"/>
        <v>-1.5209418663528795E-2</v>
      </c>
      <c r="D112" s="18">
        <v>2955.6676210000001</v>
      </c>
      <c r="E112" s="24">
        <f t="shared" si="27"/>
        <v>1.1867024846384878E-4</v>
      </c>
      <c r="F112" s="18">
        <v>4845.5798029999996</v>
      </c>
      <c r="G112" s="24">
        <f t="shared" si="28"/>
        <v>1.6160073698012929E-4</v>
      </c>
      <c r="H112" s="18">
        <v>3694.3595449999998</v>
      </c>
      <c r="I112" s="24">
        <f t="shared" si="29"/>
        <v>3.6004994359654528E-5</v>
      </c>
      <c r="J112" s="19">
        <f>VLOOKUP(A112,ECOPETROL!$M$3:$N$122,2)</f>
        <v>4330</v>
      </c>
      <c r="K112" s="23">
        <f t="shared" si="21"/>
        <v>8.1159865781798117E-3</v>
      </c>
      <c r="L112" s="21">
        <f>VLOOKUP(A112,EXITO!$M$3:$N$122,2)</f>
        <v>31540</v>
      </c>
      <c r="M112" s="23">
        <f t="shared" si="22"/>
        <v>-2.2571491162170474E-2</v>
      </c>
      <c r="N112" s="21">
        <f>VLOOKUP(A112,ISAGEN!$M$3:$N$122,2)</f>
        <v>2680</v>
      </c>
      <c r="O112" s="23">
        <f t="shared" si="23"/>
        <v>-3.7243990909824397E-3</v>
      </c>
      <c r="P112" s="21">
        <f>VLOOKUP(A112,'GRUPO AVAL'!$M$3:$N$122,2)</f>
        <v>1370</v>
      </c>
      <c r="Q112" s="23">
        <f t="shared" si="24"/>
        <v>0</v>
      </c>
      <c r="R112" s="23">
        <f>VLOOKUP(A111,TFIT16240724!$V$2:$W$122,2)</f>
        <v>127.67</v>
      </c>
      <c r="S112">
        <f t="shared" si="25"/>
        <v>-3.1203713453621003E-3</v>
      </c>
      <c r="T112">
        <f>VLOOKUP(A111,IGBC!$K$2:$L$118,2)</f>
        <v>13304.84</v>
      </c>
      <c r="U112">
        <f t="shared" si="26"/>
        <v>1.4062506445309221E-2</v>
      </c>
      <c r="W112" s="96">
        <f t="shared" si="30"/>
        <v>-1.5209418663528795E-2</v>
      </c>
      <c r="X112" s="32">
        <f t="shared" si="31"/>
        <v>1.1867024846384878E-4</v>
      </c>
      <c r="Y112" s="32">
        <f t="shared" si="32"/>
        <v>1.6160073698012929E-4</v>
      </c>
      <c r="Z112" s="32">
        <f t="shared" si="33"/>
        <v>3.6004994359654528E-5</v>
      </c>
      <c r="AA112" s="33">
        <f t="shared" si="34"/>
        <v>8.1159865781798117E-3</v>
      </c>
      <c r="AB112" s="33">
        <f t="shared" si="35"/>
        <v>-2.2571491162170474E-2</v>
      </c>
      <c r="AC112" s="33">
        <f t="shared" si="36"/>
        <v>-3.7243990909824397E-3</v>
      </c>
      <c r="AD112" s="33">
        <f t="shared" si="37"/>
        <v>0</v>
      </c>
      <c r="AE112">
        <f t="shared" si="38"/>
        <v>-3.1203713453621003E-3</v>
      </c>
      <c r="AF112">
        <f t="shared" si="39"/>
        <v>1.4062506445309221E-2</v>
      </c>
    </row>
    <row r="113" spans="1:32" x14ac:dyDescent="0.25">
      <c r="A113" s="17">
        <v>41477</v>
      </c>
      <c r="B113" s="20">
        <v>25700</v>
      </c>
      <c r="C113" s="89">
        <f t="shared" si="20"/>
        <v>-1.5444322427473631E-2</v>
      </c>
      <c r="D113" s="18">
        <v>2956.8382069999998</v>
      </c>
      <c r="E113" s="24">
        <f t="shared" si="27"/>
        <v>3.959695091548849E-4</v>
      </c>
      <c r="F113" s="18">
        <v>4846.8835339999996</v>
      </c>
      <c r="G113" s="24">
        <f t="shared" si="28"/>
        <v>2.6901953869376831E-4</v>
      </c>
      <c r="H113" s="18">
        <v>3695.1523670000001</v>
      </c>
      <c r="I113" s="24">
        <f t="shared" si="29"/>
        <v>2.1458034373138981E-4</v>
      </c>
      <c r="J113" s="19">
        <f>VLOOKUP(A113,ECOPETROL!$M$3:$N$122,2)</f>
        <v>4320</v>
      </c>
      <c r="K113" s="23">
        <f t="shared" si="21"/>
        <v>-2.3121397583795024E-3</v>
      </c>
      <c r="L113" s="21">
        <f>VLOOKUP(A113,EXITO!$M$3:$N$122,2)</f>
        <v>31300</v>
      </c>
      <c r="M113" s="23">
        <f t="shared" si="22"/>
        <v>-7.6384839887848228E-3</v>
      </c>
      <c r="N113" s="21">
        <f>VLOOKUP(A113,ISAGEN!$M$3:$N$122,2)</f>
        <v>2625</v>
      </c>
      <c r="O113" s="23">
        <f t="shared" si="23"/>
        <v>-2.0735898479178276E-2</v>
      </c>
      <c r="P113" s="21">
        <f>VLOOKUP(A113,'GRUPO AVAL'!$M$3:$N$122,2)</f>
        <v>1370</v>
      </c>
      <c r="Q113" s="23">
        <f t="shared" si="24"/>
        <v>0</v>
      </c>
      <c r="R113" s="23">
        <f>VLOOKUP(A112,TFIT16240724!$V$2:$W$122,2)</f>
        <v>127.584</v>
      </c>
      <c r="S113">
        <f t="shared" si="25"/>
        <v>-6.738386333149703E-4</v>
      </c>
      <c r="T113">
        <f>VLOOKUP(A112,IGBC!$K$2:$L$118,2)</f>
        <v>13410.12</v>
      </c>
      <c r="U113">
        <f t="shared" si="26"/>
        <v>7.8817669963684531E-3</v>
      </c>
      <c r="W113" s="96">
        <f t="shared" si="30"/>
        <v>-1.5444322427473631E-2</v>
      </c>
      <c r="X113" s="32">
        <f t="shared" si="31"/>
        <v>3.959695091548849E-4</v>
      </c>
      <c r="Y113" s="32">
        <f t="shared" si="32"/>
        <v>2.6901953869376831E-4</v>
      </c>
      <c r="Z113" s="32">
        <f t="shared" si="33"/>
        <v>2.1458034373138981E-4</v>
      </c>
      <c r="AA113" s="33">
        <f t="shared" si="34"/>
        <v>-2.3121397583795024E-3</v>
      </c>
      <c r="AB113" s="33">
        <f t="shared" si="35"/>
        <v>-7.6384839887848228E-3</v>
      </c>
      <c r="AC113" s="33">
        <f t="shared" si="36"/>
        <v>-2.0735898479178276E-2</v>
      </c>
      <c r="AD113" s="33">
        <f t="shared" si="37"/>
        <v>0</v>
      </c>
      <c r="AE113">
        <f t="shared" si="38"/>
        <v>-6.738386333149703E-4</v>
      </c>
      <c r="AF113">
        <f t="shared" si="39"/>
        <v>7.8817669963684531E-3</v>
      </c>
    </row>
    <row r="114" spans="1:32" x14ac:dyDescent="0.25">
      <c r="A114" s="17">
        <v>41478</v>
      </c>
      <c r="B114" s="20">
        <v>26600</v>
      </c>
      <c r="C114" s="89">
        <f t="shared" si="20"/>
        <v>3.4420223886479369E-2</v>
      </c>
      <c r="D114" s="18">
        <v>2957.131222</v>
      </c>
      <c r="E114" s="24">
        <f t="shared" si="27"/>
        <v>9.9092497435964604E-5</v>
      </c>
      <c r="F114" s="18">
        <v>4847.5383609999999</v>
      </c>
      <c r="G114" s="24">
        <f t="shared" si="28"/>
        <v>1.3509356371912287E-4</v>
      </c>
      <c r="H114" s="18">
        <v>3694.8582929999998</v>
      </c>
      <c r="I114" s="24">
        <f t="shared" si="29"/>
        <v>-7.9586894711069576E-5</v>
      </c>
      <c r="J114" s="19">
        <f>VLOOKUP(A114,ECOPETROL!$M$3:$N$122,2)</f>
        <v>4390</v>
      </c>
      <c r="K114" s="23">
        <f t="shared" si="21"/>
        <v>1.6073824831061054E-2</v>
      </c>
      <c r="L114" s="21">
        <f>VLOOKUP(A114,EXITO!$M$3:$N$122,2)</f>
        <v>31960</v>
      </c>
      <c r="M114" s="23">
        <f t="shared" si="22"/>
        <v>2.0867023351966458E-2</v>
      </c>
      <c r="N114" s="21">
        <f>VLOOKUP(A114,ISAGEN!$M$3:$N$122,2)</f>
        <v>2690</v>
      </c>
      <c r="O114" s="23">
        <f t="shared" si="23"/>
        <v>2.4460297570160671E-2</v>
      </c>
      <c r="P114" s="21">
        <f>VLOOKUP(A114,'GRUPO AVAL'!$M$3:$N$122,2)</f>
        <v>1370</v>
      </c>
      <c r="Q114" s="23">
        <f t="shared" si="24"/>
        <v>0</v>
      </c>
      <c r="R114" s="23">
        <f>VLOOKUP(A113,TFIT16240724!$V$2:$W$122,2)</f>
        <v>128.095</v>
      </c>
      <c r="S114">
        <f t="shared" si="25"/>
        <v>3.9972049357303169E-3</v>
      </c>
      <c r="T114">
        <f>VLOOKUP(A113,IGBC!$K$2:$L$118,2)</f>
        <v>13481.94</v>
      </c>
      <c r="U114">
        <f t="shared" si="26"/>
        <v>5.3413662436514837E-3</v>
      </c>
      <c r="W114" s="96">
        <f t="shared" si="30"/>
        <v>3.4420223886479369E-2</v>
      </c>
      <c r="X114" s="32">
        <f t="shared" si="31"/>
        <v>9.9092497435964604E-5</v>
      </c>
      <c r="Y114" s="32">
        <f t="shared" si="32"/>
        <v>1.3509356371912287E-4</v>
      </c>
      <c r="Z114" s="32">
        <f t="shared" si="33"/>
        <v>-7.9586894711069576E-5</v>
      </c>
      <c r="AA114" s="33">
        <f t="shared" si="34"/>
        <v>1.6073824831061054E-2</v>
      </c>
      <c r="AB114" s="33">
        <f t="shared" si="35"/>
        <v>2.0867023351966458E-2</v>
      </c>
      <c r="AC114" s="33">
        <f t="shared" si="36"/>
        <v>2.4460297570160671E-2</v>
      </c>
      <c r="AD114" s="33">
        <f t="shared" si="37"/>
        <v>0</v>
      </c>
      <c r="AE114">
        <f t="shared" si="38"/>
        <v>3.9972049357303169E-3</v>
      </c>
      <c r="AF114">
        <f t="shared" si="39"/>
        <v>5.3413662436514837E-3</v>
      </c>
    </row>
    <row r="115" spans="1:32" x14ac:dyDescent="0.25">
      <c r="A115" s="17">
        <v>41479</v>
      </c>
      <c r="B115" s="20">
        <v>26620</v>
      </c>
      <c r="C115" s="89">
        <f t="shared" si="20"/>
        <v>7.5159717931212202E-4</v>
      </c>
      <c r="D115" s="18">
        <v>2957.38832</v>
      </c>
      <c r="E115" s="24">
        <f t="shared" si="27"/>
        <v>8.6937915526790011E-5</v>
      </c>
      <c r="F115" s="18">
        <v>4847.672689</v>
      </c>
      <c r="G115" s="24">
        <f t="shared" si="28"/>
        <v>2.7710175532141218E-5</v>
      </c>
      <c r="H115" s="18">
        <v>3695.2604919999999</v>
      </c>
      <c r="I115" s="24">
        <f t="shared" si="29"/>
        <v>1.0884777690276122E-4</v>
      </c>
      <c r="J115" s="19">
        <f>VLOOKUP(A115,ECOPETROL!$M$3:$N$122,2)</f>
        <v>4385</v>
      </c>
      <c r="K115" s="23">
        <f t="shared" si="21"/>
        <v>-1.1396012629336736E-3</v>
      </c>
      <c r="L115" s="21">
        <f>VLOOKUP(A115,EXITO!$M$3:$N$122,2)</f>
        <v>32040</v>
      </c>
      <c r="M115" s="23">
        <f t="shared" si="22"/>
        <v>2.5000013020846489E-3</v>
      </c>
      <c r="N115" s="21">
        <f>VLOOKUP(A115,ISAGEN!$M$3:$N$122,2)</f>
        <v>2735</v>
      </c>
      <c r="O115" s="23">
        <f t="shared" si="23"/>
        <v>1.6590242260196789E-2</v>
      </c>
      <c r="P115" s="21">
        <f>VLOOKUP(A115,'GRUPO AVAL'!$M$3:$N$122,2)</f>
        <v>1395</v>
      </c>
      <c r="Q115" s="23">
        <f t="shared" si="24"/>
        <v>1.8083675433295327E-2</v>
      </c>
      <c r="R115" s="23">
        <f>VLOOKUP(A114,TFIT16240724!$V$2:$W$122,2)</f>
        <v>126.202</v>
      </c>
      <c r="S115">
        <f t="shared" si="25"/>
        <v>-1.4888378292599298E-2</v>
      </c>
      <c r="T115">
        <f>VLOOKUP(A114,IGBC!$K$2:$L$118,2)</f>
        <v>13333.48</v>
      </c>
      <c r="U115">
        <f t="shared" si="26"/>
        <v>-1.1072846657734987E-2</v>
      </c>
      <c r="W115" s="96">
        <f t="shared" si="30"/>
        <v>7.5159717931212202E-4</v>
      </c>
      <c r="X115" s="32">
        <f t="shared" si="31"/>
        <v>8.6937915526790011E-5</v>
      </c>
      <c r="Y115" s="32">
        <f t="shared" si="32"/>
        <v>2.7710175532141218E-5</v>
      </c>
      <c r="Z115" s="32">
        <f t="shared" si="33"/>
        <v>1.0884777690276122E-4</v>
      </c>
      <c r="AA115" s="33">
        <f t="shared" si="34"/>
        <v>-1.1396012629336736E-3</v>
      </c>
      <c r="AB115" s="33">
        <f t="shared" si="35"/>
        <v>2.5000013020846489E-3</v>
      </c>
      <c r="AC115" s="33">
        <f t="shared" si="36"/>
        <v>1.6590242260196789E-2</v>
      </c>
      <c r="AD115" s="33">
        <f t="shared" si="37"/>
        <v>1.8083675433295327E-2</v>
      </c>
      <c r="AE115">
        <f t="shared" si="38"/>
        <v>-1.4888378292599298E-2</v>
      </c>
      <c r="AF115">
        <f t="shared" si="39"/>
        <v>-1.1072846657734987E-2</v>
      </c>
    </row>
    <row r="116" spans="1:32" x14ac:dyDescent="0.25">
      <c r="A116" s="17">
        <v>41480</v>
      </c>
      <c r="B116" s="20">
        <v>26900</v>
      </c>
      <c r="C116" s="89">
        <f t="shared" si="20"/>
        <v>1.0463473640827854E-2</v>
      </c>
      <c r="D116" s="18">
        <v>2957.7558819999999</v>
      </c>
      <c r="E116" s="24">
        <f t="shared" si="27"/>
        <v>1.2427828905633479E-4</v>
      </c>
      <c r="F116" s="18">
        <v>4848.5902349999997</v>
      </c>
      <c r="G116" s="24">
        <f t="shared" si="28"/>
        <v>1.8925765729128633E-4</v>
      </c>
      <c r="H116" s="18">
        <v>3695.6570019999999</v>
      </c>
      <c r="I116" s="24">
        <f t="shared" si="29"/>
        <v>1.0729655707902448E-4</v>
      </c>
      <c r="J116" s="19">
        <f>VLOOKUP(A116,ECOPETROL!$M$3:$N$122,2)</f>
        <v>4340</v>
      </c>
      <c r="K116" s="23">
        <f t="shared" si="21"/>
        <v>-1.031527771183291E-2</v>
      </c>
      <c r="L116" s="21">
        <f>VLOOKUP(A116,EXITO!$M$3:$N$122,2)</f>
        <v>31740</v>
      </c>
      <c r="M116" s="23">
        <f t="shared" si="22"/>
        <v>-9.4074071018954812E-3</v>
      </c>
      <c r="N116" s="21">
        <f>VLOOKUP(A116,ISAGEN!$M$3:$N$122,2)</f>
        <v>2760</v>
      </c>
      <c r="O116" s="23">
        <f t="shared" si="23"/>
        <v>9.0992438551140888E-3</v>
      </c>
      <c r="P116" s="21">
        <f>VLOOKUP(A116,'GRUPO AVAL'!$M$3:$N$122,2)</f>
        <v>1425</v>
      </c>
      <c r="Q116" s="23">
        <f t="shared" si="24"/>
        <v>2.1277398447284879E-2</v>
      </c>
      <c r="R116" s="23">
        <f>VLOOKUP(A115,TFIT16240724!$V$2:$W$122,2)</f>
        <v>125.111</v>
      </c>
      <c r="S116">
        <f t="shared" si="25"/>
        <v>-8.6824545785207114E-3</v>
      </c>
      <c r="T116">
        <f>VLOOKUP(A115,IGBC!$K$2:$L$118,2)</f>
        <v>13546.02</v>
      </c>
      <c r="U116">
        <f t="shared" si="26"/>
        <v>1.5814611856907766E-2</v>
      </c>
      <c r="W116" s="96">
        <f t="shared" si="30"/>
        <v>1.0463473640827854E-2</v>
      </c>
      <c r="X116" s="32">
        <f t="shared" si="31"/>
        <v>1.2427828905633479E-4</v>
      </c>
      <c r="Y116" s="32">
        <f t="shared" si="32"/>
        <v>1.8925765729128633E-4</v>
      </c>
      <c r="Z116" s="32">
        <f t="shared" si="33"/>
        <v>1.0729655707902448E-4</v>
      </c>
      <c r="AA116" s="33">
        <f t="shared" si="34"/>
        <v>-1.031527771183291E-2</v>
      </c>
      <c r="AB116" s="33">
        <f t="shared" si="35"/>
        <v>-9.4074071018954812E-3</v>
      </c>
      <c r="AC116" s="33">
        <f t="shared" si="36"/>
        <v>9.0992438551140888E-3</v>
      </c>
      <c r="AD116" s="33">
        <f t="shared" si="37"/>
        <v>2.1277398447284879E-2</v>
      </c>
      <c r="AE116">
        <f t="shared" si="38"/>
        <v>-8.6824545785207114E-3</v>
      </c>
      <c r="AF116">
        <f t="shared" si="39"/>
        <v>1.5814611856907766E-2</v>
      </c>
    </row>
    <row r="117" spans="1:32" x14ac:dyDescent="0.25">
      <c r="A117" s="17">
        <v>41481</v>
      </c>
      <c r="B117" s="20">
        <v>26900</v>
      </c>
      <c r="C117" s="89">
        <f t="shared" si="20"/>
        <v>0</v>
      </c>
      <c r="D117" s="18">
        <v>2958.0651200000002</v>
      </c>
      <c r="E117" s="24">
        <f t="shared" si="27"/>
        <v>1.045460977191029E-4</v>
      </c>
      <c r="F117" s="18">
        <v>4849.113566</v>
      </c>
      <c r="G117" s="24">
        <f t="shared" si="28"/>
        <v>1.0792884815765279E-4</v>
      </c>
      <c r="H117" s="18">
        <v>3695.8138990000002</v>
      </c>
      <c r="I117" s="24">
        <f t="shared" si="29"/>
        <v>4.2453525725873054E-5</v>
      </c>
      <c r="J117" s="19">
        <f>VLOOKUP(A117,ECOPETROL!$M$3:$N$122,2)</f>
        <v>4325</v>
      </c>
      <c r="K117" s="23">
        <f t="shared" si="21"/>
        <v>-3.462207728470861E-3</v>
      </c>
      <c r="L117" s="21">
        <f>VLOOKUP(A117,EXITO!$M$3:$N$122,2)</f>
        <v>31800</v>
      </c>
      <c r="M117" s="23">
        <f t="shared" si="22"/>
        <v>1.8885746878681546E-3</v>
      </c>
      <c r="N117" s="21">
        <f>VLOOKUP(A117,ISAGEN!$M$3:$N$122,2)</f>
        <v>2745</v>
      </c>
      <c r="O117" s="23">
        <f t="shared" si="23"/>
        <v>-5.449604767564703E-3</v>
      </c>
      <c r="P117" s="21">
        <f>VLOOKUP(A117,'GRUPO AVAL'!$M$3:$N$122,2)</f>
        <v>1385</v>
      </c>
      <c r="Q117" s="23">
        <f t="shared" si="24"/>
        <v>-2.8471674081312001E-2</v>
      </c>
      <c r="R117" s="23">
        <f>VLOOKUP(A116,TFIT16240724!$V$2:$W$122,2)</f>
        <v>125.38</v>
      </c>
      <c r="S117">
        <f t="shared" si="25"/>
        <v>2.1477825822676833E-3</v>
      </c>
      <c r="T117">
        <f>VLOOKUP(A116,IGBC!$K$2:$L$118,2)</f>
        <v>13559.4</v>
      </c>
      <c r="U117">
        <f t="shared" si="26"/>
        <v>9.8725650344194194E-4</v>
      </c>
      <c r="W117" s="96">
        <f t="shared" si="30"/>
        <v>0</v>
      </c>
      <c r="X117" s="32">
        <f t="shared" si="31"/>
        <v>1.045460977191029E-4</v>
      </c>
      <c r="Y117" s="32">
        <f t="shared" si="32"/>
        <v>1.0792884815765279E-4</v>
      </c>
      <c r="Z117" s="32">
        <f t="shared" si="33"/>
        <v>4.2453525725873054E-5</v>
      </c>
      <c r="AA117" s="33">
        <f t="shared" si="34"/>
        <v>-3.462207728470861E-3</v>
      </c>
      <c r="AB117" s="33">
        <f t="shared" si="35"/>
        <v>1.8885746878681546E-3</v>
      </c>
      <c r="AC117" s="33">
        <f t="shared" si="36"/>
        <v>-5.449604767564703E-3</v>
      </c>
      <c r="AD117" s="33">
        <f t="shared" si="37"/>
        <v>-2.8471674081312001E-2</v>
      </c>
      <c r="AE117">
        <f t="shared" si="38"/>
        <v>2.1477825822676833E-3</v>
      </c>
      <c r="AF117">
        <f t="shared" si="39"/>
        <v>9.8725650344194194E-4</v>
      </c>
    </row>
    <row r="118" spans="1:32" x14ac:dyDescent="0.25">
      <c r="A118" s="17">
        <v>41484</v>
      </c>
      <c r="B118" s="20">
        <v>26800</v>
      </c>
      <c r="C118" s="89">
        <f t="shared" si="20"/>
        <v>-3.7243990909824397E-3</v>
      </c>
      <c r="D118" s="18">
        <v>2958.9529200000002</v>
      </c>
      <c r="E118" s="24">
        <f t="shared" si="27"/>
        <v>3.0008358962587843E-4</v>
      </c>
      <c r="F118" s="18">
        <v>4850.7529130000003</v>
      </c>
      <c r="G118" s="24">
        <f t="shared" si="28"/>
        <v>3.3801434672478807E-4</v>
      </c>
      <c r="H118" s="18">
        <v>3696.5177619999999</v>
      </c>
      <c r="I118" s="24">
        <f t="shared" si="29"/>
        <v>1.9043057979669417E-4</v>
      </c>
      <c r="J118" s="19">
        <f>VLOOKUP(A118,ECOPETROL!$M$3:$N$122,2)</f>
        <v>4300</v>
      </c>
      <c r="K118" s="23">
        <f t="shared" si="21"/>
        <v>-5.7971176843259579E-3</v>
      </c>
      <c r="L118" s="21">
        <f>VLOOKUP(A118,EXITO!$M$3:$N$122,2)</f>
        <v>32200</v>
      </c>
      <c r="M118" s="23">
        <f t="shared" si="22"/>
        <v>1.2500162764231468E-2</v>
      </c>
      <c r="N118" s="21">
        <f>VLOOKUP(A118,ISAGEN!$M$3:$N$122,2)</f>
        <v>2720</v>
      </c>
      <c r="O118" s="23">
        <f t="shared" si="23"/>
        <v>-9.1491946535879765E-3</v>
      </c>
      <c r="P118" s="21">
        <f>VLOOKUP(A118,'GRUPO AVAL'!$M$3:$N$122,2)</f>
        <v>1380</v>
      </c>
      <c r="Q118" s="23">
        <f t="shared" si="24"/>
        <v>-3.6166404701885504E-3</v>
      </c>
      <c r="R118" s="23">
        <f>VLOOKUP(A117,TFIT16240724!$V$2:$W$122,2)</f>
        <v>125.304</v>
      </c>
      <c r="S118">
        <f t="shared" si="25"/>
        <v>-6.0634106946147578E-4</v>
      </c>
      <c r="T118">
        <f>VLOOKUP(A117,IGBC!$K$2:$L$118,2)</f>
        <v>13502.25</v>
      </c>
      <c r="U118">
        <f t="shared" si="26"/>
        <v>-4.2236955219720849E-3</v>
      </c>
      <c r="W118" s="96">
        <f t="shared" si="30"/>
        <v>-3.7243990909824397E-3</v>
      </c>
      <c r="X118" s="32">
        <f t="shared" si="31"/>
        <v>3.0008358962587843E-4</v>
      </c>
      <c r="Y118" s="32">
        <f t="shared" si="32"/>
        <v>3.3801434672478807E-4</v>
      </c>
      <c r="Z118" s="32">
        <f t="shared" si="33"/>
        <v>1.9043057979669417E-4</v>
      </c>
      <c r="AA118" s="33">
        <f t="shared" si="34"/>
        <v>-5.7971176843259579E-3</v>
      </c>
      <c r="AB118" s="33">
        <f t="shared" si="35"/>
        <v>1.2500162764231468E-2</v>
      </c>
      <c r="AC118" s="33">
        <f t="shared" si="36"/>
        <v>-9.1491946535879765E-3</v>
      </c>
      <c r="AD118" s="33">
        <f t="shared" si="37"/>
        <v>-3.6166404701885504E-3</v>
      </c>
      <c r="AE118">
        <f t="shared" si="38"/>
        <v>-6.0634106946147578E-4</v>
      </c>
      <c r="AF118">
        <f t="shared" si="39"/>
        <v>-4.2236955219720849E-3</v>
      </c>
    </row>
    <row r="119" spans="1:32" x14ac:dyDescent="0.25">
      <c r="A119" s="17">
        <v>41485</v>
      </c>
      <c r="B119" s="20">
        <v>26900</v>
      </c>
      <c r="C119" s="89">
        <f t="shared" si="20"/>
        <v>3.7243990909824939E-3</v>
      </c>
      <c r="D119" s="18">
        <v>2959.2602539999998</v>
      </c>
      <c r="E119" s="24">
        <f t="shared" si="27"/>
        <v>1.0386040219909957E-4</v>
      </c>
      <c r="F119" s="18">
        <v>4851.52153</v>
      </c>
      <c r="G119" s="24">
        <f t="shared" si="28"/>
        <v>1.5844058135502942E-4</v>
      </c>
      <c r="H119" s="18">
        <v>3696.681529</v>
      </c>
      <c r="I119" s="24">
        <f t="shared" si="29"/>
        <v>4.4302065609347284E-5</v>
      </c>
      <c r="J119" s="19">
        <f>VLOOKUP(A119,ECOPETROL!$M$3:$N$122,2)</f>
        <v>4305</v>
      </c>
      <c r="K119" s="23">
        <f t="shared" si="21"/>
        <v>1.1621151801772967E-3</v>
      </c>
      <c r="L119" s="21">
        <f>VLOOKUP(A119,EXITO!$M$3:$N$122,2)</f>
        <v>32280</v>
      </c>
      <c r="M119" s="23">
        <f t="shared" si="22"/>
        <v>2.481390851385476E-3</v>
      </c>
      <c r="N119" s="21">
        <f>VLOOKUP(A119,ISAGEN!$M$3:$N$122,2)</f>
        <v>2765</v>
      </c>
      <c r="O119" s="23">
        <f t="shared" si="23"/>
        <v>1.6408754666392224E-2</v>
      </c>
      <c r="P119" s="21">
        <f>VLOOKUP(A119,'GRUPO AVAL'!$M$3:$N$122,2)</f>
        <v>1385</v>
      </c>
      <c r="Q119" s="23">
        <f t="shared" si="24"/>
        <v>3.6166404701885148E-3</v>
      </c>
      <c r="R119" s="23">
        <f>VLOOKUP(A118,TFIT16240724!$V$2:$W$122,2)</f>
        <v>124.563</v>
      </c>
      <c r="S119">
        <f t="shared" si="25"/>
        <v>-5.9311727622316616E-3</v>
      </c>
      <c r="T119">
        <f>VLOOKUP(A118,IGBC!$K$2:$L$118,2)</f>
        <v>13430.23</v>
      </c>
      <c r="U119">
        <f t="shared" si="26"/>
        <v>-5.3482019975269971E-3</v>
      </c>
      <c r="W119" s="96">
        <f t="shared" si="30"/>
        <v>3.7243990909824939E-3</v>
      </c>
      <c r="X119" s="32">
        <f t="shared" si="31"/>
        <v>1.0386040219909957E-4</v>
      </c>
      <c r="Y119" s="32">
        <f t="shared" si="32"/>
        <v>1.5844058135502942E-4</v>
      </c>
      <c r="Z119" s="32">
        <f t="shared" si="33"/>
        <v>4.4302065609347284E-5</v>
      </c>
      <c r="AA119" s="33">
        <f t="shared" si="34"/>
        <v>1.1621151801772967E-3</v>
      </c>
      <c r="AB119" s="33">
        <f t="shared" si="35"/>
        <v>2.481390851385476E-3</v>
      </c>
      <c r="AC119" s="33">
        <f t="shared" si="36"/>
        <v>1.6408754666392224E-2</v>
      </c>
      <c r="AD119" s="33">
        <f t="shared" si="37"/>
        <v>3.6166404701885148E-3</v>
      </c>
      <c r="AE119">
        <f t="shared" si="38"/>
        <v>-5.9311727622316616E-3</v>
      </c>
      <c r="AF119">
        <f t="shared" si="39"/>
        <v>-5.3482019975269971E-3</v>
      </c>
    </row>
    <row r="120" spans="1:32" ht="15.75" thickBot="1" x14ac:dyDescent="0.3"/>
    <row r="121" spans="1:32" x14ac:dyDescent="0.25">
      <c r="A121" t="s">
        <v>1698</v>
      </c>
      <c r="C121" s="29">
        <v>400000000</v>
      </c>
      <c r="E121" s="29">
        <v>400000000</v>
      </c>
      <c r="G121" s="29">
        <v>400000000</v>
      </c>
      <c r="I121" s="29">
        <v>400000000</v>
      </c>
      <c r="K121" s="29">
        <v>400000000</v>
      </c>
      <c r="M121" s="29">
        <v>400000000</v>
      </c>
      <c r="O121" s="29">
        <v>400000000</v>
      </c>
      <c r="Q121" s="29">
        <v>400000000</v>
      </c>
      <c r="R121" s="29"/>
      <c r="S121" s="29">
        <v>400000000</v>
      </c>
      <c r="T121" s="29"/>
      <c r="U121" s="29"/>
      <c r="W121" s="36"/>
      <c r="X121" s="36" t="s">
        <v>1685</v>
      </c>
      <c r="Y121" s="36" t="s">
        <v>1686</v>
      </c>
      <c r="Z121" s="36" t="s">
        <v>1687</v>
      </c>
      <c r="AA121" s="36" t="s">
        <v>1688</v>
      </c>
      <c r="AB121" s="36" t="s">
        <v>1690</v>
      </c>
      <c r="AC121" s="36" t="s">
        <v>1692</v>
      </c>
      <c r="AD121" s="36" t="s">
        <v>1694</v>
      </c>
      <c r="AE121" s="36" t="s">
        <v>1696</v>
      </c>
      <c r="AF121" s="36" t="s">
        <v>1719</v>
      </c>
    </row>
    <row r="122" spans="1:32" x14ac:dyDescent="0.25">
      <c r="A122" t="s">
        <v>1752</v>
      </c>
      <c r="C122" s="20">
        <f>B119</f>
        <v>26900</v>
      </c>
      <c r="E122" s="26">
        <f>D119</f>
        <v>2959.2602539999998</v>
      </c>
      <c r="G122" s="26">
        <f>F119</f>
        <v>4851.52153</v>
      </c>
      <c r="I122" s="26">
        <f>H119</f>
        <v>3696.681529</v>
      </c>
      <c r="K122" s="27">
        <f>J119</f>
        <v>4305</v>
      </c>
      <c r="M122" s="28">
        <f>L119</f>
        <v>32280</v>
      </c>
      <c r="O122" s="28">
        <f>N119</f>
        <v>2765</v>
      </c>
      <c r="Q122" s="28">
        <f>P119</f>
        <v>1385</v>
      </c>
      <c r="R122" s="28"/>
      <c r="S122" s="28">
        <f>R119</f>
        <v>124.563</v>
      </c>
      <c r="T122" s="28"/>
      <c r="U122" s="28"/>
      <c r="W122" s="34" t="s">
        <v>1685</v>
      </c>
      <c r="X122" s="34">
        <v>1</v>
      </c>
      <c r="Y122" s="34">
        <f>X123</f>
        <v>-0.12239333149615156</v>
      </c>
      <c r="Z122" s="34">
        <f>X124</f>
        <v>1.5500626300975514E-2</v>
      </c>
      <c r="AA122" s="34">
        <f>X125</f>
        <v>-0.1866908062604683</v>
      </c>
      <c r="AB122" s="34">
        <f>X126</f>
        <v>0.25159080573350284</v>
      </c>
      <c r="AC122" s="34">
        <f>X127</f>
        <v>0.23472558840550811</v>
      </c>
      <c r="AD122" s="34">
        <f>X128</f>
        <v>0.33042419847032473</v>
      </c>
      <c r="AE122" s="34">
        <f>X129</f>
        <v>0.16432031700982797</v>
      </c>
      <c r="AF122" s="34">
        <f>X130</f>
        <v>0.26124449146909823</v>
      </c>
    </row>
    <row r="123" spans="1:32" x14ac:dyDescent="0.25">
      <c r="A123" t="s">
        <v>1699</v>
      </c>
      <c r="C123" s="30">
        <f>C121/C122</f>
        <v>14869.888475836431</v>
      </c>
      <c r="D123" s="30"/>
      <c r="E123" s="30">
        <f t="shared" ref="E123:S123" si="40">E121/E122</f>
        <v>135168.91576512216</v>
      </c>
      <c r="F123" s="30"/>
      <c r="G123" s="30">
        <f t="shared" si="40"/>
        <v>82448.361308210049</v>
      </c>
      <c r="H123" s="30"/>
      <c r="I123" s="30">
        <f t="shared" si="40"/>
        <v>108205.15558672027</v>
      </c>
      <c r="J123" s="30"/>
      <c r="K123" s="30">
        <f t="shared" si="40"/>
        <v>92915.214866434384</v>
      </c>
      <c r="L123" s="30"/>
      <c r="M123" s="30">
        <f t="shared" si="40"/>
        <v>12391.573729863692</v>
      </c>
      <c r="N123" s="30"/>
      <c r="O123" s="30">
        <f t="shared" si="40"/>
        <v>144665.46112115734</v>
      </c>
      <c r="P123" s="30"/>
      <c r="Q123" s="30">
        <f t="shared" si="40"/>
        <v>288808.66425992781</v>
      </c>
      <c r="R123" s="30"/>
      <c r="S123" s="30">
        <f t="shared" si="40"/>
        <v>3211226.4476610227</v>
      </c>
      <c r="T123" s="30"/>
      <c r="U123" s="30"/>
      <c r="W123" s="34" t="s">
        <v>1686</v>
      </c>
      <c r="X123" s="34">
        <v>-0.12239333149615156</v>
      </c>
      <c r="Y123" s="34">
        <v>1</v>
      </c>
      <c r="Z123" s="34">
        <f>Y124</f>
        <v>0.67587002811626118</v>
      </c>
      <c r="AA123" s="34">
        <f>Y125</f>
        <v>0.57324166703199142</v>
      </c>
      <c r="AB123" s="34">
        <f>Y126</f>
        <v>-0.17551824009791001</v>
      </c>
      <c r="AC123" s="34">
        <f>Y127</f>
        <v>-8.1206890166122068E-3</v>
      </c>
      <c r="AD123" s="34">
        <f>Y128</f>
        <v>-0.23005243176133502</v>
      </c>
      <c r="AE123" s="34">
        <f>Y129</f>
        <v>5.9312849697242945E-2</v>
      </c>
      <c r="AF123" s="34">
        <f>Y130</f>
        <v>9.882761115432985E-2</v>
      </c>
    </row>
    <row r="124" spans="1:32" x14ac:dyDescent="0.25">
      <c r="A124" t="s">
        <v>1700</v>
      </c>
      <c r="C124" s="16">
        <f>STDEV(C4:C119)</f>
        <v>1.2507936154429274E-2</v>
      </c>
      <c r="D124" s="16"/>
      <c r="E124" s="16">
        <f t="shared" ref="E124:S124" si="41">STDEV(E4:E119)</f>
        <v>1.2086634275765404E-4</v>
      </c>
      <c r="F124" s="16"/>
      <c r="G124" s="16">
        <f t="shared" si="41"/>
        <v>1.7909654218433192E-4</v>
      </c>
      <c r="H124" s="16"/>
      <c r="I124" s="16">
        <f t="shared" si="41"/>
        <v>1.2720856821960404E-4</v>
      </c>
      <c r="J124" s="16"/>
      <c r="K124" s="16">
        <f t="shared" si="41"/>
        <v>1.634606067839877E-2</v>
      </c>
      <c r="L124" s="16"/>
      <c r="M124" s="16">
        <f t="shared" si="41"/>
        <v>1.6843109538519852E-2</v>
      </c>
      <c r="N124" s="16"/>
      <c r="O124" s="16">
        <f t="shared" si="41"/>
        <v>1.3093986876208974E-2</v>
      </c>
      <c r="P124" s="16"/>
      <c r="Q124" s="16">
        <f t="shared" si="41"/>
        <v>9.4807330262657898E-3</v>
      </c>
      <c r="R124" s="16"/>
      <c r="S124" s="16">
        <f t="shared" si="41"/>
        <v>7.112479691971367E-3</v>
      </c>
      <c r="T124" s="16"/>
      <c r="U124" s="16"/>
      <c r="W124" s="34" t="s">
        <v>1687</v>
      </c>
      <c r="X124" s="34">
        <v>1.5500626300975514E-2</v>
      </c>
      <c r="Y124" s="34">
        <v>0.67587002811626118</v>
      </c>
      <c r="Z124" s="34">
        <v>1</v>
      </c>
      <c r="AA124" s="34">
        <f>Z125</f>
        <v>0.38154747666433492</v>
      </c>
      <c r="AB124" s="34">
        <f>Z126</f>
        <v>-0.14360137948516563</v>
      </c>
      <c r="AC124" s="34">
        <f>Z127</f>
        <v>4.9790131755399585E-2</v>
      </c>
      <c r="AD124" s="34">
        <f>Z128</f>
        <v>-0.14780179377259545</v>
      </c>
      <c r="AE124" s="34">
        <f>Z129</f>
        <v>-2.5693880582022845E-2</v>
      </c>
      <c r="AF124" s="34">
        <f>Z130</f>
        <v>0.160487062756967</v>
      </c>
    </row>
    <row r="125" spans="1:32" x14ac:dyDescent="0.25">
      <c r="A125" t="s">
        <v>1701</v>
      </c>
      <c r="C125" s="16">
        <f>NORMSINV(99%)</f>
        <v>2.3263478740408408</v>
      </c>
      <c r="D125" s="16"/>
      <c r="E125" s="16">
        <f t="shared" ref="E125:S125" si="42">NORMSINV(99%)</f>
        <v>2.3263478740408408</v>
      </c>
      <c r="F125" s="16"/>
      <c r="G125" s="16">
        <f t="shared" si="42"/>
        <v>2.3263478740408408</v>
      </c>
      <c r="H125" s="16"/>
      <c r="I125" s="16">
        <f t="shared" si="42"/>
        <v>2.3263478740408408</v>
      </c>
      <c r="J125" s="16"/>
      <c r="K125" s="16">
        <f t="shared" si="42"/>
        <v>2.3263478740408408</v>
      </c>
      <c r="L125" s="16"/>
      <c r="M125" s="16">
        <f t="shared" si="42"/>
        <v>2.3263478740408408</v>
      </c>
      <c r="N125" s="16"/>
      <c r="O125" s="16">
        <f t="shared" si="42"/>
        <v>2.3263478740408408</v>
      </c>
      <c r="P125" s="16"/>
      <c r="Q125" s="16">
        <f t="shared" si="42"/>
        <v>2.3263478740408408</v>
      </c>
      <c r="R125" s="16"/>
      <c r="S125" s="16">
        <f t="shared" si="42"/>
        <v>2.3263478740408408</v>
      </c>
      <c r="T125" s="16"/>
      <c r="U125" s="16"/>
      <c r="W125" s="34" t="s">
        <v>1688</v>
      </c>
      <c r="X125" s="34">
        <v>-0.1866908062604683</v>
      </c>
      <c r="Y125" s="34">
        <v>0.57324166703199142</v>
      </c>
      <c r="Z125" s="34">
        <v>0.38154747666433492</v>
      </c>
      <c r="AA125" s="34">
        <v>1</v>
      </c>
      <c r="AB125" s="34">
        <f>AA126</f>
        <v>-0.16578960621288108</v>
      </c>
      <c r="AC125" s="34">
        <f>AA127</f>
        <v>-5.6380396020031753E-2</v>
      </c>
      <c r="AD125" s="34">
        <f>AA128</f>
        <v>-0.11495028136502379</v>
      </c>
      <c r="AE125" s="34">
        <f>AA129</f>
        <v>4.4347310670564653E-2</v>
      </c>
      <c r="AF125" s="34">
        <f>AA130</f>
        <v>7.9354336744084125E-2</v>
      </c>
    </row>
    <row r="126" spans="1:32" x14ac:dyDescent="0.25">
      <c r="A126" s="25" t="s">
        <v>1702</v>
      </c>
      <c r="C126" s="30">
        <f>C121*C124*C125</f>
        <v>11639124.272598045</v>
      </c>
      <c r="D126" s="30"/>
      <c r="E126" s="30">
        <f t="shared" ref="E126:Q126" si="43">E121*E124*E125</f>
        <v>112470.86380694402</v>
      </c>
      <c r="F126" s="30"/>
      <c r="G126" s="30">
        <f t="shared" si="43"/>
        <v>166656.34406343452</v>
      </c>
      <c r="H126" s="30"/>
      <c r="I126" s="30">
        <f t="shared" si="43"/>
        <v>118372.55289498204</v>
      </c>
      <c r="J126" s="30"/>
      <c r="K126" s="30">
        <f t="shared" si="43"/>
        <v>15210649.403254224</v>
      </c>
      <c r="L126" s="30"/>
      <c r="M126" s="30">
        <f t="shared" si="43"/>
        <v>15673172.826869067</v>
      </c>
      <c r="N126" s="30"/>
      <c r="O126" s="30">
        <f t="shared" si="43"/>
        <v>12184467.412874965</v>
      </c>
      <c r="P126" s="30"/>
      <c r="Q126" s="30">
        <f t="shared" si="43"/>
        <v>8822193.2480008826</v>
      </c>
      <c r="R126" s="30"/>
      <c r="S126" s="30">
        <f>S121*S124*S125</f>
        <v>6618440.8042304972</v>
      </c>
      <c r="T126" s="30"/>
      <c r="U126" s="30"/>
      <c r="W126" s="34" t="s">
        <v>1690</v>
      </c>
      <c r="X126" s="34">
        <v>0.25159080573350284</v>
      </c>
      <c r="Y126" s="34">
        <v>-0.17551824009791001</v>
      </c>
      <c r="Z126" s="34">
        <v>-0.14360137948516563</v>
      </c>
      <c r="AA126" s="34">
        <v>-0.16578960621288108</v>
      </c>
      <c r="AB126" s="34">
        <v>1</v>
      </c>
      <c r="AC126" s="34">
        <f>AB127</f>
        <v>0.38819294542194183</v>
      </c>
      <c r="AD126" s="34">
        <f>AB128</f>
        <v>0.17444915227003779</v>
      </c>
      <c r="AE126" s="34">
        <f>AB129</f>
        <v>0.19644090083072557</v>
      </c>
      <c r="AF126" s="34">
        <f>AB130</f>
        <v>0.11272596917323345</v>
      </c>
    </row>
    <row r="127" spans="1:32" x14ac:dyDescent="0.25">
      <c r="A127" s="25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W127" s="34" t="s">
        <v>1692</v>
      </c>
      <c r="X127" s="34">
        <v>0.23472558840550811</v>
      </c>
      <c r="Y127" s="34">
        <v>-8.1206890166122068E-3</v>
      </c>
      <c r="Z127" s="34">
        <v>4.9790131755399585E-2</v>
      </c>
      <c r="AA127" s="34">
        <v>-5.6380396020031753E-2</v>
      </c>
      <c r="AB127" s="34">
        <v>0.38819294542194183</v>
      </c>
      <c r="AC127" s="34">
        <v>1</v>
      </c>
      <c r="AD127" s="34">
        <f>AC128</f>
        <v>0.12670060145521625</v>
      </c>
      <c r="AE127" s="34">
        <f>AC129</f>
        <v>0.10154875217836619</v>
      </c>
      <c r="AF127" s="34">
        <f>AC130</f>
        <v>3.6115983491967409E-2</v>
      </c>
    </row>
    <row r="128" spans="1:32" x14ac:dyDescent="0.25">
      <c r="A128" s="37">
        <f>C126</f>
        <v>11639124.272598045</v>
      </c>
      <c r="B128" s="16" t="s">
        <v>1753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W128" s="34" t="s">
        <v>1694</v>
      </c>
      <c r="X128" s="34">
        <v>0.33042419847032473</v>
      </c>
      <c r="Y128" s="34">
        <v>-0.23005243176133502</v>
      </c>
      <c r="Z128" s="34">
        <v>-0.14780179377259545</v>
      </c>
      <c r="AA128" s="34">
        <v>-0.11495028136502379</v>
      </c>
      <c r="AB128" s="34">
        <v>0.17444915227003779</v>
      </c>
      <c r="AC128" s="34">
        <v>0.12670060145521625</v>
      </c>
      <c r="AD128" s="34">
        <v>1</v>
      </c>
      <c r="AE128" s="34">
        <f>AD129</f>
        <v>9.9084849313249526E-2</v>
      </c>
      <c r="AF128" s="34">
        <f>AD130</f>
        <v>0.20266519161075078</v>
      </c>
    </row>
    <row r="129" spans="1:32" x14ac:dyDescent="0.25">
      <c r="A129" s="37">
        <f>E126</f>
        <v>112470.86380694402</v>
      </c>
      <c r="B129" s="16" t="s">
        <v>1754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W129" s="34" t="s">
        <v>1696</v>
      </c>
      <c r="X129" s="34">
        <v>0.16432031700982797</v>
      </c>
      <c r="Y129" s="34">
        <v>5.9312849697242945E-2</v>
      </c>
      <c r="Z129" s="34">
        <v>-2.5693880582022845E-2</v>
      </c>
      <c r="AA129" s="34">
        <v>4.4347310670564653E-2</v>
      </c>
      <c r="AB129" s="34">
        <v>0.19644090083072557</v>
      </c>
      <c r="AC129" s="34">
        <v>0.10154875217836619</v>
      </c>
      <c r="AD129" s="34">
        <v>9.9084849313249526E-2</v>
      </c>
      <c r="AE129" s="34">
        <v>1</v>
      </c>
      <c r="AF129" s="34">
        <f>AE130</f>
        <v>8.5662462052558924E-2</v>
      </c>
    </row>
    <row r="130" spans="1:32" ht="15.75" thickBot="1" x14ac:dyDescent="0.3">
      <c r="A130" s="37">
        <f>G126</f>
        <v>166656.34406343452</v>
      </c>
      <c r="B130" s="16" t="s">
        <v>1755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W130" s="35" t="s">
        <v>1719</v>
      </c>
      <c r="X130" s="35">
        <v>0.26124449146909823</v>
      </c>
      <c r="Y130" s="35">
        <v>9.882761115432985E-2</v>
      </c>
      <c r="Z130" s="35">
        <v>0.160487062756967</v>
      </c>
      <c r="AA130" s="35">
        <v>7.9354336744084125E-2</v>
      </c>
      <c r="AB130" s="35">
        <v>0.11272596917323345</v>
      </c>
      <c r="AC130" s="35">
        <v>3.6115983491967409E-2</v>
      </c>
      <c r="AD130" s="35">
        <v>0.20266519161075078</v>
      </c>
      <c r="AE130" s="35">
        <v>8.5662462052558924E-2</v>
      </c>
      <c r="AF130" s="35">
        <v>1</v>
      </c>
    </row>
    <row r="131" spans="1:32" x14ac:dyDescent="0.25">
      <c r="A131" s="37">
        <f>I126</f>
        <v>118372.55289498204</v>
      </c>
      <c r="B131" s="16" t="s">
        <v>1756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X131" s="34"/>
      <c r="Y131" s="34"/>
      <c r="Z131" s="34"/>
      <c r="AA131" s="34"/>
      <c r="AB131" s="34"/>
      <c r="AC131" s="34"/>
      <c r="AD131" s="34"/>
      <c r="AE131" s="34"/>
      <c r="AF131" s="34"/>
    </row>
    <row r="132" spans="1:32" x14ac:dyDescent="0.25">
      <c r="A132" s="37">
        <f>K126</f>
        <v>15210649.403254224</v>
      </c>
      <c r="B132" s="16" t="s">
        <v>1757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X132" s="34"/>
      <c r="Y132" s="34"/>
      <c r="Z132" s="34"/>
      <c r="AA132" s="34"/>
      <c r="AB132" s="34"/>
      <c r="AC132" s="34"/>
      <c r="AD132" s="34"/>
      <c r="AE132" s="34"/>
      <c r="AF132" s="34"/>
    </row>
    <row r="133" spans="1:32" x14ac:dyDescent="0.25">
      <c r="A133" s="37">
        <f>M126</f>
        <v>15673172.826869067</v>
      </c>
      <c r="B133" s="16" t="s">
        <v>1761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X133" s="34"/>
      <c r="Y133" s="34"/>
      <c r="Z133" s="34"/>
      <c r="AA133" s="34"/>
      <c r="AB133" s="34"/>
      <c r="AC133" s="34"/>
      <c r="AD133" s="34"/>
      <c r="AE133" s="34"/>
      <c r="AF133" s="34"/>
    </row>
    <row r="134" spans="1:32" x14ac:dyDescent="0.25">
      <c r="A134" s="37">
        <f>O126</f>
        <v>12184467.412874965</v>
      </c>
      <c r="B134" s="16" t="s">
        <v>1758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X134" s="34"/>
      <c r="Y134" s="34"/>
      <c r="Z134" s="34"/>
      <c r="AA134" s="34"/>
      <c r="AB134" s="34"/>
      <c r="AC134" s="34"/>
      <c r="AD134" s="34"/>
      <c r="AE134" s="34"/>
      <c r="AF134" s="34"/>
    </row>
    <row r="135" spans="1:32" x14ac:dyDescent="0.25">
      <c r="A135" s="37">
        <f>Q126</f>
        <v>8822193.2480008826</v>
      </c>
      <c r="B135" s="16" t="s">
        <v>1759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X135" s="34"/>
      <c r="Y135" s="34"/>
      <c r="Z135" s="34"/>
      <c r="AA135" s="34"/>
      <c r="AB135" s="34"/>
      <c r="AC135" s="34"/>
      <c r="AD135" s="34"/>
      <c r="AE135" s="34"/>
      <c r="AF135" s="34"/>
    </row>
    <row r="136" spans="1:32" x14ac:dyDescent="0.25">
      <c r="A136" s="94">
        <f>S126</f>
        <v>6618440.8042304972</v>
      </c>
      <c r="B136" s="16" t="s">
        <v>1760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X136" s="34"/>
      <c r="Y136" s="34"/>
      <c r="Z136" s="34"/>
      <c r="AA136" s="34"/>
      <c r="AB136" s="34"/>
      <c r="AC136" s="34"/>
      <c r="AD136" s="34"/>
      <c r="AE136" s="34"/>
      <c r="AF136" s="34"/>
    </row>
    <row r="137" spans="1:32" x14ac:dyDescent="0.25">
      <c r="A137" s="25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X137" s="34"/>
      <c r="Y137" s="34"/>
      <c r="Z137" s="34"/>
      <c r="AA137" s="34"/>
      <c r="AB137" s="34"/>
      <c r="AC137" s="34"/>
      <c r="AD137" s="34"/>
      <c r="AE137" s="34"/>
      <c r="AF137" s="34"/>
    </row>
    <row r="138" spans="1:32" x14ac:dyDescent="0.25">
      <c r="B138" s="38" t="s">
        <v>1685</v>
      </c>
      <c r="C138" s="38" t="s">
        <v>1786</v>
      </c>
      <c r="D138" s="38" t="s">
        <v>1687</v>
      </c>
      <c r="E138" s="38" t="s">
        <v>1688</v>
      </c>
      <c r="F138" s="38" t="s">
        <v>1690</v>
      </c>
      <c r="G138" s="38" t="s">
        <v>1692</v>
      </c>
      <c r="H138" s="38" t="s">
        <v>1694</v>
      </c>
      <c r="I138" s="38" t="s">
        <v>1705</v>
      </c>
      <c r="J138" s="38" t="s">
        <v>1719</v>
      </c>
      <c r="K138" s="22" t="s">
        <v>1704</v>
      </c>
    </row>
    <row r="139" spans="1:32" x14ac:dyDescent="0.25">
      <c r="A139" s="97" t="s">
        <v>1723</v>
      </c>
      <c r="B139" s="39">
        <f>C126</f>
        <v>11639124.272598045</v>
      </c>
      <c r="C139" s="39">
        <f>E126</f>
        <v>112470.86380694402</v>
      </c>
      <c r="D139" s="40">
        <f>G126</f>
        <v>166656.34406343452</v>
      </c>
      <c r="E139" s="40">
        <f>I126</f>
        <v>118372.55289498204</v>
      </c>
      <c r="F139" s="40">
        <f>K126</f>
        <v>15210649.403254224</v>
      </c>
      <c r="G139" s="40">
        <f>M126</f>
        <v>15673172.826869067</v>
      </c>
      <c r="H139" s="40">
        <f>O126</f>
        <v>12184467.412874965</v>
      </c>
      <c r="I139" s="40">
        <f>Q126</f>
        <v>8822193.2480008826</v>
      </c>
      <c r="J139" s="40">
        <f>S126</f>
        <v>6618440.8042304972</v>
      </c>
      <c r="K139" s="40">
        <f>SUM(B139:J139)</f>
        <v>70545547.728593051</v>
      </c>
    </row>
    <row r="141" spans="1:32" x14ac:dyDescent="0.25">
      <c r="A141" s="16" t="s">
        <v>1685</v>
      </c>
      <c r="B141" s="30">
        <f t="array" ref="B141:B148">TRANSPOSE(B139:I139)</f>
        <v>11639124.272598045</v>
      </c>
      <c r="C141" s="31">
        <v>6</v>
      </c>
    </row>
    <row r="142" spans="1:32" x14ac:dyDescent="0.25">
      <c r="A142" s="16" t="s">
        <v>1686</v>
      </c>
      <c r="B142" s="30">
        <v>112470.86380694402</v>
      </c>
      <c r="C142" s="31">
        <v>1</v>
      </c>
    </row>
    <row r="143" spans="1:32" x14ac:dyDescent="0.25">
      <c r="A143" s="16" t="s">
        <v>1687</v>
      </c>
      <c r="B143" s="30">
        <v>166656.34406343452</v>
      </c>
      <c r="C143" s="31">
        <v>3</v>
      </c>
    </row>
    <row r="144" spans="1:32" x14ac:dyDescent="0.25">
      <c r="A144" s="16" t="s">
        <v>1688</v>
      </c>
      <c r="B144" s="30">
        <v>118372.55289498204</v>
      </c>
      <c r="C144" s="31">
        <v>2</v>
      </c>
    </row>
    <row r="145" spans="1:6" x14ac:dyDescent="0.25">
      <c r="A145" s="16" t="s">
        <v>1690</v>
      </c>
      <c r="B145" s="30">
        <v>15210649.403254224</v>
      </c>
      <c r="C145" s="31">
        <v>8</v>
      </c>
    </row>
    <row r="146" spans="1:6" x14ac:dyDescent="0.25">
      <c r="A146" s="16" t="s">
        <v>1692</v>
      </c>
      <c r="B146" s="30">
        <v>15673172.826869067</v>
      </c>
      <c r="C146" s="31">
        <v>9</v>
      </c>
    </row>
    <row r="147" spans="1:6" x14ac:dyDescent="0.25">
      <c r="A147" s="16" t="s">
        <v>1694</v>
      </c>
      <c r="B147" s="30">
        <v>12184467.412874965</v>
      </c>
      <c r="C147" s="31">
        <v>7</v>
      </c>
    </row>
    <row r="148" spans="1:6" x14ac:dyDescent="0.25">
      <c r="A148" s="16" t="s">
        <v>1705</v>
      </c>
      <c r="B148" s="30">
        <v>8822193.2480008826</v>
      </c>
      <c r="C148" s="31">
        <v>5</v>
      </c>
    </row>
    <row r="149" spans="1:6" x14ac:dyDescent="0.25">
      <c r="A149" s="16" t="s">
        <v>1719</v>
      </c>
      <c r="B149" s="30">
        <f>J139</f>
        <v>6618440.8042304972</v>
      </c>
      <c r="C149" s="43">
        <v>4</v>
      </c>
    </row>
    <row r="150" spans="1:6" x14ac:dyDescent="0.25">
      <c r="A150" s="65" t="s">
        <v>1707</v>
      </c>
      <c r="B150" s="65">
        <f>MMULT(MMULT(B139:J139,X122:AF130),B141:B149)</f>
        <v>1694771552158469.2</v>
      </c>
    </row>
    <row r="151" spans="1:6" x14ac:dyDescent="0.25">
      <c r="A151" s="65" t="s">
        <v>1703</v>
      </c>
      <c r="B151" s="66">
        <f>SQRT(B150)</f>
        <v>41167603.186953567</v>
      </c>
    </row>
    <row r="153" spans="1:6" ht="15.75" thickBot="1" x14ac:dyDescent="0.3">
      <c r="A153" s="16" t="s">
        <v>1706</v>
      </c>
    </row>
    <row r="154" spans="1:6" ht="15" customHeight="1" x14ac:dyDescent="0.25">
      <c r="A154" s="202" t="s">
        <v>1763</v>
      </c>
      <c r="B154" s="203"/>
      <c r="C154" s="203"/>
      <c r="D154" s="204"/>
      <c r="E154" s="42"/>
      <c r="F154" s="41"/>
    </row>
    <row r="155" spans="1:6" x14ac:dyDescent="0.25">
      <c r="A155" s="205"/>
      <c r="B155" s="206"/>
      <c r="C155" s="206"/>
      <c r="D155" s="207"/>
      <c r="E155" s="41"/>
      <c r="F155" s="41"/>
    </row>
    <row r="156" spans="1:6" x14ac:dyDescent="0.25">
      <c r="A156" s="205"/>
      <c r="B156" s="206"/>
      <c r="C156" s="206"/>
      <c r="D156" s="207"/>
      <c r="E156" s="41"/>
      <c r="F156" s="41"/>
    </row>
    <row r="157" spans="1:6" x14ac:dyDescent="0.25">
      <c r="A157" s="205"/>
      <c r="B157" s="206"/>
      <c r="C157" s="206"/>
      <c r="D157" s="207"/>
      <c r="E157" s="16"/>
      <c r="F157" s="41"/>
    </row>
    <row r="158" spans="1:6" ht="15.75" thickBot="1" x14ac:dyDescent="0.3">
      <c r="A158" s="208"/>
      <c r="B158" s="209"/>
      <c r="C158" s="209"/>
      <c r="D158" s="210"/>
      <c r="E158" s="41"/>
      <c r="F158" s="41"/>
    </row>
    <row r="159" spans="1:6" ht="30" customHeight="1" x14ac:dyDescent="0.25">
      <c r="E159" s="107"/>
    </row>
    <row r="160" spans="1:6" ht="30" x14ac:dyDescent="0.25">
      <c r="B160" s="108" t="s">
        <v>1723</v>
      </c>
      <c r="C160" s="108" t="s">
        <v>1764</v>
      </c>
      <c r="D160" s="109" t="s">
        <v>1765</v>
      </c>
      <c r="E160" s="110" t="s">
        <v>1766</v>
      </c>
    </row>
    <row r="161" spans="1:25" x14ac:dyDescent="0.25">
      <c r="A161" s="97" t="s">
        <v>1685</v>
      </c>
      <c r="B161" s="30">
        <f>B141</f>
        <v>11639124.272598045</v>
      </c>
      <c r="C161" s="16">
        <f>C141</f>
        <v>6</v>
      </c>
      <c r="D161" s="113">
        <v>6000000</v>
      </c>
      <c r="E161" s="114">
        <f>C177</f>
        <v>174586.86408897067</v>
      </c>
    </row>
    <row r="162" spans="1:25" x14ac:dyDescent="0.25">
      <c r="A162" s="97" t="s">
        <v>1686</v>
      </c>
      <c r="B162" s="30">
        <f t="shared" ref="B162:C169" si="44">B142</f>
        <v>112470.86380694402</v>
      </c>
      <c r="C162" s="16">
        <f t="shared" si="44"/>
        <v>1</v>
      </c>
      <c r="D162" s="114">
        <v>150000000</v>
      </c>
      <c r="E162" s="114">
        <f>E177</f>
        <v>42176.573927604004</v>
      </c>
    </row>
    <row r="163" spans="1:25" x14ac:dyDescent="0.25">
      <c r="A163" s="97" t="s">
        <v>1687</v>
      </c>
      <c r="B163" s="30">
        <f t="shared" si="44"/>
        <v>166656.34406343452</v>
      </c>
      <c r="C163" s="16">
        <f t="shared" si="44"/>
        <v>3</v>
      </c>
      <c r="D163" s="114">
        <v>80000000</v>
      </c>
      <c r="E163" s="114">
        <f>G177</f>
        <v>33331.268812686903</v>
      </c>
    </row>
    <row r="164" spans="1:25" x14ac:dyDescent="0.25">
      <c r="A164" s="97" t="s">
        <v>1688</v>
      </c>
      <c r="B164" s="30">
        <f t="shared" si="44"/>
        <v>118372.55289498204</v>
      </c>
      <c r="C164" s="16">
        <f t="shared" si="44"/>
        <v>2</v>
      </c>
      <c r="D164" s="114">
        <v>100000000</v>
      </c>
      <c r="E164" s="114">
        <f>I177</f>
        <v>29593.138223745511</v>
      </c>
    </row>
    <row r="165" spans="1:25" x14ac:dyDescent="0.25">
      <c r="A165" s="97" t="s">
        <v>1690</v>
      </c>
      <c r="B165" s="30">
        <f t="shared" si="44"/>
        <v>15210649.403254224</v>
      </c>
      <c r="C165" s="16">
        <f t="shared" si="44"/>
        <v>8</v>
      </c>
      <c r="D165" s="114">
        <v>6000000</v>
      </c>
      <c r="E165" s="114">
        <f>K177</f>
        <v>228159.74104881336</v>
      </c>
    </row>
    <row r="166" spans="1:25" x14ac:dyDescent="0.25">
      <c r="A166" s="97" t="s">
        <v>1692</v>
      </c>
      <c r="B166" s="30">
        <f t="shared" si="44"/>
        <v>15673172.826869067</v>
      </c>
      <c r="C166" s="16">
        <f t="shared" si="44"/>
        <v>9</v>
      </c>
      <c r="D166" s="114">
        <v>5000000</v>
      </c>
      <c r="E166" s="114">
        <f>M177</f>
        <v>195914.6603358633</v>
      </c>
    </row>
    <row r="167" spans="1:25" x14ac:dyDescent="0.25">
      <c r="A167" s="97" t="s">
        <v>1694</v>
      </c>
      <c r="B167" s="30">
        <f t="shared" si="44"/>
        <v>12184467.412874965</v>
      </c>
      <c r="C167" s="16">
        <f t="shared" si="44"/>
        <v>7</v>
      </c>
      <c r="D167" s="114">
        <v>3000000</v>
      </c>
      <c r="E167" s="114">
        <f>O177</f>
        <v>91383.505596562245</v>
      </c>
    </row>
    <row r="168" spans="1:25" x14ac:dyDescent="0.25">
      <c r="A168" s="97" t="s">
        <v>1705</v>
      </c>
      <c r="B168" s="30">
        <f t="shared" si="44"/>
        <v>8822193.2480008826</v>
      </c>
      <c r="C168" s="16">
        <f t="shared" si="44"/>
        <v>5</v>
      </c>
      <c r="D168" s="114">
        <v>15000000</v>
      </c>
      <c r="E168" s="114">
        <f>Q177</f>
        <v>330832.24680003308</v>
      </c>
    </row>
    <row r="169" spans="1:25" x14ac:dyDescent="0.25">
      <c r="A169" s="97" t="s">
        <v>1719</v>
      </c>
      <c r="B169" s="30">
        <f t="shared" si="44"/>
        <v>6618440.8042304972</v>
      </c>
      <c r="C169" s="16">
        <f t="shared" si="44"/>
        <v>4</v>
      </c>
      <c r="D169" s="114">
        <v>35000000</v>
      </c>
      <c r="E169" s="114">
        <f>S177</f>
        <v>579113.57037016854</v>
      </c>
    </row>
    <row r="170" spans="1:25" x14ac:dyDescent="0.25">
      <c r="A170" s="111" t="s">
        <v>1704</v>
      </c>
      <c r="B170" s="65"/>
      <c r="C170" s="65"/>
      <c r="D170" s="115">
        <f>SUM(D161:D169)</f>
        <v>400000000</v>
      </c>
      <c r="E170" s="115">
        <f>SUM(E161:E169)</f>
        <v>1705091.5692044478</v>
      </c>
    </row>
    <row r="171" spans="1:25" x14ac:dyDescent="0.25">
      <c r="B171" s="200" t="s">
        <v>1685</v>
      </c>
      <c r="C171" s="200"/>
      <c r="D171" s="211" t="s">
        <v>1786</v>
      </c>
      <c r="E171" s="211"/>
      <c r="F171" s="200" t="s">
        <v>1687</v>
      </c>
      <c r="G171" s="200"/>
      <c r="H171" s="211" t="s">
        <v>1688</v>
      </c>
      <c r="I171" s="211"/>
      <c r="J171" s="200" t="s">
        <v>1690</v>
      </c>
      <c r="K171" s="200"/>
      <c r="L171" s="200" t="s">
        <v>1692</v>
      </c>
      <c r="M171" s="200"/>
      <c r="N171" s="211" t="s">
        <v>1694</v>
      </c>
      <c r="O171" s="211"/>
      <c r="P171" s="200" t="s">
        <v>1696</v>
      </c>
      <c r="Q171" s="200"/>
      <c r="R171" s="200" t="s">
        <v>1719</v>
      </c>
      <c r="S171" s="200"/>
      <c r="T171" s="122"/>
      <c r="U171" s="122"/>
    </row>
    <row r="172" spans="1:25" x14ac:dyDescent="0.25">
      <c r="A172" s="16" t="str">
        <f>A121</f>
        <v>Valor de mercado</v>
      </c>
      <c r="C172" s="30">
        <f>D161</f>
        <v>6000000</v>
      </c>
      <c r="D172" s="16"/>
      <c r="E172" s="30">
        <f>D162</f>
        <v>150000000</v>
      </c>
      <c r="F172" s="16"/>
      <c r="G172" s="30">
        <f>D163</f>
        <v>80000000</v>
      </c>
      <c r="H172" s="16"/>
      <c r="I172" s="30">
        <f>D164</f>
        <v>100000000</v>
      </c>
      <c r="J172" s="16"/>
      <c r="K172" s="30">
        <f>D165</f>
        <v>6000000</v>
      </c>
      <c r="L172" s="16"/>
      <c r="M172" s="30">
        <f>D166</f>
        <v>5000000</v>
      </c>
      <c r="N172" s="16">
        <f t="shared" ref="C172:S176" si="45">N121</f>
        <v>0</v>
      </c>
      <c r="O172" s="30">
        <f>D167</f>
        <v>3000000</v>
      </c>
      <c r="P172" s="16"/>
      <c r="Q172" s="30">
        <f>D168</f>
        <v>15000000</v>
      </c>
      <c r="R172" s="16"/>
      <c r="S172" s="30">
        <f>D169</f>
        <v>35000000</v>
      </c>
      <c r="T172" s="30"/>
      <c r="U172" s="30"/>
      <c r="V172" s="16"/>
      <c r="W172" s="16"/>
      <c r="X172" s="16"/>
      <c r="Y172" s="16"/>
    </row>
    <row r="173" spans="1:25" x14ac:dyDescent="0.25">
      <c r="A173" s="16" t="str">
        <f t="shared" ref="A173:O177" si="46">A122</f>
        <v>Ult. $ de cierre o mcado</v>
      </c>
      <c r="C173" s="29">
        <f t="shared" si="46"/>
        <v>26900</v>
      </c>
      <c r="D173" s="29"/>
      <c r="E173" s="29">
        <f t="shared" si="46"/>
        <v>2959.2602539999998</v>
      </c>
      <c r="F173" s="29"/>
      <c r="G173" s="29">
        <f t="shared" si="46"/>
        <v>4851.52153</v>
      </c>
      <c r="H173" s="29"/>
      <c r="I173" s="29">
        <f t="shared" si="46"/>
        <v>3696.681529</v>
      </c>
      <c r="J173" s="29"/>
      <c r="K173" s="29">
        <f t="shared" si="46"/>
        <v>4305</v>
      </c>
      <c r="L173" s="29"/>
      <c r="M173" s="29">
        <f t="shared" si="46"/>
        <v>32280</v>
      </c>
      <c r="N173" s="29"/>
      <c r="O173" s="29">
        <f t="shared" si="46"/>
        <v>2765</v>
      </c>
      <c r="P173" s="29"/>
      <c r="Q173" s="29">
        <f t="shared" si="45"/>
        <v>1385</v>
      </c>
      <c r="R173" s="29"/>
      <c r="S173" s="29">
        <f t="shared" si="45"/>
        <v>124.563</v>
      </c>
      <c r="T173" s="29"/>
      <c r="U173" s="29"/>
      <c r="V173" s="16"/>
      <c r="W173" s="16"/>
      <c r="X173" s="16"/>
      <c r="Y173" s="16"/>
    </row>
    <row r="174" spans="1:25" x14ac:dyDescent="0.25">
      <c r="A174" s="16" t="str">
        <f t="shared" si="46"/>
        <v>Nº de acciones</v>
      </c>
      <c r="C174" s="29">
        <f>C172/C173</f>
        <v>223.04832713754647</v>
      </c>
      <c r="D174" s="29"/>
      <c r="E174" s="29">
        <f t="shared" ref="E174:S174" si="47">E172/E173</f>
        <v>50688.34341192081</v>
      </c>
      <c r="F174" s="29"/>
      <c r="G174" s="29">
        <f t="shared" si="47"/>
        <v>16489.672261642008</v>
      </c>
      <c r="H174" s="29"/>
      <c r="I174" s="29">
        <f t="shared" si="47"/>
        <v>27051.288896680067</v>
      </c>
      <c r="J174" s="29"/>
      <c r="K174" s="29">
        <f t="shared" si="47"/>
        <v>1393.7282229965156</v>
      </c>
      <c r="L174" s="29"/>
      <c r="M174" s="29">
        <f t="shared" si="47"/>
        <v>154.89467162329615</v>
      </c>
      <c r="N174" s="29"/>
      <c r="O174" s="29">
        <f t="shared" si="47"/>
        <v>1084.9909584086799</v>
      </c>
      <c r="P174" s="29"/>
      <c r="Q174" s="29">
        <f t="shared" si="47"/>
        <v>10830.324909747293</v>
      </c>
      <c r="R174" s="29"/>
      <c r="S174" s="29">
        <f t="shared" si="47"/>
        <v>280982.31417033949</v>
      </c>
      <c r="T174" s="29"/>
      <c r="U174" s="29"/>
      <c r="V174" s="16"/>
      <c r="W174" s="16"/>
      <c r="X174" s="16"/>
      <c r="Y174" s="16"/>
    </row>
    <row r="175" spans="1:25" x14ac:dyDescent="0.25">
      <c r="A175" s="16" t="str">
        <f t="shared" si="46"/>
        <v>Volatilidad</v>
      </c>
      <c r="C175" s="103">
        <f t="shared" si="45"/>
        <v>1.2507936154429274E-2</v>
      </c>
      <c r="D175" s="29"/>
      <c r="E175" s="103">
        <f t="shared" si="45"/>
        <v>1.2086634275765404E-4</v>
      </c>
      <c r="F175" s="103"/>
      <c r="G175" s="103">
        <f t="shared" si="45"/>
        <v>1.7909654218433192E-4</v>
      </c>
      <c r="H175" s="103"/>
      <c r="I175" s="103">
        <f t="shared" si="45"/>
        <v>1.2720856821960404E-4</v>
      </c>
      <c r="J175" s="103"/>
      <c r="K175" s="103">
        <f t="shared" si="45"/>
        <v>1.634606067839877E-2</v>
      </c>
      <c r="L175" s="103"/>
      <c r="M175" s="103">
        <f t="shared" si="45"/>
        <v>1.6843109538519852E-2</v>
      </c>
      <c r="N175" s="103"/>
      <c r="O175" s="103">
        <f t="shared" si="45"/>
        <v>1.3093986876208974E-2</v>
      </c>
      <c r="P175" s="103"/>
      <c r="Q175" s="103">
        <f t="shared" si="45"/>
        <v>9.4807330262657898E-3</v>
      </c>
      <c r="R175" s="103"/>
      <c r="S175" s="103">
        <f t="shared" si="45"/>
        <v>7.112479691971367E-3</v>
      </c>
      <c r="T175" s="103"/>
      <c r="U175" s="103"/>
      <c r="V175" s="16"/>
      <c r="W175" s="16"/>
      <c r="X175" s="16"/>
      <c r="Y175" s="16"/>
    </row>
    <row r="176" spans="1:25" x14ac:dyDescent="0.25">
      <c r="A176" s="16" t="str">
        <f t="shared" si="46"/>
        <v>Nivel de confianza</v>
      </c>
      <c r="C176" s="104">
        <f t="shared" si="45"/>
        <v>2.3263478740408408</v>
      </c>
      <c r="D176" s="29"/>
      <c r="E176" s="104">
        <f t="shared" si="45"/>
        <v>2.3263478740408408</v>
      </c>
      <c r="F176" s="104"/>
      <c r="G176" s="104">
        <f t="shared" si="45"/>
        <v>2.3263478740408408</v>
      </c>
      <c r="H176" s="104"/>
      <c r="I176" s="104">
        <f t="shared" si="45"/>
        <v>2.3263478740408408</v>
      </c>
      <c r="J176" s="104"/>
      <c r="K176" s="104">
        <f t="shared" si="45"/>
        <v>2.3263478740408408</v>
      </c>
      <c r="L176" s="104"/>
      <c r="M176" s="104">
        <f t="shared" si="45"/>
        <v>2.3263478740408408</v>
      </c>
      <c r="N176" s="104"/>
      <c r="O176" s="104">
        <f t="shared" si="45"/>
        <v>2.3263478740408408</v>
      </c>
      <c r="P176" s="104"/>
      <c r="Q176" s="104">
        <f t="shared" si="45"/>
        <v>2.3263478740408408</v>
      </c>
      <c r="R176" s="104"/>
      <c r="S176" s="104">
        <f t="shared" si="45"/>
        <v>2.3263478740408408</v>
      </c>
      <c r="T176" s="104"/>
      <c r="U176" s="104"/>
      <c r="V176" s="16"/>
      <c r="W176" s="16"/>
      <c r="X176" s="16"/>
      <c r="Y176" s="16"/>
    </row>
    <row r="177" spans="1:25" x14ac:dyDescent="0.25">
      <c r="A177" s="16" t="str">
        <f t="shared" si="46"/>
        <v>Var</v>
      </c>
      <c r="C177" s="29">
        <f>C172*C175*C176</f>
        <v>174586.86408897067</v>
      </c>
      <c r="D177" s="29"/>
      <c r="E177" s="29">
        <f t="shared" ref="E177:S177" si="48">E172*E175*E176</f>
        <v>42176.573927604004</v>
      </c>
      <c r="F177" s="29"/>
      <c r="G177" s="29">
        <f t="shared" si="48"/>
        <v>33331.268812686903</v>
      </c>
      <c r="H177" s="29"/>
      <c r="I177" s="29">
        <f t="shared" si="48"/>
        <v>29593.138223745511</v>
      </c>
      <c r="J177" s="29"/>
      <c r="K177" s="29">
        <f t="shared" si="48"/>
        <v>228159.74104881336</v>
      </c>
      <c r="L177" s="29"/>
      <c r="M177" s="29">
        <f t="shared" si="48"/>
        <v>195914.6603358633</v>
      </c>
      <c r="N177" s="29"/>
      <c r="O177" s="29">
        <f t="shared" si="48"/>
        <v>91383.505596562245</v>
      </c>
      <c r="P177" s="29"/>
      <c r="Q177" s="29">
        <f t="shared" si="48"/>
        <v>330832.24680003308</v>
      </c>
      <c r="R177" s="29"/>
      <c r="S177" s="29">
        <f t="shared" si="48"/>
        <v>579113.57037016854</v>
      </c>
      <c r="T177" s="29"/>
      <c r="U177" s="29"/>
      <c r="V177" s="16"/>
      <c r="W177" s="16"/>
      <c r="X177" s="16"/>
      <c r="Y177" s="16"/>
    </row>
    <row r="179" spans="1:25" x14ac:dyDescent="0.25">
      <c r="B179" s="102" t="s">
        <v>1685</v>
      </c>
      <c r="C179" s="102" t="s">
        <v>1786</v>
      </c>
      <c r="D179" s="102" t="s">
        <v>1687</v>
      </c>
      <c r="E179" s="102" t="s">
        <v>1688</v>
      </c>
      <c r="F179" s="102" t="s">
        <v>1690</v>
      </c>
      <c r="G179" s="102" t="s">
        <v>1692</v>
      </c>
      <c r="H179" s="102" t="s">
        <v>1694</v>
      </c>
      <c r="I179" s="102" t="s">
        <v>1705</v>
      </c>
      <c r="J179" s="102" t="s">
        <v>1719</v>
      </c>
      <c r="K179" s="102" t="s">
        <v>1704</v>
      </c>
    </row>
    <row r="180" spans="1:25" x14ac:dyDescent="0.25">
      <c r="A180" s="97" t="s">
        <v>1723</v>
      </c>
      <c r="B180" s="105">
        <f>C177</f>
        <v>174586.86408897067</v>
      </c>
      <c r="C180" s="105">
        <f>E177</f>
        <v>42176.573927604004</v>
      </c>
      <c r="D180" s="106">
        <f>G177</f>
        <v>33331.268812686903</v>
      </c>
      <c r="E180" s="106">
        <f>I177</f>
        <v>29593.138223745511</v>
      </c>
      <c r="F180" s="106">
        <f>K177</f>
        <v>228159.74104881336</v>
      </c>
      <c r="G180" s="106">
        <f>M177</f>
        <v>195914.6603358633</v>
      </c>
      <c r="H180" s="106">
        <f>O177</f>
        <v>91383.505596562245</v>
      </c>
      <c r="I180" s="106">
        <f>Q177</f>
        <v>330832.24680003308</v>
      </c>
      <c r="J180" s="106">
        <f>S177</f>
        <v>579113.57037016854</v>
      </c>
      <c r="K180" s="106">
        <f>SUM(B180:J180)</f>
        <v>1705091.5692044478</v>
      </c>
    </row>
    <row r="182" spans="1:25" x14ac:dyDescent="0.25">
      <c r="A182" s="97" t="s">
        <v>1685</v>
      </c>
      <c r="B182" s="30">
        <f>B180</f>
        <v>174586.86408897067</v>
      </c>
    </row>
    <row r="183" spans="1:25" x14ac:dyDescent="0.25">
      <c r="A183" s="97" t="s">
        <v>1786</v>
      </c>
      <c r="B183" s="30">
        <f>C180</f>
        <v>42176.573927604004</v>
      </c>
    </row>
    <row r="184" spans="1:25" x14ac:dyDescent="0.25">
      <c r="A184" s="97" t="s">
        <v>1687</v>
      </c>
      <c r="B184" s="30">
        <f>D180</f>
        <v>33331.268812686903</v>
      </c>
    </row>
    <row r="185" spans="1:25" x14ac:dyDescent="0.25">
      <c r="A185" s="97" t="s">
        <v>1688</v>
      </c>
      <c r="B185" s="30">
        <f>E180</f>
        <v>29593.138223745511</v>
      </c>
    </row>
    <row r="186" spans="1:25" x14ac:dyDescent="0.25">
      <c r="A186" s="97" t="s">
        <v>1690</v>
      </c>
      <c r="B186" s="30">
        <f>F180</f>
        <v>228159.74104881336</v>
      </c>
    </row>
    <row r="187" spans="1:25" x14ac:dyDescent="0.25">
      <c r="A187" s="97" t="s">
        <v>1692</v>
      </c>
      <c r="B187" s="30">
        <f>G180</f>
        <v>195914.6603358633</v>
      </c>
    </row>
    <row r="188" spans="1:25" x14ac:dyDescent="0.25">
      <c r="A188" s="97" t="s">
        <v>1694</v>
      </c>
      <c r="B188" s="30">
        <f>H180</f>
        <v>91383.505596562245</v>
      </c>
    </row>
    <row r="189" spans="1:25" x14ac:dyDescent="0.25">
      <c r="A189" s="97" t="s">
        <v>1705</v>
      </c>
      <c r="B189" s="30">
        <f>I180</f>
        <v>330832.24680003308</v>
      </c>
    </row>
    <row r="190" spans="1:25" x14ac:dyDescent="0.25">
      <c r="A190" s="97" t="s">
        <v>1719</v>
      </c>
      <c r="B190" s="30">
        <f>J180</f>
        <v>579113.57037016854</v>
      </c>
    </row>
    <row r="192" spans="1:25" x14ac:dyDescent="0.25">
      <c r="A192" s="65" t="s">
        <v>1707</v>
      </c>
      <c r="B192" s="16">
        <f>MMULT(MMULT(B180:J180,X122:AF130),B182:B190)</f>
        <v>888895796456.98462</v>
      </c>
    </row>
    <row r="193" spans="1:2" x14ac:dyDescent="0.25">
      <c r="A193" s="65" t="s">
        <v>1703</v>
      </c>
      <c r="B193" s="16">
        <f>SQRT(B192)</f>
        <v>942812.70486612804</v>
      </c>
    </row>
    <row r="195" spans="1:2" x14ac:dyDescent="0.25">
      <c r="B195" s="16" t="s">
        <v>1723</v>
      </c>
    </row>
    <row r="196" spans="1:2" x14ac:dyDescent="0.25">
      <c r="A196" s="97" t="s">
        <v>1685</v>
      </c>
      <c r="B196" s="29">
        <v>174587</v>
      </c>
    </row>
    <row r="197" spans="1:2" x14ac:dyDescent="0.25">
      <c r="A197" s="97" t="s">
        <v>1786</v>
      </c>
      <c r="B197" s="29">
        <v>42117</v>
      </c>
    </row>
    <row r="198" spans="1:2" x14ac:dyDescent="0.25">
      <c r="A198" s="97" t="s">
        <v>1687</v>
      </c>
      <c r="B198" s="29">
        <v>33331</v>
      </c>
    </row>
    <row r="199" spans="1:2" x14ac:dyDescent="0.25">
      <c r="A199" s="97" t="s">
        <v>1688</v>
      </c>
      <c r="B199" s="29">
        <v>29593</v>
      </c>
    </row>
    <row r="200" spans="1:2" x14ac:dyDescent="0.25">
      <c r="A200" s="97" t="s">
        <v>1690</v>
      </c>
      <c r="B200" s="29">
        <v>228160</v>
      </c>
    </row>
    <row r="201" spans="1:2" x14ac:dyDescent="0.25">
      <c r="A201" s="97" t="s">
        <v>1692</v>
      </c>
      <c r="B201" s="29">
        <v>195915</v>
      </c>
    </row>
    <row r="202" spans="1:2" x14ac:dyDescent="0.25">
      <c r="A202" s="97" t="s">
        <v>1694</v>
      </c>
      <c r="B202" s="29">
        <v>91384</v>
      </c>
    </row>
    <row r="203" spans="1:2" x14ac:dyDescent="0.25">
      <c r="A203" s="97" t="s">
        <v>1705</v>
      </c>
      <c r="B203" s="29">
        <v>330832</v>
      </c>
    </row>
    <row r="204" spans="1:2" x14ac:dyDescent="0.25">
      <c r="A204" s="97" t="s">
        <v>1719</v>
      </c>
      <c r="B204" s="29">
        <v>579114</v>
      </c>
    </row>
  </sheetData>
  <mergeCells count="21">
    <mergeCell ref="L171:M171"/>
    <mergeCell ref="N171:O171"/>
    <mergeCell ref="P171:Q171"/>
    <mergeCell ref="R171:S171"/>
    <mergeCell ref="B171:C171"/>
    <mergeCell ref="D171:E171"/>
    <mergeCell ref="F171:G171"/>
    <mergeCell ref="H171:I171"/>
    <mergeCell ref="J171:K171"/>
    <mergeCell ref="R1:S1"/>
    <mergeCell ref="W6:AE7"/>
    <mergeCell ref="A154:D158"/>
    <mergeCell ref="B1:C1"/>
    <mergeCell ref="N1:O1"/>
    <mergeCell ref="P1:Q1"/>
    <mergeCell ref="D1:E1"/>
    <mergeCell ref="F1:G1"/>
    <mergeCell ref="H1:I1"/>
    <mergeCell ref="J1:K1"/>
    <mergeCell ref="L1:M1"/>
    <mergeCell ref="T1:U1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5"/>
  <sheetViews>
    <sheetView topLeftCell="A120" workbookViewId="0">
      <selection activeCell="I127" sqref="I127"/>
    </sheetView>
  </sheetViews>
  <sheetFormatPr baseColWidth="10" defaultRowHeight="15" x14ac:dyDescent="0.25"/>
  <cols>
    <col min="1" max="1" width="25.140625" style="16" bestFit="1" customWidth="1"/>
    <col min="2" max="2" width="17.42578125" style="16" bestFit="1" customWidth="1"/>
    <col min="3" max="3" width="19" style="55" bestFit="1" customWidth="1"/>
    <col min="4" max="6" width="17.42578125" bestFit="1" customWidth="1"/>
    <col min="7" max="7" width="17.42578125" style="52" customWidth="1"/>
    <col min="8" max="8" width="25.140625" bestFit="1" customWidth="1"/>
    <col min="9" max="9" width="16.28515625" bestFit="1" customWidth="1"/>
  </cols>
  <sheetData>
    <row r="1" spans="1:8" x14ac:dyDescent="0.25">
      <c r="A1" s="219" t="s">
        <v>1738</v>
      </c>
      <c r="B1" s="98" t="s">
        <v>1685</v>
      </c>
      <c r="C1" s="99" t="s">
        <v>1690</v>
      </c>
      <c r="D1" s="99" t="s">
        <v>1692</v>
      </c>
      <c r="E1" s="99" t="s">
        <v>1694</v>
      </c>
      <c r="F1" s="99" t="s">
        <v>1696</v>
      </c>
      <c r="G1" s="150"/>
      <c r="H1" s="99" t="s">
        <v>1719</v>
      </c>
    </row>
    <row r="2" spans="1:8" x14ac:dyDescent="0.25">
      <c r="A2" s="220"/>
      <c r="B2" s="38" t="s">
        <v>33</v>
      </c>
      <c r="C2" s="38" t="s">
        <v>33</v>
      </c>
      <c r="D2" s="38" t="s">
        <v>33</v>
      </c>
      <c r="E2" s="38" t="s">
        <v>33</v>
      </c>
      <c r="F2" s="144" t="s">
        <v>33</v>
      </c>
      <c r="G2" s="43"/>
      <c r="H2" s="144" t="s">
        <v>33</v>
      </c>
    </row>
    <row r="3" spans="1:8" x14ac:dyDescent="0.25">
      <c r="A3" s="63">
        <v>41311</v>
      </c>
      <c r="B3" s="100">
        <v>2410056200</v>
      </c>
      <c r="C3" s="100">
        <f>VLOOKUP(A3,ECOPETROL!$P$3:$Q$122,2)</f>
        <v>76137505200</v>
      </c>
      <c r="D3" s="100">
        <f>VLOOKUP(A3,EXITO!$P$5:$Q$122,2)</f>
        <v>11661225260</v>
      </c>
      <c r="E3" s="100">
        <f>VLOOKUP('Riesgo de liquidez'!A3,ISAGEN!$P$5:$Q$122,2)</f>
        <v>958152565</v>
      </c>
      <c r="F3" s="100">
        <f>VLOOKUP(A3,'GRUPO AVAL'!$P$5:$Q$122,2)</f>
        <v>1056263380</v>
      </c>
      <c r="G3" s="151"/>
      <c r="H3" s="67">
        <f>VLOOKUP(A3,TFIT16240724!$Y$2:$Z$122,2)</f>
        <v>175500000000</v>
      </c>
    </row>
    <row r="4" spans="1:8" x14ac:dyDescent="0.25">
      <c r="A4" s="63">
        <v>41312</v>
      </c>
      <c r="B4" s="100">
        <v>582577120</v>
      </c>
      <c r="C4" s="100">
        <f>VLOOKUP(A4,ECOPETROL!$P$6:$Q$122,2)</f>
        <v>44897952910</v>
      </c>
      <c r="D4" s="100">
        <f>VLOOKUP(A5,EXITO!$P$3:$Q$122,2)</f>
        <v>3442558260</v>
      </c>
      <c r="E4" s="100">
        <f>VLOOKUP(A5,ISAGEN!$P$3:$Q$122,2)</f>
        <v>834110435</v>
      </c>
      <c r="F4" s="100">
        <f>VLOOKUP(A5,'GRUPO AVAL'!$P$3:$Q$122,2)</f>
        <v>470997375</v>
      </c>
      <c r="G4" s="151"/>
      <c r="H4" s="67">
        <f>VLOOKUP(A4,TFIT16240724!$Y$2:$Z$122,2)</f>
        <v>181000000000</v>
      </c>
    </row>
    <row r="5" spans="1:8" x14ac:dyDescent="0.25">
      <c r="A5" s="63">
        <v>41313</v>
      </c>
      <c r="B5" s="100">
        <v>1358419380</v>
      </c>
      <c r="C5" s="100">
        <f>VLOOKUP(A6,ECOPETROL!$P$3:$Q$122,2)</f>
        <v>21245453740</v>
      </c>
      <c r="D5" s="100">
        <f>VLOOKUP(A6,EXITO!$P$3:$Q$122,2)</f>
        <v>2753688240</v>
      </c>
      <c r="E5" s="100">
        <f>VLOOKUP(A6,ISAGEN!$P$3:$Q$122,2)</f>
        <v>1218771830</v>
      </c>
      <c r="F5" s="100">
        <f>VLOOKUP(A6,'GRUPO AVAL'!$P$3:$Q$122,2)</f>
        <v>336087625</v>
      </c>
      <c r="G5" s="151"/>
      <c r="H5" s="67">
        <f>VLOOKUP(A5,TFIT16240724!$Y$2:$Z$122,2)</f>
        <v>421000000000</v>
      </c>
    </row>
    <row r="6" spans="1:8" x14ac:dyDescent="0.25">
      <c r="A6" s="63">
        <v>41316</v>
      </c>
      <c r="B6" s="100">
        <v>8076682100</v>
      </c>
      <c r="C6" s="100">
        <f>VLOOKUP(A7,ECOPETROL!$P$3:$Q$122,2)</f>
        <v>30910178560</v>
      </c>
      <c r="D6" s="100">
        <f>VLOOKUP(A7,EXITO!$P$3:$Q$122,2)</f>
        <v>3866080660</v>
      </c>
      <c r="E6" s="100">
        <f>VLOOKUP(A7,ISAGEN!$P$3:$Q$122,2)</f>
        <v>3770269835</v>
      </c>
      <c r="F6" s="100">
        <f>VLOOKUP(A7,'GRUPO AVAL'!$P$3:$Q$122,2)</f>
        <v>592040950</v>
      </c>
      <c r="G6" s="151"/>
      <c r="H6" s="67">
        <f>VLOOKUP(A6,TFIT16240724!$Y$2:$Z$122,2)</f>
        <v>360500000000</v>
      </c>
    </row>
    <row r="7" spans="1:8" x14ac:dyDescent="0.25">
      <c r="A7" s="63">
        <v>41317</v>
      </c>
      <c r="B7" s="100">
        <v>6536597760</v>
      </c>
      <c r="C7" s="100">
        <f>VLOOKUP(A8,ECOPETROL!$P$3:$Q$122,2)</f>
        <v>30138968550</v>
      </c>
      <c r="D7" s="100">
        <f>VLOOKUP(A8,EXITO!$P$3:$Q$122,2)</f>
        <v>5080353240</v>
      </c>
      <c r="E7" s="100">
        <f>VLOOKUP(A8,ISAGEN!$P$3:$Q$122,2)</f>
        <v>3602700635</v>
      </c>
      <c r="F7" s="100">
        <f>VLOOKUP(A8,'GRUPO AVAL'!$P$3:$Q$122,2)</f>
        <v>322836310</v>
      </c>
      <c r="G7" s="151"/>
      <c r="H7" s="67">
        <f>VLOOKUP(A7,TFIT16240724!$Y$2:$Z$122,2)</f>
        <v>87000000000</v>
      </c>
    </row>
    <row r="8" spans="1:8" x14ac:dyDescent="0.25">
      <c r="A8" s="63">
        <v>41318</v>
      </c>
      <c r="B8" s="100">
        <v>2316043960</v>
      </c>
      <c r="C8" s="100">
        <f>VLOOKUP(A9,ECOPETROL!$P$3:$Q$122,2)</f>
        <v>17128735020</v>
      </c>
      <c r="D8" s="100">
        <f>VLOOKUP(A9,EXITO!$P$3:$Q$122,2)</f>
        <v>1279080460</v>
      </c>
      <c r="E8" s="100">
        <f>VLOOKUP(A9,ISAGEN!$P$3:$Q$122,2)</f>
        <v>1681732915</v>
      </c>
      <c r="F8" s="100">
        <f>VLOOKUP(A9,'GRUPO AVAL'!$P$3:$Q$122,2)</f>
        <v>1909723020</v>
      </c>
      <c r="G8" s="151"/>
      <c r="H8" s="67">
        <f>VLOOKUP(A8,TFIT16240724!$Y$2:$Z$122,2)</f>
        <v>257000000000</v>
      </c>
    </row>
    <row r="9" spans="1:8" x14ac:dyDescent="0.25">
      <c r="A9" s="63">
        <v>41319</v>
      </c>
      <c r="B9" s="100">
        <v>1897429460</v>
      </c>
      <c r="C9" s="100">
        <f>VLOOKUP(A10,ECOPETROL!$P$3:$Q$122,2)</f>
        <v>14981677880</v>
      </c>
      <c r="D9" s="100">
        <f>VLOOKUP(A10,EXITO!$P$3:$Q$122,2)</f>
        <v>2539603480</v>
      </c>
      <c r="E9" s="100">
        <f>VLOOKUP(A10,ISAGEN!$P$3:$Q$122,2)</f>
        <v>1127835825</v>
      </c>
      <c r="F9" s="100">
        <f>VLOOKUP(A10,'GRUPO AVAL'!$P$3:$Q$122,2)</f>
        <v>305628835</v>
      </c>
      <c r="G9" s="151"/>
      <c r="H9" s="67">
        <f>VLOOKUP(A9,TFIT16240724!$Y$2:$Z$122,2)</f>
        <v>203000000000</v>
      </c>
    </row>
    <row r="10" spans="1:8" x14ac:dyDescent="0.25">
      <c r="A10" s="63">
        <v>41320</v>
      </c>
      <c r="B10" s="100">
        <v>1685641180</v>
      </c>
      <c r="C10" s="100">
        <f>VLOOKUP(A11,ECOPETROL!$P$3:$Q$122,2)</f>
        <v>23847262700</v>
      </c>
      <c r="D10" s="100">
        <f>VLOOKUP(A11,EXITO!$P$3:$Q$122,2)</f>
        <v>945402920</v>
      </c>
      <c r="E10" s="100">
        <f>VLOOKUP(A11,ISAGEN!$P$3:$Q$122,2)</f>
        <v>774323425</v>
      </c>
      <c r="F10" s="100">
        <f>VLOOKUP(A11,'GRUPO AVAL'!$P$3:$Q$122,2)</f>
        <v>155191175</v>
      </c>
      <c r="G10" s="151"/>
      <c r="H10" s="67">
        <f>VLOOKUP(A10,TFIT16240724!$Y$2:$Z$122,2)</f>
        <v>185500000000</v>
      </c>
    </row>
    <row r="11" spans="1:8" x14ac:dyDescent="0.25">
      <c r="A11" s="63">
        <v>41323</v>
      </c>
      <c r="B11" s="100">
        <v>1158731540</v>
      </c>
      <c r="C11" s="100">
        <f>VLOOKUP(A12,ECOPETROL!$P$3:$Q$122,2)</f>
        <v>115709773710</v>
      </c>
      <c r="D11" s="100">
        <f>VLOOKUP(A12,EXITO!$P$3:$Q$122,2)</f>
        <v>18823288040</v>
      </c>
      <c r="E11" s="100">
        <f>VLOOKUP(A12,ISAGEN!$P$3:$Q$122,2)</f>
        <v>3442791735</v>
      </c>
      <c r="F11" s="100">
        <f>VLOOKUP(A12,'GRUPO AVAL'!$P$3:$Q$122,2)</f>
        <v>583101675</v>
      </c>
      <c r="G11" s="151"/>
      <c r="H11" s="67">
        <f>VLOOKUP(A11,TFIT16240724!$Y$2:$Z$122,2)</f>
        <v>150500000000</v>
      </c>
    </row>
    <row r="12" spans="1:8" x14ac:dyDescent="0.25">
      <c r="A12" s="63">
        <v>41324</v>
      </c>
      <c r="B12" s="100">
        <v>7968313800</v>
      </c>
      <c r="C12" s="100">
        <f>VLOOKUP(A13,ECOPETROL!$P$3:$Q$122,2)</f>
        <v>65940333470</v>
      </c>
      <c r="D12" s="100">
        <f>VLOOKUP(A13,EXITO!$P$3:$Q$122,2)</f>
        <v>6079997660</v>
      </c>
      <c r="E12" s="100">
        <f>VLOOKUP(A13,ISAGEN!$P$3:$Q$122,2)</f>
        <v>2842304110</v>
      </c>
      <c r="F12" s="100">
        <f>VLOOKUP(A13,'GRUPO AVAL'!$P$3:$Q$122,2)</f>
        <v>1188884455</v>
      </c>
      <c r="G12" s="151"/>
      <c r="H12" s="67">
        <f>VLOOKUP(A12,TFIT16240724!$Y$2:$Z$122,2)</f>
        <v>204500000000</v>
      </c>
    </row>
    <row r="13" spans="1:8" x14ac:dyDescent="0.25">
      <c r="A13" s="63">
        <v>41325</v>
      </c>
      <c r="B13" s="100">
        <v>5071508960</v>
      </c>
      <c r="C13" s="100">
        <f>VLOOKUP(A14,ECOPETROL!$P$3:$Q$122,2)</f>
        <v>69185513560</v>
      </c>
      <c r="D13" s="100">
        <f>VLOOKUP(A14,EXITO!$P$3:$Q$122,2)</f>
        <v>7172501420</v>
      </c>
      <c r="E13" s="100">
        <f>VLOOKUP(A14,ISAGEN!$P$3:$Q$122,2)</f>
        <v>2857377545</v>
      </c>
      <c r="F13" s="100">
        <f>VLOOKUP(A14,'GRUPO AVAL'!$P$3:$Q$122,2)</f>
        <v>147106785</v>
      </c>
      <c r="G13" s="151"/>
      <c r="H13" s="67">
        <f>VLOOKUP(A13,TFIT16240724!$Y$2:$Z$122,2)</f>
        <v>45500000000</v>
      </c>
    </row>
    <row r="14" spans="1:8" x14ac:dyDescent="0.25">
      <c r="A14" s="63">
        <v>41326</v>
      </c>
      <c r="B14" s="100">
        <v>7368516880</v>
      </c>
      <c r="C14" s="100">
        <f>VLOOKUP(A15,ECOPETROL!$P$3:$Q$122,2)</f>
        <v>41190681730</v>
      </c>
      <c r="D14" s="100">
        <f>VLOOKUP(A15,EXITO!$P$3:$Q$122,2)</f>
        <v>5747010740</v>
      </c>
      <c r="E14" s="100">
        <f>VLOOKUP(A15,ISAGEN!$P$3:$Q$122,2)</f>
        <v>7078870020</v>
      </c>
      <c r="F14" s="100">
        <f>VLOOKUP(A15,'GRUPO AVAL'!$P$3:$Q$122,2)</f>
        <v>1095374775</v>
      </c>
      <c r="G14" s="151"/>
      <c r="H14" s="67">
        <f>VLOOKUP(A14,TFIT16240724!$Y$2:$Z$122,2)</f>
        <v>156000000000</v>
      </c>
    </row>
    <row r="15" spans="1:8" x14ac:dyDescent="0.25">
      <c r="A15" s="63">
        <v>41327</v>
      </c>
      <c r="B15" s="100">
        <v>4422509620</v>
      </c>
      <c r="C15" s="100">
        <f>VLOOKUP(A16,ECOPETROL!$P$3:$Q$122,2)</f>
        <v>71927329120</v>
      </c>
      <c r="D15" s="100">
        <f>VLOOKUP(A16,EXITO!$P$3:$Q$122,2)</f>
        <v>3379204120</v>
      </c>
      <c r="E15" s="100">
        <f>VLOOKUP(A16,ISAGEN!$P$3:$Q$122,2)</f>
        <v>2549307470</v>
      </c>
      <c r="F15" s="100">
        <f>VLOOKUP(A16,'GRUPO AVAL'!$P$3:$Q$122,2)</f>
        <v>319364850</v>
      </c>
      <c r="G15" s="151"/>
      <c r="H15" s="67">
        <f>VLOOKUP(A15,TFIT16240724!$Y$2:$Z$122,2)</f>
        <v>214000000000</v>
      </c>
    </row>
    <row r="16" spans="1:8" x14ac:dyDescent="0.25">
      <c r="A16" s="63">
        <v>41330</v>
      </c>
      <c r="B16" s="100">
        <v>4866008780</v>
      </c>
      <c r="C16" s="100">
        <f>VLOOKUP(A17,ECOPETROL!$P$3:$Q$122,2)</f>
        <v>41010073750</v>
      </c>
      <c r="D16" s="100">
        <f>VLOOKUP(A17,EXITO!$P$3:$Q$122,2)</f>
        <v>4971947920</v>
      </c>
      <c r="E16" s="100">
        <f>VLOOKUP(A17,ISAGEN!$P$3:$Q$122,2)</f>
        <v>1469893435</v>
      </c>
      <c r="F16" s="100">
        <f>VLOOKUP(A17,'GRUPO AVAL'!$P$3:$Q$122,2)</f>
        <v>215658320</v>
      </c>
      <c r="G16" s="151"/>
      <c r="H16" s="67">
        <f>VLOOKUP(A16,TFIT16240724!$Y$2:$Z$122,2)</f>
        <v>282500000000</v>
      </c>
    </row>
    <row r="17" spans="1:8" x14ac:dyDescent="0.25">
      <c r="A17" s="63">
        <v>41331</v>
      </c>
      <c r="B17" s="100">
        <v>3322571380</v>
      </c>
      <c r="C17" s="100">
        <f>VLOOKUP(A18,ECOPETROL!$P$3:$Q$122,2)</f>
        <v>24822315450</v>
      </c>
      <c r="D17" s="100">
        <f>VLOOKUP(A18,EXITO!$P$3:$Q$122,2)</f>
        <v>5939484880</v>
      </c>
      <c r="E17" s="100">
        <f>VLOOKUP(A18,ISAGEN!$P$3:$Q$122,2)</f>
        <v>4669780975</v>
      </c>
      <c r="F17" s="100">
        <f>VLOOKUP(A18,'GRUPO AVAL'!$P$3:$Q$122,2)</f>
        <v>950297255</v>
      </c>
      <c r="G17" s="151"/>
      <c r="H17" s="67">
        <f>VLOOKUP(A17,TFIT16240724!$Y$2:$Z$122,2)</f>
        <v>272500000000</v>
      </c>
    </row>
    <row r="18" spans="1:8" x14ac:dyDescent="0.25">
      <c r="A18" s="63">
        <v>41332</v>
      </c>
      <c r="B18" s="100">
        <v>3030770740</v>
      </c>
      <c r="C18" s="100">
        <f>VLOOKUP(A19,ECOPETROL!$P$3:$Q$122,2)</f>
        <v>30874906620</v>
      </c>
      <c r="D18" s="100">
        <f>VLOOKUP(A19,EXITO!$P$3:$Q$122,2)</f>
        <v>6223547980</v>
      </c>
      <c r="E18" s="100">
        <f>VLOOKUP(A19,ISAGEN!$P$3:$Q$122,2)</f>
        <v>2060638685</v>
      </c>
      <c r="F18" s="100">
        <f>VLOOKUP(A19,'GRUPO AVAL'!$P$3:$Q$122,2)</f>
        <v>2704920855</v>
      </c>
      <c r="G18" s="151"/>
      <c r="H18" s="67">
        <f>VLOOKUP(A18,TFIT16240724!$Y$2:$Z$122,2)</f>
        <v>139500000000</v>
      </c>
    </row>
    <row r="19" spans="1:8" x14ac:dyDescent="0.25">
      <c r="A19" s="63">
        <v>41333</v>
      </c>
      <c r="B19" s="100">
        <v>2503488980</v>
      </c>
      <c r="C19" s="100">
        <f>VLOOKUP(A20,ECOPETROL!$P$3:$Q$122,2)</f>
        <v>21755716890</v>
      </c>
      <c r="D19" s="100">
        <f>VLOOKUP(A20,EXITO!$P$3:$Q$122,2)</f>
        <v>9974829820</v>
      </c>
      <c r="E19" s="100">
        <f>VLOOKUP(A20,ISAGEN!$P$3:$Q$122,2)</f>
        <v>2359006660</v>
      </c>
      <c r="F19" s="100">
        <f>VLOOKUP(A20,'GRUPO AVAL'!$P$3:$Q$122,2)</f>
        <v>32992000</v>
      </c>
      <c r="G19" s="151"/>
      <c r="H19" s="67">
        <f>VLOOKUP(A19,TFIT16240724!$Y$2:$Z$122,2)</f>
        <v>241000000000</v>
      </c>
    </row>
    <row r="20" spans="1:8" x14ac:dyDescent="0.25">
      <c r="A20" s="63">
        <v>41334</v>
      </c>
      <c r="B20" s="100">
        <v>4721780880</v>
      </c>
      <c r="C20" s="100">
        <f>VLOOKUP(A21,ECOPETROL!$P$3:$Q$122,2)</f>
        <v>24502665090</v>
      </c>
      <c r="D20" s="100">
        <f>VLOOKUP(A21,EXITO!$P$3:$Q$122,2)</f>
        <v>1622620880</v>
      </c>
      <c r="E20" s="100">
        <f>VLOOKUP(A21,ISAGEN!$P$3:$Q$122,2)</f>
        <v>621441785</v>
      </c>
      <c r="F20" s="100">
        <f>VLOOKUP(A21,'GRUPO AVAL'!$P$3:$Q$122,2)</f>
        <v>189217500</v>
      </c>
      <c r="G20" s="151"/>
      <c r="H20" s="67">
        <f>VLOOKUP(A20,TFIT16240724!$Y$2:$Z$122,2)</f>
        <v>288000000000</v>
      </c>
    </row>
    <row r="21" spans="1:8" x14ac:dyDescent="0.25">
      <c r="A21" s="63">
        <v>41337</v>
      </c>
      <c r="B21" s="100">
        <v>2702770480</v>
      </c>
      <c r="C21" s="100">
        <f>VLOOKUP(A22,ECOPETROL!$P$3:$Q$122,2)</f>
        <v>41665873440</v>
      </c>
      <c r="D21" s="100">
        <f>VLOOKUP(A22,EXITO!$P$3:$Q$122,2)</f>
        <v>6538687160</v>
      </c>
      <c r="E21" s="100">
        <f>VLOOKUP(A22,ISAGEN!$P$3:$Q$122,2)</f>
        <v>2345194855</v>
      </c>
      <c r="F21" s="100">
        <f>VLOOKUP(A22,'GRUPO AVAL'!$P$3:$Q$122,2)</f>
        <v>1174154610</v>
      </c>
      <c r="G21" s="151"/>
      <c r="H21" s="67">
        <f>VLOOKUP(A21,TFIT16240724!$Y$2:$Z$122,2)</f>
        <v>127500000000</v>
      </c>
    </row>
    <row r="22" spans="1:8" x14ac:dyDescent="0.25">
      <c r="A22" s="63">
        <v>41338</v>
      </c>
      <c r="B22" s="100">
        <v>2975996740</v>
      </c>
      <c r="C22" s="100">
        <f>VLOOKUP(A23,ECOPETROL!$P$3:$Q$122,2)</f>
        <v>41097238500</v>
      </c>
      <c r="D22" s="100">
        <f>VLOOKUP(A23,EXITO!$P$3:$Q$122,2)</f>
        <v>1470184720</v>
      </c>
      <c r="E22" s="100">
        <f>VLOOKUP(A23,ISAGEN!$P$3:$Q$122,2)</f>
        <v>1160848095</v>
      </c>
      <c r="F22" s="100">
        <f>VLOOKUP(A23,'GRUPO AVAL'!$P$3:$Q$122,2)</f>
        <v>226688645</v>
      </c>
      <c r="G22" s="151"/>
      <c r="H22" s="67">
        <f>VLOOKUP(A22,TFIT16240724!$Y$2:$Z$122,2)</f>
        <v>433500000000</v>
      </c>
    </row>
    <row r="23" spans="1:8" x14ac:dyDescent="0.25">
      <c r="A23" s="63">
        <v>41339</v>
      </c>
      <c r="B23" s="100">
        <v>2720366660</v>
      </c>
      <c r="C23" s="100">
        <f>VLOOKUP(A24,ECOPETROL!$P$3:$Q$122,2)</f>
        <v>35242124330</v>
      </c>
      <c r="D23" s="100">
        <f>VLOOKUP(A24,EXITO!$P$3:$Q$122,2)</f>
        <v>740472480</v>
      </c>
      <c r="E23" s="100">
        <f>VLOOKUP(A24,ISAGEN!$P$3:$Q$122,2)</f>
        <v>1066581830</v>
      </c>
      <c r="F23" s="100">
        <f>VLOOKUP(A24,'GRUPO AVAL'!$P$3:$Q$122,2)</f>
        <v>743146415</v>
      </c>
      <c r="G23" s="151"/>
      <c r="H23" s="67">
        <f>VLOOKUP(A23,TFIT16240724!$Y$2:$Z$122,2)</f>
        <v>268000000000</v>
      </c>
    </row>
    <row r="24" spans="1:8" x14ac:dyDescent="0.25">
      <c r="A24" s="63">
        <v>41340</v>
      </c>
      <c r="B24" s="100">
        <v>3247852620</v>
      </c>
      <c r="C24" s="100">
        <f>VLOOKUP(A25,ECOPETROL!$P$3:$Q$122,2)</f>
        <v>38224668480</v>
      </c>
      <c r="D24" s="100">
        <f>VLOOKUP(A25,EXITO!$P$3:$Q$122,2)</f>
        <v>5707496100</v>
      </c>
      <c r="E24" s="100">
        <f>VLOOKUP(A25,ISAGEN!$P$3:$Q$122,2)</f>
        <v>3138311130</v>
      </c>
      <c r="F24" s="100">
        <f>VLOOKUP(A25,'GRUPO AVAL'!$P$3:$Q$122,2)</f>
        <v>137901595</v>
      </c>
      <c r="G24" s="151"/>
      <c r="H24" s="67">
        <f>VLOOKUP(A24,TFIT16240724!$Y$2:$Z$122,2)</f>
        <v>268000000000</v>
      </c>
    </row>
    <row r="25" spans="1:8" x14ac:dyDescent="0.25">
      <c r="A25" s="63">
        <v>41341</v>
      </c>
      <c r="B25" s="100">
        <v>6339204300</v>
      </c>
      <c r="C25" s="100">
        <f>VLOOKUP(A26,ECOPETROL!$P$3:$Q$122,2)</f>
        <v>42385536710</v>
      </c>
      <c r="D25" s="100">
        <f>VLOOKUP(A26,EXITO!$P$3:$Q$122,2)</f>
        <v>1644447500</v>
      </c>
      <c r="E25" s="100">
        <f>VLOOKUP(A26,ISAGEN!$P$3:$Q$122,2)</f>
        <v>5158847630</v>
      </c>
      <c r="F25" s="100">
        <f>VLOOKUP(A26,'GRUPO AVAL'!$P$3:$Q$122,2)</f>
        <v>89517480</v>
      </c>
      <c r="G25" s="151"/>
      <c r="H25" s="67">
        <f>VLOOKUP(A25,TFIT16240724!$Y$2:$Z$122,2)</f>
        <v>268000000000</v>
      </c>
    </row>
    <row r="26" spans="1:8" x14ac:dyDescent="0.25">
      <c r="A26" s="63">
        <v>41344</v>
      </c>
      <c r="B26" s="100">
        <v>3983200940</v>
      </c>
      <c r="C26" s="100">
        <f>VLOOKUP(A27,ECOPETROL!$P$3:$Q$122,2)</f>
        <v>27544702520</v>
      </c>
      <c r="D26" s="100">
        <f>VLOOKUP(A27,EXITO!$P$3:$Q$122,2)</f>
        <v>4086633980</v>
      </c>
      <c r="E26" s="100">
        <f>VLOOKUP(A27,ISAGEN!$P$3:$Q$122,2)</f>
        <v>391733320</v>
      </c>
      <c r="F26" s="100">
        <f>VLOOKUP(A27,'GRUPO AVAL'!$P$3:$Q$122,2)</f>
        <v>228131995</v>
      </c>
      <c r="G26" s="151"/>
      <c r="H26" s="67">
        <f>VLOOKUP(A26,TFIT16240724!$Y$2:$Z$122,2)</f>
        <v>210000000000</v>
      </c>
    </row>
    <row r="27" spans="1:8" x14ac:dyDescent="0.25">
      <c r="A27" s="63">
        <v>41345</v>
      </c>
      <c r="B27" s="100">
        <v>665228220</v>
      </c>
      <c r="C27" s="100">
        <f>VLOOKUP(A28,ECOPETROL!$P$3:$Q$122,2)</f>
        <v>34744924650</v>
      </c>
      <c r="D27" s="100">
        <f>VLOOKUP(A28,EXITO!$P$3:$Q$122,2)</f>
        <v>2580031340</v>
      </c>
      <c r="E27" s="100">
        <f>VLOOKUP(A28,ISAGEN!$P$3:$Q$122,2)</f>
        <v>1450630110</v>
      </c>
      <c r="F27" s="100">
        <f>VLOOKUP(A28,'GRUPO AVAL'!$P$3:$Q$122,2)</f>
        <v>103461150</v>
      </c>
      <c r="G27" s="151"/>
      <c r="H27" s="67">
        <f>VLOOKUP(A27,TFIT16240724!$Y$2:$Z$122,2)</f>
        <v>113000000000</v>
      </c>
    </row>
    <row r="28" spans="1:8" x14ac:dyDescent="0.25">
      <c r="A28" s="63">
        <v>41346</v>
      </c>
      <c r="B28" s="100">
        <v>156131560</v>
      </c>
      <c r="C28" s="100">
        <f>VLOOKUP(A29,ECOPETROL!$P$3:$Q$122,2)</f>
        <v>17205777470</v>
      </c>
      <c r="D28" s="100">
        <f>VLOOKUP(A29,EXITO!$P$3:$Q$122,2)</f>
        <v>1303134440</v>
      </c>
      <c r="E28" s="100">
        <f>VLOOKUP(A29,ISAGEN!$P$3:$Q$122,2)</f>
        <v>562118735</v>
      </c>
      <c r="F28" s="100">
        <f>VLOOKUP(A29,'GRUPO AVAL'!$P$3:$Q$122,2)</f>
        <v>123001210</v>
      </c>
      <c r="G28" s="151"/>
      <c r="H28" s="67">
        <f>VLOOKUP(A28,TFIT16240724!$Y$2:$Z$122,2)</f>
        <v>260000000000</v>
      </c>
    </row>
    <row r="29" spans="1:8" x14ac:dyDescent="0.25">
      <c r="A29" s="63">
        <v>41347</v>
      </c>
      <c r="B29" s="100">
        <v>738517840</v>
      </c>
      <c r="C29" s="100">
        <f>VLOOKUP(A30,ECOPETROL!$P$3:$Q$122,2)</f>
        <v>35700610680</v>
      </c>
      <c r="D29" s="100">
        <f>VLOOKUP(A30,EXITO!$P$3:$Q$122,2)</f>
        <v>7880210580</v>
      </c>
      <c r="E29" s="100">
        <f>VLOOKUP(A30,ISAGEN!$P$3:$Q$122,2)</f>
        <v>3007382855</v>
      </c>
      <c r="F29" s="100">
        <f>VLOOKUP(A30,'GRUPO AVAL'!$P$3:$Q$122,2)</f>
        <v>4190730705</v>
      </c>
      <c r="G29" s="151"/>
      <c r="H29" s="67">
        <f>VLOOKUP(A29,TFIT16240724!$Y$2:$Z$122,2)</f>
        <v>419000000000</v>
      </c>
    </row>
    <row r="30" spans="1:8" x14ac:dyDescent="0.25">
      <c r="A30" s="63">
        <v>41348</v>
      </c>
      <c r="B30" s="100">
        <v>7042873400</v>
      </c>
      <c r="C30" s="100">
        <f>VLOOKUP(A31,ECOPETROL!$P$3:$Q$122,2)</f>
        <v>70321300145</v>
      </c>
      <c r="D30" s="100">
        <f>VLOOKUP(A31,EXITO!$P$3:$Q$122,2)</f>
        <v>1053700300</v>
      </c>
      <c r="E30" s="100">
        <f>VLOOKUP(A31,ISAGEN!$P$3:$Q$122,2)</f>
        <v>594306100</v>
      </c>
      <c r="F30" s="100">
        <f>VLOOKUP(A31,'GRUPO AVAL'!$P$3:$Q$122,2)</f>
        <v>1888092775</v>
      </c>
      <c r="G30" s="151"/>
      <c r="H30" s="67">
        <f>VLOOKUP(A30,TFIT16240724!$Y$2:$Z$122,2)</f>
        <v>203000000000</v>
      </c>
    </row>
    <row r="31" spans="1:8" x14ac:dyDescent="0.25">
      <c r="A31" s="63">
        <v>41351</v>
      </c>
      <c r="B31" s="100">
        <v>1800885520</v>
      </c>
      <c r="C31" s="100">
        <f>VLOOKUP(A32,ECOPETROL!$P$3:$Q$122,2)</f>
        <v>49818140055</v>
      </c>
      <c r="D31" s="100">
        <f>VLOOKUP(A32,EXITO!$P$3:$Q$122,2)</f>
        <v>3108244800</v>
      </c>
      <c r="E31" s="100">
        <f>VLOOKUP(A32,ISAGEN!$P$3:$Q$122,2)</f>
        <v>3322583775</v>
      </c>
      <c r="F31" s="100">
        <f>VLOOKUP(A32,'GRUPO AVAL'!$P$3:$Q$122,2)</f>
        <v>3599924650</v>
      </c>
      <c r="G31" s="151"/>
      <c r="H31" s="67">
        <f>VLOOKUP(A31,TFIT16240724!$Y$2:$Z$122,2)</f>
        <v>149000000000</v>
      </c>
    </row>
    <row r="32" spans="1:8" x14ac:dyDescent="0.25">
      <c r="A32" s="63">
        <v>41352</v>
      </c>
      <c r="B32" s="100">
        <v>999369080</v>
      </c>
      <c r="C32" s="100">
        <f>VLOOKUP(A33,ECOPETROL!$P$3:$Q$122,2)</f>
        <v>25056121285</v>
      </c>
      <c r="D32" s="100">
        <f>VLOOKUP(A33,EXITO!$P$3:$Q$122,2)</f>
        <v>1622401180</v>
      </c>
      <c r="E32" s="100">
        <f>VLOOKUP(A33,ISAGEN!$P$3:$Q$122,2)</f>
        <v>3171082375</v>
      </c>
      <c r="F32" s="100">
        <f>VLOOKUP(A33,'GRUPO AVAL'!$P$3:$Q$122,2)</f>
        <v>4739281740</v>
      </c>
      <c r="G32" s="151"/>
      <c r="H32" s="67">
        <f>VLOOKUP(A32,TFIT16240724!$Y$2:$Z$122,2)</f>
        <v>247500000000</v>
      </c>
    </row>
    <row r="33" spans="1:8" x14ac:dyDescent="0.25">
      <c r="A33" s="63">
        <v>41353</v>
      </c>
      <c r="B33" s="100">
        <v>1243807160</v>
      </c>
      <c r="C33" s="100">
        <f>VLOOKUP(A34,ECOPETROL!$P$3:$Q$122,2)</f>
        <v>94302613245</v>
      </c>
      <c r="D33" s="100">
        <f>VLOOKUP(A34,EXITO!$P$3:$Q$122,2)</f>
        <v>2868896740</v>
      </c>
      <c r="E33" s="100">
        <f>VLOOKUP(A34,ISAGEN!$P$3:$Q$122,2)</f>
        <v>921542440</v>
      </c>
      <c r="F33" s="100">
        <f>VLOOKUP(A34,'GRUPO AVAL'!$P$3:$Q$122,2)</f>
        <v>4943694600</v>
      </c>
      <c r="G33" s="151"/>
      <c r="H33" s="67">
        <f>VLOOKUP(A33,TFIT16240724!$Y$2:$Z$122,2)</f>
        <v>258000000000</v>
      </c>
    </row>
    <row r="34" spans="1:8" x14ac:dyDescent="0.25">
      <c r="A34" s="63">
        <v>41354</v>
      </c>
      <c r="B34" s="100">
        <v>1224171840</v>
      </c>
      <c r="C34" s="100">
        <f>VLOOKUP(A35,ECOPETROL!$P$3:$Q$122,2)</f>
        <v>24531445890</v>
      </c>
      <c r="D34" s="100">
        <f>VLOOKUP(A35,EXITO!$P$3:$Q$122,2)</f>
        <v>5105687480</v>
      </c>
      <c r="E34" s="100">
        <f>VLOOKUP(A35,ISAGEN!$P$3:$Q$122,2)</f>
        <v>467410480</v>
      </c>
      <c r="F34" s="100">
        <f>VLOOKUP(A35,'GRUPO AVAL'!$P$3:$Q$122,2)</f>
        <v>809055100</v>
      </c>
      <c r="G34" s="151"/>
      <c r="H34" s="67">
        <f>VLOOKUP(A34,TFIT16240724!$Y$2:$Z$122,2)</f>
        <v>245000000000</v>
      </c>
    </row>
    <row r="35" spans="1:8" x14ac:dyDescent="0.25">
      <c r="A35" s="63">
        <v>41355</v>
      </c>
      <c r="B35" s="100">
        <v>587292940</v>
      </c>
      <c r="C35" s="100">
        <f>VLOOKUP(A36,ECOPETROL!$P$3:$Q$122,2)</f>
        <v>19312461320</v>
      </c>
      <c r="D35" s="100">
        <f>VLOOKUP(A36,EXITO!$P$3:$Q$122,2)</f>
        <v>8139019420</v>
      </c>
      <c r="E35" s="100">
        <f>VLOOKUP(A36,ISAGEN!$P$3:$Q$122,2)</f>
        <v>681382130</v>
      </c>
      <c r="F35" s="100">
        <f>VLOOKUP(A36,'GRUPO AVAL'!$P$3:$Q$122,2)</f>
        <v>222377835</v>
      </c>
      <c r="G35" s="151"/>
      <c r="H35" s="67">
        <f>VLOOKUP(A35,TFIT16240724!$Y$2:$Z$122,2)</f>
        <v>188000000000</v>
      </c>
    </row>
    <row r="36" spans="1:8" x14ac:dyDescent="0.25">
      <c r="A36" s="63">
        <v>41359</v>
      </c>
      <c r="B36" s="100">
        <v>930102540</v>
      </c>
      <c r="C36" s="100">
        <f>VLOOKUP(A37,ECOPETROL!$P$3:$Q$122,2)</f>
        <v>20119937010</v>
      </c>
      <c r="D36" s="100">
        <f>VLOOKUP(A37,EXITO!$P$3:$Q$122,2)</f>
        <v>3719117800</v>
      </c>
      <c r="E36" s="100">
        <f>VLOOKUP(A37,ISAGEN!$P$3:$Q$122,2)</f>
        <v>668165340</v>
      </c>
      <c r="F36" s="100">
        <f>VLOOKUP(A37,'GRUPO AVAL'!$P$3:$Q$122,2)</f>
        <v>31206440</v>
      </c>
      <c r="G36" s="151"/>
      <c r="H36" s="67">
        <f>VLOOKUP(A36,TFIT16240724!$Y$2:$Z$122,2)</f>
        <v>278000000000</v>
      </c>
    </row>
    <row r="37" spans="1:8" x14ac:dyDescent="0.25">
      <c r="A37" s="63">
        <v>41360</v>
      </c>
      <c r="B37" s="100">
        <v>1939843200</v>
      </c>
      <c r="C37" s="100">
        <f>VLOOKUP(A38,ECOPETROL!$P$3:$Q$122,2)</f>
        <v>19845388410</v>
      </c>
      <c r="D37" s="100">
        <f>VLOOKUP(A38,EXITO!$P$3:$Q$122,2)</f>
        <v>12243301240</v>
      </c>
      <c r="E37" s="100">
        <f>VLOOKUP(A38,ISAGEN!$P$3:$Q$122,2)</f>
        <v>941114425</v>
      </c>
      <c r="F37" s="100">
        <f>VLOOKUP(A38,'GRUPO AVAL'!$P$3:$Q$122,2)</f>
        <v>751005215</v>
      </c>
      <c r="G37" s="151"/>
      <c r="H37" s="67">
        <f>VLOOKUP(A37,TFIT16240724!$Y$2:$Z$122,2)</f>
        <v>16000000000</v>
      </c>
    </row>
    <row r="38" spans="1:8" x14ac:dyDescent="0.25">
      <c r="A38" s="63">
        <v>41365</v>
      </c>
      <c r="B38" s="100">
        <v>390454000</v>
      </c>
      <c r="C38" s="100">
        <f>VLOOKUP(A39,ECOPETROL!$P$3:$Q$122,2)</f>
        <v>20189952340</v>
      </c>
      <c r="D38" s="100">
        <f>VLOOKUP(A39,EXITO!$P$3:$Q$122,2)</f>
        <v>6856819580</v>
      </c>
      <c r="E38" s="100">
        <f>VLOOKUP(A39,ISAGEN!$P$3:$Q$122,2)</f>
        <v>548645175</v>
      </c>
      <c r="F38" s="100">
        <f>VLOOKUP(A39,'GRUPO AVAL'!$P$3:$Q$122,2)</f>
        <v>423986540</v>
      </c>
      <c r="G38" s="151"/>
      <c r="H38" s="67">
        <f>VLOOKUP(A38,TFIT16240724!$Y$2:$Z$122,2)</f>
        <v>128000000000</v>
      </c>
    </row>
    <row r="39" spans="1:8" x14ac:dyDescent="0.25">
      <c r="A39" s="63">
        <v>41366</v>
      </c>
      <c r="B39" s="100">
        <v>234031000</v>
      </c>
      <c r="C39" s="100">
        <f>VLOOKUP(A40,ECOPETROL!$P$3:$Q$122,2)</f>
        <v>48914784745</v>
      </c>
      <c r="D39" s="100">
        <f>VLOOKUP(A40,EXITO!$P$3:$Q$122,2)</f>
        <v>2592846320</v>
      </c>
      <c r="E39" s="100">
        <f>VLOOKUP(A40,ISAGEN!$P$3:$Q$122,2)</f>
        <v>422356605</v>
      </c>
      <c r="F39" s="100">
        <f>VLOOKUP(A40,'GRUPO AVAL'!$P$3:$Q$122,2)</f>
        <v>474464720</v>
      </c>
      <c r="G39" s="151"/>
      <c r="H39" s="67">
        <f>VLOOKUP(A39,TFIT16240724!$Y$2:$Z$122,2)</f>
        <v>97000000000</v>
      </c>
    </row>
    <row r="40" spans="1:8" x14ac:dyDescent="0.25">
      <c r="A40" s="63">
        <v>41367</v>
      </c>
      <c r="B40" s="100">
        <v>1718135900</v>
      </c>
      <c r="C40" s="100">
        <f>VLOOKUP(A41,ECOPETROL!$P$3:$Q$122,2)</f>
        <v>46602963150</v>
      </c>
      <c r="D40" s="100">
        <f>VLOOKUP(A41,EXITO!$P$3:$Q$122,2)</f>
        <v>5360099780</v>
      </c>
      <c r="E40" s="100">
        <f>VLOOKUP(A41,ISAGEN!$P$3:$Q$122,2)</f>
        <v>917811100</v>
      </c>
      <c r="F40" s="100">
        <f>VLOOKUP(A41,'GRUPO AVAL'!$P$3:$Q$122,2)</f>
        <v>227297545</v>
      </c>
      <c r="G40" s="151"/>
      <c r="H40" s="67">
        <f>VLOOKUP(A40,TFIT16240724!$Y$2:$Z$122,2)</f>
        <v>262000000000</v>
      </c>
    </row>
    <row r="41" spans="1:8" x14ac:dyDescent="0.25">
      <c r="A41" s="63">
        <v>41368</v>
      </c>
      <c r="B41" s="100">
        <v>1418308100</v>
      </c>
      <c r="C41" s="100">
        <f>VLOOKUP(A42,ECOPETROL!$P$3:$Q$122,2)</f>
        <v>33969839510</v>
      </c>
      <c r="D41" s="100">
        <f>VLOOKUP(A42,EXITO!$P$3:$Q$122,2)</f>
        <v>10430062100</v>
      </c>
      <c r="E41" s="100">
        <f>VLOOKUP(A42,ISAGEN!$P$3:$Q$122,2)</f>
        <v>788620360</v>
      </c>
      <c r="F41" s="100">
        <f>VLOOKUP(A42,'GRUPO AVAL'!$P$3:$Q$122,2)</f>
        <v>648898870</v>
      </c>
      <c r="G41" s="151"/>
      <c r="H41" s="67">
        <f>VLOOKUP(A41,TFIT16240724!$Y$2:$Z$122,2)</f>
        <v>148000000000</v>
      </c>
    </row>
    <row r="42" spans="1:8" x14ac:dyDescent="0.25">
      <c r="A42" s="63">
        <v>41369</v>
      </c>
      <c r="B42" s="100">
        <v>1136301220</v>
      </c>
      <c r="C42" s="100">
        <f>VLOOKUP(A43,ECOPETROL!$P$3:$Q$122,2)</f>
        <v>49303135235</v>
      </c>
      <c r="D42" s="100">
        <f>VLOOKUP(A43,EXITO!$P$3:$Q$122,2)</f>
        <v>4070699280</v>
      </c>
      <c r="E42" s="100">
        <f>VLOOKUP(A43,ISAGEN!$P$3:$Q$122,2)</f>
        <v>3016938720</v>
      </c>
      <c r="F42" s="100">
        <f>VLOOKUP(A43,'GRUPO AVAL'!$P$3:$Q$122,2)</f>
        <v>204400285</v>
      </c>
      <c r="G42" s="151"/>
      <c r="H42" s="67">
        <f>VLOOKUP(A42,TFIT16240724!$Y$2:$Z$122,2)</f>
        <v>149500000000</v>
      </c>
    </row>
    <row r="43" spans="1:8" x14ac:dyDescent="0.25">
      <c r="A43" s="63">
        <v>41372</v>
      </c>
      <c r="B43" s="100">
        <v>394514800</v>
      </c>
      <c r="C43" s="100">
        <f>VLOOKUP(A44,ECOPETROL!$P$3:$Q$122,2)</f>
        <v>61306682490</v>
      </c>
      <c r="D43" s="100">
        <f>VLOOKUP(A44,EXITO!$P$3:$Q$122,2)</f>
        <v>21573013560</v>
      </c>
      <c r="E43" s="100">
        <f>VLOOKUP(A44,ISAGEN!$P$3:$Q$122,2)</f>
        <v>1232378105</v>
      </c>
      <c r="F43" s="100">
        <f>VLOOKUP(A44,'GRUPO AVAL'!$P$3:$Q$122,2)</f>
        <v>160922210</v>
      </c>
      <c r="G43" s="151"/>
      <c r="H43" s="67">
        <f>VLOOKUP(A43,TFIT16240724!$Y$2:$Z$122,2)</f>
        <v>77000000000</v>
      </c>
    </row>
    <row r="44" spans="1:8" x14ac:dyDescent="0.25">
      <c r="A44" s="63">
        <v>41373</v>
      </c>
      <c r="B44" s="100">
        <v>6409628660</v>
      </c>
      <c r="C44" s="100">
        <f>VLOOKUP(A45,ECOPETROL!$P$3:$Q$122,2)</f>
        <v>47125243425</v>
      </c>
      <c r="D44" s="100">
        <f>VLOOKUP(A45,EXITO!$P$3:$Q$122,2)</f>
        <v>7381765020</v>
      </c>
      <c r="E44" s="100">
        <f>VLOOKUP(A45,ISAGEN!$P$3:$Q$122,2)</f>
        <v>576392365</v>
      </c>
      <c r="F44" s="100">
        <f>VLOOKUP(A45,'GRUPO AVAL'!$P$3:$Q$122,2)</f>
        <v>169782885</v>
      </c>
      <c r="G44" s="151"/>
      <c r="H44" s="67">
        <f>VLOOKUP(A44,TFIT16240724!$Y$2:$Z$122,2)</f>
        <v>330000000000</v>
      </c>
    </row>
    <row r="45" spans="1:8" x14ac:dyDescent="0.25">
      <c r="A45" s="63">
        <v>41374</v>
      </c>
      <c r="B45" s="100">
        <v>2462251500</v>
      </c>
      <c r="C45" s="100">
        <f>VLOOKUP(A46,ECOPETROL!$P$3:$Q$122,2)</f>
        <v>72628810380</v>
      </c>
      <c r="D45" s="100">
        <f>VLOOKUP(A46,EXITO!$P$3:$Q$122,2)</f>
        <v>2139470700</v>
      </c>
      <c r="E45" s="100">
        <f>VLOOKUP(A46,ISAGEN!$P$3:$Q$122,2)</f>
        <v>1135528855</v>
      </c>
      <c r="F45" s="100">
        <f>VLOOKUP(A46,'GRUPO AVAL'!$P$3:$Q$122,2)</f>
        <v>74463750</v>
      </c>
      <c r="G45" s="151"/>
      <c r="H45" s="67">
        <f>VLOOKUP(A45,TFIT16240724!$Y$2:$Z$122,2)</f>
        <v>182500000000</v>
      </c>
    </row>
    <row r="46" spans="1:8" x14ac:dyDescent="0.25">
      <c r="A46" s="63">
        <v>41375</v>
      </c>
      <c r="B46" s="100">
        <v>11136601580</v>
      </c>
      <c r="C46" s="100">
        <f>VLOOKUP(A47,ECOPETROL!$P$3:$Q$122,2)</f>
        <v>49400447580</v>
      </c>
      <c r="D46" s="100">
        <f>VLOOKUP(A47,EXITO!$P$3:$Q$122,2)</f>
        <v>3175448980</v>
      </c>
      <c r="E46" s="100">
        <f>VLOOKUP(A47,ISAGEN!$P$3:$Q$122,2)</f>
        <v>2368321095</v>
      </c>
      <c r="F46" s="100">
        <f>VLOOKUP(A47,'GRUPO AVAL'!$P$3:$Q$122,2)</f>
        <v>900997730</v>
      </c>
      <c r="G46" s="151"/>
      <c r="H46" s="67">
        <f>VLOOKUP(A46,TFIT16240724!$Y$2:$Z$122,2)</f>
        <v>63500000000</v>
      </c>
    </row>
    <row r="47" spans="1:8" x14ac:dyDescent="0.25">
      <c r="A47" s="63">
        <v>41376</v>
      </c>
      <c r="B47" s="100">
        <v>8721652840</v>
      </c>
      <c r="C47" s="100">
        <f>VLOOKUP(A48,ECOPETROL!$P$3:$Q$122,2)</f>
        <v>51970857390</v>
      </c>
      <c r="D47" s="100">
        <f>VLOOKUP(A48,EXITO!$P$3:$Q$122,2)</f>
        <v>6251043240</v>
      </c>
      <c r="E47" s="100">
        <f>VLOOKUP(A48,ISAGEN!$P$3:$Q$122,2)</f>
        <v>2486459820</v>
      </c>
      <c r="F47" s="100">
        <f>VLOOKUP(A48,'GRUPO AVAL'!$P$3:$Q$122,2)</f>
        <v>1786958710</v>
      </c>
      <c r="G47" s="151"/>
      <c r="H47" s="67">
        <f>VLOOKUP(A47,TFIT16240724!$Y$2:$Z$122,2)</f>
        <v>247000000000</v>
      </c>
    </row>
    <row r="48" spans="1:8" x14ac:dyDescent="0.25">
      <c r="A48" s="63">
        <v>41379</v>
      </c>
      <c r="B48" s="100">
        <v>2190983260</v>
      </c>
      <c r="C48" s="100">
        <f>VLOOKUP(A49,ECOPETROL!$P$3:$Q$122,2)</f>
        <v>67140721005</v>
      </c>
      <c r="D48" s="100">
        <f>VLOOKUP(A49,EXITO!$P$3:$Q$122,2)</f>
        <v>9837761920</v>
      </c>
      <c r="E48" s="100">
        <f>VLOOKUP(A49,ISAGEN!$P$3:$Q$122,2)</f>
        <v>738715245</v>
      </c>
      <c r="F48" s="100">
        <f>VLOOKUP(A49,'GRUPO AVAL'!$P$3:$Q$122,2)</f>
        <v>259745370</v>
      </c>
      <c r="G48" s="151"/>
      <c r="H48" s="67">
        <f>VLOOKUP(A48,TFIT16240724!$Y$2:$Z$122,2)</f>
        <v>93500000000</v>
      </c>
    </row>
    <row r="49" spans="1:8" x14ac:dyDescent="0.25">
      <c r="A49" s="63">
        <v>41380</v>
      </c>
      <c r="B49" s="100">
        <v>524407840</v>
      </c>
      <c r="C49" s="100">
        <f>VLOOKUP(A50,ECOPETROL!$P$3:$Q$122,2)</f>
        <v>83143592830</v>
      </c>
      <c r="D49" s="100">
        <f>VLOOKUP(A50,EXITO!$P$3:$Q$122,2)</f>
        <v>9417157500</v>
      </c>
      <c r="E49" s="100">
        <f>VLOOKUP(A50,ISAGEN!$P$3:$Q$122,2)</f>
        <v>6854976820</v>
      </c>
      <c r="F49" s="100">
        <f>VLOOKUP(A50,'GRUPO AVAL'!$P$3:$Q$122,2)</f>
        <v>743306675</v>
      </c>
      <c r="G49" s="151"/>
      <c r="H49" s="67">
        <f>VLOOKUP(A49,TFIT16240724!$Y$2:$Z$122,2)</f>
        <v>124500000000</v>
      </c>
    </row>
    <row r="50" spans="1:8" x14ac:dyDescent="0.25">
      <c r="A50" s="63">
        <v>41381</v>
      </c>
      <c r="B50" s="100">
        <v>4736663340</v>
      </c>
      <c r="C50" s="100">
        <f>VLOOKUP(A51,ECOPETROL!$P$3:$Q$122,2)</f>
        <v>47181217680</v>
      </c>
      <c r="D50" s="100">
        <f>VLOOKUP(A51,EXITO!$P$3:$Q$122,2)</f>
        <v>7067842640</v>
      </c>
      <c r="E50" s="100">
        <f>VLOOKUP(A51,ISAGEN!$P$3:$Q$122,2)</f>
        <v>6537603975</v>
      </c>
      <c r="F50" s="100">
        <f>VLOOKUP(A51,'GRUPO AVAL'!$P$3:$Q$122,2)</f>
        <v>223525655</v>
      </c>
      <c r="G50" s="151"/>
      <c r="H50" s="67">
        <f>VLOOKUP(A50,TFIT16240724!$Y$2:$Z$122,2)</f>
        <v>200500000000</v>
      </c>
    </row>
    <row r="51" spans="1:8" x14ac:dyDescent="0.25">
      <c r="A51" s="63">
        <v>41382</v>
      </c>
      <c r="B51" s="100">
        <v>3667178380</v>
      </c>
      <c r="C51" s="100">
        <f>VLOOKUP(A52,ECOPETROL!$P$3:$Q$122,2)</f>
        <v>40682488645</v>
      </c>
      <c r="D51" s="100">
        <f>VLOOKUP(A52,EXITO!$P$3:$Q$122,2)</f>
        <v>860323780</v>
      </c>
      <c r="E51" s="100">
        <f>VLOOKUP(A52,ISAGEN!$P$3:$Q$122,2)</f>
        <v>1352836320</v>
      </c>
      <c r="F51" s="100">
        <f>VLOOKUP(A52,'GRUPO AVAL'!$P$3:$Q$122,2)</f>
        <v>250711455</v>
      </c>
      <c r="G51" s="151"/>
      <c r="H51" s="67">
        <f>VLOOKUP(A51,TFIT16240724!$Y$2:$Z$122,2)</f>
        <v>33000000000</v>
      </c>
    </row>
    <row r="52" spans="1:8" x14ac:dyDescent="0.25">
      <c r="A52" s="63">
        <v>41383</v>
      </c>
      <c r="B52" s="100">
        <v>3351360960</v>
      </c>
      <c r="C52" s="100">
        <f>VLOOKUP(A53,ECOPETROL!$P$3:$Q$122,2)</f>
        <v>40654916355</v>
      </c>
      <c r="D52" s="100">
        <f>VLOOKUP(A53,EXITO!$P$3:$Q$122,2)</f>
        <v>5014844180</v>
      </c>
      <c r="E52" s="100">
        <f>VLOOKUP(A53,ISAGEN!$P$3:$Q$122,2)</f>
        <v>1272375390</v>
      </c>
      <c r="F52" s="100">
        <f>VLOOKUP(A53,'GRUPO AVAL'!$P$3:$Q$122,2)</f>
        <v>331744780</v>
      </c>
      <c r="G52" s="151"/>
      <c r="H52" s="67">
        <f>VLOOKUP(A52,TFIT16240724!$Y$2:$Z$122,2)</f>
        <v>351500000000</v>
      </c>
    </row>
    <row r="53" spans="1:8" x14ac:dyDescent="0.25">
      <c r="A53" s="63">
        <v>41386</v>
      </c>
      <c r="B53" s="100">
        <v>2864360900</v>
      </c>
      <c r="C53" s="100">
        <f>VLOOKUP(A54,ECOPETROL!$P$3:$Q$122,2)</f>
        <v>63684217960</v>
      </c>
      <c r="D53" s="100">
        <f>VLOOKUP(A54,EXITO!$P$3:$Q$122,2)</f>
        <v>5375371900</v>
      </c>
      <c r="E53" s="100">
        <f>VLOOKUP(A54,ISAGEN!$P$3:$Q$122,2)</f>
        <v>614180515</v>
      </c>
      <c r="F53" s="100">
        <f>VLOOKUP(A54,'GRUPO AVAL'!$P$3:$Q$122,2)</f>
        <v>390855210</v>
      </c>
      <c r="G53" s="151"/>
      <c r="H53" s="67">
        <f>VLOOKUP(A53,TFIT16240724!$Y$2:$Z$122,2)</f>
        <v>11000000000</v>
      </c>
    </row>
    <row r="54" spans="1:8" x14ac:dyDescent="0.25">
      <c r="A54" s="63">
        <v>41387</v>
      </c>
      <c r="B54" s="100">
        <v>2433551880</v>
      </c>
      <c r="C54" s="100">
        <f>VLOOKUP(A55,ECOPETROL!$P$3:$Q$122,2)</f>
        <v>52190923540</v>
      </c>
      <c r="D54" s="100">
        <f>VLOOKUP(A55,EXITO!$P$3:$Q$122,2)</f>
        <v>8636899460</v>
      </c>
      <c r="E54" s="100">
        <f>VLOOKUP(A55,ISAGEN!$P$3:$Q$122,2)</f>
        <v>783280615</v>
      </c>
      <c r="F54" s="100">
        <f>VLOOKUP(A55,'GRUPO AVAL'!$P$3:$Q$122,2)</f>
        <v>230100710</v>
      </c>
      <c r="G54" s="151"/>
      <c r="H54" s="67">
        <f>VLOOKUP(A54,TFIT16240724!$Y$2:$Z$122,2)</f>
        <v>192500000000</v>
      </c>
    </row>
    <row r="55" spans="1:8" x14ac:dyDescent="0.25">
      <c r="A55" s="63">
        <v>41388</v>
      </c>
      <c r="B55" s="100">
        <v>2055530220</v>
      </c>
      <c r="C55" s="100">
        <f>VLOOKUP(A56,ECOPETROL!$P$3:$Q$122,2)</f>
        <v>22951621400</v>
      </c>
      <c r="D55" s="100">
        <f>VLOOKUP(A56,EXITO!$P$3:$Q$122,2)</f>
        <v>10461114460</v>
      </c>
      <c r="E55" s="100">
        <f>VLOOKUP(A56,ISAGEN!$P$3:$Q$122,2)</f>
        <v>5065024065</v>
      </c>
      <c r="F55" s="100">
        <f>VLOOKUP(A56,'GRUPO AVAL'!$P$3:$Q$122,2)</f>
        <v>326639220</v>
      </c>
      <c r="G55" s="151"/>
      <c r="H55" s="67">
        <f>VLOOKUP(A55,TFIT16240724!$Y$2:$Z$122,2)</f>
        <v>124500000000</v>
      </c>
    </row>
    <row r="56" spans="1:8" x14ac:dyDescent="0.25">
      <c r="A56" s="63">
        <v>41389</v>
      </c>
      <c r="B56" s="100">
        <v>1865443220</v>
      </c>
      <c r="C56" s="100">
        <f>VLOOKUP(A57,ECOPETROL!$P$3:$Q$122,2)</f>
        <v>30443129735</v>
      </c>
      <c r="D56" s="100">
        <f>VLOOKUP(A57,EXITO!$P$3:$Q$122,2)</f>
        <v>4732847260</v>
      </c>
      <c r="E56" s="100">
        <f>VLOOKUP(A57,ISAGEN!$P$3:$Q$122,2)</f>
        <v>2334483860</v>
      </c>
      <c r="F56" s="100">
        <f>VLOOKUP(A57,'GRUPO AVAL'!$P$3:$Q$122,2)</f>
        <v>743712245</v>
      </c>
      <c r="G56" s="151"/>
      <c r="H56" s="67">
        <f>VLOOKUP(A56,TFIT16240724!$Y$2:$Z$122,2)</f>
        <v>131500000000</v>
      </c>
    </row>
    <row r="57" spans="1:8" x14ac:dyDescent="0.25">
      <c r="A57" s="63">
        <v>41390</v>
      </c>
      <c r="B57" s="100">
        <v>2607927680</v>
      </c>
      <c r="C57" s="100">
        <f>VLOOKUP(A58,ECOPETROL!$P$3:$Q$122,2)</f>
        <v>24096077690</v>
      </c>
      <c r="D57" s="100">
        <f>VLOOKUP(A58,EXITO!$P$3:$Q$122,2)</f>
        <v>3389765780</v>
      </c>
      <c r="E57" s="100">
        <f>VLOOKUP(A58,ISAGEN!$P$3:$Q$122,2)</f>
        <v>1111625490</v>
      </c>
      <c r="F57" s="100">
        <f>VLOOKUP(A58,'GRUPO AVAL'!$P$3:$Q$122,2)</f>
        <v>489401545</v>
      </c>
      <c r="G57" s="151"/>
      <c r="H57" s="67">
        <f>VLOOKUP(A57,TFIT16240724!$Y$2:$Z$122,2)</f>
        <v>77500000000</v>
      </c>
    </row>
    <row r="58" spans="1:8" x14ac:dyDescent="0.25">
      <c r="A58" s="63">
        <v>41393</v>
      </c>
      <c r="B58" s="100">
        <v>1854790260</v>
      </c>
      <c r="C58" s="100">
        <f>VLOOKUP(A59,ECOPETROL!$P$3:$Q$122,2)</f>
        <v>116243570935</v>
      </c>
      <c r="D58" s="100">
        <f>VLOOKUP(A59,EXITO!$P$3:$Q$122,2)</f>
        <v>12018615020</v>
      </c>
      <c r="E58" s="100">
        <f>VLOOKUP(A59,ISAGEN!$P$3:$Q$122,2)</f>
        <v>3866497835</v>
      </c>
      <c r="F58" s="100">
        <f>VLOOKUP(A59,'GRUPO AVAL'!$P$3:$Q$122,2)</f>
        <v>363687680</v>
      </c>
      <c r="G58" s="151"/>
      <c r="H58" s="67">
        <f>VLOOKUP(A58,TFIT16240724!$Y$2:$Z$122,2)</f>
        <v>172000000000</v>
      </c>
    </row>
    <row r="59" spans="1:8" x14ac:dyDescent="0.25">
      <c r="A59" s="63">
        <v>41394</v>
      </c>
      <c r="B59" s="100">
        <v>4642868520</v>
      </c>
      <c r="C59" s="100">
        <f>VLOOKUP(A60,ECOPETROL!$P$3:$Q$122,2)</f>
        <v>20999225220</v>
      </c>
      <c r="D59" s="100">
        <f>VLOOKUP(A60,EXITO!$P$3:$Q$122,2)</f>
        <v>26918997880</v>
      </c>
      <c r="E59" s="100">
        <f>VLOOKUP(A60,ISAGEN!$P$3:$Q$122,2)</f>
        <v>1019806690</v>
      </c>
      <c r="F59" s="100">
        <f>VLOOKUP(A60,'GRUPO AVAL'!$P$3:$Q$122,2)</f>
        <v>297301940</v>
      </c>
      <c r="G59" s="151"/>
      <c r="H59" s="67">
        <f>VLOOKUP(A59,TFIT16240724!$Y$2:$Z$122,2)</f>
        <v>44500000000</v>
      </c>
    </row>
    <row r="60" spans="1:8" x14ac:dyDescent="0.25">
      <c r="A60" s="63">
        <v>41396</v>
      </c>
      <c r="B60" s="100">
        <v>2956441880</v>
      </c>
      <c r="C60" s="100">
        <f>VLOOKUP(A61,ECOPETROL!$P$3:$Q$122,2)</f>
        <v>16323787545</v>
      </c>
      <c r="D60" s="100">
        <f>VLOOKUP(A61,EXITO!$P$3:$Q$122,2)</f>
        <v>10936107020</v>
      </c>
      <c r="E60" s="100">
        <f>VLOOKUP(A61,ISAGEN!$P$3:$Q$122,2)</f>
        <v>2504080550</v>
      </c>
      <c r="F60" s="100">
        <f>VLOOKUP(A61,'GRUPO AVAL'!$P$3:$Q$122,2)</f>
        <v>727545140</v>
      </c>
      <c r="G60" s="151"/>
      <c r="H60" s="67">
        <f>VLOOKUP(A60,TFIT16240724!$Y$2:$Z$122,2)</f>
        <v>107000000000</v>
      </c>
    </row>
    <row r="61" spans="1:8" x14ac:dyDescent="0.25">
      <c r="A61" s="63">
        <v>41397</v>
      </c>
      <c r="B61" s="100">
        <v>3874953800</v>
      </c>
      <c r="C61" s="100">
        <f>VLOOKUP(A62,ECOPETROL!$P$3:$Q$122,2)</f>
        <v>65204909425</v>
      </c>
      <c r="D61" s="100">
        <f>VLOOKUP(A62,EXITO!$P$3:$Q$122,2)</f>
        <v>3725708560</v>
      </c>
      <c r="E61" s="100">
        <f>VLOOKUP(A62,ISAGEN!$P$3:$Q$122,2)</f>
        <v>4182813235</v>
      </c>
      <c r="F61" s="100">
        <f>VLOOKUP(A62,'GRUPO AVAL'!$P$3:$Q$122,2)</f>
        <v>64655955</v>
      </c>
      <c r="G61" s="151"/>
      <c r="H61" s="67">
        <f>VLOOKUP(A61,TFIT16240724!$Y$2:$Z$122,2)</f>
        <v>131000000000</v>
      </c>
    </row>
    <row r="62" spans="1:8" x14ac:dyDescent="0.25">
      <c r="A62" s="63">
        <v>41400</v>
      </c>
      <c r="B62" s="100">
        <v>2790619940</v>
      </c>
      <c r="C62" s="100">
        <f>VLOOKUP(A63,ECOPETROL!$P$3:$Q$122,2)</f>
        <v>34690532280</v>
      </c>
      <c r="D62" s="100">
        <f>VLOOKUP(A63,EXITO!$P$3:$Q$122,2)</f>
        <v>6730040200</v>
      </c>
      <c r="E62" s="100">
        <f>VLOOKUP(A63,ISAGEN!$P$3:$Q$122,2)</f>
        <v>4095014865</v>
      </c>
      <c r="F62" s="100">
        <f>VLOOKUP(A63,'GRUPO AVAL'!$P$3:$Q$122,2)</f>
        <v>224640220</v>
      </c>
      <c r="G62" s="151"/>
      <c r="H62" s="67">
        <f>VLOOKUP(A62,TFIT16240724!$Y$2:$Z$122,2)</f>
        <v>74500000000</v>
      </c>
    </row>
    <row r="63" spans="1:8" x14ac:dyDescent="0.25">
      <c r="A63" s="63">
        <v>41401</v>
      </c>
      <c r="B63" s="100">
        <v>1572407300</v>
      </c>
      <c r="C63" s="100">
        <f>VLOOKUP(A64,ECOPETROL!$P$3:$Q$122,2)</f>
        <v>21723254605</v>
      </c>
      <c r="D63" s="100">
        <f>VLOOKUP(A64,EXITO!$P$3:$Q$122,2)</f>
        <v>29801112060</v>
      </c>
      <c r="E63" s="100">
        <f>VLOOKUP(A64,ISAGEN!$P$3:$Q$122,2)</f>
        <v>2882661695</v>
      </c>
      <c r="F63" s="100">
        <f>VLOOKUP(A64,'GRUPO AVAL'!$P$3:$Q$122,2)</f>
        <v>2259547850</v>
      </c>
      <c r="G63" s="151"/>
      <c r="H63" s="67">
        <f>VLOOKUP(A63,TFIT16240724!$Y$2:$Z$122,2)</f>
        <v>114000000000</v>
      </c>
    </row>
    <row r="64" spans="1:8" x14ac:dyDescent="0.25">
      <c r="A64" s="63">
        <v>41402</v>
      </c>
      <c r="B64" s="100">
        <v>6354033920</v>
      </c>
      <c r="C64" s="100">
        <f>VLOOKUP(A65,ECOPETROL!$P$3:$Q$122,2)</f>
        <v>18830164475</v>
      </c>
      <c r="D64" s="100">
        <f>VLOOKUP(A65,EXITO!$P$3:$Q$122,2)</f>
        <v>13923624980</v>
      </c>
      <c r="E64" s="100">
        <f>VLOOKUP(A65,ISAGEN!$P$3:$Q$122,2)</f>
        <v>10960646740</v>
      </c>
      <c r="F64" s="100">
        <f>VLOOKUP(A65,'GRUPO AVAL'!$P$3:$Q$122,2)</f>
        <v>48866520</v>
      </c>
      <c r="G64" s="151"/>
      <c r="H64" s="67">
        <f>VLOOKUP(A64,TFIT16240724!$Y$2:$Z$122,2)</f>
        <v>89000000000</v>
      </c>
    </row>
    <row r="65" spans="1:8" x14ac:dyDescent="0.25">
      <c r="A65" s="63">
        <v>41403</v>
      </c>
      <c r="B65" s="100">
        <v>1078009980</v>
      </c>
      <c r="C65" s="100">
        <f>VLOOKUP(A66,ECOPETROL!$P$3:$Q$122,2)</f>
        <v>17411825490</v>
      </c>
      <c r="D65" s="100">
        <f>VLOOKUP(A66,EXITO!$P$3:$Q$122,2)</f>
        <v>59690120840</v>
      </c>
      <c r="E65" s="100">
        <f>VLOOKUP(A66,ISAGEN!$P$3:$Q$122,2)</f>
        <v>2552342925</v>
      </c>
      <c r="F65" s="100">
        <f>VLOOKUP(A66,'GRUPO AVAL'!$P$3:$Q$122,2)</f>
        <v>125414875</v>
      </c>
      <c r="G65" s="151"/>
      <c r="H65" s="67">
        <f>VLOOKUP(A65,TFIT16240724!$Y$2:$Z$122,2)</f>
        <v>97000000000</v>
      </c>
    </row>
    <row r="66" spans="1:8" x14ac:dyDescent="0.25">
      <c r="A66" s="63">
        <v>41404</v>
      </c>
      <c r="B66" s="100">
        <v>3029014660</v>
      </c>
      <c r="C66" s="100">
        <f>VLOOKUP(A67,ECOPETROL!$P$3:$Q$122,2)</f>
        <v>15406413410</v>
      </c>
      <c r="D66" s="100">
        <f>VLOOKUP(A67,EXITO!$P$3:$Q$122,2)</f>
        <v>9658288840</v>
      </c>
      <c r="E66" s="100">
        <f>VLOOKUP(A67,ISAGEN!$P$3:$Q$122,2)</f>
        <v>4206896610</v>
      </c>
      <c r="F66" s="100">
        <f>VLOOKUP(A67,'GRUPO AVAL'!$P$3:$Q$122,2)</f>
        <v>92319740</v>
      </c>
      <c r="G66" s="151"/>
      <c r="H66" s="67">
        <f>VLOOKUP(A66,TFIT16240724!$Y$2:$Z$122,2)</f>
        <v>208000000000</v>
      </c>
    </row>
    <row r="67" spans="1:8" x14ac:dyDescent="0.25">
      <c r="A67" s="63">
        <v>41408</v>
      </c>
      <c r="B67" s="100">
        <v>1411470560</v>
      </c>
      <c r="C67" s="100">
        <f>VLOOKUP(A68,ECOPETROL!$P$3:$Q$122,2)</f>
        <v>28440875005</v>
      </c>
      <c r="D67" s="100">
        <f>VLOOKUP(A68,EXITO!$P$3:$Q$122,2)</f>
        <v>19495037520</v>
      </c>
      <c r="E67" s="100">
        <f>VLOOKUP(A68,ISAGEN!$P$3:$Q$122,2)</f>
        <v>2443466950</v>
      </c>
      <c r="F67" s="100">
        <f>VLOOKUP(A68,'GRUPO AVAL'!$P$3:$Q$122,2)</f>
        <v>1158626165</v>
      </c>
      <c r="G67" s="151"/>
      <c r="H67" s="67">
        <f>VLOOKUP(A67,TFIT16240724!$Y$2:$Z$122,2)</f>
        <v>99000000000</v>
      </c>
    </row>
    <row r="68" spans="1:8" x14ac:dyDescent="0.25">
      <c r="A68" s="63">
        <v>41409</v>
      </c>
      <c r="B68" s="100">
        <v>3534339300</v>
      </c>
      <c r="C68" s="100">
        <f>VLOOKUP(A69,ECOPETROL!$P$3:$Q$122,2)</f>
        <v>22133586230</v>
      </c>
      <c r="D68" s="100">
        <f>VLOOKUP(A69,EXITO!$P$3:$Q$122,2)</f>
        <v>21595937620</v>
      </c>
      <c r="E68" s="100">
        <f>VLOOKUP(A69,ISAGEN!$P$3:$Q$122,2)</f>
        <v>4049106915</v>
      </c>
      <c r="F68" s="100">
        <f>VLOOKUP(A69,'GRUPO AVAL'!$P$3:$Q$122,2)</f>
        <v>69778425</v>
      </c>
      <c r="G68" s="151"/>
      <c r="H68" s="67">
        <f>VLOOKUP(A68,TFIT16240724!$Y$2:$Z$122,2)</f>
        <v>25000000000</v>
      </c>
    </row>
    <row r="69" spans="1:8" x14ac:dyDescent="0.25">
      <c r="A69" s="63">
        <v>41410</v>
      </c>
      <c r="B69" s="100">
        <v>10049525580</v>
      </c>
      <c r="C69" s="100">
        <f>VLOOKUP(A70,ECOPETROL!$P$3:$Q$122,2)</f>
        <v>20484779850</v>
      </c>
      <c r="D69" s="100">
        <f>VLOOKUP(A70,EXITO!$P$3:$Q$122,2)</f>
        <v>16728100500</v>
      </c>
      <c r="E69" s="100">
        <f>VLOOKUP(A70,ISAGEN!$P$3:$Q$122,2)</f>
        <v>856773960</v>
      </c>
      <c r="F69" s="100">
        <f>VLOOKUP(A70,'GRUPO AVAL'!$P$3:$Q$122,2)</f>
        <v>80900020</v>
      </c>
      <c r="G69" s="151"/>
      <c r="H69" s="67">
        <f>VLOOKUP(A69,TFIT16240724!$Y$2:$Z$122,2)</f>
        <v>79500000000</v>
      </c>
    </row>
    <row r="70" spans="1:8" x14ac:dyDescent="0.25">
      <c r="A70" s="63">
        <v>41411</v>
      </c>
      <c r="B70" s="100">
        <v>817172360</v>
      </c>
      <c r="C70" s="100">
        <f>VLOOKUP(A71,ECOPETROL!$P$3:$Q$122,2)</f>
        <v>28284012830</v>
      </c>
      <c r="D70" s="100">
        <f>VLOOKUP(A71,EXITO!$P$3:$Q$122,2)</f>
        <v>12091776380</v>
      </c>
      <c r="E70" s="100">
        <f>VLOOKUP(A71,ISAGEN!$P$3:$Q$122,2)</f>
        <v>2566565605</v>
      </c>
      <c r="F70" s="100">
        <f>VLOOKUP(A71,'GRUPO AVAL'!$P$3:$Q$122,2)</f>
        <v>1444322615</v>
      </c>
      <c r="G70" s="151"/>
      <c r="H70" s="67">
        <f>VLOOKUP(A70,TFIT16240724!$Y$2:$Z$122,2)</f>
        <v>164500000000</v>
      </c>
    </row>
    <row r="71" spans="1:8" x14ac:dyDescent="0.25">
      <c r="A71" s="63">
        <v>41414</v>
      </c>
      <c r="B71" s="100">
        <v>2288122120</v>
      </c>
      <c r="C71" s="100">
        <f>VLOOKUP(A72,ECOPETROL!$P$3:$Q$122,2)</f>
        <v>44828530535</v>
      </c>
      <c r="D71" s="100">
        <f>VLOOKUP(A72,EXITO!$P$3:$Q$122,2)</f>
        <v>4388725260</v>
      </c>
      <c r="E71" s="100">
        <f>VLOOKUP(A72,ISAGEN!$P$3:$Q$122,2)</f>
        <v>2887563090</v>
      </c>
      <c r="F71" s="100">
        <f>VLOOKUP(A72,'GRUPO AVAL'!$P$3:$Q$122,2)</f>
        <v>973793990</v>
      </c>
      <c r="G71" s="151"/>
      <c r="H71" s="67">
        <f>VLOOKUP(A71,TFIT16240724!$Y$2:$Z$122,2)</f>
        <v>65000000000</v>
      </c>
    </row>
    <row r="72" spans="1:8" x14ac:dyDescent="0.25">
      <c r="A72" s="63">
        <v>41415</v>
      </c>
      <c r="B72" s="100">
        <v>2630598400</v>
      </c>
      <c r="C72" s="100">
        <f>VLOOKUP(A73,ECOPETROL!$P$3:$Q$122,2)</f>
        <v>65115036395</v>
      </c>
      <c r="D72" s="100">
        <f>VLOOKUP(A73,EXITO!$P$3:$Q$122,2)</f>
        <v>15794472460</v>
      </c>
      <c r="E72" s="100">
        <f>VLOOKUP(A73,ISAGEN!$P$3:$Q$122,2)</f>
        <v>1936618590</v>
      </c>
      <c r="F72" s="100">
        <f>VLOOKUP(A73,'GRUPO AVAL'!$P$3:$Q$122,2)</f>
        <v>2793132915</v>
      </c>
      <c r="G72" s="151"/>
      <c r="H72" s="67">
        <f>VLOOKUP(A72,TFIT16240724!$Y$2:$Z$122,2)</f>
        <v>49000000000</v>
      </c>
    </row>
    <row r="73" spans="1:8" x14ac:dyDescent="0.25">
      <c r="A73" s="63">
        <v>41416</v>
      </c>
      <c r="B73" s="100">
        <v>3994001540</v>
      </c>
      <c r="C73" s="100">
        <f>VLOOKUP(A74,ECOPETROL!$P$3:$Q$122,2)</f>
        <v>46450554605</v>
      </c>
      <c r="D73" s="100">
        <f>VLOOKUP(A74,EXITO!$P$3:$Q$122,2)</f>
        <v>9729119020</v>
      </c>
      <c r="E73" s="100">
        <f>VLOOKUP(A74,ISAGEN!$P$3:$Q$122,2)</f>
        <v>1059456350</v>
      </c>
      <c r="F73" s="100">
        <f>VLOOKUP(A74,'GRUPO AVAL'!$P$3:$Q$122,2)</f>
        <v>943358815</v>
      </c>
      <c r="G73" s="151"/>
      <c r="H73" s="67">
        <f>VLOOKUP(A73,TFIT16240724!$Y$2:$Z$122,2)</f>
        <v>67000000000</v>
      </c>
    </row>
    <row r="74" spans="1:8" x14ac:dyDescent="0.25">
      <c r="A74" s="63">
        <v>41417</v>
      </c>
      <c r="B74" s="100">
        <v>2078901180</v>
      </c>
      <c r="C74" s="100">
        <f>VLOOKUP(A75,ECOPETROL!$P$3:$Q$122,2)</f>
        <v>68124820515</v>
      </c>
      <c r="D74" s="100">
        <f>VLOOKUP(A75,EXITO!$P$3:$Q$122,2)</f>
        <v>5144726000</v>
      </c>
      <c r="E74" s="100">
        <f>VLOOKUP(A75,ISAGEN!$P$3:$Q$122,2)</f>
        <v>728500570</v>
      </c>
      <c r="F74" s="100">
        <f>VLOOKUP(A75,'GRUPO AVAL'!$P$3:$Q$122,2)</f>
        <v>6390162900</v>
      </c>
      <c r="G74" s="151"/>
      <c r="H74" s="67">
        <f>VLOOKUP(A74,TFIT16240724!$Y$2:$Z$122,2)</f>
        <v>46500000000</v>
      </c>
    </row>
    <row r="75" spans="1:8" x14ac:dyDescent="0.25">
      <c r="A75" s="63">
        <v>41418</v>
      </c>
      <c r="B75" s="100">
        <v>1670114760</v>
      </c>
      <c r="C75" s="100">
        <f>VLOOKUP(A76,ECOPETROL!$P$3:$Q$122,2)</f>
        <v>12331140280</v>
      </c>
      <c r="D75" s="100">
        <f>VLOOKUP(A76,EXITO!$P$3:$Q$122,2)</f>
        <v>1832296520</v>
      </c>
      <c r="E75" s="100">
        <f>VLOOKUP(A76,ISAGEN!$P$3:$Q$122,2)</f>
        <v>658324265</v>
      </c>
      <c r="F75" s="100">
        <f>VLOOKUP(A76,'GRUPO AVAL'!$P$3:$Q$122,2)</f>
        <v>980013575</v>
      </c>
      <c r="G75" s="151"/>
      <c r="H75" s="67">
        <f>VLOOKUP(A75,TFIT16240724!$Y$2:$Z$122,2)</f>
        <v>35000000000</v>
      </c>
    </row>
    <row r="76" spans="1:8" x14ac:dyDescent="0.25">
      <c r="A76" s="63">
        <v>41421</v>
      </c>
      <c r="B76" s="100">
        <v>2792982340</v>
      </c>
      <c r="C76" s="100">
        <f>VLOOKUP(A77,ECOPETROL!$P$3:$Q$122,2)</f>
        <v>69713006075</v>
      </c>
      <c r="D76" s="100">
        <f>VLOOKUP(A77,EXITO!$P$3:$Q$122,2)</f>
        <v>6365855880</v>
      </c>
      <c r="E76" s="100">
        <f>VLOOKUP(A77,ISAGEN!$P$3:$Q$122,2)</f>
        <v>1867962620</v>
      </c>
      <c r="F76" s="100">
        <f>VLOOKUP(A77,'GRUPO AVAL'!$P$3:$Q$122,2)</f>
        <v>4191702290</v>
      </c>
      <c r="G76" s="151"/>
      <c r="H76" s="67">
        <f>VLOOKUP(A76,TFIT16240724!$Y$2:$Z$122,2)</f>
        <v>20000000000</v>
      </c>
    </row>
    <row r="77" spans="1:8" x14ac:dyDescent="0.25">
      <c r="A77" s="63">
        <v>41422</v>
      </c>
      <c r="B77" s="100">
        <v>3893294060</v>
      </c>
      <c r="C77" s="100">
        <f>VLOOKUP(A78,ECOPETROL!$P$3:$Q$122,2)</f>
        <v>25248846705</v>
      </c>
      <c r="D77" s="100">
        <f>VLOOKUP(A78,EXITO!$P$3:$Q$122,2)</f>
        <v>24964955020</v>
      </c>
      <c r="E77" s="100">
        <f>VLOOKUP(A78,ISAGEN!$P$3:$Q$122,2)</f>
        <v>2571294100</v>
      </c>
      <c r="F77" s="100">
        <f>VLOOKUP(A78,'GRUPO AVAL'!$P$3:$Q$122,2)</f>
        <v>1050696405</v>
      </c>
      <c r="G77" s="151"/>
      <c r="H77" s="67">
        <f>VLOOKUP(A77,TFIT16240724!$Y$2:$Z$122,2)</f>
        <v>242000000000</v>
      </c>
    </row>
    <row r="78" spans="1:8" x14ac:dyDescent="0.25">
      <c r="A78" s="63">
        <v>41423</v>
      </c>
      <c r="B78" s="100">
        <v>11263945360</v>
      </c>
      <c r="C78" s="100">
        <f>VLOOKUP(A79,ECOPETROL!$P$3:$Q$122,2)</f>
        <v>35909969035</v>
      </c>
      <c r="D78" s="100">
        <f>VLOOKUP(A79,EXITO!$P$3:$Q$122,2)</f>
        <v>45236909220</v>
      </c>
      <c r="E78" s="100">
        <f>VLOOKUP(A79,ISAGEN!$P$3:$Q$122,2)</f>
        <v>4489989640</v>
      </c>
      <c r="F78" s="100">
        <f>VLOOKUP(A79,'GRUPO AVAL'!$P$3:$Q$122,2)</f>
        <v>3755629085</v>
      </c>
      <c r="G78" s="151"/>
      <c r="H78" s="67">
        <f>VLOOKUP(A78,TFIT16240724!$Y$2:$Z$122,2)</f>
        <v>157500000000</v>
      </c>
    </row>
    <row r="79" spans="1:8" x14ac:dyDescent="0.25">
      <c r="A79" s="63">
        <v>41424</v>
      </c>
      <c r="B79" s="100">
        <v>4205033300</v>
      </c>
      <c r="C79" s="100">
        <f>VLOOKUP(A80,ECOPETROL!$P$3:$Q$122,2)</f>
        <v>56693828010</v>
      </c>
      <c r="D79" s="100">
        <f>VLOOKUP(A80,EXITO!$P$3:$Q$122,2)</f>
        <v>8701039020</v>
      </c>
      <c r="E79" s="100">
        <f>VLOOKUP(A80,ISAGEN!$P$3:$Q$122,2)</f>
        <v>5294867760</v>
      </c>
      <c r="F79" s="100">
        <f>VLOOKUP(A80,'GRUPO AVAL'!$P$3:$Q$122,2)</f>
        <v>2414179945</v>
      </c>
      <c r="G79" s="151"/>
      <c r="H79" s="67">
        <f>VLOOKUP(A79,TFIT16240724!$Y$2:$Z$122,2)</f>
        <v>137000000000</v>
      </c>
    </row>
    <row r="80" spans="1:8" x14ac:dyDescent="0.25">
      <c r="A80" s="63">
        <v>41425</v>
      </c>
      <c r="B80" s="100">
        <v>35680072740</v>
      </c>
      <c r="C80" s="100">
        <f>VLOOKUP(A81,ECOPETROL!$P$3:$Q$122,2)</f>
        <v>33638151220</v>
      </c>
      <c r="D80" s="100">
        <f>VLOOKUP(A81,EXITO!$P$3:$Q$122,2)</f>
        <v>13958282640</v>
      </c>
      <c r="E80" s="100">
        <f>VLOOKUP(A81,ISAGEN!$P$3:$Q$122,2)</f>
        <v>2438420600</v>
      </c>
      <c r="F80" s="100">
        <f>VLOOKUP(A81,'GRUPO AVAL'!$P$3:$Q$122,2)</f>
        <v>216535095</v>
      </c>
      <c r="G80" s="151"/>
      <c r="H80" s="67">
        <f>VLOOKUP(A80,TFIT16240724!$Y$2:$Z$122,2)</f>
        <v>20000000000</v>
      </c>
    </row>
    <row r="81" spans="1:8" x14ac:dyDescent="0.25">
      <c r="A81" s="63">
        <v>41429</v>
      </c>
      <c r="B81" s="100">
        <v>6127003420</v>
      </c>
      <c r="C81" s="100">
        <f>VLOOKUP(A82,ECOPETROL!$P$3:$Q$122,2)</f>
        <v>19256642740</v>
      </c>
      <c r="D81" s="100">
        <f>VLOOKUP(A82,EXITO!$P$3:$Q$122,2)</f>
        <v>3022752320</v>
      </c>
      <c r="E81" s="100">
        <f>VLOOKUP(A82,ISAGEN!$P$3:$Q$122,2)</f>
        <v>2199056390</v>
      </c>
      <c r="F81" s="100">
        <f>VLOOKUP(A82,'GRUPO AVAL'!$P$3:$Q$122,2)</f>
        <v>684521105</v>
      </c>
      <c r="G81" s="151"/>
      <c r="H81" s="67">
        <f>VLOOKUP(A81,TFIT16240724!$Y$2:$Z$122,2)</f>
        <v>61000000000</v>
      </c>
    </row>
    <row r="82" spans="1:8" x14ac:dyDescent="0.25">
      <c r="A82" s="63">
        <v>41430</v>
      </c>
      <c r="B82" s="100">
        <v>1579783120</v>
      </c>
      <c r="C82" s="100">
        <f>VLOOKUP(A83,ECOPETROL!$P$3:$Q$122,2)</f>
        <v>19434726395</v>
      </c>
      <c r="D82" s="100">
        <f>VLOOKUP(A83,EXITO!$P$3:$Q$122,2)</f>
        <v>4479236520</v>
      </c>
      <c r="E82" s="100">
        <f>VLOOKUP(A83,ISAGEN!$P$3:$Q$122,2)</f>
        <v>1977696680</v>
      </c>
      <c r="F82" s="100">
        <f>VLOOKUP(A83,'GRUPO AVAL'!$P$3:$Q$122,2)</f>
        <v>288868270</v>
      </c>
      <c r="G82" s="151"/>
      <c r="H82" s="67">
        <f>VLOOKUP(A82,TFIT16240724!$Y$2:$Z$122,2)</f>
        <v>65500000000</v>
      </c>
    </row>
    <row r="83" spans="1:8" x14ac:dyDescent="0.25">
      <c r="A83" s="63">
        <v>41431</v>
      </c>
      <c r="B83" s="100">
        <v>514551260</v>
      </c>
      <c r="C83" s="100">
        <f>VLOOKUP(A84,ECOPETROL!$P$3:$Q$122,2)</f>
        <v>22951358840</v>
      </c>
      <c r="D83" s="100">
        <f>VLOOKUP(A84,EXITO!$P$3:$Q$122,2)</f>
        <v>5972460660</v>
      </c>
      <c r="E83" s="100">
        <f>VLOOKUP(A84,ISAGEN!$P$3:$Q$122,2)</f>
        <v>1197332680</v>
      </c>
      <c r="F83" s="100">
        <f>VLOOKUP(A84,'GRUPO AVAL'!$P$3:$Q$122,2)</f>
        <v>752686455</v>
      </c>
      <c r="G83" s="151"/>
      <c r="H83" s="67">
        <f>VLOOKUP(A83,TFIT16240724!$Y$2:$Z$122,2)</f>
        <v>122500000000</v>
      </c>
    </row>
    <row r="84" spans="1:8" x14ac:dyDescent="0.25">
      <c r="A84" s="63">
        <v>41432</v>
      </c>
      <c r="B84" s="100">
        <v>1104833160</v>
      </c>
      <c r="C84" s="100">
        <f>VLOOKUP(A85,ECOPETROL!$P$3:$Q$122,2)</f>
        <v>32390963525</v>
      </c>
      <c r="D84" s="100">
        <f>VLOOKUP(A85,EXITO!$P$3:$Q$122,2)</f>
        <v>6790181200</v>
      </c>
      <c r="E84" s="100">
        <f>VLOOKUP(A85,ISAGEN!$P$3:$Q$122,2)</f>
        <v>1883653385</v>
      </c>
      <c r="F84" s="100">
        <f>VLOOKUP(A85,'GRUPO AVAL'!$P$3:$Q$122,2)</f>
        <v>2504820580</v>
      </c>
      <c r="G84" s="151"/>
      <c r="H84" s="67">
        <f>VLOOKUP(A84,TFIT16240724!$Y$2:$Z$122,2)</f>
        <v>91500000000</v>
      </c>
    </row>
    <row r="85" spans="1:8" x14ac:dyDescent="0.25">
      <c r="A85" s="63">
        <v>41436</v>
      </c>
      <c r="B85" s="100">
        <v>3555671300</v>
      </c>
      <c r="C85" s="100">
        <f>VLOOKUP(A86,ECOPETROL!$P$3:$Q$122,2)</f>
        <v>32874066525</v>
      </c>
      <c r="D85" s="100">
        <f>VLOOKUP(A86,EXITO!$P$3:$Q$122,2)</f>
        <v>12354062060</v>
      </c>
      <c r="E85" s="100">
        <f>VLOOKUP(A86,ISAGEN!$P$3:$Q$122,2)</f>
        <v>2026853225</v>
      </c>
      <c r="F85" s="100">
        <f>VLOOKUP(A86,'GRUPO AVAL'!$P$3:$Q$122,2)</f>
        <v>3741364090</v>
      </c>
      <c r="G85" s="151"/>
      <c r="H85" s="67">
        <f>VLOOKUP(A85,TFIT16240724!$Y$2:$Z$122,2)</f>
        <v>136000000000</v>
      </c>
    </row>
    <row r="86" spans="1:8" x14ac:dyDescent="0.25">
      <c r="A86" s="63">
        <v>41437</v>
      </c>
      <c r="B86" s="100">
        <v>3449972400</v>
      </c>
      <c r="C86" s="100">
        <f>VLOOKUP(A87,ECOPETROL!$P$3:$Q$122,2)</f>
        <v>46553761185</v>
      </c>
      <c r="D86" s="100">
        <f>VLOOKUP(A87,EXITO!$P$3:$Q$122,2)</f>
        <v>14207283660</v>
      </c>
      <c r="E86" s="100">
        <f>VLOOKUP(A87,ISAGEN!$P$3:$Q$122,2)</f>
        <v>1552562130</v>
      </c>
      <c r="F86" s="100">
        <f>VLOOKUP(A87,'GRUPO AVAL'!$P$3:$Q$122,2)</f>
        <v>326712925</v>
      </c>
      <c r="G86" s="151"/>
      <c r="H86" s="67">
        <f>VLOOKUP(A86,TFIT16240724!$Y$2:$Z$122,2)</f>
        <v>116000000000</v>
      </c>
    </row>
    <row r="87" spans="1:8" x14ac:dyDescent="0.25">
      <c r="A87" s="63">
        <v>41438</v>
      </c>
      <c r="B87" s="100">
        <v>2307886360</v>
      </c>
      <c r="C87" s="100">
        <f>VLOOKUP(A88,ECOPETROL!$P$3:$Q$122,2)</f>
        <v>21689682735</v>
      </c>
      <c r="D87" s="100">
        <f>VLOOKUP(A88,EXITO!$P$3:$Q$122,2)</f>
        <v>7389607900</v>
      </c>
      <c r="E87" s="100">
        <f>VLOOKUP(A88,ISAGEN!$P$3:$Q$122,2)</f>
        <v>991644595</v>
      </c>
      <c r="F87" s="100">
        <f>VLOOKUP(A88,'GRUPO AVAL'!$P$3:$Q$122,2)</f>
        <v>95120845</v>
      </c>
      <c r="G87" s="151"/>
      <c r="H87" s="67">
        <f>VLOOKUP(A87,TFIT16240724!$Y$2:$Z$122,2)</f>
        <v>39500000000</v>
      </c>
    </row>
    <row r="88" spans="1:8" x14ac:dyDescent="0.25">
      <c r="A88" s="63">
        <v>41439</v>
      </c>
      <c r="B88" s="100">
        <v>2860355700</v>
      </c>
      <c r="C88" s="100">
        <f>VLOOKUP(A89,ECOPETROL!$P$3:$Q$122,2)</f>
        <v>28737449480</v>
      </c>
      <c r="D88" s="100">
        <f>VLOOKUP(A89,EXITO!$P$3:$Q$122,2)</f>
        <v>1783896300</v>
      </c>
      <c r="E88" s="100">
        <f>VLOOKUP(A89,ISAGEN!$P$3:$Q$122,2)</f>
        <v>2870934690</v>
      </c>
      <c r="F88" s="100">
        <f>VLOOKUP(A89,'GRUPO AVAL'!$P$3:$Q$122,2)</f>
        <v>547082745</v>
      </c>
      <c r="G88" s="151"/>
      <c r="H88" s="67">
        <f>VLOOKUP(A88,TFIT16240724!$Y$2:$Z$122,2)</f>
        <v>156500000000</v>
      </c>
    </row>
    <row r="89" spans="1:8" x14ac:dyDescent="0.25">
      <c r="A89" s="63">
        <v>41442</v>
      </c>
      <c r="B89" s="100">
        <v>5107729300</v>
      </c>
      <c r="C89" s="100">
        <f>VLOOKUP(A90,ECOPETROL!$P$3:$Q$122,2)</f>
        <v>35795383660</v>
      </c>
      <c r="D89" s="100">
        <f>VLOOKUP(A90,EXITO!$P$3:$Q$122,2)</f>
        <v>3361273700</v>
      </c>
      <c r="E89" s="100">
        <f>VLOOKUP(A90,ISAGEN!$P$3:$Q$122,2)</f>
        <v>2798871695</v>
      </c>
      <c r="F89" s="100">
        <f>VLOOKUP(A90,'GRUPO AVAL'!$P$3:$Q$122,2)</f>
        <v>674303790</v>
      </c>
      <c r="G89" s="151"/>
      <c r="H89" s="67">
        <f>VLOOKUP(A89,TFIT16240724!$Y$2:$Z$122,2)</f>
        <v>79000000000</v>
      </c>
    </row>
    <row r="90" spans="1:8" x14ac:dyDescent="0.25">
      <c r="A90" s="63">
        <v>41443</v>
      </c>
      <c r="B90" s="100">
        <v>1997343700</v>
      </c>
      <c r="C90" s="100">
        <f>VLOOKUP(A91,ECOPETROL!$P$3:$Q$122,2)</f>
        <v>30193831865</v>
      </c>
      <c r="D90" s="100">
        <f>VLOOKUP(A91,EXITO!$P$3:$Q$122,2)</f>
        <v>2633603760</v>
      </c>
      <c r="E90" s="100">
        <f>VLOOKUP(A91,ISAGEN!$P$3:$Q$122,2)</f>
        <v>4099509175</v>
      </c>
      <c r="F90" s="100">
        <f>VLOOKUP(A91,'GRUPO AVAL'!$P$3:$Q$122,2)</f>
        <v>171652535</v>
      </c>
      <c r="G90" s="151"/>
      <c r="H90" s="67">
        <f>VLOOKUP(A90,TFIT16240724!$Y$2:$Z$122,2)</f>
        <v>48000000000</v>
      </c>
    </row>
    <row r="91" spans="1:8" x14ac:dyDescent="0.25">
      <c r="A91" s="63">
        <v>41444</v>
      </c>
      <c r="B91" s="100">
        <v>4773056280</v>
      </c>
      <c r="C91" s="100">
        <f>VLOOKUP(A92,ECOPETROL!$P$3:$Q$122,2)</f>
        <v>52387475330</v>
      </c>
      <c r="D91" s="100">
        <f>VLOOKUP(A92,EXITO!$P$3:$Q$122,2)</f>
        <v>2758399320</v>
      </c>
      <c r="E91" s="100">
        <f>VLOOKUP(A92,ISAGEN!$P$3:$Q$122,2)</f>
        <v>1504941085</v>
      </c>
      <c r="F91" s="100">
        <f>VLOOKUP(A92,'GRUPO AVAL'!$P$3:$Q$122,2)</f>
        <v>586293635</v>
      </c>
      <c r="G91" s="151"/>
      <c r="H91" s="67">
        <f>VLOOKUP(A91,TFIT16240724!$Y$2:$Z$122,2)</f>
        <v>11000000000</v>
      </c>
    </row>
    <row r="92" spans="1:8" x14ac:dyDescent="0.25">
      <c r="A92" s="63">
        <v>41445</v>
      </c>
      <c r="B92" s="100">
        <v>2375197380</v>
      </c>
      <c r="C92" s="100">
        <f>VLOOKUP(A93,ECOPETROL!$P$3:$Q$122,2)</f>
        <v>31497106470</v>
      </c>
      <c r="D92" s="100">
        <f>VLOOKUP(A93,EXITO!$P$3:$Q$122,2)</f>
        <v>13543412860</v>
      </c>
      <c r="E92" s="100">
        <f>VLOOKUP(A93,ISAGEN!$P$3:$Q$122,2)</f>
        <v>10005179440</v>
      </c>
      <c r="F92" s="100">
        <f>VLOOKUP(A93,'GRUPO AVAL'!$P$3:$Q$122,2)</f>
        <v>932741770</v>
      </c>
      <c r="G92" s="151"/>
      <c r="H92" s="67">
        <f>VLOOKUP(A92,TFIT16240724!$Y$2:$Z$122,2)</f>
        <v>137500000000</v>
      </c>
    </row>
    <row r="93" spans="1:8" x14ac:dyDescent="0.25">
      <c r="A93" s="63">
        <v>41446</v>
      </c>
      <c r="B93" s="100">
        <v>3245565640</v>
      </c>
      <c r="C93" s="100">
        <f>VLOOKUP(A94,ECOPETROL!$P$3:$Q$122,2)</f>
        <v>29826503115</v>
      </c>
      <c r="D93" s="100">
        <f>VLOOKUP(A94,EXITO!$P$3:$Q$122,2)</f>
        <v>8059927980</v>
      </c>
      <c r="E93" s="100">
        <f>VLOOKUP(A94,ISAGEN!$P$3:$Q$122,2)</f>
        <v>5314894975</v>
      </c>
      <c r="F93" s="100">
        <f>VLOOKUP(A94,'GRUPO AVAL'!$P$3:$Q$122,2)</f>
        <v>2280360370</v>
      </c>
      <c r="G93" s="151"/>
      <c r="H93" s="67">
        <f>VLOOKUP(A93,TFIT16240724!$Y$2:$Z$122,2)</f>
        <v>90000000000</v>
      </c>
    </row>
    <row r="94" spans="1:8" x14ac:dyDescent="0.25">
      <c r="A94" s="63">
        <v>41449</v>
      </c>
      <c r="B94" s="100">
        <v>4399402940</v>
      </c>
      <c r="C94" s="100">
        <f>VLOOKUP(A95,ECOPETROL!$P$3:$Q$122,2)</f>
        <v>23942041455</v>
      </c>
      <c r="D94" s="100">
        <f>VLOOKUP(A95,EXITO!$P$3:$Q$122,2)</f>
        <v>10604362720</v>
      </c>
      <c r="E94" s="100">
        <f>VLOOKUP(A95,ISAGEN!$P$3:$Q$122,2)</f>
        <v>3740289220</v>
      </c>
      <c r="F94" s="100">
        <f>VLOOKUP(A95,'GRUPO AVAL'!$P$3:$Q$122,2)</f>
        <v>540629960</v>
      </c>
      <c r="G94" s="151"/>
      <c r="H94" s="67">
        <f>VLOOKUP(A94,TFIT16240724!$Y$2:$Z$122,2)</f>
        <v>173000000000</v>
      </c>
    </row>
    <row r="95" spans="1:8" x14ac:dyDescent="0.25">
      <c r="A95" s="63">
        <v>41450</v>
      </c>
      <c r="B95" s="100">
        <v>2766313000</v>
      </c>
      <c r="C95" s="100">
        <f>VLOOKUP(A96,ECOPETROL!$P$3:$Q$122,2)</f>
        <v>17979801400</v>
      </c>
      <c r="D95" s="100">
        <f>VLOOKUP(A96,EXITO!$P$3:$Q$122,2)</f>
        <v>10587875320</v>
      </c>
      <c r="E95" s="100">
        <f>VLOOKUP(A96,ISAGEN!$P$3:$Q$122,2)</f>
        <v>1596686355</v>
      </c>
      <c r="F95" s="100">
        <f>VLOOKUP(A96,'GRUPO AVAL'!$P$3:$Q$122,2)</f>
        <v>547409230</v>
      </c>
      <c r="G95" s="151"/>
      <c r="H95" s="67">
        <f>VLOOKUP(A95,TFIT16240724!$Y$2:$Z$122,2)</f>
        <v>76000000000</v>
      </c>
    </row>
    <row r="96" spans="1:8" x14ac:dyDescent="0.25">
      <c r="A96" s="63">
        <v>41451</v>
      </c>
      <c r="B96" s="100">
        <v>6273221480</v>
      </c>
      <c r="C96" s="100">
        <f>VLOOKUP(A97,ECOPETROL!$P$3:$Q$122,2)</f>
        <v>11310844575</v>
      </c>
      <c r="D96" s="100">
        <f>VLOOKUP(A97,EXITO!$P$3:$Q$122,2)</f>
        <v>6513447860</v>
      </c>
      <c r="E96" s="100">
        <f>VLOOKUP(A97,ISAGEN!$P$3:$Q$122,2)</f>
        <v>2036217930</v>
      </c>
      <c r="F96" s="100">
        <f>VLOOKUP(A97,'GRUPO AVAL'!$P$3:$Q$122,2)</f>
        <v>1068100665</v>
      </c>
      <c r="G96" s="151"/>
      <c r="H96" s="67">
        <f>VLOOKUP(A96,TFIT16240724!$Y$2:$Z$122,2)</f>
        <v>38500000000</v>
      </c>
    </row>
    <row r="97" spans="1:8" x14ac:dyDescent="0.25">
      <c r="A97" s="63">
        <v>41452</v>
      </c>
      <c r="B97" s="100">
        <v>2872833140</v>
      </c>
      <c r="C97" s="100">
        <f>VLOOKUP(A98,ECOPETROL!$P$3:$Q$122,2)</f>
        <v>44493729000</v>
      </c>
      <c r="D97" s="100">
        <f>VLOOKUP(A98,EXITO!$P$3:$Q$122,2)</f>
        <v>11204015980</v>
      </c>
      <c r="E97" s="100">
        <f>VLOOKUP(A98,ISAGEN!$P$3:$Q$122,2)</f>
        <v>1994196860</v>
      </c>
      <c r="F97" s="100">
        <f>VLOOKUP(A98,'GRUPO AVAL'!$P$3:$Q$122,2)</f>
        <v>975589670</v>
      </c>
      <c r="G97" s="151"/>
      <c r="H97" s="67">
        <f>VLOOKUP(A97,TFIT16240724!$Y$2:$Z$122,2)</f>
        <v>7000000000</v>
      </c>
    </row>
    <row r="98" spans="1:8" x14ac:dyDescent="0.25">
      <c r="A98" s="63">
        <v>41453</v>
      </c>
      <c r="B98" s="100">
        <v>4203606740</v>
      </c>
      <c r="C98" s="100">
        <f>VLOOKUP(A99,ECOPETROL!$P$3:$Q$122,2)</f>
        <v>38831115895</v>
      </c>
      <c r="D98" s="100">
        <f>VLOOKUP(A99,EXITO!$P$3:$Q$122,2)</f>
        <v>8125276440</v>
      </c>
      <c r="E98" s="100">
        <f>VLOOKUP(A99,ISAGEN!$P$3:$Q$122,2)</f>
        <v>8572036700</v>
      </c>
      <c r="F98" s="100">
        <f>VLOOKUP(A99,'GRUPO AVAL'!$P$3:$Q$122,2)</f>
        <v>366605290</v>
      </c>
      <c r="G98" s="151"/>
      <c r="H98" s="67">
        <f>VLOOKUP(A98,TFIT16240724!$Y$2:$Z$122,2)</f>
        <v>74000000000</v>
      </c>
    </row>
    <row r="99" spans="1:8" x14ac:dyDescent="0.25">
      <c r="A99" s="63">
        <v>41457</v>
      </c>
      <c r="B99" s="100">
        <v>2871245100</v>
      </c>
      <c r="C99" s="100">
        <f>VLOOKUP(A100,ECOPETROL!$P$3:$Q$122,2)</f>
        <v>28405312420</v>
      </c>
      <c r="D99" s="100">
        <f>VLOOKUP(A100,EXITO!$P$3:$Q$122,2)</f>
        <v>6387705200</v>
      </c>
      <c r="E99" s="100">
        <f>VLOOKUP(A100,ISAGEN!$P$3:$Q$122,2)</f>
        <v>1220164975</v>
      </c>
      <c r="F99" s="100">
        <f>VLOOKUP(A100,'GRUPO AVAL'!$P$3:$Q$122,2)</f>
        <v>315801555</v>
      </c>
      <c r="G99" s="151"/>
      <c r="H99" s="67">
        <f>VLOOKUP(A99,TFIT16240724!$Y$2:$Z$122,2)</f>
        <v>172000000000</v>
      </c>
    </row>
    <row r="100" spans="1:8" x14ac:dyDescent="0.25">
      <c r="A100" s="63">
        <v>41458</v>
      </c>
      <c r="B100" s="100">
        <v>3794190160</v>
      </c>
      <c r="C100" s="100">
        <f>VLOOKUP(A101,ECOPETROL!$P$3:$Q$122,2)</f>
        <v>5813778695</v>
      </c>
      <c r="D100" s="100">
        <f>VLOOKUP(A101,EXITO!$P$3:$Q$122,2)</f>
        <v>1597775980</v>
      </c>
      <c r="E100" s="100">
        <f>VLOOKUP(A101,ISAGEN!$P$3:$Q$122,2)</f>
        <v>1619093155</v>
      </c>
      <c r="F100" s="100">
        <f>VLOOKUP(A101,'GRUPO AVAL'!$P$3:$Q$122,2)</f>
        <v>227314260</v>
      </c>
      <c r="G100" s="151"/>
      <c r="H100" s="67">
        <f>VLOOKUP(A100,TFIT16240724!$Y$2:$Z$122,2)</f>
        <v>40000000000</v>
      </c>
    </row>
    <row r="101" spans="1:8" x14ac:dyDescent="0.25">
      <c r="A101" s="63">
        <v>41459</v>
      </c>
      <c r="B101" s="100">
        <v>812586320</v>
      </c>
      <c r="C101" s="100">
        <f>VLOOKUP(A102,ECOPETROL!$P$3:$Q$122,2)</f>
        <v>15195483715</v>
      </c>
      <c r="D101" s="100">
        <f>VLOOKUP(A102,EXITO!$P$3:$Q$122,2)</f>
        <v>5279476040</v>
      </c>
      <c r="E101" s="100">
        <f>VLOOKUP(A102,ISAGEN!$P$3:$Q$122,2)</f>
        <v>4011528335</v>
      </c>
      <c r="F101" s="100">
        <f>VLOOKUP(A102,'GRUPO AVAL'!$P$3:$Q$122,2)</f>
        <v>71898725</v>
      </c>
      <c r="G101" s="151"/>
      <c r="H101" s="67">
        <f>VLOOKUP(A101,TFIT16240724!$Y$2:$Z$122,2)</f>
        <v>12000000000</v>
      </c>
    </row>
    <row r="102" spans="1:8" x14ac:dyDescent="0.25">
      <c r="A102" s="63">
        <v>41460</v>
      </c>
      <c r="B102" s="100">
        <v>1295414460</v>
      </c>
      <c r="C102" s="100">
        <f>VLOOKUP(A103,ECOPETROL!$P$3:$Q$122,2)</f>
        <v>10534401490</v>
      </c>
      <c r="D102" s="100">
        <f>VLOOKUP(A103,EXITO!$P$3:$Q$122,2)</f>
        <v>1931197560</v>
      </c>
      <c r="E102" s="100">
        <f>VLOOKUP(A103,ISAGEN!$P$3:$Q$122,2)</f>
        <v>554752120</v>
      </c>
      <c r="F102" s="100">
        <f>VLOOKUP(A103,'GRUPO AVAL'!$P$3:$Q$122,2)</f>
        <v>43681165</v>
      </c>
      <c r="G102" s="151"/>
      <c r="H102" s="67">
        <f>VLOOKUP(A102,TFIT16240724!$Y$2:$Z$122,2)</f>
        <v>43500000000</v>
      </c>
    </row>
    <row r="103" spans="1:8" x14ac:dyDescent="0.25">
      <c r="A103" s="63">
        <v>41463</v>
      </c>
      <c r="B103" s="100">
        <v>1573531120</v>
      </c>
      <c r="C103" s="100">
        <f>VLOOKUP(A104,ECOPETROL!$P$3:$Q$122,2)</f>
        <v>21783669380</v>
      </c>
      <c r="D103" s="100">
        <f>VLOOKUP(A104,EXITO!$P$3:$Q$122,2)</f>
        <v>2697020500</v>
      </c>
      <c r="E103" s="100">
        <f>VLOOKUP(A104,ISAGEN!$P$3:$Q$122,2)</f>
        <v>954356235</v>
      </c>
      <c r="F103" s="100">
        <f>VLOOKUP(A104,'GRUPO AVAL'!$P$3:$Q$122,2)</f>
        <v>613803790</v>
      </c>
      <c r="G103" s="151"/>
      <c r="H103" s="67">
        <f>VLOOKUP(A103,TFIT16240724!$Y$2:$Z$122,2)</f>
        <v>69000000000</v>
      </c>
    </row>
    <row r="104" spans="1:8" x14ac:dyDescent="0.25">
      <c r="A104" s="63">
        <v>41464</v>
      </c>
      <c r="B104" s="100">
        <v>486420780</v>
      </c>
      <c r="C104" s="100">
        <f>VLOOKUP(A105,ECOPETROL!$P$3:$Q$122,2)</f>
        <v>20870880940</v>
      </c>
      <c r="D104" s="100">
        <f>VLOOKUP(A105,EXITO!$P$3:$Q$122,2)</f>
        <v>1458400200</v>
      </c>
      <c r="E104" s="100">
        <f>VLOOKUP(A105,ISAGEN!$P$3:$Q$122,2)</f>
        <v>1458468990</v>
      </c>
      <c r="F104" s="100">
        <f>VLOOKUP(A105,'GRUPO AVAL'!$P$3:$Q$122,2)</f>
        <v>1268992755</v>
      </c>
      <c r="G104" s="151"/>
      <c r="H104" s="67">
        <f>VLOOKUP(A104,TFIT16240724!$Y$2:$Z$122,2)</f>
        <v>77000000000</v>
      </c>
    </row>
    <row r="105" spans="1:8" x14ac:dyDescent="0.25">
      <c r="A105" s="63">
        <v>41465</v>
      </c>
      <c r="B105" s="100">
        <v>2042273920</v>
      </c>
      <c r="C105" s="100">
        <f>VLOOKUP(A106,ECOPETROL!$P$3:$Q$122,2)</f>
        <v>33150070225</v>
      </c>
      <c r="D105" s="100">
        <f>VLOOKUP(A106,EXITO!$P$3:$Q$122,2)</f>
        <v>10523957620</v>
      </c>
      <c r="E105" s="100">
        <f>VLOOKUP(A106,ISAGEN!$P$3:$Q$122,2)</f>
        <v>1177970095</v>
      </c>
      <c r="F105" s="100">
        <f>VLOOKUP(A106,'GRUPO AVAL'!$P$3:$Q$122,2)</f>
        <v>590180780</v>
      </c>
      <c r="G105" s="151"/>
      <c r="H105" s="67">
        <f>VLOOKUP(A105,TFIT16240724!$Y$2:$Z$122,2)</f>
        <v>66000000000</v>
      </c>
    </row>
    <row r="106" spans="1:8" x14ac:dyDescent="0.25">
      <c r="A106" s="63">
        <v>41466</v>
      </c>
      <c r="B106" s="100">
        <v>5837825860</v>
      </c>
      <c r="C106" s="100">
        <f>VLOOKUP(A107,ECOPETROL!$P$3:$Q$122,2)</f>
        <v>32078495205</v>
      </c>
      <c r="D106" s="100">
        <f>VLOOKUP(A107,EXITO!$P$3:$Q$122,2)</f>
        <v>2187331640</v>
      </c>
      <c r="E106" s="100">
        <f>VLOOKUP(A107,ISAGEN!$P$3:$Q$122,2)</f>
        <v>1051067125</v>
      </c>
      <c r="F106" s="100">
        <f>VLOOKUP(A107,'GRUPO AVAL'!$P$3:$Q$122,2)</f>
        <v>261225115</v>
      </c>
      <c r="G106" s="151"/>
      <c r="H106" s="67">
        <f>VLOOKUP(A106,TFIT16240724!$Y$2:$Z$122,2)</f>
        <v>172500000000</v>
      </c>
    </row>
    <row r="107" spans="1:8" x14ac:dyDescent="0.25">
      <c r="A107" s="63">
        <v>41467</v>
      </c>
      <c r="B107" s="100">
        <v>752908820</v>
      </c>
      <c r="C107" s="100">
        <f>VLOOKUP(A108,ECOPETROL!$P$3:$Q$122,2)</f>
        <v>39144717850</v>
      </c>
      <c r="D107" s="100">
        <f>VLOOKUP(A108,EXITO!$P$3:$Q$122,2)</f>
        <v>1421899500</v>
      </c>
      <c r="E107" s="100">
        <f>VLOOKUP(A108,ISAGEN!$P$3:$Q$122,2)</f>
        <v>1861815045</v>
      </c>
      <c r="F107" s="100">
        <f>VLOOKUP(A108,'GRUPO AVAL'!$P$3:$Q$122,2)</f>
        <v>91848720</v>
      </c>
      <c r="G107" s="151"/>
      <c r="H107" s="67">
        <f>VLOOKUP(A107,TFIT16240724!$Y$2:$Z$122,2)</f>
        <v>197500000000</v>
      </c>
    </row>
    <row r="108" spans="1:8" x14ac:dyDescent="0.25">
      <c r="A108" s="63">
        <v>41470</v>
      </c>
      <c r="B108" s="100">
        <v>16924441020</v>
      </c>
      <c r="C108" s="100">
        <f>VLOOKUP(A109,ECOPETROL!$P$3:$Q$122,2)</f>
        <v>34786846330</v>
      </c>
      <c r="D108" s="100">
        <f>VLOOKUP(A109,EXITO!$P$3:$Q$122,2)</f>
        <v>14953731580</v>
      </c>
      <c r="E108" s="100">
        <f>VLOOKUP(A109,ISAGEN!$P$3:$Q$122,2)</f>
        <v>12594489970</v>
      </c>
      <c r="F108" s="100">
        <f>VLOOKUP(A109,'GRUPO AVAL'!$P$3:$Q$122,2)</f>
        <v>739832355</v>
      </c>
      <c r="G108" s="151"/>
      <c r="H108" s="67">
        <f>VLOOKUP(A108,TFIT16240724!$Y$2:$Z$122,2)</f>
        <v>183500000000</v>
      </c>
    </row>
    <row r="109" spans="1:8" x14ac:dyDescent="0.25">
      <c r="A109" s="63">
        <v>41471</v>
      </c>
      <c r="B109" s="100">
        <v>15123806420</v>
      </c>
      <c r="C109" s="100">
        <f>VLOOKUP(A110,ECOPETROL!$P$3:$Q$122,2)</f>
        <v>54639117525</v>
      </c>
      <c r="D109" s="100">
        <f>VLOOKUP(A110,EXITO!$P$3:$Q$122,2)</f>
        <v>8289147260</v>
      </c>
      <c r="E109" s="100">
        <f>VLOOKUP(A110,ISAGEN!$P$3:$Q$122,2)</f>
        <v>4840611140</v>
      </c>
      <c r="F109" s="100">
        <f>VLOOKUP(A110,'GRUPO AVAL'!$P$3:$Q$122,2)</f>
        <v>1291203170</v>
      </c>
      <c r="G109" s="151"/>
      <c r="H109" s="67">
        <f>VLOOKUP(A109,TFIT16240724!$Y$2:$Z$122,2)</f>
        <v>161500000000</v>
      </c>
    </row>
    <row r="110" spans="1:8" x14ac:dyDescent="0.25">
      <c r="A110" s="63">
        <v>41472</v>
      </c>
      <c r="B110" s="100">
        <v>1944301280</v>
      </c>
      <c r="C110" s="100">
        <f>VLOOKUP(A111,ECOPETROL!$P$3:$Q$122,2)</f>
        <v>43521555190</v>
      </c>
      <c r="D110" s="100">
        <f>VLOOKUP(A111,EXITO!$P$3:$Q$122,2)</f>
        <v>2804327840</v>
      </c>
      <c r="E110" s="100">
        <f>VLOOKUP(A111,ISAGEN!$P$3:$Q$122,2)</f>
        <v>1338804740</v>
      </c>
      <c r="F110" s="100">
        <f>VLOOKUP(A111,'GRUPO AVAL'!$P$3:$Q$122,2)</f>
        <v>857782500</v>
      </c>
      <c r="G110" s="151"/>
      <c r="H110" s="67">
        <f>VLOOKUP(A110,TFIT16240724!$Y$2:$Z$122,2)</f>
        <v>78000000000</v>
      </c>
    </row>
    <row r="111" spans="1:8" x14ac:dyDescent="0.25">
      <c r="A111" s="63">
        <v>41473</v>
      </c>
      <c r="B111" s="100">
        <v>2889054240</v>
      </c>
      <c r="C111" s="100">
        <f>VLOOKUP(A112,ECOPETROL!$P$3:$Q$122,2)</f>
        <v>43656188315</v>
      </c>
      <c r="D111" s="100">
        <f>VLOOKUP(A112,EXITO!$P$3:$Q$122,2)</f>
        <v>3618834720</v>
      </c>
      <c r="E111" s="100">
        <f>VLOOKUP(A112,ISAGEN!$P$3:$Q$122,2)</f>
        <v>20240979055</v>
      </c>
      <c r="F111" s="100">
        <f>VLOOKUP(A112,'GRUPO AVAL'!$P$3:$Q$122,2)</f>
        <v>1876904535</v>
      </c>
      <c r="G111" s="151"/>
      <c r="H111" s="67">
        <f>VLOOKUP(A111,TFIT16240724!$Y$2:$Z$122,2)</f>
        <v>42000000000</v>
      </c>
    </row>
    <row r="112" spans="1:8" x14ac:dyDescent="0.25">
      <c r="A112" s="63">
        <v>41474</v>
      </c>
      <c r="B112" s="100">
        <v>2466289800</v>
      </c>
      <c r="C112" s="100">
        <f>VLOOKUP(A113,ECOPETROL!$P$3:$Q$122,2)</f>
        <v>16380035250</v>
      </c>
      <c r="D112" s="100">
        <f>VLOOKUP(A113,EXITO!$P$3:$Q$122,2)</f>
        <v>3179501140</v>
      </c>
      <c r="E112" s="100">
        <f>VLOOKUP(A113,ISAGEN!$P$3:$Q$122,2)</f>
        <v>3243370300</v>
      </c>
      <c r="F112" s="100">
        <f>VLOOKUP(A113,'GRUPO AVAL'!$P$3:$Q$122,2)</f>
        <v>713952960</v>
      </c>
      <c r="G112" s="151"/>
      <c r="H112" s="67">
        <f>VLOOKUP(A112,TFIT16240724!$Y$2:$Z$122,2)</f>
        <v>53000000000</v>
      </c>
    </row>
    <row r="113" spans="1:17" x14ac:dyDescent="0.25">
      <c r="A113" s="63">
        <v>41477</v>
      </c>
      <c r="B113" s="100">
        <v>744091380</v>
      </c>
      <c r="C113" s="100">
        <f>VLOOKUP(A114,ECOPETROL!$P$3:$Q$122,2)</f>
        <v>29738015395</v>
      </c>
      <c r="D113" s="100">
        <f>VLOOKUP(A114,EXITO!$P$3:$Q$122,2)</f>
        <v>20055979360</v>
      </c>
      <c r="E113" s="100">
        <f>VLOOKUP(A114,ISAGEN!$P$3:$Q$122,2)</f>
        <v>1791040545</v>
      </c>
      <c r="F113" s="100">
        <f>VLOOKUP(A114,'GRUPO AVAL'!$P$3:$Q$122,2)</f>
        <v>683280945</v>
      </c>
      <c r="G113" s="151"/>
      <c r="H113" s="67">
        <f>VLOOKUP(A113,TFIT16240724!$Y$2:$Z$122,2)</f>
        <v>175500000000</v>
      </c>
    </row>
    <row r="114" spans="1:17" x14ac:dyDescent="0.25">
      <c r="A114" s="63">
        <v>41478</v>
      </c>
      <c r="B114" s="100">
        <v>1496162640</v>
      </c>
      <c r="C114" s="100">
        <f>VLOOKUP(A115,ECOPETROL!$P$3:$Q$122,2)</f>
        <v>33219718470</v>
      </c>
      <c r="D114" s="100">
        <f>VLOOKUP(A115,EXITO!$P$3:$Q$122,2)</f>
        <v>34015307660</v>
      </c>
      <c r="E114" s="100">
        <f>VLOOKUP(A115,ISAGEN!$P$3:$Q$122,2)</f>
        <v>3841427430</v>
      </c>
      <c r="F114" s="100">
        <f>VLOOKUP(A115,'GRUPO AVAL'!$P$3:$Q$122,2)</f>
        <v>1900945875</v>
      </c>
      <c r="G114" s="151"/>
      <c r="H114" s="67">
        <f>VLOOKUP(A114,TFIT16240724!$Y$2:$Z$122,2)</f>
        <v>109000000000</v>
      </c>
    </row>
    <row r="115" spans="1:17" x14ac:dyDescent="0.25">
      <c r="A115" s="63">
        <v>41479</v>
      </c>
      <c r="B115" s="100">
        <v>1508451340</v>
      </c>
      <c r="C115" s="100">
        <f>VLOOKUP(A116,ECOPETROL!$P$3:$Q$122,2)</f>
        <v>18848232395</v>
      </c>
      <c r="D115" s="100">
        <f>VLOOKUP(A116,EXITO!$P$3:$Q$122,2)</f>
        <v>6238486660</v>
      </c>
      <c r="E115" s="100">
        <f>VLOOKUP(A116,ISAGEN!$P$3:$Q$122,2)</f>
        <v>1046200260</v>
      </c>
      <c r="F115" s="100">
        <f>VLOOKUP(A116,'GRUPO AVAL'!$P$3:$Q$122,2)</f>
        <v>2458338190</v>
      </c>
      <c r="G115" s="151"/>
      <c r="H115" s="67">
        <f>VLOOKUP(A115,TFIT16240724!$Y$2:$Z$122,2)</f>
        <v>64500000000</v>
      </c>
    </row>
    <row r="116" spans="1:17" x14ac:dyDescent="0.25">
      <c r="A116" s="63">
        <v>41480</v>
      </c>
      <c r="B116" s="100">
        <v>1256280220</v>
      </c>
      <c r="C116" s="100">
        <f>VLOOKUP(A117,ECOPETROL!$P$3:$Q$122,2)</f>
        <v>23228436225</v>
      </c>
      <c r="D116" s="100">
        <f>VLOOKUP(A117,EXITO!$P$3:$Q$122,2)</f>
        <v>16728301700</v>
      </c>
      <c r="E116" s="100">
        <f>VLOOKUP(A117,ISAGEN!$P$3:$Q$122,2)</f>
        <v>2059935850</v>
      </c>
      <c r="F116" s="100">
        <f>VLOOKUP(A117,'GRUPO AVAL'!$P$3:$Q$122,2)</f>
        <v>336405570</v>
      </c>
      <c r="G116" s="151"/>
      <c r="H116" s="67">
        <f>VLOOKUP(A116,TFIT16240724!$Y$2:$Z$122,2)</f>
        <v>62500000000</v>
      </c>
    </row>
    <row r="117" spans="1:17" x14ac:dyDescent="0.25">
      <c r="A117" s="63">
        <v>41481</v>
      </c>
      <c r="B117" s="100">
        <v>2719238660</v>
      </c>
      <c r="C117" s="100">
        <f>VLOOKUP(A118,ECOPETROL!$P$3:$Q$122,2)</f>
        <v>5126616005</v>
      </c>
      <c r="D117" s="100">
        <f>VLOOKUP(A118,EXITO!$P$3:$Q$122,2)</f>
        <v>7048722840</v>
      </c>
      <c r="E117" s="100">
        <f>VLOOKUP(A118,ISAGEN!$P$3:$Q$122,2)</f>
        <v>729577295</v>
      </c>
      <c r="F117" s="100">
        <f>VLOOKUP(A118,'GRUPO AVAL'!$P$3:$Q$122,2)</f>
        <v>244905885</v>
      </c>
      <c r="G117" s="151"/>
      <c r="H117" s="67">
        <f>VLOOKUP(A117,TFIT16240724!$Y$2:$Z$122,2)</f>
        <v>93500000000</v>
      </c>
    </row>
    <row r="118" spans="1:17" x14ac:dyDescent="0.25">
      <c r="A118" s="63">
        <v>41484</v>
      </c>
      <c r="B118" s="100">
        <v>194930460</v>
      </c>
      <c r="C118" s="100">
        <f>VLOOKUP(A119,ECOPETROL!$P$3:$Q$122,2)</f>
        <v>11872559260</v>
      </c>
      <c r="D118" s="100">
        <f>VLOOKUP(A119,EXITO!$P$3:$Q$122,2)</f>
        <v>7672560740</v>
      </c>
      <c r="E118" s="100">
        <f>VLOOKUP(A119,ISAGEN!$P$3:$Q$122,2)</f>
        <v>13646304015</v>
      </c>
      <c r="F118" s="100">
        <f>VLOOKUP(A119,'GRUPO AVAL'!$P$3:$Q$122,2)</f>
        <v>87658320</v>
      </c>
      <c r="G118" s="151"/>
      <c r="H118" s="67">
        <f>VLOOKUP(A118,TFIT16240724!$Y$2:$Z$122,2)</f>
        <v>170500000000</v>
      </c>
    </row>
    <row r="119" spans="1:17" x14ac:dyDescent="0.25">
      <c r="A119" s="63">
        <v>41485</v>
      </c>
      <c r="B119" s="100">
        <v>2038370420</v>
      </c>
      <c r="C119" s="58"/>
      <c r="D119" s="60"/>
      <c r="E119" s="60"/>
      <c r="F119" s="56"/>
      <c r="G119" s="146"/>
      <c r="H119" s="67"/>
    </row>
    <row r="120" spans="1:17" x14ac:dyDescent="0.25">
      <c r="C120" s="61"/>
      <c r="D120" s="62"/>
      <c r="E120" s="62"/>
      <c r="F120" s="57"/>
      <c r="G120" s="147"/>
      <c r="H120" s="57"/>
    </row>
    <row r="121" spans="1:17" ht="14.25" customHeight="1" x14ac:dyDescent="0.25">
      <c r="A121" s="16" t="s">
        <v>1732</v>
      </c>
      <c r="B121" s="169" t="s">
        <v>1685</v>
      </c>
      <c r="C121" s="12" t="s">
        <v>1690</v>
      </c>
      <c r="D121" s="12" t="s">
        <v>1692</v>
      </c>
      <c r="E121" s="12" t="s">
        <v>1694</v>
      </c>
      <c r="F121" s="12" t="s">
        <v>1696</v>
      </c>
      <c r="G121" s="147"/>
      <c r="H121" s="217" t="s">
        <v>1719</v>
      </c>
      <c r="I121" s="153" t="s">
        <v>1792</v>
      </c>
    </row>
    <row r="122" spans="1:17" ht="330" hidden="1" customHeight="1" x14ac:dyDescent="0.25">
      <c r="A122" s="65" t="s">
        <v>1732</v>
      </c>
      <c r="B122" s="64" t="s">
        <v>1685</v>
      </c>
      <c r="C122" s="58" t="s">
        <v>1690</v>
      </c>
      <c r="D122" s="56" t="s">
        <v>1692</v>
      </c>
      <c r="E122" s="56" t="s">
        <v>1694</v>
      </c>
      <c r="F122" s="56" t="s">
        <v>1696</v>
      </c>
      <c r="G122" s="146"/>
      <c r="H122" s="218"/>
      <c r="I122" s="152" t="s">
        <v>1791</v>
      </c>
      <c r="K122" s="221" t="s">
        <v>1797</v>
      </c>
      <c r="L122" s="221"/>
      <c r="M122" s="221"/>
      <c r="N122" s="221"/>
      <c r="O122" s="221"/>
      <c r="P122" s="221"/>
      <c r="Q122" s="221"/>
    </row>
    <row r="123" spans="1:17" ht="15" customHeight="1" x14ac:dyDescent="0.25">
      <c r="A123" s="65" t="s">
        <v>1733</v>
      </c>
      <c r="B123" s="71">
        <f>AVERAGE(B3:B118)</f>
        <v>3531250303.6206899</v>
      </c>
      <c r="C123" s="71">
        <f t="shared" ref="C123:H123" si="0">AVERAGE(C3:C118)</f>
        <v>37097232468.275864</v>
      </c>
      <c r="D123" s="71">
        <f t="shared" si="0"/>
        <v>8421119667.5862064</v>
      </c>
      <c r="E123" s="71">
        <f t="shared" si="0"/>
        <v>2749062810.7758622</v>
      </c>
      <c r="F123" s="71">
        <f t="shared" si="0"/>
        <v>931608695.43103445</v>
      </c>
      <c r="G123" s="20"/>
      <c r="H123" s="71">
        <f t="shared" si="0"/>
        <v>143534482758.6207</v>
      </c>
      <c r="I123" s="92">
        <v>200000000000</v>
      </c>
      <c r="K123" s="221"/>
      <c r="L123" s="221"/>
      <c r="M123" s="221"/>
      <c r="N123" s="221"/>
      <c r="O123" s="221"/>
      <c r="P123" s="221"/>
      <c r="Q123" s="221"/>
    </row>
    <row r="124" spans="1:17" ht="13.5" customHeight="1" x14ac:dyDescent="0.25">
      <c r="A124" s="144" t="s">
        <v>1790</v>
      </c>
      <c r="B124" s="144">
        <v>3</v>
      </c>
      <c r="C124" s="58">
        <v>1</v>
      </c>
      <c r="D124" s="60">
        <v>2</v>
      </c>
      <c r="E124" s="60">
        <v>4</v>
      </c>
      <c r="F124" s="58">
        <v>5</v>
      </c>
      <c r="G124" s="147"/>
      <c r="H124" s="57"/>
      <c r="K124" s="221"/>
      <c r="L124" s="221"/>
      <c r="M124" s="221"/>
      <c r="N124" s="221"/>
      <c r="O124" s="221"/>
      <c r="P124" s="221"/>
      <c r="Q124" s="221"/>
    </row>
    <row r="125" spans="1:17" x14ac:dyDescent="0.25">
      <c r="A125" s="215" t="s">
        <v>1796</v>
      </c>
      <c r="B125" s="215"/>
      <c r="C125" s="215"/>
      <c r="D125" s="215"/>
      <c r="E125" s="215"/>
      <c r="F125" s="215"/>
      <c r="G125" s="68"/>
      <c r="H125" s="10" t="s">
        <v>1794</v>
      </c>
      <c r="I125" s="59" t="s">
        <v>1719</v>
      </c>
    </row>
    <row r="126" spans="1:17" ht="15.75" customHeight="1" x14ac:dyDescent="0.25">
      <c r="A126" s="216"/>
      <c r="B126" s="216"/>
      <c r="C126" s="216"/>
      <c r="D126" s="216"/>
      <c r="E126" s="216"/>
      <c r="F126" s="216"/>
      <c r="G126" s="68"/>
      <c r="H126" s="59" t="s">
        <v>1795</v>
      </c>
      <c r="I126" s="157">
        <f>H123</f>
        <v>143534482758.6207</v>
      </c>
    </row>
    <row r="127" spans="1:17" ht="15.75" customHeight="1" x14ac:dyDescent="0.25">
      <c r="A127" s="216"/>
      <c r="B127" s="216"/>
      <c r="C127" s="216"/>
      <c r="D127" s="216"/>
      <c r="E127" s="216"/>
      <c r="F127" s="216"/>
      <c r="G127" s="68"/>
      <c r="H127" s="144" t="s">
        <v>1793</v>
      </c>
      <c r="I127" s="158">
        <f>(I126*100)/I123</f>
        <v>71.767241379310349</v>
      </c>
    </row>
    <row r="128" spans="1:17" ht="15.75" customHeight="1" x14ac:dyDescent="0.25">
      <c r="A128" s="216"/>
      <c r="B128" s="216"/>
      <c r="C128" s="216"/>
      <c r="D128" s="216"/>
      <c r="E128" s="216"/>
      <c r="F128" s="216"/>
      <c r="G128" s="68"/>
      <c r="H128" s="57"/>
    </row>
    <row r="129" spans="1:8" ht="15" customHeight="1" x14ac:dyDescent="0.25">
      <c r="A129" s="216"/>
      <c r="B129" s="216"/>
      <c r="C129" s="216"/>
      <c r="D129" s="216"/>
      <c r="E129" s="216"/>
      <c r="F129" s="216"/>
      <c r="G129" s="68"/>
      <c r="H129" s="57"/>
    </row>
    <row r="130" spans="1:8" ht="15" hidden="1" customHeight="1" x14ac:dyDescent="0.25">
      <c r="A130" s="216"/>
      <c r="B130" s="216"/>
      <c r="C130" s="216"/>
      <c r="D130" s="216"/>
      <c r="E130" s="216"/>
      <c r="F130" s="216"/>
      <c r="G130" s="68"/>
      <c r="H130" s="57"/>
    </row>
    <row r="131" spans="1:8" ht="15" hidden="1" customHeight="1" x14ac:dyDescent="0.25">
      <c r="A131" s="216"/>
      <c r="B131" s="216"/>
      <c r="C131" s="216"/>
      <c r="D131" s="216"/>
      <c r="E131" s="216"/>
      <c r="F131" s="216"/>
      <c r="G131" s="68"/>
      <c r="H131" s="57"/>
    </row>
    <row r="132" spans="1:8" ht="11.25" customHeight="1" x14ac:dyDescent="0.25">
      <c r="A132" s="216"/>
      <c r="B132" s="216"/>
      <c r="C132" s="216"/>
      <c r="D132" s="216"/>
      <c r="E132" s="216"/>
      <c r="F132" s="216"/>
      <c r="G132" s="68"/>
      <c r="H132" s="57"/>
    </row>
    <row r="133" spans="1:8" hidden="1" x14ac:dyDescent="0.25">
      <c r="A133" s="216"/>
      <c r="B133" s="216"/>
      <c r="C133" s="216"/>
      <c r="D133" s="216"/>
      <c r="E133" s="216"/>
      <c r="F133" s="216"/>
      <c r="G133" s="68"/>
      <c r="H133" s="57"/>
    </row>
    <row r="134" spans="1:8" x14ac:dyDescent="0.25">
      <c r="F134" s="68"/>
      <c r="G134" s="153" t="s">
        <v>1792</v>
      </c>
    </row>
    <row r="135" spans="1:8" ht="15" customHeight="1" x14ac:dyDescent="0.25">
      <c r="A135" s="65" t="s">
        <v>1732</v>
      </c>
      <c r="B135" s="144" t="s">
        <v>1685</v>
      </c>
      <c r="C135" s="58" t="s">
        <v>1690</v>
      </c>
      <c r="D135" s="56" t="s">
        <v>1692</v>
      </c>
      <c r="E135" s="56" t="s">
        <v>1694</v>
      </c>
      <c r="F135" s="56" t="s">
        <v>1696</v>
      </c>
      <c r="G135" s="152" t="s">
        <v>1808</v>
      </c>
    </row>
    <row r="136" spans="1:8" x14ac:dyDescent="0.25">
      <c r="A136" s="65" t="s">
        <v>1733</v>
      </c>
      <c r="B136" s="71">
        <f>AVERAGE(B16:B131)</f>
        <v>3437185169.6851006</v>
      </c>
      <c r="C136" s="71">
        <f t="shared" ref="C136:F136" si="1">AVERAGE(C16:C131)</f>
        <v>35401284120.374054</v>
      </c>
      <c r="D136" s="71">
        <f t="shared" si="1"/>
        <v>8690485777.2341537</v>
      </c>
      <c r="E136" s="71">
        <f t="shared" si="1"/>
        <v>2751445719.235961</v>
      </c>
      <c r="F136" s="71">
        <f t="shared" si="1"/>
        <v>957291582.48029554</v>
      </c>
      <c r="G136" s="71">
        <f>I123</f>
        <v>200000000000</v>
      </c>
      <c r="H136" s="57"/>
    </row>
    <row r="137" spans="1:8" x14ac:dyDescent="0.25">
      <c r="A137" s="65" t="s">
        <v>1793</v>
      </c>
      <c r="B137" s="65">
        <f>(B136*100)/G136</f>
        <v>1.7185925848425503</v>
      </c>
      <c r="C137" s="65">
        <f>(C136*100)/G136</f>
        <v>17.700642060187025</v>
      </c>
      <c r="D137" s="65">
        <f>(D136*100)/G136</f>
        <v>4.3452428886170766</v>
      </c>
      <c r="E137" s="65">
        <f>(E136*100)/G136</f>
        <v>1.3757228596179802</v>
      </c>
      <c r="F137" s="65">
        <f>(F136*100)/G136</f>
        <v>0.47864579124014778</v>
      </c>
      <c r="G137" s="68"/>
    </row>
    <row r="138" spans="1:8" x14ac:dyDescent="0.25">
      <c r="E138" s="68"/>
      <c r="F138" s="68"/>
      <c r="G138" s="68"/>
      <c r="H138" s="57"/>
    </row>
    <row r="139" spans="1:8" x14ac:dyDescent="0.25">
      <c r="A139"/>
      <c r="B139"/>
      <c r="C139" s="61"/>
      <c r="D139" s="62"/>
      <c r="E139" s="68"/>
      <c r="F139" s="68"/>
      <c r="G139" s="68"/>
      <c r="H139" s="57"/>
    </row>
    <row r="140" spans="1:8" x14ac:dyDescent="0.25">
      <c r="A140"/>
      <c r="B140"/>
      <c r="C140" s="61"/>
      <c r="D140" s="62"/>
      <c r="E140" s="68"/>
      <c r="F140" s="68"/>
      <c r="G140" s="68"/>
      <c r="H140" s="57"/>
    </row>
    <row r="141" spans="1:8" x14ac:dyDescent="0.25">
      <c r="A141"/>
      <c r="B141"/>
      <c r="C141" s="61"/>
      <c r="D141" s="62"/>
      <c r="E141" s="68"/>
      <c r="F141" s="68"/>
      <c r="G141" s="68"/>
      <c r="H141" s="57"/>
    </row>
    <row r="142" spans="1:8" x14ac:dyDescent="0.25">
      <c r="A142"/>
      <c r="B142"/>
      <c r="C142" s="61"/>
      <c r="D142" s="62"/>
      <c r="E142" s="68"/>
      <c r="F142" s="68"/>
      <c r="G142" s="68"/>
      <c r="H142" s="57"/>
    </row>
    <row r="143" spans="1:8" x14ac:dyDescent="0.25">
      <c r="A143"/>
      <c r="B143"/>
      <c r="C143" s="61"/>
      <c r="D143" s="62"/>
      <c r="E143" s="68"/>
      <c r="F143" s="68"/>
      <c r="G143" s="68"/>
      <c r="H143" s="57"/>
    </row>
    <row r="144" spans="1:8" x14ac:dyDescent="0.25">
      <c r="A144"/>
      <c r="B144"/>
      <c r="E144" s="68"/>
      <c r="F144" s="68"/>
      <c r="G144" s="68"/>
      <c r="H144" s="57"/>
    </row>
    <row r="145" spans="1:8" ht="75" customHeight="1" x14ac:dyDescent="0.25">
      <c r="F145" s="68"/>
      <c r="G145" s="68"/>
      <c r="H145" s="57"/>
    </row>
    <row r="146" spans="1:8" x14ac:dyDescent="0.25">
      <c r="C146" s="61"/>
      <c r="D146" s="62"/>
      <c r="E146" s="68"/>
      <c r="F146" s="68"/>
      <c r="G146" s="68"/>
      <c r="H146" s="57"/>
    </row>
    <row r="147" spans="1:8" x14ac:dyDescent="0.25">
      <c r="C147" s="61"/>
      <c r="D147" s="62"/>
      <c r="E147" s="68"/>
      <c r="F147" s="68"/>
      <c r="G147" s="68"/>
      <c r="H147" s="57"/>
    </row>
    <row r="148" spans="1:8" x14ac:dyDescent="0.25">
      <c r="A148" s="10" t="s">
        <v>1731</v>
      </c>
      <c r="B148" s="12" t="s">
        <v>1786</v>
      </c>
      <c r="C148" s="12" t="s">
        <v>1687</v>
      </c>
      <c r="D148" s="12" t="s">
        <v>1688</v>
      </c>
      <c r="E148" s="62"/>
      <c r="F148" s="57"/>
      <c r="G148" s="147"/>
      <c r="H148" s="57"/>
    </row>
    <row r="149" spans="1:8" x14ac:dyDescent="0.25">
      <c r="A149" s="149" t="s">
        <v>1788</v>
      </c>
      <c r="B149" s="12" t="s">
        <v>1724</v>
      </c>
      <c r="C149" s="12" t="s">
        <v>1725</v>
      </c>
      <c r="D149" s="12" t="s">
        <v>1724</v>
      </c>
      <c r="E149" s="16"/>
      <c r="F149" s="16"/>
      <c r="G149" s="16"/>
      <c r="H149" s="16"/>
    </row>
    <row r="150" spans="1:8" x14ac:dyDescent="0.25">
      <c r="A150" s="149" t="s">
        <v>1726</v>
      </c>
      <c r="B150" s="12" t="s">
        <v>1729</v>
      </c>
      <c r="C150" s="12" t="s">
        <v>1727</v>
      </c>
      <c r="D150" s="12" t="s">
        <v>1729</v>
      </c>
      <c r="E150" s="29"/>
      <c r="F150" s="29"/>
      <c r="G150" s="29"/>
      <c r="H150" s="29"/>
    </row>
    <row r="151" spans="1:8" x14ac:dyDescent="0.25">
      <c r="A151" s="10" t="s">
        <v>1790</v>
      </c>
      <c r="B151" s="10">
        <v>2</v>
      </c>
      <c r="C151" s="58">
        <v>1</v>
      </c>
      <c r="D151" s="60">
        <v>2</v>
      </c>
      <c r="E151" s="120"/>
      <c r="F151" s="120"/>
      <c r="G151" s="120"/>
      <c r="H151" s="120"/>
    </row>
    <row r="152" spans="1:8" ht="64.5" customHeight="1" x14ac:dyDescent="0.25">
      <c r="A152" s="214" t="s">
        <v>1789</v>
      </c>
      <c r="B152" s="214"/>
      <c r="C152" s="214"/>
      <c r="D152" s="214"/>
      <c r="E152" s="214"/>
      <c r="F152" s="57"/>
      <c r="G152" s="147"/>
      <c r="H152" s="57"/>
    </row>
    <row r="153" spans="1:8" x14ac:dyDescent="0.25">
      <c r="C153" s="16"/>
      <c r="D153" s="16"/>
      <c r="E153" s="16"/>
      <c r="F153" s="16"/>
      <c r="G153" s="16"/>
      <c r="H153" s="16"/>
    </row>
    <row r="154" spans="1:8" x14ac:dyDescent="0.25">
      <c r="B154" s="119"/>
      <c r="C154" s="119"/>
      <c r="D154" s="119"/>
      <c r="E154" s="119"/>
      <c r="F154" s="119"/>
      <c r="G154" s="119"/>
      <c r="H154" s="119"/>
    </row>
    <row r="155" spans="1:8" x14ac:dyDescent="0.25">
      <c r="C155" s="61"/>
      <c r="D155" s="62"/>
      <c r="E155" s="62"/>
      <c r="F155" s="57"/>
      <c r="G155" s="147"/>
      <c r="H155" s="57"/>
    </row>
    <row r="156" spans="1:8" x14ac:dyDescent="0.25">
      <c r="C156" s="61"/>
      <c r="D156" s="62"/>
      <c r="E156" s="62"/>
      <c r="F156" s="57"/>
      <c r="G156" s="147"/>
      <c r="H156" s="57"/>
    </row>
    <row r="157" spans="1:8" x14ac:dyDescent="0.25">
      <c r="C157" s="61"/>
      <c r="D157" s="62"/>
      <c r="E157" s="62"/>
      <c r="F157" s="57"/>
      <c r="G157" s="147"/>
      <c r="H157" s="57"/>
    </row>
    <row r="158" spans="1:8" x14ac:dyDescent="0.25">
      <c r="D158" s="54"/>
      <c r="E158" s="54"/>
    </row>
    <row r="159" spans="1:8" x14ac:dyDescent="0.25">
      <c r="D159" s="54"/>
      <c r="E159" s="54"/>
    </row>
    <row r="160" spans="1:8" x14ac:dyDescent="0.25">
      <c r="D160" s="54"/>
      <c r="E160" s="54"/>
    </row>
    <row r="161" spans="1:8" x14ac:dyDescent="0.25">
      <c r="D161" s="54"/>
      <c r="E161" s="54"/>
    </row>
    <row r="162" spans="1:8" x14ac:dyDescent="0.25">
      <c r="D162" s="54"/>
      <c r="E162" s="54"/>
    </row>
    <row r="163" spans="1:8" x14ac:dyDescent="0.25">
      <c r="D163" s="54"/>
      <c r="E163" s="54"/>
    </row>
    <row r="164" spans="1:8" x14ac:dyDescent="0.25">
      <c r="D164" s="54"/>
      <c r="E164" s="54"/>
    </row>
    <row r="165" spans="1:8" x14ac:dyDescent="0.25">
      <c r="D165" s="54"/>
      <c r="E165" s="54"/>
    </row>
    <row r="166" spans="1:8" x14ac:dyDescent="0.25">
      <c r="D166" s="54"/>
      <c r="E166" s="54"/>
    </row>
    <row r="167" spans="1:8" x14ac:dyDescent="0.25">
      <c r="D167" s="54"/>
      <c r="E167" s="54"/>
    </row>
    <row r="168" spans="1:8" x14ac:dyDescent="0.25">
      <c r="D168" s="54"/>
      <c r="E168" s="54"/>
    </row>
    <row r="169" spans="1:8" x14ac:dyDescent="0.25">
      <c r="D169" s="54"/>
      <c r="E169" s="54"/>
    </row>
    <row r="170" spans="1:8" x14ac:dyDescent="0.25">
      <c r="D170" s="54"/>
      <c r="E170" s="54"/>
    </row>
    <row r="171" spans="1:8" x14ac:dyDescent="0.25">
      <c r="C171" s="154"/>
      <c r="D171" s="155"/>
      <c r="E171" s="155"/>
      <c r="F171" s="52"/>
      <c r="H171" s="52"/>
    </row>
    <row r="172" spans="1:8" x14ac:dyDescent="0.25">
      <c r="C172" s="154"/>
      <c r="D172" s="155"/>
      <c r="E172" s="155"/>
      <c r="F172" s="52"/>
      <c r="H172" s="52"/>
    </row>
    <row r="173" spans="1:8" x14ac:dyDescent="0.25">
      <c r="A173" s="148"/>
      <c r="B173" s="148"/>
      <c r="C173" s="148"/>
      <c r="D173" s="148"/>
      <c r="E173" s="148"/>
      <c r="F173" s="148"/>
      <c r="G173" s="148"/>
      <c r="H173" s="148"/>
    </row>
    <row r="174" spans="1:8" x14ac:dyDescent="0.25">
      <c r="A174" s="156"/>
      <c r="B174" s="148"/>
      <c r="C174" s="148"/>
      <c r="D174" s="148"/>
      <c r="E174" s="148"/>
      <c r="F174" s="148"/>
      <c r="G174" s="148"/>
      <c r="H174" s="148"/>
    </row>
    <row r="175" spans="1:8" x14ac:dyDescent="0.25">
      <c r="A175" s="156"/>
      <c r="B175" s="148"/>
      <c r="C175" s="148"/>
      <c r="D175" s="148"/>
      <c r="E175" s="148"/>
      <c r="F175" s="148"/>
      <c r="G175" s="148"/>
      <c r="H175" s="148"/>
    </row>
    <row r="176" spans="1:8" x14ac:dyDescent="0.25">
      <c r="C176" s="154"/>
      <c r="D176" s="155"/>
      <c r="E176" s="155"/>
      <c r="F176" s="52"/>
      <c r="H176" s="52"/>
    </row>
    <row r="177" spans="1:8" x14ac:dyDescent="0.25">
      <c r="C177" s="154"/>
      <c r="D177" s="155"/>
      <c r="E177" s="155"/>
      <c r="F177" s="52"/>
      <c r="H177" s="52"/>
    </row>
    <row r="178" spans="1:8" x14ac:dyDescent="0.25">
      <c r="B178" s="43"/>
      <c r="C178" s="154"/>
      <c r="D178" s="155"/>
      <c r="E178" s="155"/>
      <c r="F178" s="52"/>
      <c r="H178" s="52"/>
    </row>
    <row r="179" spans="1:8" x14ac:dyDescent="0.25">
      <c r="B179" s="43"/>
      <c r="C179" s="154"/>
      <c r="D179" s="155"/>
      <c r="E179" s="155"/>
      <c r="F179" s="52"/>
      <c r="H179" s="52"/>
    </row>
    <row r="180" spans="1:8" x14ac:dyDescent="0.25">
      <c r="D180" s="54"/>
      <c r="E180" s="54"/>
    </row>
    <row r="181" spans="1:8" x14ac:dyDescent="0.25">
      <c r="D181" s="54"/>
      <c r="E181" s="54"/>
    </row>
    <row r="182" spans="1:8" x14ac:dyDescent="0.25">
      <c r="D182" s="54"/>
      <c r="E182" s="54"/>
    </row>
    <row r="183" spans="1:8" x14ac:dyDescent="0.25">
      <c r="D183" s="54"/>
      <c r="E183" s="54"/>
    </row>
    <row r="184" spans="1:8" x14ac:dyDescent="0.25">
      <c r="D184" s="54"/>
      <c r="E184" s="54"/>
    </row>
    <row r="185" spans="1:8" x14ac:dyDescent="0.25">
      <c r="D185" s="54"/>
      <c r="E185" s="54"/>
    </row>
    <row r="186" spans="1:8" x14ac:dyDescent="0.25">
      <c r="D186" s="54"/>
      <c r="E186" s="54"/>
    </row>
    <row r="187" spans="1:8" x14ac:dyDescent="0.25">
      <c r="D187" s="54"/>
      <c r="E187" s="54"/>
    </row>
    <row r="188" spans="1:8" x14ac:dyDescent="0.25">
      <c r="D188" s="54"/>
      <c r="E188" s="54"/>
    </row>
    <row r="189" spans="1:8" x14ac:dyDescent="0.25">
      <c r="D189" s="54"/>
      <c r="E189" s="54"/>
    </row>
    <row r="190" spans="1:8" x14ac:dyDescent="0.25">
      <c r="D190" s="54"/>
      <c r="E190" s="54"/>
    </row>
    <row r="191" spans="1:8" x14ac:dyDescent="0.25">
      <c r="A191"/>
      <c r="B191"/>
      <c r="C191"/>
      <c r="D191" s="54"/>
      <c r="E191" s="54"/>
    </row>
    <row r="192" spans="1:8" x14ac:dyDescent="0.25">
      <c r="A192"/>
      <c r="B192"/>
      <c r="C192"/>
      <c r="D192" s="54"/>
      <c r="E192" s="54"/>
    </row>
    <row r="193" spans="1:5" x14ac:dyDescent="0.25">
      <c r="A193"/>
      <c r="B193"/>
      <c r="C193"/>
      <c r="D193" s="54"/>
      <c r="E193" s="54"/>
    </row>
    <row r="194" spans="1:5" x14ac:dyDescent="0.25">
      <c r="A194"/>
      <c r="B194"/>
      <c r="C194"/>
      <c r="D194" s="54"/>
      <c r="E194" s="54"/>
    </row>
    <row r="195" spans="1:5" x14ac:dyDescent="0.25">
      <c r="A195"/>
      <c r="B195"/>
      <c r="C195"/>
      <c r="D195" s="54"/>
      <c r="E195" s="54"/>
    </row>
    <row r="196" spans="1:5" x14ac:dyDescent="0.25">
      <c r="A196"/>
      <c r="B196"/>
      <c r="C196"/>
      <c r="D196" s="54"/>
      <c r="E196" s="54"/>
    </row>
    <row r="197" spans="1:5" x14ac:dyDescent="0.25">
      <c r="A197"/>
      <c r="B197"/>
      <c r="C197"/>
      <c r="D197" s="54"/>
      <c r="E197" s="54"/>
    </row>
    <row r="198" spans="1:5" x14ac:dyDescent="0.25">
      <c r="A198"/>
      <c r="B198"/>
      <c r="C198"/>
      <c r="D198" s="54"/>
      <c r="E198" s="54"/>
    </row>
    <row r="199" spans="1:5" x14ac:dyDescent="0.25">
      <c r="A199"/>
      <c r="B199"/>
      <c r="C199"/>
      <c r="D199" s="54"/>
      <c r="E199" s="54"/>
    </row>
    <row r="200" spans="1:5" x14ac:dyDescent="0.25">
      <c r="A200"/>
      <c r="B200"/>
      <c r="C200"/>
      <c r="D200" s="54"/>
      <c r="E200" s="54"/>
    </row>
    <row r="201" spans="1:5" x14ac:dyDescent="0.25">
      <c r="A201"/>
      <c r="B201"/>
      <c r="C201"/>
      <c r="D201" s="54"/>
      <c r="E201" s="54"/>
    </row>
    <row r="202" spans="1:5" x14ac:dyDescent="0.25">
      <c r="A202"/>
      <c r="B202"/>
      <c r="C202"/>
      <c r="D202" s="54"/>
      <c r="E202" s="54"/>
    </row>
    <row r="203" spans="1:5" x14ac:dyDescent="0.25">
      <c r="A203"/>
      <c r="B203"/>
      <c r="C203"/>
      <c r="D203" s="54"/>
      <c r="E203" s="54"/>
    </row>
    <row r="204" spans="1:5" x14ac:dyDescent="0.25">
      <c r="A204"/>
      <c r="B204"/>
      <c r="C204"/>
      <c r="D204" s="54"/>
      <c r="E204" s="54"/>
    </row>
    <row r="205" spans="1:5" x14ac:dyDescent="0.25">
      <c r="A205"/>
      <c r="B205"/>
      <c r="C205"/>
      <c r="D205" s="54"/>
      <c r="E205" s="54"/>
    </row>
    <row r="206" spans="1:5" x14ac:dyDescent="0.25">
      <c r="A206"/>
      <c r="B206"/>
      <c r="C206"/>
      <c r="D206" s="54"/>
      <c r="E206" s="54"/>
    </row>
    <row r="207" spans="1:5" x14ac:dyDescent="0.25">
      <c r="A207"/>
      <c r="B207"/>
      <c r="C207"/>
      <c r="D207" s="54"/>
      <c r="E207" s="54"/>
    </row>
    <row r="208" spans="1:5" x14ac:dyDescent="0.25">
      <c r="A208"/>
      <c r="B208"/>
      <c r="C208"/>
      <c r="D208" s="54"/>
      <c r="E208" s="54"/>
    </row>
    <row r="209" spans="1:5" x14ac:dyDescent="0.25">
      <c r="A209"/>
      <c r="B209"/>
      <c r="C209"/>
      <c r="D209" s="54"/>
      <c r="E209" s="54"/>
    </row>
    <row r="210" spans="1:5" x14ac:dyDescent="0.25">
      <c r="A210"/>
      <c r="B210"/>
      <c r="C210"/>
      <c r="D210" s="54"/>
      <c r="E210" s="54"/>
    </row>
    <row r="211" spans="1:5" x14ac:dyDescent="0.25">
      <c r="A211"/>
      <c r="B211"/>
      <c r="C211"/>
      <c r="D211" s="54"/>
      <c r="E211" s="54"/>
    </row>
    <row r="212" spans="1:5" x14ac:dyDescent="0.25">
      <c r="A212"/>
      <c r="B212"/>
      <c r="C212"/>
      <c r="D212" s="54"/>
      <c r="E212" s="54"/>
    </row>
    <row r="213" spans="1:5" x14ac:dyDescent="0.25">
      <c r="A213"/>
      <c r="B213"/>
      <c r="C213"/>
      <c r="D213" s="54"/>
      <c r="E213" s="54"/>
    </row>
    <row r="214" spans="1:5" x14ac:dyDescent="0.25">
      <c r="A214"/>
      <c r="B214"/>
      <c r="C214"/>
      <c r="D214" s="54"/>
      <c r="E214" s="54"/>
    </row>
    <row r="215" spans="1:5" x14ac:dyDescent="0.25">
      <c r="A215"/>
      <c r="B215"/>
      <c r="C215"/>
      <c r="D215" s="54"/>
      <c r="E215" s="54"/>
    </row>
    <row r="216" spans="1:5" x14ac:dyDescent="0.25">
      <c r="A216"/>
      <c r="B216"/>
      <c r="C216"/>
      <c r="D216" s="54"/>
      <c r="E216" s="54"/>
    </row>
    <row r="217" spans="1:5" x14ac:dyDescent="0.25">
      <c r="A217"/>
      <c r="B217"/>
      <c r="C217"/>
      <c r="D217" s="54"/>
      <c r="E217" s="54"/>
    </row>
    <row r="218" spans="1:5" x14ac:dyDescent="0.25">
      <c r="A218"/>
      <c r="B218"/>
      <c r="C218"/>
      <c r="D218" s="54"/>
      <c r="E218" s="54"/>
    </row>
    <row r="219" spans="1:5" x14ac:dyDescent="0.25">
      <c r="A219"/>
      <c r="B219"/>
      <c r="C219"/>
      <c r="D219" s="54"/>
      <c r="E219" s="54"/>
    </row>
    <row r="220" spans="1:5" x14ac:dyDescent="0.25">
      <c r="A220"/>
      <c r="B220"/>
      <c r="C220"/>
      <c r="D220" s="54"/>
      <c r="E220" s="54"/>
    </row>
    <row r="221" spans="1:5" x14ac:dyDescent="0.25">
      <c r="A221"/>
      <c r="B221"/>
      <c r="C221"/>
      <c r="D221" s="54"/>
      <c r="E221" s="54"/>
    </row>
    <row r="222" spans="1:5" x14ac:dyDescent="0.25">
      <c r="A222"/>
      <c r="B222"/>
      <c r="C222"/>
      <c r="D222" s="54"/>
      <c r="E222" s="54"/>
    </row>
    <row r="223" spans="1:5" x14ac:dyDescent="0.25">
      <c r="A223"/>
      <c r="B223"/>
      <c r="C223"/>
      <c r="D223" s="54"/>
      <c r="E223" s="54"/>
    </row>
    <row r="224" spans="1:5" x14ac:dyDescent="0.25">
      <c r="A224"/>
      <c r="B224"/>
      <c r="C224"/>
      <c r="D224" s="54"/>
      <c r="E224" s="54"/>
    </row>
    <row r="225" spans="1:5" x14ac:dyDescent="0.25">
      <c r="A225"/>
      <c r="B225"/>
      <c r="C225"/>
      <c r="D225" s="54"/>
      <c r="E225" s="54"/>
    </row>
    <row r="226" spans="1:5" x14ac:dyDescent="0.25">
      <c r="A226"/>
      <c r="B226"/>
      <c r="C226"/>
      <c r="D226" s="54"/>
      <c r="E226" s="54"/>
    </row>
    <row r="227" spans="1:5" x14ac:dyDescent="0.25">
      <c r="A227"/>
      <c r="B227"/>
      <c r="C227"/>
      <c r="D227" s="54"/>
      <c r="E227" s="54"/>
    </row>
    <row r="228" spans="1:5" x14ac:dyDescent="0.25">
      <c r="A228"/>
      <c r="B228"/>
      <c r="C228"/>
      <c r="D228" s="54"/>
      <c r="E228" s="54"/>
    </row>
    <row r="229" spans="1:5" x14ac:dyDescent="0.25">
      <c r="A229"/>
      <c r="B229"/>
      <c r="C229"/>
      <c r="D229" s="54"/>
      <c r="E229" s="54"/>
    </row>
    <row r="230" spans="1:5" x14ac:dyDescent="0.25">
      <c r="A230"/>
      <c r="B230"/>
      <c r="C230"/>
      <c r="D230" s="54"/>
      <c r="E230" s="54"/>
    </row>
    <row r="231" spans="1:5" x14ac:dyDescent="0.25">
      <c r="A231"/>
      <c r="B231"/>
      <c r="C231"/>
      <c r="D231" s="54"/>
      <c r="E231" s="54"/>
    </row>
    <row r="232" spans="1:5" x14ac:dyDescent="0.25">
      <c r="A232"/>
      <c r="B232"/>
      <c r="C232"/>
      <c r="D232" s="54"/>
      <c r="E232" s="54"/>
    </row>
    <row r="233" spans="1:5" x14ac:dyDescent="0.25">
      <c r="A233"/>
      <c r="B233"/>
      <c r="C233"/>
      <c r="D233" s="54"/>
      <c r="E233" s="54"/>
    </row>
    <row r="234" spans="1:5" x14ac:dyDescent="0.25">
      <c r="A234"/>
      <c r="B234"/>
      <c r="C234"/>
      <c r="D234" s="54"/>
      <c r="E234" s="54"/>
    </row>
    <row r="235" spans="1:5" x14ac:dyDescent="0.25">
      <c r="A235"/>
      <c r="B235"/>
      <c r="C235"/>
      <c r="D235" s="54"/>
      <c r="E235" s="54"/>
    </row>
    <row r="236" spans="1:5" x14ac:dyDescent="0.25">
      <c r="A236"/>
      <c r="B236"/>
      <c r="C236"/>
      <c r="D236" s="54"/>
      <c r="E236" s="54"/>
    </row>
    <row r="237" spans="1:5" x14ac:dyDescent="0.25">
      <c r="A237"/>
      <c r="B237"/>
      <c r="C237"/>
      <c r="D237" s="54"/>
      <c r="E237" s="54"/>
    </row>
    <row r="238" spans="1:5" x14ac:dyDescent="0.25">
      <c r="A238"/>
      <c r="B238"/>
      <c r="C238"/>
      <c r="D238" s="54"/>
      <c r="E238" s="54"/>
    </row>
    <row r="239" spans="1:5" x14ac:dyDescent="0.25">
      <c r="A239"/>
      <c r="B239"/>
      <c r="C239"/>
      <c r="D239" s="54"/>
      <c r="E239" s="54"/>
    </row>
    <row r="240" spans="1:5" x14ac:dyDescent="0.25">
      <c r="A240"/>
      <c r="B240"/>
      <c r="C240"/>
      <c r="D240" s="54"/>
      <c r="E240" s="54"/>
    </row>
    <row r="241" spans="1:5" x14ac:dyDescent="0.25">
      <c r="A241"/>
      <c r="B241"/>
      <c r="C241"/>
      <c r="D241" s="54"/>
      <c r="E241" s="54"/>
    </row>
    <row r="242" spans="1:5" x14ac:dyDescent="0.25">
      <c r="A242"/>
      <c r="B242"/>
      <c r="C242"/>
      <c r="D242" s="54"/>
      <c r="E242" s="54"/>
    </row>
    <row r="243" spans="1:5" x14ac:dyDescent="0.25">
      <c r="A243"/>
      <c r="B243"/>
      <c r="C243"/>
      <c r="D243" s="54"/>
      <c r="E243" s="54"/>
    </row>
    <row r="244" spans="1:5" x14ac:dyDescent="0.25">
      <c r="A244"/>
      <c r="B244"/>
      <c r="C244"/>
      <c r="D244" s="54"/>
      <c r="E244" s="54"/>
    </row>
    <row r="245" spans="1:5" x14ac:dyDescent="0.25">
      <c r="A245"/>
      <c r="B245"/>
      <c r="C245"/>
      <c r="D245" s="54"/>
      <c r="E245" s="54"/>
    </row>
    <row r="246" spans="1:5" x14ac:dyDescent="0.25">
      <c r="A246"/>
      <c r="B246"/>
      <c r="C246"/>
      <c r="D246" s="54"/>
      <c r="E246" s="54"/>
    </row>
    <row r="247" spans="1:5" x14ac:dyDescent="0.25">
      <c r="A247"/>
      <c r="B247"/>
      <c r="C247"/>
      <c r="D247" s="54"/>
      <c r="E247" s="54"/>
    </row>
    <row r="248" spans="1:5" x14ac:dyDescent="0.25">
      <c r="A248"/>
      <c r="B248"/>
      <c r="C248"/>
      <c r="D248" s="54"/>
      <c r="E248" s="54"/>
    </row>
    <row r="249" spans="1:5" x14ac:dyDescent="0.25">
      <c r="A249"/>
      <c r="B249"/>
      <c r="C249"/>
      <c r="D249" s="54"/>
      <c r="E249" s="54"/>
    </row>
    <row r="250" spans="1:5" x14ac:dyDescent="0.25">
      <c r="A250"/>
      <c r="B250"/>
      <c r="C250"/>
      <c r="D250" s="54"/>
      <c r="E250" s="54"/>
    </row>
    <row r="251" spans="1:5" x14ac:dyDescent="0.25">
      <c r="A251"/>
      <c r="B251"/>
      <c r="C251"/>
      <c r="D251" s="54"/>
      <c r="E251" s="54"/>
    </row>
    <row r="252" spans="1:5" x14ac:dyDescent="0.25">
      <c r="A252"/>
      <c r="B252"/>
      <c r="C252"/>
      <c r="D252" s="54"/>
      <c r="E252" s="54"/>
    </row>
    <row r="253" spans="1:5" x14ac:dyDescent="0.25">
      <c r="A253"/>
      <c r="B253"/>
      <c r="C253"/>
      <c r="D253" s="54"/>
      <c r="E253" s="54"/>
    </row>
    <row r="254" spans="1:5" x14ac:dyDescent="0.25">
      <c r="A254"/>
      <c r="B254"/>
      <c r="C254"/>
      <c r="D254" s="54"/>
      <c r="E254" s="54"/>
    </row>
    <row r="255" spans="1:5" x14ac:dyDescent="0.25">
      <c r="A255"/>
      <c r="B255"/>
      <c r="C255"/>
      <c r="D255" s="54"/>
      <c r="E255" s="54"/>
    </row>
    <row r="256" spans="1:5" x14ac:dyDescent="0.25">
      <c r="A256"/>
      <c r="B256"/>
      <c r="C256"/>
      <c r="D256" s="54"/>
      <c r="E256" s="54"/>
    </row>
    <row r="257" spans="1:5" x14ac:dyDescent="0.25">
      <c r="A257"/>
      <c r="B257"/>
      <c r="C257"/>
      <c r="D257" s="54"/>
      <c r="E257" s="54"/>
    </row>
    <row r="258" spans="1:5" x14ac:dyDescent="0.25">
      <c r="A258"/>
      <c r="B258"/>
      <c r="C258"/>
      <c r="D258" s="54"/>
      <c r="E258" s="54"/>
    </row>
    <row r="259" spans="1:5" x14ac:dyDescent="0.25">
      <c r="A259"/>
      <c r="B259"/>
      <c r="C259"/>
      <c r="D259" s="54"/>
      <c r="E259" s="54"/>
    </row>
    <row r="260" spans="1:5" x14ac:dyDescent="0.25">
      <c r="A260"/>
      <c r="B260"/>
      <c r="C260"/>
      <c r="D260" s="54"/>
      <c r="E260" s="54"/>
    </row>
    <row r="261" spans="1:5" x14ac:dyDescent="0.25">
      <c r="A261"/>
      <c r="B261"/>
      <c r="C261"/>
      <c r="D261" s="54"/>
      <c r="E261" s="54"/>
    </row>
    <row r="262" spans="1:5" x14ac:dyDescent="0.25">
      <c r="A262"/>
      <c r="B262"/>
      <c r="C262"/>
      <c r="D262" s="54"/>
      <c r="E262" s="54"/>
    </row>
    <row r="263" spans="1:5" x14ac:dyDescent="0.25">
      <c r="A263"/>
      <c r="B263"/>
      <c r="C263"/>
      <c r="D263" s="54"/>
      <c r="E263" s="54"/>
    </row>
    <row r="264" spans="1:5" x14ac:dyDescent="0.25">
      <c r="A264"/>
      <c r="B264"/>
      <c r="C264"/>
      <c r="D264" s="54"/>
      <c r="E264" s="54"/>
    </row>
    <row r="265" spans="1:5" x14ac:dyDescent="0.25">
      <c r="A265"/>
      <c r="B265"/>
      <c r="C265"/>
      <c r="D265" s="54"/>
      <c r="E265" s="54"/>
    </row>
    <row r="266" spans="1:5" x14ac:dyDescent="0.25">
      <c r="A266"/>
      <c r="B266"/>
      <c r="C266"/>
      <c r="D266" s="54"/>
      <c r="E266" s="54"/>
    </row>
    <row r="267" spans="1:5" x14ac:dyDescent="0.25">
      <c r="A267"/>
      <c r="B267"/>
      <c r="C267"/>
      <c r="D267" s="54"/>
      <c r="E267" s="54"/>
    </row>
    <row r="268" spans="1:5" x14ac:dyDescent="0.25">
      <c r="A268"/>
      <c r="B268"/>
      <c r="C268"/>
      <c r="D268" s="54"/>
      <c r="E268" s="54"/>
    </row>
    <row r="269" spans="1:5" x14ac:dyDescent="0.25">
      <c r="A269"/>
      <c r="B269"/>
      <c r="C269"/>
      <c r="D269" s="54"/>
      <c r="E269" s="54"/>
    </row>
    <row r="270" spans="1:5" x14ac:dyDescent="0.25">
      <c r="A270"/>
      <c r="B270"/>
      <c r="C270"/>
      <c r="D270" s="54"/>
      <c r="E270" s="54"/>
    </row>
    <row r="271" spans="1:5" x14ac:dyDescent="0.25">
      <c r="A271"/>
      <c r="B271"/>
      <c r="C271"/>
      <c r="D271" s="54"/>
      <c r="E271" s="54"/>
    </row>
    <row r="272" spans="1:5" x14ac:dyDescent="0.25">
      <c r="A272"/>
      <c r="B272"/>
      <c r="C272"/>
      <c r="D272" s="54"/>
      <c r="E272" s="54"/>
    </row>
    <row r="273" spans="1:5" x14ac:dyDescent="0.25">
      <c r="A273"/>
      <c r="B273"/>
      <c r="C273"/>
      <c r="D273" s="54"/>
      <c r="E273" s="54"/>
    </row>
    <row r="274" spans="1:5" x14ac:dyDescent="0.25">
      <c r="A274"/>
      <c r="B274"/>
      <c r="C274"/>
      <c r="D274" s="54"/>
      <c r="E274" s="54"/>
    </row>
    <row r="275" spans="1:5" x14ac:dyDescent="0.25">
      <c r="A275"/>
      <c r="B275"/>
      <c r="C275"/>
      <c r="D275" s="54"/>
      <c r="E275" s="54"/>
    </row>
  </sheetData>
  <mergeCells count="5">
    <mergeCell ref="A152:E152"/>
    <mergeCell ref="A125:F133"/>
    <mergeCell ref="H121:H122"/>
    <mergeCell ref="A1:A2"/>
    <mergeCell ref="K122:Q12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workbookViewId="0">
      <selection activeCell="A2" sqref="A2:J3"/>
    </sheetView>
  </sheetViews>
  <sheetFormatPr baseColWidth="10" defaultRowHeight="15" x14ac:dyDescent="0.25"/>
  <cols>
    <col min="1" max="1" width="20.7109375" bestFit="1" customWidth="1"/>
    <col min="2" max="2" width="15.85546875" bestFit="1" customWidth="1"/>
    <col min="3" max="3" width="15.85546875" customWidth="1"/>
    <col min="4" max="4" width="16.42578125" bestFit="1" customWidth="1"/>
    <col min="5" max="5" width="15.85546875" bestFit="1" customWidth="1"/>
    <col min="6" max="6" width="38.42578125" bestFit="1" customWidth="1"/>
    <col min="9" max="9" width="26.42578125" bestFit="1" customWidth="1"/>
    <col min="10" max="10" width="12.5703125" bestFit="1" customWidth="1"/>
  </cols>
  <sheetData>
    <row r="1" spans="1:10" x14ac:dyDescent="0.25">
      <c r="C1" s="55"/>
    </row>
    <row r="2" spans="1:10" x14ac:dyDescent="0.25">
      <c r="A2" s="10" t="s">
        <v>1787</v>
      </c>
      <c r="B2" s="10" t="s">
        <v>1685</v>
      </c>
      <c r="C2" s="12" t="s">
        <v>1786</v>
      </c>
      <c r="D2" s="101" t="s">
        <v>1687</v>
      </c>
      <c r="E2" s="10" t="s">
        <v>1688</v>
      </c>
      <c r="F2" s="10" t="s">
        <v>1690</v>
      </c>
      <c r="G2" s="10" t="s">
        <v>1692</v>
      </c>
      <c r="H2" s="10" t="s">
        <v>1694</v>
      </c>
      <c r="I2" s="10" t="s">
        <v>1705</v>
      </c>
      <c r="J2" s="10" t="s">
        <v>1719</v>
      </c>
    </row>
    <row r="3" spans="1:10" x14ac:dyDescent="0.25">
      <c r="A3" s="10" t="s">
        <v>1762</v>
      </c>
      <c r="B3" s="10" t="s">
        <v>1728</v>
      </c>
      <c r="C3" s="10" t="s">
        <v>1728</v>
      </c>
      <c r="D3" s="101" t="s">
        <v>1728</v>
      </c>
      <c r="E3" s="10" t="s">
        <v>1728</v>
      </c>
      <c r="F3" s="10" t="s">
        <v>1728</v>
      </c>
      <c r="G3" s="10" t="s">
        <v>1728</v>
      </c>
      <c r="H3" s="10" t="s">
        <v>1767</v>
      </c>
      <c r="I3" s="10" t="s">
        <v>1728</v>
      </c>
      <c r="J3" s="10" t="s">
        <v>1728</v>
      </c>
    </row>
    <row r="4" spans="1:10" x14ac:dyDescent="0.25">
      <c r="D4" s="55"/>
    </row>
    <row r="6" spans="1:10" x14ac:dyDescent="0.25">
      <c r="B6" s="145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7"/>
  <sheetViews>
    <sheetView topLeftCell="A25" workbookViewId="0">
      <selection activeCell="K32" sqref="K32"/>
    </sheetView>
  </sheetViews>
  <sheetFormatPr baseColWidth="10" defaultRowHeight="15" x14ac:dyDescent="0.25"/>
  <cols>
    <col min="1" max="1" width="4.42578125" bestFit="1" customWidth="1"/>
    <col min="2" max="2" width="19.42578125" bestFit="1" customWidth="1"/>
    <col min="3" max="3" width="10.7109375" bestFit="1" customWidth="1"/>
    <col min="4" max="5" width="10.42578125" bestFit="1" customWidth="1"/>
    <col min="6" max="7" width="10.7109375" bestFit="1" customWidth="1"/>
    <col min="8" max="8" width="10" bestFit="1" customWidth="1"/>
    <col min="9" max="10" width="10.7109375" bestFit="1" customWidth="1"/>
    <col min="11" max="11" width="12" bestFit="1" customWidth="1"/>
    <col min="13" max="13" width="20.7109375" bestFit="1" customWidth="1"/>
    <col min="14" max="14" width="15.85546875" bestFit="1" customWidth="1"/>
    <col min="15" max="15" width="16.42578125" bestFit="1" customWidth="1"/>
    <col min="16" max="16" width="15.85546875" bestFit="1" customWidth="1"/>
    <col min="18" max="18" width="12.5703125" bestFit="1" customWidth="1"/>
  </cols>
  <sheetData>
    <row r="2" spans="1:18" x14ac:dyDescent="0.25">
      <c r="A2" s="16"/>
      <c r="B2" s="112" t="s">
        <v>1685</v>
      </c>
      <c r="C2" s="112" t="s">
        <v>1686</v>
      </c>
      <c r="D2" s="112" t="s">
        <v>1687</v>
      </c>
      <c r="E2" s="112" t="s">
        <v>1688</v>
      </c>
      <c r="F2" s="112" t="s">
        <v>1690</v>
      </c>
      <c r="G2" s="112" t="s">
        <v>1692</v>
      </c>
      <c r="H2" s="112" t="s">
        <v>1694</v>
      </c>
      <c r="I2" s="112" t="s">
        <v>1705</v>
      </c>
      <c r="J2" s="112" t="s">
        <v>1719</v>
      </c>
      <c r="K2" s="112" t="s">
        <v>1704</v>
      </c>
    </row>
    <row r="3" spans="1:18" x14ac:dyDescent="0.25">
      <c r="A3" s="97" t="s">
        <v>1723</v>
      </c>
      <c r="B3" s="116">
        <f>'Cál. Riesgo de Merc.'!B180</f>
        <v>174586.86408897067</v>
      </c>
      <c r="C3" s="116">
        <f>'Cál. Riesgo de Merc.'!C180</f>
        <v>42176.573927604004</v>
      </c>
      <c r="D3" s="116">
        <f>'Cál. Riesgo de Merc.'!D180</f>
        <v>33331.268812686903</v>
      </c>
      <c r="E3" s="116">
        <f>'Cál. Riesgo de Merc.'!E180</f>
        <v>29593.138223745511</v>
      </c>
      <c r="F3" s="116">
        <f>'Cál. Riesgo de Merc.'!F180</f>
        <v>228159.74104881336</v>
      </c>
      <c r="G3" s="116">
        <f>'Cál. Riesgo de Merc.'!G180</f>
        <v>195914.6603358633</v>
      </c>
      <c r="H3" s="116">
        <f>'Cál. Riesgo de Merc.'!H180</f>
        <v>91383.505596562245</v>
      </c>
      <c r="I3" s="116">
        <f>'Cál. Riesgo de Merc.'!I180</f>
        <v>330832.24680003308</v>
      </c>
      <c r="J3" s="116">
        <f>'Cál. Riesgo de Merc.'!J180</f>
        <v>579113.57037016854</v>
      </c>
      <c r="K3" s="116">
        <f>'Cál. Riesgo de Merc.'!K180</f>
        <v>1705091.5692044478</v>
      </c>
    </row>
    <row r="6" spans="1:18" ht="15.75" thickBot="1" x14ac:dyDescent="0.3"/>
    <row r="7" spans="1:18" x14ac:dyDescent="0.25">
      <c r="L7" s="126" t="s">
        <v>1732</v>
      </c>
      <c r="M7" s="127" t="s">
        <v>1685</v>
      </c>
      <c r="N7" s="129" t="s">
        <v>1690</v>
      </c>
      <c r="O7" s="128" t="s">
        <v>1692</v>
      </c>
      <c r="P7" s="128" t="s">
        <v>1694</v>
      </c>
      <c r="Q7" s="128" t="s">
        <v>1696</v>
      </c>
      <c r="R7" s="130" t="s">
        <v>1719</v>
      </c>
    </row>
    <row r="8" spans="1:18" ht="24" thickBot="1" x14ac:dyDescent="0.3">
      <c r="L8" s="131" t="s">
        <v>1778</v>
      </c>
      <c r="M8" s="132">
        <f>'Riesgo de liquidez'!B123</f>
        <v>3531250303.6206899</v>
      </c>
      <c r="N8" s="132">
        <f>'Riesgo de liquidez'!C123</f>
        <v>37097232468.275864</v>
      </c>
      <c r="O8" s="132">
        <f>'Riesgo de liquidez'!D123</f>
        <v>8421119667.5862064</v>
      </c>
      <c r="P8" s="132">
        <f>'Riesgo de liquidez'!E123</f>
        <v>2749062810.7758622</v>
      </c>
      <c r="Q8" s="132">
        <f>'Riesgo de liquidez'!F123</f>
        <v>931608695.43103445</v>
      </c>
      <c r="R8" s="133">
        <f>'Riesgo de liquidez'!H123</f>
        <v>143534482758.6207</v>
      </c>
    </row>
    <row r="10" spans="1:18" ht="15.75" thickBot="1" x14ac:dyDescent="0.3"/>
    <row r="11" spans="1:18" x14ac:dyDescent="0.25">
      <c r="B11" s="134" t="s">
        <v>1731</v>
      </c>
      <c r="C11" s="128" t="s">
        <v>1685</v>
      </c>
      <c r="D11" s="128" t="s">
        <v>1786</v>
      </c>
      <c r="E11" s="135" t="s">
        <v>1687</v>
      </c>
      <c r="F11" s="128" t="s">
        <v>1688</v>
      </c>
      <c r="G11" s="128" t="s">
        <v>1690</v>
      </c>
      <c r="H11" s="128" t="s">
        <v>1692</v>
      </c>
      <c r="I11" s="128" t="s">
        <v>1694</v>
      </c>
      <c r="J11" s="128" t="s">
        <v>1705</v>
      </c>
      <c r="K11" s="130" t="s">
        <v>1719</v>
      </c>
    </row>
    <row r="12" spans="1:18" ht="68.25" x14ac:dyDescent="0.25">
      <c r="B12" s="136" t="s">
        <v>1730</v>
      </c>
      <c r="C12" s="125" t="s">
        <v>1779</v>
      </c>
      <c r="D12" s="125" t="s">
        <v>1780</v>
      </c>
      <c r="E12" s="125" t="s">
        <v>1781</v>
      </c>
      <c r="F12" s="125" t="s">
        <v>1780</v>
      </c>
      <c r="G12" s="125" t="s">
        <v>1782</v>
      </c>
      <c r="H12" s="117" t="s">
        <v>27</v>
      </c>
      <c r="I12" s="117" t="s">
        <v>27</v>
      </c>
      <c r="J12" s="125" t="s">
        <v>1783</v>
      </c>
      <c r="K12" s="137" t="s">
        <v>27</v>
      </c>
    </row>
    <row r="13" spans="1:18" ht="23.25" x14ac:dyDescent="0.25">
      <c r="B13" s="138" t="s">
        <v>1784</v>
      </c>
      <c r="C13" s="117" t="s">
        <v>1729</v>
      </c>
      <c r="D13" s="117" t="s">
        <v>1729</v>
      </c>
      <c r="E13" s="118" t="s">
        <v>1727</v>
      </c>
      <c r="F13" s="117" t="s">
        <v>1729</v>
      </c>
      <c r="G13" s="117" t="s">
        <v>1729</v>
      </c>
      <c r="H13" s="117" t="s">
        <v>1727</v>
      </c>
      <c r="I13" s="117" t="s">
        <v>1727</v>
      </c>
      <c r="J13" s="117" t="s">
        <v>1729</v>
      </c>
      <c r="K13" s="137" t="s">
        <v>1729</v>
      </c>
      <c r="M13" s="10" t="s">
        <v>1731</v>
      </c>
      <c r="N13" s="12" t="s">
        <v>1786</v>
      </c>
      <c r="O13" s="12" t="s">
        <v>1687</v>
      </c>
      <c r="P13" s="12" t="s">
        <v>1688</v>
      </c>
    </row>
    <row r="14" spans="1:18" ht="15.75" thickBot="1" x14ac:dyDescent="0.3">
      <c r="B14" s="139" t="s">
        <v>1762</v>
      </c>
      <c r="C14" s="140" t="s">
        <v>1728</v>
      </c>
      <c r="D14" s="140" t="s">
        <v>1728</v>
      </c>
      <c r="E14" s="141" t="s">
        <v>1728</v>
      </c>
      <c r="F14" s="140" t="s">
        <v>1728</v>
      </c>
      <c r="G14" s="140" t="s">
        <v>1728</v>
      </c>
      <c r="H14" s="140" t="s">
        <v>1728</v>
      </c>
      <c r="I14" s="142" t="s">
        <v>1785</v>
      </c>
      <c r="J14" s="140" t="s">
        <v>1728</v>
      </c>
      <c r="K14" s="142" t="s">
        <v>1785</v>
      </c>
      <c r="M14" s="149" t="s">
        <v>1788</v>
      </c>
      <c r="N14" s="12" t="s">
        <v>1724</v>
      </c>
      <c r="O14" s="12" t="s">
        <v>1725</v>
      </c>
      <c r="P14" s="12" t="s">
        <v>1724</v>
      </c>
    </row>
    <row r="15" spans="1:18" x14ac:dyDescent="0.25">
      <c r="M15" s="149" t="s">
        <v>1726</v>
      </c>
      <c r="N15" s="12" t="s">
        <v>1729</v>
      </c>
      <c r="O15" s="12" t="s">
        <v>1727</v>
      </c>
      <c r="P15" s="12" t="s">
        <v>1729</v>
      </c>
    </row>
    <row r="16" spans="1:18" x14ac:dyDescent="0.25">
      <c r="M16" s="10" t="s">
        <v>1790</v>
      </c>
      <c r="N16" s="10">
        <v>2</v>
      </c>
      <c r="O16" s="58">
        <v>1</v>
      </c>
      <c r="P16" s="60">
        <v>2</v>
      </c>
    </row>
    <row r="17" spans="1:11" ht="15.75" thickBot="1" x14ac:dyDescent="0.3">
      <c r="H17" s="164" t="str">
        <f>'Riesgo de liquidez'!G134</f>
        <v>Vol promedio</v>
      </c>
    </row>
    <row r="18" spans="1:11" ht="15.75" thickBot="1" x14ac:dyDescent="0.3">
      <c r="B18" s="143" t="str">
        <f>'Riesgo de liquidez'!A135</f>
        <v>ACCIONES</v>
      </c>
      <c r="C18" s="143" t="str">
        <f>'Riesgo de liquidez'!B135</f>
        <v>BANCOLOMBIA</v>
      </c>
      <c r="D18" s="143" t="str">
        <f>'Riesgo de liquidez'!C135</f>
        <v>ECOPETROL</v>
      </c>
      <c r="E18" s="143" t="str">
        <f>'Riesgo de liquidez'!D135</f>
        <v>ÉXITO</v>
      </c>
      <c r="F18" s="143" t="str">
        <f>'Riesgo de liquidez'!E135</f>
        <v>ISAGEN</v>
      </c>
      <c r="G18" s="159" t="str">
        <f>'Riesgo de liquidez'!F135</f>
        <v>GRUPO AVAL</v>
      </c>
      <c r="H18" s="165" t="str">
        <f>'Riesgo de liquidez'!G135</f>
        <v>Vol promedio de IGBC</v>
      </c>
      <c r="I18" s="160"/>
      <c r="J18" s="160"/>
      <c r="K18" s="160"/>
    </row>
    <row r="19" spans="1:11" ht="15.75" thickBot="1" x14ac:dyDescent="0.3">
      <c r="B19" s="143" t="str">
        <f>'Riesgo de liquidez'!A136</f>
        <v>PROM DE VOL. DIARIO</v>
      </c>
      <c r="C19" s="143">
        <f>'Riesgo de liquidez'!B136</f>
        <v>3437185169.6851006</v>
      </c>
      <c r="D19" s="143">
        <f>'Riesgo de liquidez'!C136</f>
        <v>35401284120.374054</v>
      </c>
      <c r="E19" s="143">
        <f>'Riesgo de liquidez'!D136</f>
        <v>8690485777.2341537</v>
      </c>
      <c r="F19" s="143">
        <f>'Riesgo de liquidez'!E136</f>
        <v>2751445719.235961</v>
      </c>
      <c r="G19" s="159">
        <f>'Riesgo de liquidez'!F136</f>
        <v>957291582.48029554</v>
      </c>
      <c r="H19" s="163">
        <f>'Riesgo de liquidez'!G136</f>
        <v>200000000000</v>
      </c>
      <c r="I19" s="161"/>
      <c r="J19" s="161"/>
      <c r="K19" s="161"/>
    </row>
    <row r="20" spans="1:11" x14ac:dyDescent="0.25">
      <c r="B20" s="143" t="str">
        <f>'Riesgo de liquidez'!A137</f>
        <v>% de partic respecto a IGBC</v>
      </c>
      <c r="C20" s="143">
        <f>'Riesgo de liquidez'!B137</f>
        <v>1.7185925848425503</v>
      </c>
      <c r="D20" s="143">
        <f>'Riesgo de liquidez'!C137</f>
        <v>17.700642060187025</v>
      </c>
      <c r="E20" s="143">
        <f>'Riesgo de liquidez'!D137</f>
        <v>4.3452428886170766</v>
      </c>
      <c r="F20" s="143">
        <f>'Riesgo de liquidez'!E137</f>
        <v>1.3757228596179802</v>
      </c>
      <c r="G20" s="159">
        <f>'Riesgo de liquidez'!F137</f>
        <v>0.47864579124014778</v>
      </c>
      <c r="H20" s="162"/>
    </row>
    <row r="23" spans="1:11" x14ac:dyDescent="0.25">
      <c r="B23" s="117" t="s">
        <v>1787</v>
      </c>
      <c r="C23" s="117" t="s">
        <v>1685</v>
      </c>
      <c r="D23" s="166" t="s">
        <v>1786</v>
      </c>
      <c r="E23" s="118" t="s">
        <v>1687</v>
      </c>
      <c r="F23" s="117" t="s">
        <v>1688</v>
      </c>
      <c r="G23" s="117" t="s">
        <v>1690</v>
      </c>
      <c r="H23" s="117" t="s">
        <v>1692</v>
      </c>
      <c r="I23" s="117" t="s">
        <v>1694</v>
      </c>
      <c r="J23" s="117" t="s">
        <v>1705</v>
      </c>
      <c r="K23" s="117" t="s">
        <v>1719</v>
      </c>
    </row>
    <row r="24" spans="1:11" x14ac:dyDescent="0.25">
      <c r="B24" s="117" t="s">
        <v>1762</v>
      </c>
      <c r="C24" s="117" t="s">
        <v>1728</v>
      </c>
      <c r="D24" s="117" t="s">
        <v>1728</v>
      </c>
      <c r="E24" s="118" t="s">
        <v>1728</v>
      </c>
      <c r="F24" s="117" t="s">
        <v>1728</v>
      </c>
      <c r="G24" s="117" t="s">
        <v>1728</v>
      </c>
      <c r="H24" s="117" t="s">
        <v>1728</v>
      </c>
      <c r="I24" s="117" t="s">
        <v>1767</v>
      </c>
      <c r="J24" s="117" t="s">
        <v>1728</v>
      </c>
      <c r="K24" s="117" t="s">
        <v>1728</v>
      </c>
    </row>
    <row r="26" spans="1:11" x14ac:dyDescent="0.25">
      <c r="A26" s="16"/>
      <c r="B26" s="167" t="s">
        <v>1685</v>
      </c>
      <c r="C26" s="167" t="s">
        <v>1786</v>
      </c>
      <c r="D26" s="167" t="s">
        <v>1687</v>
      </c>
      <c r="E26" s="167" t="s">
        <v>1688</v>
      </c>
      <c r="F26" s="167" t="s">
        <v>1690</v>
      </c>
      <c r="G26" s="167" t="s">
        <v>1692</v>
      </c>
      <c r="H26" s="167" t="s">
        <v>1694</v>
      </c>
      <c r="I26" s="167" t="s">
        <v>1705</v>
      </c>
      <c r="J26" s="167" t="s">
        <v>1719</v>
      </c>
      <c r="K26" s="167" t="s">
        <v>1704</v>
      </c>
    </row>
    <row r="27" spans="1:11" x14ac:dyDescent="0.25">
      <c r="A27" s="97" t="s">
        <v>1723</v>
      </c>
      <c r="B27" s="168">
        <f>'Cál. Riesgo de Merc.'!B180</f>
        <v>174586.86408897067</v>
      </c>
      <c r="C27" s="168">
        <f>'Cál. Riesgo de Merc.'!C180</f>
        <v>42176.573927604004</v>
      </c>
      <c r="D27" s="168">
        <f>'Cál. Riesgo de Merc.'!D180</f>
        <v>33331.268812686903</v>
      </c>
      <c r="E27" s="168">
        <f>'Cál. Riesgo de Merc.'!E180</f>
        <v>29593.138223745511</v>
      </c>
      <c r="F27" s="168">
        <f>'Cál. Riesgo de Merc.'!F180</f>
        <v>228159.74104881336</v>
      </c>
      <c r="G27" s="168">
        <f>'Cál. Riesgo de Merc.'!G180</f>
        <v>195914.6603358633</v>
      </c>
      <c r="H27" s="168">
        <f>'Cál. Riesgo de Merc.'!H180</f>
        <v>91383.505596562245</v>
      </c>
      <c r="I27" s="168">
        <f>'Cál. Riesgo de Merc.'!I180</f>
        <v>330832.24680003308</v>
      </c>
      <c r="J27" s="168">
        <f>'Cál. Riesgo de Merc.'!J180</f>
        <v>579113.57037016854</v>
      </c>
      <c r="K27" s="168">
        <f>'Cál. Riesgo de Merc.'!K180</f>
        <v>1705091.5692044478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12"/>
  <sheetViews>
    <sheetView topLeftCell="A28" zoomScale="89" zoomScaleNormal="89" workbookViewId="0">
      <selection activeCell="O48" sqref="O48"/>
    </sheetView>
  </sheetViews>
  <sheetFormatPr baseColWidth="10" defaultRowHeight="15" x14ac:dyDescent="0.25"/>
  <cols>
    <col min="9" max="9" width="13.85546875" bestFit="1" customWidth="1"/>
    <col min="10" max="10" width="13.140625" bestFit="1" customWidth="1"/>
  </cols>
  <sheetData>
    <row r="2" spans="1:10" x14ac:dyDescent="0.25">
      <c r="A2" t="s">
        <v>1685</v>
      </c>
      <c r="B2" t="s">
        <v>1686</v>
      </c>
      <c r="C2" t="s">
        <v>1687</v>
      </c>
      <c r="D2" t="s">
        <v>1688</v>
      </c>
      <c r="E2" t="s">
        <v>1690</v>
      </c>
      <c r="F2" t="s">
        <v>1692</v>
      </c>
      <c r="G2" t="s">
        <v>1694</v>
      </c>
      <c r="H2" t="s">
        <v>1696</v>
      </c>
      <c r="I2" t="s">
        <v>1719</v>
      </c>
      <c r="J2" s="1" t="s">
        <v>1777</v>
      </c>
    </row>
    <row r="3" spans="1:10" x14ac:dyDescent="0.25">
      <c r="A3" s="123">
        <f>'Cál. Riesgo de Merc.'!W10/1000000</f>
        <v>0</v>
      </c>
      <c r="B3" s="124">
        <f>'Cál. Riesgo de Merc.'!X10/1000000</f>
        <v>1.2727444571957213E-10</v>
      </c>
      <c r="C3" s="124">
        <f>'Cál. Riesgo de Merc.'!Y10/1000000</f>
        <v>2.744838268551086E-10</v>
      </c>
      <c r="D3" s="124">
        <f>'Cál. Riesgo de Merc.'!Z10/1000000</f>
        <v>3.3811646005849464E-11</v>
      </c>
      <c r="E3" s="124">
        <f>'Cál. Riesgo de Merc.'!AA10/1000000</f>
        <v>-7.366515816762554E-9</v>
      </c>
      <c r="F3" s="124">
        <f>'Cál. Riesgo de Merc.'!AB10/1000000</f>
        <v>-1.4488807501217424E-8</v>
      </c>
      <c r="G3" s="124">
        <f>'Cál. Riesgo de Merc.'!AC10/1000000</f>
        <v>-1.986097971629403E-9</v>
      </c>
      <c r="H3" s="124">
        <f>'Cál. Riesgo de Merc.'!AD10/1000000</f>
        <v>7.7519768043179239E-9</v>
      </c>
      <c r="I3" s="124">
        <f>'Cál. Riesgo de Merc.'!AE10/1000000</f>
        <v>2.0756164818630253E-9</v>
      </c>
      <c r="J3" s="124">
        <f>'Cál. Riesgo de Merc.'!AF10/1000000</f>
        <v>8.6855722369233078E-9</v>
      </c>
    </row>
    <row r="4" spans="1:10" x14ac:dyDescent="0.25">
      <c r="A4" s="124">
        <f>'Cál. Riesgo de Merc.'!W11/1000000</f>
        <v>-2.2958469555907972E-8</v>
      </c>
      <c r="B4" s="124">
        <f>'Cál. Riesgo de Merc.'!X11/1000000</f>
        <v>3.13725639941264E-10</v>
      </c>
      <c r="C4" s="124">
        <f>'Cál. Riesgo de Merc.'!Y11/1000000</f>
        <v>3.3235698014271359E-10</v>
      </c>
      <c r="D4" s="124">
        <f>'Cál. Riesgo de Merc.'!Z11/1000000</f>
        <v>3.452480708381328E-10</v>
      </c>
      <c r="E4" s="124">
        <f>'Cál. Riesgo de Merc.'!AA11/1000000</f>
        <v>0</v>
      </c>
      <c r="F4" s="124">
        <f>'Cál. Riesgo de Merc.'!AB11/1000000</f>
        <v>6.9808311413401408E-9</v>
      </c>
      <c r="G4" s="124">
        <f>'Cál. Riesgo de Merc.'!AC11/1000000</f>
        <v>0</v>
      </c>
      <c r="H4" s="124">
        <f>'Cál. Riesgo de Merc.'!AD11/1000000</f>
        <v>0</v>
      </c>
      <c r="I4" s="124">
        <f>'Cál. Riesgo de Merc.'!AE11/1000000</f>
        <v>1.9380395359093864E-9</v>
      </c>
      <c r="J4" s="124">
        <f>'Cál. Riesgo de Merc.'!AF11/1000000</f>
        <v>-1.4546694355699737E-9</v>
      </c>
    </row>
    <row r="5" spans="1:10" x14ac:dyDescent="0.25">
      <c r="A5" s="124">
        <f>'Cál. Riesgo de Merc.'!W12/1000000</f>
        <v>6.8282692991072972E-10</v>
      </c>
      <c r="B5" s="124">
        <f>'Cál. Riesgo de Merc.'!X12/1000000</f>
        <v>2.9604285541065221E-10</v>
      </c>
      <c r="C5" s="124">
        <f>'Cál. Riesgo de Merc.'!Y12/1000000</f>
        <v>2.4679691258117047E-10</v>
      </c>
      <c r="D5" s="124">
        <f>'Cál. Riesgo de Merc.'!Z12/1000000</f>
        <v>9.7053038940588431E-11</v>
      </c>
      <c r="E5" s="124">
        <f>'Cál. Riesgo de Merc.'!AA12/1000000</f>
        <v>-3.5751690963842803E-8</v>
      </c>
      <c r="F5" s="124">
        <f>'Cál. Riesgo de Merc.'!AB12/1000000</f>
        <v>9.8068279469879015E-9</v>
      </c>
      <c r="G5" s="124">
        <f>'Cál. Riesgo de Merc.'!AC12/1000000</f>
        <v>1.3820555618632315E-8</v>
      </c>
      <c r="H5" s="124">
        <f>'Cál. Riesgo de Merc.'!AD12/1000000</f>
        <v>-3.8684767779203178E-9</v>
      </c>
      <c r="I5" s="124">
        <f>'Cál. Riesgo de Merc.'!AE12/1000000</f>
        <v>-5.4030728659252407E-10</v>
      </c>
      <c r="J5" s="124">
        <f>'Cál. Riesgo de Merc.'!AF12/1000000</f>
        <v>-5.0836747198845169E-9</v>
      </c>
    </row>
    <row r="6" spans="1:10" x14ac:dyDescent="0.25">
      <c r="A6" s="124">
        <f>'Cál. Riesgo de Merc.'!W13/1000000</f>
        <v>3.4071583216143559E-9</v>
      </c>
      <c r="B6" s="124">
        <f>'Cál. Riesgo de Merc.'!X13/1000000</f>
        <v>1.0491213505654705E-10</v>
      </c>
      <c r="C6" s="124">
        <f>'Cál. Riesgo de Merc.'!Y13/1000000</f>
        <v>1.4307275593804584E-10</v>
      </c>
      <c r="D6" s="124">
        <f>'Cál. Riesgo de Merc.'!Z13/1000000</f>
        <v>5.8699677228582033E-11</v>
      </c>
      <c r="E6" s="124">
        <f>'Cál. Riesgo de Merc.'!AA13/1000000</f>
        <v>-5.7637047167501292E-9</v>
      </c>
      <c r="F6" s="124">
        <f>'Cál. Riesgo de Merc.'!AB13/1000000</f>
        <v>2.8661527216084595E-9</v>
      </c>
      <c r="G6" s="124">
        <f>'Cál. Riesgo de Merc.'!AC13/1000000</f>
        <v>3.9138993211363147E-9</v>
      </c>
      <c r="H6" s="124">
        <f>'Cál. Riesgo de Merc.'!AD13/1000000</f>
        <v>-7.7821404420549624E-9</v>
      </c>
      <c r="I6" s="124">
        <f>'Cál. Riesgo de Merc.'!AE13/1000000</f>
        <v>-1.4038732887030343E-10</v>
      </c>
      <c r="J6" s="124">
        <f>'Cál. Riesgo de Merc.'!AF13/1000000</f>
        <v>8.6989003581984211E-10</v>
      </c>
    </row>
    <row r="7" spans="1:10" x14ac:dyDescent="0.25">
      <c r="A7" s="124">
        <f>'Cál. Riesgo de Merc.'!W14/1000000</f>
        <v>-1.3698844358161915E-8</v>
      </c>
      <c r="B7" s="124">
        <f>'Cál. Riesgo de Merc.'!X14/1000000</f>
        <v>9.3299377050040045E-11</v>
      </c>
      <c r="C7" s="124">
        <f>'Cál. Riesgo de Merc.'!Y14/1000000</f>
        <v>1.3119945589508555E-10</v>
      </c>
      <c r="D7" s="124">
        <f>'Cál. Riesgo de Merc.'!Z14/1000000</f>
        <v>1.5893284756780222E-10</v>
      </c>
      <c r="E7" s="124">
        <f>'Cál. Riesgo de Merc.'!AA14/1000000</f>
        <v>7.6775808990343326E-9</v>
      </c>
      <c r="F7" s="124">
        <f>'Cál. Riesgo de Merc.'!AB14/1000000</f>
        <v>7.9817983621495703E-9</v>
      </c>
      <c r="G7" s="124">
        <f>'Cál. Riesgo de Merc.'!AC14/1000000</f>
        <v>0</v>
      </c>
      <c r="H7" s="124">
        <f>'Cál. Riesgo de Merc.'!AD14/1000000</f>
        <v>3.8986404156573232E-9</v>
      </c>
      <c r="I7" s="124">
        <f>'Cál. Riesgo de Merc.'!AE14/1000000</f>
        <v>-4.9140221632307519E-11</v>
      </c>
      <c r="J7" s="124">
        <f>'Cál. Riesgo de Merc.'!AF14/1000000</f>
        <v>-6.5521062674442743E-9</v>
      </c>
    </row>
    <row r="8" spans="1:10" x14ac:dyDescent="0.25">
      <c r="A8" s="124">
        <f>'Cál. Riesgo de Merc.'!W15/1000000</f>
        <v>1.0291686036547506E-8</v>
      </c>
      <c r="B8" s="124">
        <f>'Cál. Riesgo de Merc.'!X15/1000000</f>
        <v>1.3774317665582271E-10</v>
      </c>
      <c r="C8" s="124">
        <f>'Cál. Riesgo de Merc.'!Y15/1000000</f>
        <v>2.7533422746728478E-10</v>
      </c>
      <c r="D8" s="124">
        <f>'Cál. Riesgo de Merc.'!Z15/1000000</f>
        <v>5.6669690488737835E-11</v>
      </c>
      <c r="E8" s="124">
        <f>'Cál. Riesgo de Merc.'!AA15/1000000</f>
        <v>1.9102202561192453E-9</v>
      </c>
      <c r="F8" s="124">
        <f>'Cál. Riesgo de Merc.'!AB15/1000000</f>
        <v>7.9185934133100366E-9</v>
      </c>
      <c r="G8" s="124">
        <f>'Cál. Riesgo de Merc.'!AC15/1000000</f>
        <v>7.7821404420549491E-9</v>
      </c>
      <c r="H8" s="124">
        <f>'Cál. Riesgo de Merc.'!AD15/1000000</f>
        <v>0</v>
      </c>
      <c r="I8" s="124">
        <f>'Cál. Riesgo de Merc.'!AE15/1000000</f>
        <v>2.2299367608034615E-9</v>
      </c>
      <c r="J8" s="124">
        <f>'Cál. Riesgo de Merc.'!AF15/1000000</f>
        <v>-4.173759776535635E-9</v>
      </c>
    </row>
    <row r="9" spans="1:10" x14ac:dyDescent="0.25">
      <c r="A9" s="124">
        <f>'Cál. Riesgo de Merc.'!W16/1000000</f>
        <v>-6.8493418455747827E-9</v>
      </c>
      <c r="B9" s="124">
        <f>'Cál. Riesgo de Merc.'!X16/1000000</f>
        <v>4.1303963564289297E-10</v>
      </c>
      <c r="C9" s="124">
        <f>'Cál. Riesgo de Merc.'!Y16/1000000</f>
        <v>5.1449301960832539E-10</v>
      </c>
      <c r="D9" s="124">
        <f>'Cál. Riesgo de Merc.'!Z16/1000000</f>
        <v>2.3373322434373473E-10</v>
      </c>
      <c r="E9" s="124">
        <f>'Cál. Riesgo de Merc.'!AA16/1000000</f>
        <v>5.7088642203202002E-9</v>
      </c>
      <c r="F9" s="124">
        <f>'Cál. Riesgo de Merc.'!AB16/1000000</f>
        <v>-2.2560641266826498E-9</v>
      </c>
      <c r="G9" s="124">
        <f>'Cál. Riesgo de Merc.'!AC16/1000000</f>
        <v>-3.8835000263976334E-9</v>
      </c>
      <c r="H9" s="124">
        <f>'Cál. Riesgo de Merc.'!AD16/1000000</f>
        <v>0</v>
      </c>
      <c r="I9" s="124">
        <f>'Cál. Riesgo de Merc.'!AE16/1000000</f>
        <v>1.4698782647702034E-9</v>
      </c>
      <c r="J9" s="124">
        <f>'Cál. Riesgo de Merc.'!AF16/1000000</f>
        <v>-4.6095829926056562E-9</v>
      </c>
    </row>
    <row r="10" spans="1:10" x14ac:dyDescent="0.25">
      <c r="A10" s="124">
        <f>'Cál. Riesgo de Merc.'!W17/1000000</f>
        <v>-6.2047768868828693E-9</v>
      </c>
      <c r="B10" s="124">
        <f>'Cál. Riesgo de Merc.'!X17/1000000</f>
        <v>8.2495196596476533E-11</v>
      </c>
      <c r="C10" s="124">
        <f>'Cál. Riesgo de Merc.'!Y17/1000000</f>
        <v>1.0107375661063613E-10</v>
      </c>
      <c r="D10" s="124">
        <f>'Cál. Riesgo de Merc.'!Z17/1000000</f>
        <v>1.6279870512084738E-10</v>
      </c>
      <c r="E10" s="124">
        <f>'Cál. Riesgo de Merc.'!AA17/1000000</f>
        <v>-9.5329606587236386E-9</v>
      </c>
      <c r="F10" s="124">
        <f>'Cál. Riesgo de Merc.'!AB17/1000000</f>
        <v>-3.3936684154363944E-9</v>
      </c>
      <c r="G10" s="124">
        <f>'Cál. Riesgo de Merc.'!AC17/1000000</f>
        <v>3.8835000263976119E-9</v>
      </c>
      <c r="H10" s="124">
        <f>'Cál. Riesgo de Merc.'!AD17/1000000</f>
        <v>-3.8986404156573091E-9</v>
      </c>
      <c r="I10" s="124">
        <f>'Cál. Riesgo de Merc.'!AE17/1000000</f>
        <v>-3.8121446006647995E-9</v>
      </c>
      <c r="J10" s="124">
        <f>'Cál. Riesgo de Merc.'!AF17/1000000</f>
        <v>7.6486677700919428E-9</v>
      </c>
    </row>
    <row r="11" spans="1:10" x14ac:dyDescent="0.25">
      <c r="A11" s="124">
        <f>'Cál. Riesgo de Merc.'!W18/1000000</f>
        <v>2.7624326959100795E-9</v>
      </c>
      <c r="B11" s="124">
        <f>'Cál. Riesgo de Merc.'!X18/1000000</f>
        <v>1.4158103454644069E-10</v>
      </c>
      <c r="C11" s="124">
        <f>'Cál. Riesgo de Merc.'!Y18/1000000</f>
        <v>1.3470390122875401E-10</v>
      </c>
      <c r="D11" s="124">
        <f>'Cál. Riesgo de Merc.'!Z18/1000000</f>
        <v>3.7641519110327014E-11</v>
      </c>
      <c r="E11" s="124">
        <f>'Cál. Riesgo de Merc.'!AA18/1000000</f>
        <v>1.9138761822841976E-9</v>
      </c>
      <c r="F11" s="124">
        <f>'Cál. Riesgo de Merc.'!AB18/1000000</f>
        <v>0</v>
      </c>
      <c r="G11" s="124">
        <f>'Cál. Riesgo de Merc.'!AC18/1000000</f>
        <v>1.9361090268664006E-9</v>
      </c>
      <c r="H11" s="124">
        <f>'Cál. Riesgo de Merc.'!AD18/1000000</f>
        <v>3.8986404156573232E-9</v>
      </c>
      <c r="I11" s="124">
        <f>'Cál. Riesgo de Merc.'!AE18/1000000</f>
        <v>-1.0466754962247925E-9</v>
      </c>
      <c r="J11" s="124">
        <f>'Cál. Riesgo de Merc.'!AF18/1000000</f>
        <v>-2.0722352247094214E-9</v>
      </c>
    </row>
    <row r="12" spans="1:10" x14ac:dyDescent="0.25">
      <c r="A12" s="124">
        <f>'Cál. Riesgo de Merc.'!W19/1000000</f>
        <v>-6.9204428445737951E-9</v>
      </c>
      <c r="B12" s="124">
        <f>'Cál. Riesgo de Merc.'!X19/1000000</f>
        <v>9.2527983093045497E-11</v>
      </c>
      <c r="C12" s="124">
        <f>'Cál. Riesgo de Merc.'!Y19/1000000</f>
        <v>8.3460303723111988E-11</v>
      </c>
      <c r="D12" s="124">
        <f>'Cál. Riesgo de Merc.'!Z19/1000000</f>
        <v>1.0904211224485896E-10</v>
      </c>
      <c r="E12" s="124">
        <f>'Cál. Riesgo de Merc.'!AA19/1000000</f>
        <v>-3.8314223115559484E-9</v>
      </c>
      <c r="F12" s="124">
        <f>'Cál. Riesgo de Merc.'!AB19/1000000</f>
        <v>-8.5349024498374436E-9</v>
      </c>
      <c r="G12" s="124">
        <f>'Cál. Riesgo de Merc.'!AC19/1000000</f>
        <v>-1.1673284304724734E-8</v>
      </c>
      <c r="H12" s="124">
        <f>'Cál. Riesgo de Merc.'!AD19/1000000</f>
        <v>3.8835000263976119E-9</v>
      </c>
      <c r="I12" s="124">
        <f>'Cál. Riesgo de Merc.'!AE19/1000000</f>
        <v>-7.3121518560818293E-10</v>
      </c>
      <c r="J12" s="124">
        <f>'Cál. Riesgo de Merc.'!AF19/1000000</f>
        <v>-4.1262474943199819E-9</v>
      </c>
    </row>
    <row r="13" spans="1:10" x14ac:dyDescent="0.25">
      <c r="A13" s="124">
        <f>'Cál. Riesgo de Merc.'!W20/1000000</f>
        <v>-3.4782643763248084E-9</v>
      </c>
      <c r="B13" s="124">
        <f>'Cál. Riesgo de Merc.'!X20/1000000</f>
        <v>1.4824979233283012E-10</v>
      </c>
      <c r="C13" s="124">
        <f>'Cál. Riesgo de Merc.'!Y20/1000000</f>
        <v>2.0726914808537465E-10</v>
      </c>
      <c r="D13" s="124">
        <f>'Cál. Riesgo de Merc.'!Z20/1000000</f>
        <v>1.0207339900541576E-10</v>
      </c>
      <c r="E13" s="124">
        <f>'Cál. Riesgo de Merc.'!AA20/1000000</f>
        <v>-1.9212301778939324E-9</v>
      </c>
      <c r="F13" s="124">
        <f>'Cál. Riesgo de Merc.'!AB20/1000000</f>
        <v>5.1296778199984042E-9</v>
      </c>
      <c r="G13" s="124">
        <f>'Cál. Riesgo de Merc.'!AC20/1000000</f>
        <v>1.3605652055778677E-8</v>
      </c>
      <c r="H13" s="124">
        <f>'Cál. Riesgo de Merc.'!AD20/1000000</f>
        <v>0</v>
      </c>
      <c r="I13" s="124">
        <f>'Cál. Riesgo de Merc.'!AE20/1000000</f>
        <v>2.220115430461219E-9</v>
      </c>
      <c r="J13" s="124">
        <f>'Cál. Riesgo de Merc.'!AF20/1000000</f>
        <v>4.9446062790723884E-9</v>
      </c>
    </row>
    <row r="14" spans="1:10" x14ac:dyDescent="0.25">
      <c r="A14" s="124">
        <f>'Cál. Riesgo de Merc.'!W21/1000000</f>
        <v>-2.3978581856714485E-8</v>
      </c>
      <c r="B14" s="124">
        <f>'Cál. Riesgo de Merc.'!X21/1000000</f>
        <v>3.5935111042404477E-10</v>
      </c>
      <c r="C14" s="124">
        <f>'Cál. Riesgo de Merc.'!Y21/1000000</f>
        <v>-1.0570954709592015E-10</v>
      </c>
      <c r="D14" s="124">
        <f>'Cál. Riesgo de Merc.'!Z21/1000000</f>
        <v>2.3786356236006021E-10</v>
      </c>
      <c r="E14" s="124">
        <f>'Cál. Riesgo de Merc.'!AA21/1000000</f>
        <v>-9.6619109117368596E-9</v>
      </c>
      <c r="F14" s="124">
        <f>'Cál. Riesgo de Merc.'!AB21/1000000</f>
        <v>0</v>
      </c>
      <c r="G14" s="124">
        <f>'Cál. Riesgo de Merc.'!AC21/1000000</f>
        <v>-1.9493794681001129E-8</v>
      </c>
      <c r="H14" s="124">
        <f>'Cál. Riesgo de Merc.'!AD21/1000000</f>
        <v>-1.1696039763191299E-8</v>
      </c>
      <c r="I14" s="124">
        <f>'Cál. Riesgo de Merc.'!AE21/1000000</f>
        <v>1.7038944763046251E-9</v>
      </c>
      <c r="J14" s="124">
        <f>'Cál. Riesgo de Merc.'!AF21/1000000</f>
        <v>-1.6914447640415463E-10</v>
      </c>
    </row>
    <row r="15" spans="1:10" x14ac:dyDescent="0.25">
      <c r="A15" s="124">
        <f>'Cál. Riesgo de Merc.'!W22/1000000</f>
        <v>-7.8825202122695843E-9</v>
      </c>
      <c r="B15" s="124">
        <f>'Cál. Riesgo de Merc.'!X22/1000000</f>
        <v>-9.1561399583401973E-11</v>
      </c>
      <c r="C15" s="124">
        <f>'Cál. Riesgo de Merc.'!Y22/1000000</f>
        <v>1.62654956935795E-10</v>
      </c>
      <c r="D15" s="124">
        <f>'Cál. Riesgo de Merc.'!Z22/1000000</f>
        <v>1.4037085226159838E-10</v>
      </c>
      <c r="E15" s="124">
        <f>'Cál. Riesgo de Merc.'!AA22/1000000</f>
        <v>-5.8422756242284027E-9</v>
      </c>
      <c r="F15" s="124">
        <f>'Cál. Riesgo de Merc.'!AB22/1000000</f>
        <v>-2.1839948526018742E-8</v>
      </c>
      <c r="G15" s="124">
        <f>'Cál. Riesgo de Merc.'!AC22/1000000</f>
        <v>1.3685453085254229E-8</v>
      </c>
      <c r="H15" s="124">
        <f>'Cál. Riesgo de Merc.'!AD22/1000000</f>
        <v>7.8125397367936247E-9</v>
      </c>
      <c r="I15" s="124">
        <f>'Cál. Riesgo de Merc.'!AE22/1000000</f>
        <v>4.2226603943455258E-9</v>
      </c>
      <c r="J15" s="124">
        <f>'Cál. Riesgo de Merc.'!AF22/1000000</f>
        <v>-3.5316056345325107E-9</v>
      </c>
    </row>
    <row r="16" spans="1:10" x14ac:dyDescent="0.25">
      <c r="A16" s="124">
        <f>'Cál. Riesgo de Merc.'!W23/1000000</f>
        <v>1.6411356559789984E-8</v>
      </c>
      <c r="B16" s="124">
        <f>'Cál. Riesgo de Merc.'!X23/1000000</f>
        <v>1.1987739260980853E-10</v>
      </c>
      <c r="C16" s="124">
        <f>'Cál. Riesgo de Merc.'!Y23/1000000</f>
        <v>2.4081014418149878E-10</v>
      </c>
      <c r="D16" s="124">
        <f>'Cál. Riesgo de Merc.'!Z23/1000000</f>
        <v>8.1425576280595861E-11</v>
      </c>
      <c r="E16" s="124">
        <f>'Cál. Riesgo de Merc.'!AA23/1000000</f>
        <v>-5.8766084889850417E-9</v>
      </c>
      <c r="F16" s="124">
        <f>'Cál. Riesgo de Merc.'!AB23/1000000</f>
        <v>1.4994513922517062E-8</v>
      </c>
      <c r="G16" s="124">
        <f>'Cál. Riesgo de Merc.'!AC23/1000000</f>
        <v>-7.7973104600317296E-9</v>
      </c>
      <c r="H16" s="124">
        <f>'Cál. Riesgo de Merc.'!AD23/1000000</f>
        <v>0</v>
      </c>
      <c r="I16" s="124">
        <f>'Cál. Riesgo de Merc.'!AE23/1000000</f>
        <v>4.2813201719275877E-9</v>
      </c>
      <c r="J16" s="124">
        <f>'Cál. Riesgo de Merc.'!AF23/1000000</f>
        <v>-3.8828631770774448E-9</v>
      </c>
    </row>
    <row r="17" spans="1:10" x14ac:dyDescent="0.25">
      <c r="A17" s="124">
        <f>'Cál. Riesgo de Merc.'!W24/1000000</f>
        <v>7.7547092873935613E-9</v>
      </c>
      <c r="B17" s="124">
        <f>'Cál. Riesgo de Merc.'!X24/1000000</f>
        <v>1.5972674404994597E-10</v>
      </c>
      <c r="C17" s="124">
        <f>'Cál. Riesgo de Merc.'!Y24/1000000</f>
        <v>1.6319349714408091E-10</v>
      </c>
      <c r="D17" s="124">
        <f>'Cál. Riesgo de Merc.'!Z24/1000000</f>
        <v>7.2844277263481774E-11</v>
      </c>
      <c r="E17" s="124">
        <f>'Cál. Riesgo de Merc.'!AA24/1000000</f>
        <v>-5.9113472630572377E-9</v>
      </c>
      <c r="F17" s="124">
        <f>'Cál. Riesgo de Merc.'!AB24/1000000</f>
        <v>-5.1650043087191669E-9</v>
      </c>
      <c r="G17" s="124">
        <f>'Cál. Riesgo de Merc.'!AC24/1000000</f>
        <v>-1.9763489118839636E-8</v>
      </c>
      <c r="H17" s="124">
        <f>'Cál. Riesgo de Merc.'!AD24/1000000</f>
        <v>-3.8986404156573091E-9</v>
      </c>
      <c r="I17" s="124">
        <f>'Cál. Riesgo de Merc.'!AE24/1000000</f>
        <v>-1.1955321889122847E-9</v>
      </c>
      <c r="J17" s="124">
        <f>'Cál. Riesgo de Merc.'!AF24/1000000</f>
        <v>-5.9182750417180556E-9</v>
      </c>
    </row>
    <row r="18" spans="1:10" x14ac:dyDescent="0.25">
      <c r="A18" s="124">
        <f>'Cál. Riesgo de Merc.'!W25/1000000</f>
        <v>-5.63381771825602E-9</v>
      </c>
      <c r="B18" s="124">
        <f>'Cál. Riesgo de Merc.'!X25/1000000</f>
        <v>1.3493946023482484E-10</v>
      </c>
      <c r="C18" s="124">
        <f>'Cál. Riesgo de Merc.'!Y25/1000000</f>
        <v>1.8783851568033801E-10</v>
      </c>
      <c r="D18" s="124">
        <f>'Cál. Riesgo de Merc.'!Z25/1000000</f>
        <v>5.4640877807386103E-11</v>
      </c>
      <c r="E18" s="124">
        <f>'Cál. Riesgo de Merc.'!AA25/1000000</f>
        <v>1.5686596167699474E-8</v>
      </c>
      <c r="F18" s="124">
        <f>'Cál. Riesgo de Merc.'!AB25/1000000</f>
        <v>-1.099230044248813E-8</v>
      </c>
      <c r="G18" s="124">
        <f>'Cál. Riesgo de Merc.'!AC25/1000000</f>
        <v>9.9305682026007876E-9</v>
      </c>
      <c r="H18" s="124">
        <f>'Cál. Riesgo de Merc.'!AD25/1000000</f>
        <v>3.8986404156573232E-9</v>
      </c>
      <c r="I18" s="124">
        <f>'Cál. Riesgo de Merc.'!AE25/1000000</f>
        <v>0</v>
      </c>
      <c r="J18" s="124">
        <f>'Cál. Riesgo de Merc.'!AF25/1000000</f>
        <v>-7.1180726986180215E-9</v>
      </c>
    </row>
    <row r="19" spans="1:10" x14ac:dyDescent="0.25">
      <c r="A19" s="124">
        <f>'Cál. Riesgo de Merc.'!W26/1000000</f>
        <v>6.3358184490859237E-9</v>
      </c>
      <c r="B19" s="124">
        <f>'Cál. Riesgo de Merc.'!X26/1000000</f>
        <v>3.3253246431519207E-10</v>
      </c>
      <c r="C19" s="124">
        <f>'Cál. Riesgo de Merc.'!Y26/1000000</f>
        <v>3.2391449280024467E-10</v>
      </c>
      <c r="D19" s="124">
        <f>'Cál. Riesgo de Merc.'!Z26/1000000</f>
        <v>2.1635766529175744E-10</v>
      </c>
      <c r="E19" s="124">
        <f>'Cál. Riesgo de Merc.'!AA26/1000000</f>
        <v>0</v>
      </c>
      <c r="F19" s="124">
        <f>'Cál. Riesgo de Merc.'!AB26/1000000</f>
        <v>-7.5912773312248677E-9</v>
      </c>
      <c r="G19" s="124">
        <f>'Cál. Riesgo de Merc.'!AC26/1000000</f>
        <v>-9.9305682026007992E-9</v>
      </c>
      <c r="H19" s="124">
        <f>'Cál. Riesgo de Merc.'!AD26/1000000</f>
        <v>0</v>
      </c>
      <c r="I19" s="124">
        <f>'Cál. Riesgo de Merc.'!AE26/1000000</f>
        <v>0</v>
      </c>
      <c r="J19" s="124">
        <f>'Cál. Riesgo de Merc.'!AF26/1000000</f>
        <v>-4.9061670857048596E-9</v>
      </c>
    </row>
    <row r="20" spans="1:10" x14ac:dyDescent="0.25">
      <c r="A20" s="124">
        <f>'Cál. Riesgo de Merc.'!W27/1000000</f>
        <v>3.5026305512020747E-9</v>
      </c>
      <c r="B20" s="124">
        <f>'Cál. Riesgo de Merc.'!X27/1000000</f>
        <v>9.083049111357322E-11</v>
      </c>
      <c r="C20" s="124">
        <f>'Cál. Riesgo de Merc.'!Y27/1000000</f>
        <v>1.3051511141740129E-10</v>
      </c>
      <c r="D20" s="124">
        <f>'Cál. Riesgo de Merc.'!Z27/1000000</f>
        <v>7.6003511108022977E-11</v>
      </c>
      <c r="E20" s="124">
        <f>'Cál. Riesgo de Merc.'!AA27/1000000</f>
        <v>-5.8536752514606526E-9</v>
      </c>
      <c r="F20" s="124">
        <f>'Cál. Riesgo de Merc.'!AB27/1000000</f>
        <v>1.1075601413835601E-8</v>
      </c>
      <c r="G20" s="124">
        <f>'Cál. Riesgo de Merc.'!AC27/1000000</f>
        <v>7.9523281904950159E-9</v>
      </c>
      <c r="H20" s="124">
        <f>'Cál. Riesgo de Merc.'!AD27/1000000</f>
        <v>-7.8125397367936247E-9</v>
      </c>
      <c r="I20" s="124">
        <f>'Cál. Riesgo de Merc.'!AE27/1000000</f>
        <v>-4.1048643413903063E-9</v>
      </c>
      <c r="J20" s="124">
        <f>'Cál. Riesgo de Merc.'!AF27/1000000</f>
        <v>1.380848836886552E-9</v>
      </c>
    </row>
    <row r="21" spans="1:10" x14ac:dyDescent="0.25">
      <c r="A21" s="124">
        <f>'Cál. Riesgo de Merc.'!W28/1000000</f>
        <v>-4.9071251641006177E-9</v>
      </c>
      <c r="B21" s="124">
        <f>'Cál. Riesgo de Merc.'!X28/1000000</f>
        <v>1.0914070806588498E-10</v>
      </c>
      <c r="C21" s="124">
        <f>'Cál. Riesgo de Merc.'!Y28/1000000</f>
        <v>9.5330839448216366E-11</v>
      </c>
      <c r="D21" s="124">
        <f>'Cál. Riesgo de Merc.'!Z28/1000000</f>
        <v>3.2583684944187975E-10</v>
      </c>
      <c r="E21" s="124">
        <f>'Cál. Riesgo de Merc.'!AA28/1000000</f>
        <v>-1.9588644853330341E-9</v>
      </c>
      <c r="F21" s="124">
        <f>'Cál. Riesgo de Merc.'!AB28/1000000</f>
        <v>-4.6484685679846255E-9</v>
      </c>
      <c r="G21" s="124">
        <f>'Cál. Riesgo de Merc.'!AC28/1000000</f>
        <v>3.9525743158233421E-9</v>
      </c>
      <c r="H21" s="124">
        <f>'Cál. Riesgo de Merc.'!AD28/1000000</f>
        <v>0</v>
      </c>
      <c r="I21" s="124">
        <f>'Cál. Riesgo de Merc.'!AE28/1000000</f>
        <v>2.7546978013585756E-9</v>
      </c>
      <c r="J21" s="124">
        <f>'Cál. Riesgo de Merc.'!AF28/1000000</f>
        <v>-1.6117519733559104E-9</v>
      </c>
    </row>
    <row r="22" spans="1:10" x14ac:dyDescent="0.25">
      <c r="A22" s="124">
        <f>'Cál. Riesgo de Merc.'!W29/1000000</f>
        <v>-9.1776147176384528E-9</v>
      </c>
      <c r="B22" s="124">
        <f>'Cál. Riesgo de Merc.'!X29/1000000</f>
        <v>1.4182074030003448E-10</v>
      </c>
      <c r="C22" s="124">
        <f>'Cál. Riesgo de Merc.'!Y29/1000000</f>
        <v>3.5875882316858991E-10</v>
      </c>
      <c r="D22" s="124">
        <f>'Cál. Riesgo de Merc.'!Z29/1000000</f>
        <v>2.8562538887006041E-11</v>
      </c>
      <c r="E22" s="124">
        <f>'Cál. Riesgo de Merc.'!AA29/1000000</f>
        <v>0</v>
      </c>
      <c r="F22" s="124">
        <f>'Cál. Riesgo de Merc.'!AB29/1000000</f>
        <v>-8.7745517641561268E-9</v>
      </c>
      <c r="G22" s="124">
        <f>'Cál. Riesgo de Merc.'!AC29/1000000</f>
        <v>5.8997221271883223E-9</v>
      </c>
      <c r="H22" s="124">
        <f>'Cál. Riesgo de Merc.'!AD29/1000000</f>
        <v>0</v>
      </c>
      <c r="I22" s="124">
        <f>'Cál. Riesgo de Merc.'!AE29/1000000</f>
        <v>-2.0895148222624951E-10</v>
      </c>
      <c r="J22" s="124">
        <f>'Cál. Riesgo de Merc.'!AF29/1000000</f>
        <v>1.3666678927563888E-9</v>
      </c>
    </row>
    <row r="23" spans="1:10" x14ac:dyDescent="0.25">
      <c r="A23" s="124">
        <f>'Cál. Riesgo de Merc.'!W30/1000000</f>
        <v>1.0582109330537009E-8</v>
      </c>
      <c r="B23" s="124">
        <f>'Cál. Riesgo de Merc.'!X30/1000000</f>
        <v>1.2079510754493515E-10</v>
      </c>
      <c r="C23" s="124">
        <f>'Cál. Riesgo de Merc.'!Y30/1000000</f>
        <v>9.3850749935837265E-11</v>
      </c>
      <c r="D23" s="124">
        <f>'Cál. Riesgo de Merc.'!Z30/1000000</f>
        <v>1.1131014845407212E-13</v>
      </c>
      <c r="E23" s="124">
        <f>'Cál. Riesgo de Merc.'!AA30/1000000</f>
        <v>0</v>
      </c>
      <c r="F23" s="124">
        <f>'Cál. Riesgo de Merc.'!AB30/1000000</f>
        <v>1.342302033214077E-8</v>
      </c>
      <c r="G23" s="124">
        <f>'Cál. Riesgo de Merc.'!AC30/1000000</f>
        <v>7.8125397367936247E-9</v>
      </c>
      <c r="H23" s="124">
        <f>'Cál. Riesgo de Merc.'!AD30/1000000</f>
        <v>7.8125397367936247E-9</v>
      </c>
      <c r="I23" s="124">
        <f>'Cál. Riesgo de Merc.'!AE30/1000000</f>
        <v>-1.1430404723826967E-9</v>
      </c>
      <c r="J23" s="124">
        <f>'Cál. Riesgo de Merc.'!AF30/1000000</f>
        <v>-8.0200329982619138E-9</v>
      </c>
    </row>
    <row r="24" spans="1:10" x14ac:dyDescent="0.25">
      <c r="A24" s="124">
        <f>'Cál. Riesgo de Merc.'!W31/1000000</f>
        <v>2.803085227116559E-9</v>
      </c>
      <c r="B24" s="124">
        <f>'Cál. Riesgo de Merc.'!X31/1000000</f>
        <v>3.3893434856041847E-10</v>
      </c>
      <c r="C24" s="124">
        <f>'Cál. Riesgo de Merc.'!Y31/1000000</f>
        <v>2.4958783744221285E-10</v>
      </c>
      <c r="D24" s="124">
        <f>'Cál. Riesgo de Merc.'!Z31/1000000</f>
        <v>2.4677285080860554E-10</v>
      </c>
      <c r="E24" s="124">
        <f>'Cál. Riesgo de Merc.'!AA31/1000000</f>
        <v>-2.7834798993443988E-8</v>
      </c>
      <c r="F24" s="124">
        <f>'Cál. Riesgo de Merc.'!AB31/1000000</f>
        <v>-8.7336799687545539E-9</v>
      </c>
      <c r="G24" s="124">
        <f>'Cál. Riesgo de Merc.'!AC31/1000000</f>
        <v>-1.9646997383796534E-8</v>
      </c>
      <c r="H24" s="124">
        <f>'Cál. Riesgo de Merc.'!AD31/1000000</f>
        <v>-1.1741817876683173E-8</v>
      </c>
      <c r="I24" s="124">
        <f>'Cál. Riesgo de Merc.'!AE31/1000000</f>
        <v>-5.5107757985766217E-10</v>
      </c>
      <c r="J24" s="124">
        <f>'Cál. Riesgo de Merc.'!AF31/1000000</f>
        <v>-5.424867763675623E-9</v>
      </c>
    </row>
    <row r="25" spans="1:10" x14ac:dyDescent="0.25">
      <c r="A25" s="124">
        <f>'Cál. Riesgo de Merc.'!W32/1000000</f>
        <v>-1.5515120815478299E-8</v>
      </c>
      <c r="B25" s="124">
        <f>'Cál. Riesgo de Merc.'!X32/1000000</f>
        <v>1.3404995046464325E-10</v>
      </c>
      <c r="C25" s="124">
        <f>'Cál. Riesgo de Merc.'!Y32/1000000</f>
        <v>1.8088077709727063E-10</v>
      </c>
      <c r="D25" s="124">
        <f>'Cál. Riesgo de Merc.'!Z32/1000000</f>
        <v>2.0653217068092059E-10</v>
      </c>
      <c r="E25" s="124">
        <f>'Cál. Riesgo de Merc.'!AA32/1000000</f>
        <v>-1.3191464754362371E-8</v>
      </c>
      <c r="F25" s="124">
        <f>'Cál. Riesgo de Merc.'!AB32/1000000</f>
        <v>-3.8145268259690449E-8</v>
      </c>
      <c r="G25" s="124">
        <f>'Cál. Riesgo de Merc.'!AC32/1000000</f>
        <v>3.9604012160969141E-9</v>
      </c>
      <c r="H25" s="124">
        <f>'Cál. Riesgo de Merc.'!AD32/1000000</f>
        <v>0</v>
      </c>
      <c r="I25" s="124">
        <f>'Cál. Riesgo de Merc.'!AE32/1000000</f>
        <v>8.2998843478427306E-10</v>
      </c>
      <c r="J25" s="124">
        <f>'Cál. Riesgo de Merc.'!AF32/1000000</f>
        <v>6.041353273177534E-9</v>
      </c>
    </row>
    <row r="26" spans="1:10" x14ac:dyDescent="0.25">
      <c r="A26" s="124">
        <f>'Cál. Riesgo de Merc.'!W33/1000000</f>
        <v>5.6697529629490124E-9</v>
      </c>
      <c r="B26" s="124">
        <f>'Cál. Riesgo de Merc.'!X33/1000000</f>
        <v>1.9766707232315175E-10</v>
      </c>
      <c r="C26" s="124">
        <f>'Cál. Riesgo de Merc.'!Y33/1000000</f>
        <v>2.0343829532924459E-10</v>
      </c>
      <c r="D26" s="124">
        <f>'Cál. Riesgo de Merc.'!Z33/1000000</f>
        <v>7.0481217117948275E-11</v>
      </c>
      <c r="E26" s="124">
        <f>'Cál. Riesgo de Merc.'!AA33/1000000</f>
        <v>1.020929134107143E-9</v>
      </c>
      <c r="F26" s="124">
        <f>'Cál. Riesgo de Merc.'!AB33/1000000</f>
        <v>-9.7680874362070718E-9</v>
      </c>
      <c r="G26" s="124">
        <f>'Cál. Riesgo de Merc.'!AC33/1000000</f>
        <v>0</v>
      </c>
      <c r="H26" s="124">
        <f>'Cál. Riesgo de Merc.'!AD33/1000000</f>
        <v>-3.9447782910163408E-9</v>
      </c>
      <c r="I26" s="124">
        <f>'Cál. Riesgo de Merc.'!AE33/1000000</f>
        <v>-7.1998379873853E-9</v>
      </c>
      <c r="J26" s="124">
        <f>'Cál. Riesgo de Merc.'!AF33/1000000</f>
        <v>-1.5987338326974968E-8</v>
      </c>
    </row>
    <row r="27" spans="1:10" x14ac:dyDescent="0.25">
      <c r="A27" s="124">
        <f>'Cál. Riesgo de Merc.'!W34/1000000</f>
        <v>-1.6387969182973024E-8</v>
      </c>
      <c r="B27" s="124">
        <f>'Cál. Riesgo de Merc.'!X34/1000000</f>
        <v>1.3512528157303422E-10</v>
      </c>
      <c r="C27" s="124">
        <f>'Cál. Riesgo de Merc.'!Y34/1000000</f>
        <v>1.9347912123646495E-10</v>
      </c>
      <c r="D27" s="124">
        <f>'Cál. Riesgo de Merc.'!Z34/1000000</f>
        <v>1.3904257770154537E-10</v>
      </c>
      <c r="E27" s="124">
        <f>'Cál. Riesgo de Merc.'!AA34/1000000</f>
        <v>1.1161962665370409E-8</v>
      </c>
      <c r="F27" s="124">
        <f>'Cál. Riesgo de Merc.'!AB34/1000000</f>
        <v>1.0982416668608927E-8</v>
      </c>
      <c r="G27" s="124">
        <f>'Cál. Riesgo de Merc.'!AC34/1000000</f>
        <v>-7.936549595736303E-9</v>
      </c>
      <c r="H27" s="124">
        <f>'Cál. Riesgo de Merc.'!AD34/1000000</f>
        <v>0</v>
      </c>
      <c r="I27" s="124">
        <f>'Cál. Riesgo de Merc.'!AE34/1000000</f>
        <v>-6.8701672786272139E-9</v>
      </c>
      <c r="J27" s="124">
        <f>'Cál. Riesgo de Merc.'!AF34/1000000</f>
        <v>-1.3475114994630119E-8</v>
      </c>
    </row>
    <row r="28" spans="1:10" x14ac:dyDescent="0.25">
      <c r="A28" s="124">
        <f>'Cál. Riesgo de Merc.'!W35/1000000</f>
        <v>5.7306747089850747E-9</v>
      </c>
      <c r="B28" s="124">
        <f>'Cál. Riesgo de Merc.'!X35/1000000</f>
        <v>7.835534306706449E-11</v>
      </c>
      <c r="C28" s="124">
        <f>'Cál. Riesgo de Merc.'!Y35/1000000</f>
        <v>1.7082089487600955E-11</v>
      </c>
      <c r="D28" s="124">
        <f>'Cál. Riesgo de Merc.'!Z35/1000000</f>
        <v>7.1060034829754558E-11</v>
      </c>
      <c r="E28" s="124">
        <f>'Cál. Riesgo de Merc.'!AA35/1000000</f>
        <v>1.5022816329696609E-8</v>
      </c>
      <c r="F28" s="124">
        <f>'Cál. Riesgo de Merc.'!AB35/1000000</f>
        <v>-4.8661896511728995E-9</v>
      </c>
      <c r="G28" s="124">
        <f>'Cál. Riesgo de Merc.'!AC35/1000000</f>
        <v>0</v>
      </c>
      <c r="H28" s="124">
        <f>'Cál. Riesgo de Merc.'!AD35/1000000</f>
        <v>0</v>
      </c>
      <c r="I28" s="124">
        <f>'Cál. Riesgo de Merc.'!AE35/1000000</f>
        <v>-7.9006902564556538E-9</v>
      </c>
      <c r="J28" s="124">
        <f>'Cál. Riesgo de Merc.'!AF35/1000000</f>
        <v>-8.7724836339832511E-10</v>
      </c>
    </row>
    <row r="29" spans="1:10" x14ac:dyDescent="0.25">
      <c r="A29" s="124">
        <f>'Cál. Riesgo de Merc.'!W36/1000000</f>
        <v>2.0502662326517394E-8</v>
      </c>
      <c r="B29" s="124">
        <f>'Cál. Riesgo de Merc.'!X36/1000000</f>
        <v>5.404030231267841E-10</v>
      </c>
      <c r="C29" s="124">
        <f>'Cál. Riesgo de Merc.'!Y36/1000000</f>
        <v>8.3337066595979602E-10</v>
      </c>
      <c r="D29" s="124">
        <f>'Cál. Riesgo de Merc.'!Z36/1000000</f>
        <v>4.0379400498063866E-10</v>
      </c>
      <c r="E29" s="124">
        <f>'Cál. Riesgo de Merc.'!AA36/1000000</f>
        <v>7.9208334914440575E-9</v>
      </c>
      <c r="F29" s="124">
        <f>'Cál. Riesgo de Merc.'!AB36/1000000</f>
        <v>3.6518604187710177E-9</v>
      </c>
      <c r="G29" s="124">
        <f>'Cál. Riesgo de Merc.'!AC36/1000000</f>
        <v>1.9900504080100091E-9</v>
      </c>
      <c r="H29" s="124">
        <f>'Cál. Riesgo de Merc.'!AD36/1000000</f>
        <v>0</v>
      </c>
      <c r="I29" s="124">
        <f>'Cál. Riesgo de Merc.'!AE36/1000000</f>
        <v>7.0447832080486377E-9</v>
      </c>
      <c r="J29" s="124">
        <f>'Cál. Riesgo de Merc.'!AF36/1000000</f>
        <v>-1.4989790162025231E-9</v>
      </c>
    </row>
    <row r="30" spans="1:10" x14ac:dyDescent="0.25">
      <c r="A30" s="124">
        <f>'Cál. Riesgo de Merc.'!W37/1000000</f>
        <v>7.6682146401788724E-9</v>
      </c>
      <c r="B30" s="124">
        <f>'Cál. Riesgo de Merc.'!X37/1000000</f>
        <v>2.3429056838080742E-10</v>
      </c>
      <c r="C30" s="124">
        <f>'Cál. Riesgo de Merc.'!Y37/1000000</f>
        <v>2.2350409848714727E-10</v>
      </c>
      <c r="D30" s="124">
        <f>'Cál. Riesgo de Merc.'!Z37/1000000</f>
        <v>1.080471176987733E-10</v>
      </c>
      <c r="E30" s="124">
        <f>'Cál. Riesgo de Merc.'!AA37/1000000</f>
        <v>-3.9525743158233586E-9</v>
      </c>
      <c r="F30" s="124">
        <f>'Cál. Riesgo de Merc.'!AB37/1000000</f>
        <v>2.4271856576111374E-9</v>
      </c>
      <c r="G30" s="124">
        <f>'Cál. Riesgo de Merc.'!AC37/1000000</f>
        <v>9.8912774787427005E-9</v>
      </c>
      <c r="H30" s="124">
        <f>'Cál. Riesgo de Merc.'!AD37/1000000</f>
        <v>0</v>
      </c>
      <c r="I30" s="124">
        <f>'Cál. Riesgo de Merc.'!AE37/1000000</f>
        <v>1.6075598019468896E-8</v>
      </c>
      <c r="J30" s="124">
        <f>'Cál. Riesgo de Merc.'!AF37/1000000</f>
        <v>4.1741865509816249E-9</v>
      </c>
    </row>
    <row r="31" spans="1:10" x14ac:dyDescent="0.25">
      <c r="A31" s="124">
        <f>'Cál. Riesgo de Merc.'!W38/1000000</f>
        <v>-1.3986241974739839E-8</v>
      </c>
      <c r="B31" s="124">
        <f>'Cál. Riesgo de Merc.'!X38/1000000</f>
        <v>5.2347972991553542E-10</v>
      </c>
      <c r="C31" s="124">
        <f>'Cál. Riesgo de Merc.'!Y38/1000000</f>
        <v>5.1816769865344103E-10</v>
      </c>
      <c r="D31" s="124">
        <f>'Cál. Riesgo de Merc.'!Z38/1000000</f>
        <v>5.1366478977789001E-10</v>
      </c>
      <c r="E31" s="124">
        <f>'Cál. Riesgo de Merc.'!AA38/1000000</f>
        <v>-1.3958352250706914E-8</v>
      </c>
      <c r="F31" s="124">
        <f>'Cál. Riesgo de Merc.'!AB38/1000000</f>
        <v>6.0423144559626617E-9</v>
      </c>
      <c r="G31" s="124">
        <f>'Cál. Riesgo de Merc.'!AC38/1000000</f>
        <v>1.9665689720408472E-9</v>
      </c>
      <c r="H31" s="124">
        <f>'Cál. Riesgo de Merc.'!AD38/1000000</f>
        <v>1.5686596167699474E-8</v>
      </c>
      <c r="I31" s="124">
        <f>'Cál. Riesgo de Merc.'!AE38/1000000</f>
        <v>-8.0812588868051031E-10</v>
      </c>
      <c r="J31" s="124">
        <f>'Cál. Riesgo de Merc.'!AF38/1000000</f>
        <v>7.7999014973893985E-9</v>
      </c>
    </row>
    <row r="32" spans="1:10" x14ac:dyDescent="0.25">
      <c r="A32" s="124">
        <f>'Cál. Riesgo de Merc.'!W39/1000000</f>
        <v>-4.2343041387883438E-9</v>
      </c>
      <c r="B32" s="124">
        <f>'Cál. Riesgo de Merc.'!X39/1000000</f>
        <v>1.0984017343550257E-10</v>
      </c>
      <c r="C32" s="124">
        <f>'Cál. Riesgo de Merc.'!Y39/1000000</f>
        <v>3.044422537850724E-11</v>
      </c>
      <c r="D32" s="124">
        <f>'Cál. Riesgo de Merc.'!Z39/1000000</f>
        <v>5.546360981890614E-10</v>
      </c>
      <c r="E32" s="124">
        <f>'Cál. Riesgo de Merc.'!AA39/1000000</f>
        <v>-1.0045204260054762E-9</v>
      </c>
      <c r="F32" s="124">
        <f>'Cál. Riesgo de Merc.'!AB39/1000000</f>
        <v>3.0075210639553222E-9</v>
      </c>
      <c r="G32" s="124">
        <f>'Cál. Riesgo de Merc.'!AC39/1000000</f>
        <v>-5.9113472630572377E-9</v>
      </c>
      <c r="H32" s="124">
        <f>'Cál. Riesgo de Merc.'!AD39/1000000</f>
        <v>-1.1741817876683173E-8</v>
      </c>
      <c r="I32" s="124">
        <f>'Cál. Riesgo de Merc.'!AE39/1000000</f>
        <v>-7.8644700834512488E-9</v>
      </c>
      <c r="J32" s="124">
        <f>'Cál. Riesgo de Merc.'!AF39/1000000</f>
        <v>2.9678920754076127E-9</v>
      </c>
    </row>
    <row r="33" spans="1:10" x14ac:dyDescent="0.25">
      <c r="A33" s="124">
        <f>'Cál. Riesgo de Merc.'!W40/1000000</f>
        <v>-2.8328630843040897E-9</v>
      </c>
      <c r="B33" s="124">
        <f>'Cál. Riesgo de Merc.'!X40/1000000</f>
        <v>1.3712490776851979E-10</v>
      </c>
      <c r="C33" s="124">
        <f>'Cál. Riesgo de Merc.'!Y40/1000000</f>
        <v>2.0390042831568712E-10</v>
      </c>
      <c r="D33" s="124">
        <f>'Cál. Riesgo de Merc.'!Z40/1000000</f>
        <v>1.0493290313668372E-10</v>
      </c>
      <c r="E33" s="124">
        <f>'Cál. Riesgo de Merc.'!AA40/1000000</f>
        <v>-1.5190165493975121E-8</v>
      </c>
      <c r="F33" s="124">
        <f>'Cál. Riesgo de Merc.'!AB40/1000000</f>
        <v>-1.2084739215071886E-8</v>
      </c>
      <c r="G33" s="124">
        <f>'Cál. Riesgo de Merc.'!AC40/1000000</f>
        <v>0</v>
      </c>
      <c r="H33" s="124">
        <f>'Cál. Riesgo de Merc.'!AD40/1000000</f>
        <v>-7.9051795071132615E-9</v>
      </c>
      <c r="I33" s="124">
        <f>'Cál. Riesgo de Merc.'!AE40/1000000</f>
        <v>-2.2996356739219454E-9</v>
      </c>
      <c r="J33" s="124">
        <f>'Cál. Riesgo de Merc.'!AF40/1000000</f>
        <v>-6.5312021077497871E-9</v>
      </c>
    </row>
    <row r="34" spans="1:10" x14ac:dyDescent="0.25">
      <c r="A34" s="124">
        <f>'Cál. Riesgo de Merc.'!W41/1000000</f>
        <v>4.9522563184665368E-9</v>
      </c>
      <c r="B34" s="124">
        <f>'Cál. Riesgo de Merc.'!X41/1000000</f>
        <v>1.0313938404566715E-10</v>
      </c>
      <c r="C34" s="124">
        <f>'Cál. Riesgo de Merc.'!Y41/1000000</f>
        <v>9.4902101868678113E-11</v>
      </c>
      <c r="D34" s="124">
        <f>'Cál. Riesgo de Merc.'!Z41/1000000</f>
        <v>1.5845798776421877E-10</v>
      </c>
      <c r="E34" s="124">
        <f>'Cál. Riesgo de Merc.'!AA41/1000000</f>
        <v>7.1174677688639551E-9</v>
      </c>
      <c r="F34" s="124">
        <f>'Cál. Riesgo de Merc.'!AB41/1000000</f>
        <v>1.2084739215071828E-8</v>
      </c>
      <c r="G34" s="124">
        <f>'Cál. Riesgo de Merc.'!AC41/1000000</f>
        <v>-9.9305682026007992E-9</v>
      </c>
      <c r="H34" s="124">
        <f>'Cál. Riesgo de Merc.'!AD41/1000000</f>
        <v>0</v>
      </c>
      <c r="I34" s="124">
        <f>'Cál. Riesgo de Merc.'!AE41/1000000</f>
        <v>-8.4207302708260675E-9</v>
      </c>
      <c r="J34" s="124">
        <f>'Cál. Riesgo de Merc.'!AF41/1000000</f>
        <v>-1.4030729523113971E-9</v>
      </c>
    </row>
    <row r="35" spans="1:10" x14ac:dyDescent="0.25">
      <c r="A35" s="124">
        <f>'Cál. Riesgo de Merc.'!W42/1000000</f>
        <v>-9.9291595882194976E-9</v>
      </c>
      <c r="B35" s="124">
        <f>'Cál. Riesgo de Merc.'!X42/1000000</f>
        <v>9.0876866735735667E-11</v>
      </c>
      <c r="C35" s="124">
        <f>'Cál. Riesgo de Merc.'!Y42/1000000</f>
        <v>8.0622568120303944E-11</v>
      </c>
      <c r="D35" s="124">
        <f>'Cál. Riesgo de Merc.'!Z42/1000000</f>
        <v>8.7159016740483283E-11</v>
      </c>
      <c r="E35" s="124">
        <f>'Cál. Riesgo de Merc.'!AA42/1000000</f>
        <v>1.7077260818193025E-8</v>
      </c>
      <c r="F35" s="124">
        <f>'Cál. Riesgo de Merc.'!AB42/1000000</f>
        <v>2.9985029962566327E-9</v>
      </c>
      <c r="G35" s="124">
        <f>'Cál. Riesgo de Merc.'!AC42/1000000</f>
        <v>-4.0000053333461274E-9</v>
      </c>
      <c r="H35" s="124">
        <f>'Cál. Riesgo de Merc.'!AD42/1000000</f>
        <v>-7.9681696491768454E-9</v>
      </c>
      <c r="I35" s="124">
        <f>'Cál. Riesgo de Merc.'!AE42/1000000</f>
        <v>7.5233333333135563E-10</v>
      </c>
      <c r="J35" s="124">
        <f>'Cál. Riesgo de Merc.'!AF42/1000000</f>
        <v>-2.1970032853481066E-8</v>
      </c>
    </row>
    <row r="36" spans="1:10" x14ac:dyDescent="0.25">
      <c r="A36" s="124">
        <f>'Cál. Riesgo de Merc.'!W43/1000000</f>
        <v>7.1250448329549994E-10</v>
      </c>
      <c r="B36" s="124">
        <f>'Cál. Riesgo de Merc.'!X43/1000000</f>
        <v>3.3157761193788225E-10</v>
      </c>
      <c r="C36" s="124">
        <f>'Cál. Riesgo de Merc.'!Y43/1000000</f>
        <v>3.5907597461169105E-10</v>
      </c>
      <c r="D36" s="124">
        <f>'Cál. Riesgo de Merc.'!Z43/1000000</f>
        <v>3.4756079675999303E-10</v>
      </c>
      <c r="E36" s="124">
        <f>'Cál. Riesgo de Merc.'!AA43/1000000</f>
        <v>-1.7077260818192906E-8</v>
      </c>
      <c r="F36" s="124">
        <f>'Cál. Riesgo de Merc.'!AB43/1000000</f>
        <v>-9.0226175996375308E-9</v>
      </c>
      <c r="G36" s="124">
        <f>'Cál. Riesgo de Merc.'!AC43/1000000</f>
        <v>-1.4127379259210566E-8</v>
      </c>
      <c r="H36" s="124">
        <f>'Cál. Riesgo de Merc.'!AD43/1000000</f>
        <v>0</v>
      </c>
      <c r="I36" s="124">
        <f>'Cál. Riesgo de Merc.'!AE43/1000000</f>
        <v>1.1287757064827693E-8</v>
      </c>
      <c r="J36" s="124">
        <f>'Cál. Riesgo de Merc.'!AF43/1000000</f>
        <v>6.2694398947444676E-9</v>
      </c>
    </row>
    <row r="37" spans="1:10" x14ac:dyDescent="0.25">
      <c r="A37" s="124">
        <f>'Cál. Riesgo de Merc.'!W44/1000000</f>
        <v>1.8349138668196617E-8</v>
      </c>
      <c r="B37" s="124">
        <f>'Cál. Riesgo de Merc.'!X44/1000000</f>
        <v>4.8576322979147777E-11</v>
      </c>
      <c r="C37" s="124">
        <f>'Cál. Riesgo de Merc.'!Y44/1000000</f>
        <v>9.2335751761972735E-11</v>
      </c>
      <c r="D37" s="124">
        <f>'Cál. Riesgo de Merc.'!Z44/1000000</f>
        <v>1.3053586416115237E-10</v>
      </c>
      <c r="E37" s="124">
        <f>'Cál. Riesgo de Merc.'!AA44/1000000</f>
        <v>-6.59579677917974E-8</v>
      </c>
      <c r="F37" s="124">
        <f>'Cál. Riesgo de Merc.'!AB44/1000000</f>
        <v>-3.025720916536956E-9</v>
      </c>
      <c r="G37" s="124">
        <f>'Cál. Riesgo de Merc.'!AC44/1000000</f>
        <v>1.6129381929883715E-8</v>
      </c>
      <c r="H37" s="124">
        <f>'Cál. Riesgo de Merc.'!AD44/1000000</f>
        <v>0</v>
      </c>
      <c r="I37" s="124">
        <f>'Cál. Riesgo de Merc.'!AE44/1000000</f>
        <v>2.1933444669273516E-9</v>
      </c>
      <c r="J37" s="124">
        <f>'Cál. Riesgo de Merc.'!AF44/1000000</f>
        <v>-4.5164634103478411E-9</v>
      </c>
    </row>
    <row r="38" spans="1:10" x14ac:dyDescent="0.25">
      <c r="A38" s="124">
        <f>'Cál. Riesgo de Merc.'!W45/1000000</f>
        <v>0</v>
      </c>
      <c r="B38" s="124">
        <f>'Cál. Riesgo de Merc.'!X45/1000000</f>
        <v>1.0494254616006179E-10</v>
      </c>
      <c r="C38" s="124">
        <f>'Cál. Riesgo de Merc.'!Y45/1000000</f>
        <v>1.4276436817524095E-10</v>
      </c>
      <c r="D38" s="124">
        <f>'Cál. Riesgo de Merc.'!Z45/1000000</f>
        <v>9.8042625919399465E-11</v>
      </c>
      <c r="E38" s="124">
        <f>'Cál. Riesgo de Merc.'!AA45/1000000</f>
        <v>-2.0777127941758037E-8</v>
      </c>
      <c r="F38" s="124">
        <f>'Cál. Riesgo de Merc.'!AB45/1000000</f>
        <v>0</v>
      </c>
      <c r="G38" s="124">
        <f>'Cál. Riesgo de Merc.'!AC45/1000000</f>
        <v>1.7839918128331017E-8</v>
      </c>
      <c r="H38" s="124">
        <f>'Cál. Riesgo de Merc.'!AD45/1000000</f>
        <v>3.9920212695374564E-9</v>
      </c>
      <c r="I38" s="124">
        <f>'Cál. Riesgo de Merc.'!AE45/1000000</f>
        <v>-3.1619083309939329E-9</v>
      </c>
      <c r="J38" s="124">
        <f>'Cál. Riesgo de Merc.'!AF45/1000000</f>
        <v>-6.6955955776571495E-9</v>
      </c>
    </row>
    <row r="39" spans="1:10" x14ac:dyDescent="0.25">
      <c r="A39" s="124">
        <f>'Cál. Riesgo de Merc.'!W46/1000000</f>
        <v>2.0761991448429226E-8</v>
      </c>
      <c r="B39" s="124">
        <f>'Cál. Riesgo de Merc.'!X46/1000000</f>
        <v>8.5298651677947235E-11</v>
      </c>
      <c r="C39" s="124">
        <f>'Cál. Riesgo de Merc.'!Y46/1000000</f>
        <v>7.1462046130115016E-12</v>
      </c>
      <c r="D39" s="124">
        <f>'Cál. Riesgo de Merc.'!Z46/1000000</f>
        <v>1.0192023756382631E-10</v>
      </c>
      <c r="E39" s="124">
        <f>'Cál. Riesgo de Merc.'!AA46/1000000</f>
        <v>5.5096558109697E-9</v>
      </c>
      <c r="F39" s="124">
        <f>'Cál. Riesgo de Merc.'!AB46/1000000</f>
        <v>-6.0624433502739565E-10</v>
      </c>
      <c r="G39" s="124">
        <f>'Cál. Riesgo de Merc.'!AC46/1000000</f>
        <v>-3.9370129593395316E-9</v>
      </c>
      <c r="H39" s="124">
        <f>'Cál. Riesgo de Merc.'!AD46/1000000</f>
        <v>-3.9920212695374498E-9</v>
      </c>
      <c r="I39" s="124">
        <f>'Cál. Riesgo de Merc.'!AE46/1000000</f>
        <v>7.0896848059998701E-10</v>
      </c>
      <c r="J39" s="124">
        <f>'Cál. Riesgo de Merc.'!AF46/1000000</f>
        <v>3.7508516283635292E-9</v>
      </c>
    </row>
    <row r="40" spans="1:10" x14ac:dyDescent="0.25">
      <c r="A40" s="124">
        <f>'Cál. Riesgo de Merc.'!W47/1000000</f>
        <v>6.1454614714951845E-9</v>
      </c>
      <c r="B40" s="124">
        <f>'Cál. Riesgo de Merc.'!X47/1000000</f>
        <v>4.4194670360402159E-11</v>
      </c>
      <c r="C40" s="124">
        <f>'Cál. Riesgo de Merc.'!Y47/1000000</f>
        <v>4.418323512670192E-11</v>
      </c>
      <c r="D40" s="124">
        <f>'Cál. Riesgo de Merc.'!Z47/1000000</f>
        <v>6.7108298266910622E-11</v>
      </c>
      <c r="E40" s="124">
        <f>'Cál. Riesgo de Merc.'!AA47/1000000</f>
        <v>-2.2223136784710235E-8</v>
      </c>
      <c r="F40" s="124">
        <f>'Cál. Riesgo de Merc.'!AB47/1000000</f>
        <v>-2.3313939382624552E-8</v>
      </c>
      <c r="G40" s="124">
        <f>'Cál. Riesgo de Merc.'!AC47/1000000</f>
        <v>-5.934735519814578E-9</v>
      </c>
      <c r="H40" s="124">
        <f>'Cál. Riesgo de Merc.'!AD47/1000000</f>
        <v>-4.0080213975388221E-9</v>
      </c>
      <c r="I40" s="124">
        <f>'Cál. Riesgo de Merc.'!AE47/1000000</f>
        <v>1.8242541657620543E-10</v>
      </c>
      <c r="J40" s="124">
        <f>'Cál. Riesgo de Merc.'!AF47/1000000</f>
        <v>2.0741019268790974E-9</v>
      </c>
    </row>
    <row r="41" spans="1:10" x14ac:dyDescent="0.25">
      <c r="A41" s="124">
        <f>'Cál. Riesgo de Merc.'!W48/1000000</f>
        <v>-4.24116394558896E-8</v>
      </c>
      <c r="B41" s="124">
        <f>'Cál. Riesgo de Merc.'!X48/1000000</f>
        <v>3.4177796399691345E-10</v>
      </c>
      <c r="C41" s="124">
        <f>'Cál. Riesgo de Merc.'!Y48/1000000</f>
        <v>2.094629494717704E-10</v>
      </c>
      <c r="D41" s="124">
        <f>'Cál. Riesgo de Merc.'!Z48/1000000</f>
        <v>3.5844401585084548E-10</v>
      </c>
      <c r="E41" s="124">
        <f>'Cál. Riesgo de Merc.'!AA48/1000000</f>
        <v>-5.1884835369011685E-8</v>
      </c>
      <c r="F41" s="124">
        <f>'Cál. Riesgo de Merc.'!AB48/1000000</f>
        <v>-3.0888052777343128E-8</v>
      </c>
      <c r="G41" s="124">
        <f>'Cál. Riesgo de Merc.'!AC48/1000000</f>
        <v>-4.0491361354736877E-8</v>
      </c>
      <c r="H41" s="124">
        <f>'Cál. Riesgo de Merc.'!AD48/1000000</f>
        <v>-4.0241502997254911E-9</v>
      </c>
      <c r="I41" s="124">
        <f>'Cál. Riesgo de Merc.'!AE48/1000000</f>
        <v>-1.7976396782424921E-9</v>
      </c>
      <c r="J41" s="124">
        <f>'Cál. Riesgo de Merc.'!AF48/1000000</f>
        <v>7.8505341852164849E-9</v>
      </c>
    </row>
    <row r="42" spans="1:10" x14ac:dyDescent="0.25">
      <c r="A42" s="124">
        <f>'Cál. Riesgo de Merc.'!W49/1000000</f>
        <v>1.6203242838463218E-8</v>
      </c>
      <c r="B42" s="124">
        <f>'Cál. Riesgo de Merc.'!X49/1000000</f>
        <v>9.8412731622880901E-11</v>
      </c>
      <c r="C42" s="124">
        <f>'Cál. Riesgo de Merc.'!Y49/1000000</f>
        <v>9.5461540276779799E-11</v>
      </c>
      <c r="D42" s="124">
        <f>'Cál. Riesgo de Merc.'!Z49/1000000</f>
        <v>1.3160946078712385E-10</v>
      </c>
      <c r="E42" s="124">
        <f>'Cál. Riesgo de Merc.'!AA49/1000000</f>
        <v>3.9448270328003183E-8</v>
      </c>
      <c r="F42" s="124">
        <f>'Cál. Riesgo de Merc.'!AB49/1000000</f>
        <v>3.2128747725577487E-8</v>
      </c>
      <c r="G42" s="124">
        <f>'Cál. Riesgo de Merc.'!AC49/1000000</f>
        <v>2.045061047129084E-8</v>
      </c>
      <c r="H42" s="124">
        <f>'Cál. Riesgo de Merc.'!AD49/1000000</f>
        <v>4.0241502997255482E-9</v>
      </c>
      <c r="I42" s="124">
        <f>'Cál. Riesgo de Merc.'!AE49/1000000</f>
        <v>-1.2166435504879455E-9</v>
      </c>
      <c r="J42" s="124">
        <f>'Cál. Riesgo de Merc.'!AF49/1000000</f>
        <v>-1.2945418790844087E-8</v>
      </c>
    </row>
    <row r="43" spans="1:10" x14ac:dyDescent="0.25">
      <c r="A43" s="124">
        <f>'Cál. Riesgo de Merc.'!W50/1000000</f>
        <v>1.3190055858169224E-8</v>
      </c>
      <c r="B43" s="124">
        <f>'Cál. Riesgo de Merc.'!X50/1000000</f>
        <v>1.6308198184858499E-10</v>
      </c>
      <c r="C43" s="124">
        <f>'Cál. Riesgo de Merc.'!Y50/1000000</f>
        <v>2.4770531598579222E-10</v>
      </c>
      <c r="D43" s="124">
        <f>'Cál. Riesgo de Merc.'!Z50/1000000</f>
        <v>2.2059083735204969E-11</v>
      </c>
      <c r="E43" s="124">
        <f>'Cál. Riesgo de Merc.'!AA50/1000000</f>
        <v>-1.4899989122741876E-8</v>
      </c>
      <c r="F43" s="124">
        <f>'Cál. Riesgo de Merc.'!AB50/1000000</f>
        <v>-1.7511391813827869E-8</v>
      </c>
      <c r="G43" s="124">
        <f>'Cál. Riesgo de Merc.'!AC50/1000000</f>
        <v>2.4001152099543044E-8</v>
      </c>
      <c r="H43" s="124">
        <f>'Cál. Riesgo de Merc.'!AD50/1000000</f>
        <v>-8.0645598367304076E-9</v>
      </c>
      <c r="I43" s="124">
        <f>'Cál. Riesgo de Merc.'!AE50/1000000</f>
        <v>2.0737342719086992E-9</v>
      </c>
      <c r="J43" s="124">
        <f>'Cál. Riesgo de Merc.'!AF50/1000000</f>
        <v>-3.1948695582966398E-8</v>
      </c>
    </row>
    <row r="44" spans="1:10" x14ac:dyDescent="0.25">
      <c r="A44" s="124">
        <f>'Cál. Riesgo de Merc.'!W51/1000000</f>
        <v>1.1655942728361588E-8</v>
      </c>
      <c r="B44" s="124">
        <f>'Cál. Riesgo de Merc.'!X51/1000000</f>
        <v>1.2753942165450379E-10</v>
      </c>
      <c r="C44" s="124">
        <f>'Cál. Riesgo de Merc.'!Y51/1000000</f>
        <v>1.8942226738013809E-10</v>
      </c>
      <c r="D44" s="124">
        <f>'Cál. Riesgo de Merc.'!Z51/1000000</f>
        <v>9.3552142150347248E-11</v>
      </c>
      <c r="E44" s="124">
        <f>'Cál. Riesgo de Merc.'!AA51/1000000</f>
        <v>-4.6296378987421051E-9</v>
      </c>
      <c r="F44" s="124">
        <f>'Cál. Riesgo de Merc.'!AB51/1000000</f>
        <v>-3.1595602903684813E-9</v>
      </c>
      <c r="G44" s="124">
        <f>'Cál. Riesgo de Merc.'!AC51/1000000</f>
        <v>-1.1928570865273846E-8</v>
      </c>
      <c r="H44" s="124">
        <f>'Cál. Riesgo de Merc.'!AD51/1000000</f>
        <v>0</v>
      </c>
      <c r="I44" s="124">
        <f>'Cál. Riesgo de Merc.'!AE51/1000000</f>
        <v>3.71492282452025E-9</v>
      </c>
      <c r="J44" s="124">
        <f>'Cál. Riesgo de Merc.'!AF51/1000000</f>
        <v>1.1685828129365093E-8</v>
      </c>
    </row>
    <row r="45" spans="1:10" x14ac:dyDescent="0.25">
      <c r="A45" s="124">
        <f>'Cál. Riesgo de Merc.'!W52/1000000</f>
        <v>7.4703233651653736E-9</v>
      </c>
      <c r="B45" s="124">
        <f>'Cál. Riesgo de Merc.'!X52/1000000</f>
        <v>5.8635169598534812E-11</v>
      </c>
      <c r="C45" s="124">
        <f>'Cál. Riesgo de Merc.'!Y52/1000000</f>
        <v>1.1384428079493777E-10</v>
      </c>
      <c r="D45" s="124">
        <f>'Cál. Riesgo de Merc.'!Z52/1000000</f>
        <v>5.967659990624617E-11</v>
      </c>
      <c r="E45" s="124">
        <f>'Cál. Riesgo de Merc.'!AA52/1000000</f>
        <v>8.0878546016989059E-9</v>
      </c>
      <c r="F45" s="124">
        <f>'Cál. Riesgo de Merc.'!AB52/1000000</f>
        <v>-1.1457795621381161E-8</v>
      </c>
      <c r="G45" s="124">
        <f>'Cál. Riesgo de Merc.'!AC52/1000000</f>
        <v>1.980262729617973E-8</v>
      </c>
      <c r="H45" s="124">
        <f>'Cál. Riesgo de Merc.'!AD52/1000000</f>
        <v>4.0404095370049057E-9</v>
      </c>
      <c r="I45" s="124">
        <f>'Cál. Riesgo de Merc.'!AE52/1000000</f>
        <v>1.9221298916795393E-9</v>
      </c>
      <c r="J45" s="124">
        <f>'Cál. Riesgo de Merc.'!AF52/1000000</f>
        <v>-6.8072088304385539E-9</v>
      </c>
    </row>
    <row r="46" spans="1:10" x14ac:dyDescent="0.25">
      <c r="A46" s="124">
        <f>'Cál. Riesgo de Merc.'!W53/1000000</f>
        <v>4.0513222191787246E-9</v>
      </c>
      <c r="B46" s="124">
        <f>'Cál. Riesgo de Merc.'!X53/1000000</f>
        <v>2.2269808822519281E-10</v>
      </c>
      <c r="C46" s="124">
        <f>'Cál. Riesgo de Merc.'!Y53/1000000</f>
        <v>3.4115966414978525E-10</v>
      </c>
      <c r="D46" s="124">
        <f>'Cál. Riesgo de Merc.'!Z53/1000000</f>
        <v>3.1214769234022858E-10</v>
      </c>
      <c r="E46" s="124">
        <f>'Cál. Riesgo de Merc.'!AA53/1000000</f>
        <v>3.4462986435876487E-9</v>
      </c>
      <c r="F46" s="124">
        <f>'Cál. Riesgo de Merc.'!AB53/1000000</f>
        <v>8.2882208601020719E-9</v>
      </c>
      <c r="G46" s="124">
        <f>'Cál. Riesgo de Merc.'!AC53/1000000</f>
        <v>0</v>
      </c>
      <c r="H46" s="124">
        <f>'Cál. Riesgo de Merc.'!AD53/1000000</f>
        <v>0</v>
      </c>
      <c r="I46" s="124">
        <f>'Cál. Riesgo de Merc.'!AE53/1000000</f>
        <v>1.4513790646469855E-9</v>
      </c>
      <c r="J46" s="124">
        <f>'Cál. Riesgo de Merc.'!AF53/1000000</f>
        <v>-1.0466969993023062E-9</v>
      </c>
    </row>
    <row r="47" spans="1:10" x14ac:dyDescent="0.25">
      <c r="A47" s="124">
        <f>'Cál. Riesgo de Merc.'!W54/1000000</f>
        <v>-2.6990569691650583E-9</v>
      </c>
      <c r="B47" s="124">
        <f>'Cál. Riesgo de Merc.'!X54/1000000</f>
        <v>7.2413691970519203E-11</v>
      </c>
      <c r="C47" s="124">
        <f>'Cál. Riesgo de Merc.'!Y54/1000000</f>
        <v>8.8672629195072183E-11</v>
      </c>
      <c r="D47" s="124">
        <f>'Cál. Riesgo de Merc.'!Z54/1000000</f>
        <v>3.6109699283517489E-10</v>
      </c>
      <c r="E47" s="124">
        <f>'Cál. Riesgo de Merc.'!AA54/1000000</f>
        <v>3.4344624486346967E-9</v>
      </c>
      <c r="F47" s="124">
        <f>'Cál. Riesgo de Merc.'!AB54/1000000</f>
        <v>6.3291350516475295E-9</v>
      </c>
      <c r="G47" s="124">
        <f>'Cál. Riesgo de Merc.'!AC54/1000000</f>
        <v>-1.1834457647002797E-8</v>
      </c>
      <c r="H47" s="124">
        <f>'Cál. Riesgo de Merc.'!AD54/1000000</f>
        <v>0</v>
      </c>
      <c r="I47" s="124">
        <f>'Cál. Riesgo de Merc.'!AE54/1000000</f>
        <v>2.04092365140227E-9</v>
      </c>
      <c r="J47" s="124">
        <f>'Cál. Riesgo de Merc.'!AF54/1000000</f>
        <v>2.4566129385416054E-9</v>
      </c>
    </row>
    <row r="48" spans="1:10" x14ac:dyDescent="0.25">
      <c r="A48" s="124">
        <f>'Cál. Riesgo de Merc.'!W55/1000000</f>
        <v>1.3504390978715467E-9</v>
      </c>
      <c r="B48" s="124">
        <f>'Cál. Riesgo de Merc.'!X55/1000000</f>
        <v>7.2170035119181238E-11</v>
      </c>
      <c r="C48" s="124">
        <f>'Cál. Riesgo de Merc.'!Y55/1000000</f>
        <v>9.7531827094384409E-11</v>
      </c>
      <c r="D48" s="124">
        <f>'Cál. Riesgo de Merc.'!Z55/1000000</f>
        <v>1.3159674794795118E-10</v>
      </c>
      <c r="E48" s="124">
        <f>'Cál. Riesgo de Merc.'!AA55/1000000</f>
        <v>7.9681696491768818E-9</v>
      </c>
      <c r="F48" s="124">
        <f>'Cál. Riesgo de Merc.'!AB55/1000000</f>
        <v>1.004402668533368E-8</v>
      </c>
      <c r="G48" s="124">
        <f>'Cál. Riesgo de Merc.'!AC55/1000000</f>
        <v>9.8717484791540906E-9</v>
      </c>
      <c r="H48" s="124">
        <f>'Cál. Riesgo de Merc.'!AD55/1000000</f>
        <v>8.0321716972642529E-9</v>
      </c>
      <c r="I48" s="124">
        <f>'Cál. Riesgo de Merc.'!AE55/1000000</f>
        <v>-1.5668908784963603E-9</v>
      </c>
      <c r="J48" s="124">
        <f>'Cál. Riesgo de Merc.'!AF55/1000000</f>
        <v>5.3113862492557106E-9</v>
      </c>
    </row>
    <row r="49" spans="1:10" x14ac:dyDescent="0.25">
      <c r="A49" s="124">
        <f>'Cál. Riesgo de Merc.'!W56/1000000</f>
        <v>8.0645598367304952E-9</v>
      </c>
      <c r="B49" s="124">
        <f>'Cál. Riesgo de Merc.'!X56/1000000</f>
        <v>8.5116474188165746E-11</v>
      </c>
      <c r="C49" s="124">
        <f>'Cál. Riesgo de Merc.'!Y56/1000000</f>
        <v>1.7390260639537321E-10</v>
      </c>
      <c r="D49" s="124">
        <f>'Cál. Riesgo de Merc.'!Z56/1000000</f>
        <v>3.8908030110163531E-11</v>
      </c>
      <c r="E49" s="124">
        <f>'Cál. Riesgo de Merc.'!AA56/1000000</f>
        <v>-1.1344300706117583E-9</v>
      </c>
      <c r="F49" s="124">
        <f>'Cál. Riesgo de Merc.'!AB56/1000000</f>
        <v>-1.0044026685333655E-8</v>
      </c>
      <c r="G49" s="124">
        <f>'Cál. Riesgo de Merc.'!AC56/1000000</f>
        <v>1.9627091678486889E-9</v>
      </c>
      <c r="H49" s="124">
        <f>'Cál. Riesgo de Merc.'!AD56/1000000</f>
        <v>0</v>
      </c>
      <c r="I49" s="124">
        <f>'Cál. Riesgo de Merc.'!AE56/1000000</f>
        <v>3.0410071973086314E-9</v>
      </c>
      <c r="J49" s="124">
        <f>'Cál. Riesgo de Merc.'!AF56/1000000</f>
        <v>9.1247422729966546E-10</v>
      </c>
    </row>
    <row r="50" spans="1:10" x14ac:dyDescent="0.25">
      <c r="A50" s="124">
        <f>'Cál. Riesgo de Merc.'!W57/1000000</f>
        <v>-2.6809667532578243E-9</v>
      </c>
      <c r="B50" s="124">
        <f>'Cál. Riesgo de Merc.'!X57/1000000</f>
        <v>6.8515271165531058E-11</v>
      </c>
      <c r="C50" s="124">
        <f>'Cál. Riesgo de Merc.'!Y57/1000000</f>
        <v>4.9808297218587575E-11</v>
      </c>
      <c r="D50" s="124">
        <f>'Cál. Riesgo de Merc.'!Z57/1000000</f>
        <v>1.0328084362322687E-10</v>
      </c>
      <c r="E50" s="124">
        <f>'Cál. Riesgo de Merc.'!AA57/1000000</f>
        <v>-1.6018649155637715E-8</v>
      </c>
      <c r="F50" s="124">
        <f>'Cál. Riesgo de Merc.'!AB57/1000000</f>
        <v>-3.3357807439566856E-8</v>
      </c>
      <c r="G50" s="124">
        <f>'Cál. Riesgo de Merc.'!AC57/1000000</f>
        <v>-1.1834457647002797E-8</v>
      </c>
      <c r="H50" s="124">
        <f>'Cál. Riesgo de Merc.'!AD57/1000000</f>
        <v>1.5873349156290163E-8</v>
      </c>
      <c r="I50" s="124">
        <f>'Cál. Riesgo de Merc.'!AE57/1000000</f>
        <v>-8.1327661099187869E-10</v>
      </c>
      <c r="J50" s="124">
        <f>'Cál. Riesgo de Merc.'!AF57/1000000</f>
        <v>4.2489727318098236E-9</v>
      </c>
    </row>
    <row r="51" spans="1:10" x14ac:dyDescent="0.25">
      <c r="A51" s="124">
        <f>'Cál. Riesgo de Merc.'!W58/1000000</f>
        <v>3.3500868852820269E-9</v>
      </c>
      <c r="B51" s="124">
        <f>'Cál. Riesgo de Merc.'!X58/1000000</f>
        <v>2.8740649122434422E-10</v>
      </c>
      <c r="C51" s="124">
        <f>'Cál. Riesgo de Merc.'!Y58/1000000</f>
        <v>3.2328462213875876E-10</v>
      </c>
      <c r="D51" s="124">
        <f>'Cál. Riesgo de Merc.'!Z58/1000000</f>
        <v>2.548044816927044E-10</v>
      </c>
      <c r="E51" s="124">
        <f>'Cál. Riesgo de Merc.'!AA58/1000000</f>
        <v>1.1527378798082616E-9</v>
      </c>
      <c r="F51" s="124">
        <f>'Cál. Riesgo de Merc.'!AB58/1000000</f>
        <v>-5.2321898303021275E-9</v>
      </c>
      <c r="G51" s="124">
        <f>'Cál. Riesgo de Merc.'!AC58/1000000</f>
        <v>1.9821612039912024E-9</v>
      </c>
      <c r="H51" s="124">
        <f>'Cál. Riesgo de Merc.'!AD58/1000000</f>
        <v>3.9292781398895568E-9</v>
      </c>
      <c r="I51" s="124">
        <f>'Cál. Riesgo de Merc.'!AE58/1000000</f>
        <v>-5.773411168105535E-10</v>
      </c>
      <c r="J51" s="124">
        <f>'Cál. Riesgo de Merc.'!AF58/1000000</f>
        <v>5.2517605842139539E-9</v>
      </c>
    </row>
    <row r="52" spans="1:10" x14ac:dyDescent="0.25">
      <c r="A52" s="124">
        <f>'Cál. Riesgo de Merc.'!W59/1000000</f>
        <v>3.3389012655146303E-9</v>
      </c>
      <c r="B52" s="124">
        <f>'Cál. Riesgo de Merc.'!X59/1000000</f>
        <v>9.9629732193491216E-11</v>
      </c>
      <c r="C52" s="124">
        <f>'Cál. Riesgo de Merc.'!Y59/1000000</f>
        <v>9.3342941806220407E-11</v>
      </c>
      <c r="D52" s="124">
        <f>'Cál. Riesgo de Merc.'!Z59/1000000</f>
        <v>4.0389618565577553E-11</v>
      </c>
      <c r="E52" s="124">
        <f>'Cál. Riesgo de Merc.'!AA59/1000000</f>
        <v>1.1454878974766386E-8</v>
      </c>
      <c r="F52" s="124">
        <f>'Cál. Riesgo de Merc.'!AB59/1000000</f>
        <v>-1.9199530507089455E-8</v>
      </c>
      <c r="G52" s="124">
        <f>'Cál. Riesgo de Merc.'!AC59/1000000</f>
        <v>5.9230183031220712E-9</v>
      </c>
      <c r="H52" s="124">
        <f>'Cál. Riesgo de Merc.'!AD59/1000000</f>
        <v>-7.8740564309058827E-9</v>
      </c>
      <c r="I52" s="124">
        <f>'Cál. Riesgo de Merc.'!AE59/1000000</f>
        <v>-9.9547866027487872E-10</v>
      </c>
      <c r="J52" s="124">
        <f>'Cál. Riesgo de Merc.'!AF59/1000000</f>
        <v>-7.2202051150775896E-9</v>
      </c>
    </row>
    <row r="53" spans="1:10" x14ac:dyDescent="0.25">
      <c r="A53" s="124">
        <f>'Cál. Riesgo de Merc.'!W60/1000000</f>
        <v>0</v>
      </c>
      <c r="B53" s="124">
        <f>'Cál. Riesgo de Merc.'!X60/1000000</f>
        <v>1.7277548466197419E-10</v>
      </c>
      <c r="C53" s="124">
        <f>'Cál. Riesgo de Merc.'!Y60/1000000</f>
        <v>1.013442281854452E-10</v>
      </c>
      <c r="D53" s="124">
        <f>'Cál. Riesgo de Merc.'!Z60/1000000</f>
        <v>2.0945809897001136E-10</v>
      </c>
      <c r="E53" s="124">
        <f>'Cál. Riesgo de Merc.'!AA60/1000000</f>
        <v>-2.3042494147154356E-8</v>
      </c>
      <c r="F53" s="124">
        <f>'Cál. Riesgo de Merc.'!AB60/1000000</f>
        <v>1.262055940904696E-8</v>
      </c>
      <c r="G53" s="124">
        <f>'Cál. Riesgo de Merc.'!AC60/1000000</f>
        <v>0</v>
      </c>
      <c r="H53" s="124">
        <f>'Cál. Riesgo de Merc.'!AD60/1000000</f>
        <v>1.1787955752042173E-8</v>
      </c>
      <c r="I53" s="124">
        <f>'Cál. Riesgo de Merc.'!AE60/1000000</f>
        <v>-2.020012057285382E-10</v>
      </c>
      <c r="J53" s="124">
        <f>'Cál. Riesgo de Merc.'!AF60/1000000</f>
        <v>2.1259906171353502E-9</v>
      </c>
    </row>
    <row r="54" spans="1:10" x14ac:dyDescent="0.25">
      <c r="A54" s="124">
        <f>'Cál. Riesgo de Merc.'!W61/1000000</f>
        <v>-2.0020026706730794E-9</v>
      </c>
      <c r="B54" s="124">
        <f>'Cál. Riesgo de Merc.'!X61/1000000</f>
        <v>9.9160529683382784E-11</v>
      </c>
      <c r="C54" s="124">
        <f>'Cál. Riesgo de Merc.'!Y61/1000000</f>
        <v>8.6403901205674779E-11</v>
      </c>
      <c r="D54" s="124">
        <f>'Cál. Riesgo de Merc.'!Z61/1000000</f>
        <v>5.4939388490142617E-11</v>
      </c>
      <c r="E54" s="124">
        <f>'Cál. Riesgo de Merc.'!AA61/1000000</f>
        <v>6.9686693160934356E-9</v>
      </c>
      <c r="F54" s="124">
        <f>'Cál. Riesgo de Merc.'!AB61/1000000</f>
        <v>9.1984879855927181E-9</v>
      </c>
      <c r="G54" s="124">
        <f>'Cál. Riesgo de Merc.'!AC61/1000000</f>
        <v>1.1741817876683195E-8</v>
      </c>
      <c r="H54" s="124">
        <f>'Cál. Riesgo de Merc.'!AD61/1000000</f>
        <v>3.8986404156573232E-9</v>
      </c>
      <c r="I54" s="124">
        <f>'Cál. Riesgo de Merc.'!AE61/1000000</f>
        <v>-4.2503231930602217E-10</v>
      </c>
      <c r="J54" s="124">
        <f>'Cál. Riesgo de Merc.'!AF61/1000000</f>
        <v>-5.0037891611329811E-9</v>
      </c>
    </row>
    <row r="55" spans="1:10" x14ac:dyDescent="0.25">
      <c r="A55" s="124">
        <f>'Cál. Riesgo de Merc.'!W62/1000000</f>
        <v>6.6777965753646886E-10</v>
      </c>
      <c r="B55" s="124">
        <f>'Cál. Riesgo de Merc.'!X62/1000000</f>
        <v>2.7937278863219658E-10</v>
      </c>
      <c r="C55" s="124">
        <f>'Cál. Riesgo de Merc.'!Y62/1000000</f>
        <v>3.4218316086651312E-10</v>
      </c>
      <c r="D55" s="124">
        <f>'Cál. Riesgo de Merc.'!Z62/1000000</f>
        <v>3.0545660202382941E-10</v>
      </c>
      <c r="E55" s="124">
        <f>'Cál. Riesgo de Merc.'!AA62/1000000</f>
        <v>-3.2944155719354033E-8</v>
      </c>
      <c r="F55" s="124">
        <f>'Cál. Riesgo de Merc.'!AB62/1000000</f>
        <v>-2.619516887550358E-9</v>
      </c>
      <c r="G55" s="124">
        <f>'Cál. Riesgo de Merc.'!AC62/1000000</f>
        <v>1.9436352085710307E-9</v>
      </c>
      <c r="H55" s="124">
        <f>'Cál. Riesgo de Merc.'!AD62/1000000</f>
        <v>0</v>
      </c>
      <c r="I55" s="124">
        <f>'Cál. Riesgo de Merc.'!AE62/1000000</f>
        <v>-2.7915824058147546E-9</v>
      </c>
      <c r="J55" s="124">
        <f>'Cál. Riesgo de Merc.'!AF62/1000000</f>
        <v>1.838451145641685E-9</v>
      </c>
    </row>
    <row r="56" spans="1:10" x14ac:dyDescent="0.25">
      <c r="A56" s="124">
        <f>'Cál. Riesgo de Merc.'!W63/1000000</f>
        <v>1.3342230131366622E-9</v>
      </c>
      <c r="B56" s="124">
        <f>'Cál. Riesgo de Merc.'!X63/1000000</f>
        <v>5.3261570880433583E-11</v>
      </c>
      <c r="C56" s="124">
        <f>'Cál. Riesgo de Merc.'!Y63/1000000</f>
        <v>2.5950652665746859E-12</v>
      </c>
      <c r="D56" s="124">
        <f>'Cál. Riesgo de Merc.'!Z63/1000000</f>
        <v>9.3888266008154972E-11</v>
      </c>
      <c r="E56" s="124">
        <f>'Cál. Riesgo de Merc.'!AA63/1000000</f>
        <v>4.7732787526575902E-9</v>
      </c>
      <c r="F56" s="124">
        <f>'Cál. Riesgo de Merc.'!AB63/1000000</f>
        <v>-1.0547230273663058E-8</v>
      </c>
      <c r="G56" s="124">
        <f>'Cál. Riesgo de Merc.'!AC63/1000000</f>
        <v>3.8759738446929401E-9</v>
      </c>
      <c r="H56" s="124">
        <f>'Cál. Riesgo de Merc.'!AD63/1000000</f>
        <v>3.8835000263976119E-9</v>
      </c>
      <c r="I56" s="124">
        <f>'Cál. Riesgo de Merc.'!AE63/1000000</f>
        <v>-9.1550528509867928E-9</v>
      </c>
      <c r="J56" s="124">
        <f>'Cál. Riesgo de Merc.'!AF63/1000000</f>
        <v>5.6367492164959118E-9</v>
      </c>
    </row>
    <row r="57" spans="1:10" x14ac:dyDescent="0.25">
      <c r="A57" s="124">
        <f>'Cál. Riesgo de Merc.'!W64/1000000</f>
        <v>-1.4098924379501647E-8</v>
      </c>
      <c r="B57" s="124">
        <f>'Cál. Riesgo de Merc.'!X64/1000000</f>
        <v>8.8097947341710258E-11</v>
      </c>
      <c r="C57" s="124">
        <f>'Cál. Riesgo de Merc.'!Y64/1000000</f>
        <v>9.4674697349704716E-11</v>
      </c>
      <c r="D57" s="124">
        <f>'Cál. Riesgo de Merc.'!Z64/1000000</f>
        <v>7.6520324041406197E-11</v>
      </c>
      <c r="E57" s="124">
        <f>'Cál. Riesgo de Merc.'!AA64/1000000</f>
        <v>0</v>
      </c>
      <c r="F57" s="124">
        <f>'Cál. Riesgo de Merc.'!AB64/1000000</f>
        <v>-2.2789189993928654E-8</v>
      </c>
      <c r="G57" s="124">
        <f>'Cál. Riesgo de Merc.'!AC64/1000000</f>
        <v>1.9323677510538605E-9</v>
      </c>
      <c r="H57" s="124">
        <f>'Cál. Riesgo de Merc.'!AD64/1000000</f>
        <v>-7.7821404420549624E-9</v>
      </c>
      <c r="I57" s="124">
        <f>'Cál. Riesgo de Merc.'!AE64/1000000</f>
        <v>-2.1534765773770901E-9</v>
      </c>
      <c r="J57" s="124">
        <f>'Cál. Riesgo de Merc.'!AF64/1000000</f>
        <v>-5.8283454485259181E-9</v>
      </c>
    </row>
    <row r="58" spans="1:10" x14ac:dyDescent="0.25">
      <c r="A58" s="124">
        <f>'Cál. Riesgo de Merc.'!W65/1000000</f>
        <v>-2.9504713102630264E-8</v>
      </c>
      <c r="B58" s="124">
        <f>'Cál. Riesgo de Merc.'!X65/1000000</f>
        <v>8.9038159210811516E-11</v>
      </c>
      <c r="C58" s="124">
        <f>'Cál. Riesgo de Merc.'!Y65/1000000</f>
        <v>-2.854297177138156E-11</v>
      </c>
      <c r="D58" s="124">
        <f>'Cál. Riesgo de Merc.'!Z65/1000000</f>
        <v>5.3510890752818944E-11</v>
      </c>
      <c r="E58" s="124">
        <f>'Cál. Riesgo de Merc.'!AA65/1000000</f>
        <v>-4.7732787526576597E-9</v>
      </c>
      <c r="F58" s="124">
        <f>'Cál. Riesgo de Merc.'!AB65/1000000</f>
        <v>-3.4486176071169321E-8</v>
      </c>
      <c r="G58" s="124">
        <f>'Cál. Riesgo de Merc.'!AC65/1000000</f>
        <v>-3.8684767779203178E-9</v>
      </c>
      <c r="H58" s="124">
        <f>'Cál. Riesgo de Merc.'!AD65/1000000</f>
        <v>0</v>
      </c>
      <c r="I58" s="124">
        <f>'Cál. Riesgo de Merc.'!AE65/1000000</f>
        <v>5.0550914028222763E-9</v>
      </c>
      <c r="J58" s="124">
        <f>'Cál. Riesgo de Merc.'!AF65/1000000</f>
        <v>-2.6219183980058366E-9</v>
      </c>
    </row>
    <row r="59" spans="1:10" x14ac:dyDescent="0.25">
      <c r="A59" s="124">
        <f>'Cál. Riesgo de Merc.'!W66/1000000</f>
        <v>-1.4025475354504434E-8</v>
      </c>
      <c r="B59" s="124">
        <f>'Cál. Riesgo de Merc.'!X66/1000000</f>
        <v>9.6980280324243676E-11</v>
      </c>
      <c r="C59" s="124">
        <f>'Cál. Riesgo de Merc.'!Y66/1000000</f>
        <v>8.6157866831872186E-11</v>
      </c>
      <c r="D59" s="124">
        <f>'Cál. Riesgo de Merc.'!Z66/1000000</f>
        <v>7.5628104461858769E-11</v>
      </c>
      <c r="E59" s="124">
        <f>'Cál. Riesgo de Merc.'!AA66/1000000</f>
        <v>-1.082391806101028E-8</v>
      </c>
      <c r="F59" s="124">
        <f>'Cál. Riesgo de Merc.'!AB66/1000000</f>
        <v>-1.0582109330536972E-8</v>
      </c>
      <c r="G59" s="124">
        <f>'Cál. Riesgo de Merc.'!AC66/1000000</f>
        <v>0</v>
      </c>
      <c r="H59" s="124">
        <f>'Cál. Riesgo de Merc.'!AD66/1000000</f>
        <v>0</v>
      </c>
      <c r="I59" s="124">
        <f>'Cál. Riesgo de Merc.'!AE66/1000000</f>
        <v>2.2057851068371699E-9</v>
      </c>
      <c r="J59" s="124">
        <f>'Cál. Riesgo de Merc.'!AF66/1000000</f>
        <v>-8.0165156906788535E-9</v>
      </c>
    </row>
    <row r="60" spans="1:10" x14ac:dyDescent="0.25">
      <c r="A60" s="124">
        <f>'Cál. Riesgo de Merc.'!W67/1000000</f>
        <v>6.3358184490859237E-9</v>
      </c>
      <c r="B60" s="124">
        <f>'Cál. Riesgo de Merc.'!X67/1000000</f>
        <v>3.0234809180793663E-10</v>
      </c>
      <c r="C60" s="124">
        <f>'Cál. Riesgo de Merc.'!Y67/1000000</f>
        <v>3.2263700559335747E-10</v>
      </c>
      <c r="D60" s="124">
        <f>'Cál. Riesgo de Merc.'!Z67/1000000</f>
        <v>3.6753122073563966E-10</v>
      </c>
      <c r="E60" s="124">
        <f>'Cál. Riesgo de Merc.'!AA67/1000000</f>
        <v>-2.4213086890103387E-9</v>
      </c>
      <c r="F60" s="124">
        <f>'Cál. Riesgo de Merc.'!AB67/1000000</f>
        <v>2.1053409197832262E-8</v>
      </c>
      <c r="G60" s="124">
        <f>'Cál. Riesgo de Merc.'!AC67/1000000</f>
        <v>-1.1696039763191299E-8</v>
      </c>
      <c r="H60" s="124">
        <f>'Cál. Riesgo de Merc.'!AD67/1000000</f>
        <v>0</v>
      </c>
      <c r="I60" s="124">
        <f>'Cál. Riesgo de Merc.'!AE67/1000000</f>
        <v>-4.6208625527362097E-9</v>
      </c>
      <c r="J60" s="124">
        <f>'Cál. Riesgo de Merc.'!AF67/1000000</f>
        <v>3.9851431689891543E-9</v>
      </c>
    </row>
    <row r="61" spans="1:10" x14ac:dyDescent="0.25">
      <c r="A61" s="124">
        <f>'Cál. Riesgo de Merc.'!W68/1000000</f>
        <v>-3.514942107444497E-9</v>
      </c>
      <c r="B61" s="124">
        <f>'Cál. Riesgo de Merc.'!X68/1000000</f>
        <v>9.1946343533148218E-11</v>
      </c>
      <c r="C61" s="124">
        <f>'Cál. Riesgo de Merc.'!Y68/1000000</f>
        <v>1.2037737110098884E-10</v>
      </c>
      <c r="D61" s="124">
        <f>'Cál. Riesgo de Merc.'!Z68/1000000</f>
        <v>1.1075996714818765E-10</v>
      </c>
      <c r="E61" s="124">
        <f>'Cál. Riesgo de Merc.'!AA68/1000000</f>
        <v>3.6297680505787313E-9</v>
      </c>
      <c r="F61" s="124">
        <f>'Cál. Riesgo de Merc.'!AB68/1000000</f>
        <v>4.0821994520255198E-8</v>
      </c>
      <c r="G61" s="124">
        <f>'Cál. Riesgo de Merc.'!AC68/1000000</f>
        <v>1.9418085857101515E-8</v>
      </c>
      <c r="H61" s="124">
        <f>'Cál. Riesgo de Merc.'!AD68/1000000</f>
        <v>0</v>
      </c>
      <c r="I61" s="124">
        <f>'Cál. Riesgo de Merc.'!AE68/1000000</f>
        <v>3.8060333134959398E-10</v>
      </c>
      <c r="J61" s="124">
        <f>'Cál. Riesgo de Merc.'!AF68/1000000</f>
        <v>-9.9962060816816918E-9</v>
      </c>
    </row>
    <row r="62" spans="1:10" x14ac:dyDescent="0.25">
      <c r="A62" s="124">
        <f>'Cál. Riesgo de Merc.'!W69/1000000</f>
        <v>-1.7762456339840389E-8</v>
      </c>
      <c r="B62" s="124">
        <f>'Cál. Riesgo de Merc.'!X69/1000000</f>
        <v>1.3796638222404942E-10</v>
      </c>
      <c r="C62" s="124">
        <f>'Cál. Riesgo de Merc.'!Y69/1000000</f>
        <v>1.27855508624508E-10</v>
      </c>
      <c r="D62" s="124">
        <f>'Cál. Riesgo de Merc.'!Z69/1000000</f>
        <v>7.0562009195296893E-11</v>
      </c>
      <c r="E62" s="124">
        <f>'Cál. Riesgo de Merc.'!AA69/1000000</f>
        <v>-3.6297680505787239E-9</v>
      </c>
      <c r="F62" s="124">
        <f>'Cál. Riesgo de Merc.'!AB69/1000000</f>
        <v>2.5667746748577812E-8</v>
      </c>
      <c r="G62" s="124">
        <f>'Cál. Riesgo de Merc.'!AC69/1000000</f>
        <v>1.1472401162236782E-8</v>
      </c>
      <c r="H62" s="124">
        <f>'Cál. Riesgo de Merc.'!AD69/1000000</f>
        <v>0</v>
      </c>
      <c r="I62" s="124">
        <f>'Cál. Riesgo de Merc.'!AE69/1000000</f>
        <v>-1.3327459002228887E-9</v>
      </c>
      <c r="J62" s="124">
        <f>'Cál. Riesgo de Merc.'!AF69/1000000</f>
        <v>1.8722682630248968E-9</v>
      </c>
    </row>
    <row r="63" spans="1:10" x14ac:dyDescent="0.25">
      <c r="A63" s="124">
        <f>'Cál. Riesgo de Merc.'!W70/1000000</f>
        <v>1.423511582187191E-8</v>
      </c>
      <c r="B63" s="124">
        <f>'Cál. Riesgo de Merc.'!X70/1000000</f>
        <v>9.7538224807324235E-11</v>
      </c>
      <c r="C63" s="124">
        <f>'Cál. Riesgo de Merc.'!Y70/1000000</f>
        <v>1.6432877658237962E-10</v>
      </c>
      <c r="D63" s="124">
        <f>'Cál. Riesgo de Merc.'!Z70/1000000</f>
        <v>7.2564948617178098E-11</v>
      </c>
      <c r="E63" s="124">
        <f>'Cál. Riesgo de Merc.'!AA70/1000000</f>
        <v>-1.2195273093818243E-8</v>
      </c>
      <c r="F63" s="124">
        <f>'Cál. Riesgo de Merc.'!AB70/1000000</f>
        <v>1.5474196582597384E-8</v>
      </c>
      <c r="G63" s="124">
        <f>'Cál. Riesgo de Merc.'!AC70/1000000</f>
        <v>3.7950709685515341E-9</v>
      </c>
      <c r="H63" s="124">
        <f>'Cál. Riesgo de Merc.'!AD70/1000000</f>
        <v>3.8986404156573232E-9</v>
      </c>
      <c r="I63" s="124">
        <f>'Cál. Riesgo de Merc.'!AE70/1000000</f>
        <v>-4.2338496284075533E-11</v>
      </c>
      <c r="J63" s="124">
        <f>'Cál. Riesgo de Merc.'!AF70/1000000</f>
        <v>3.8222509425134695E-9</v>
      </c>
    </row>
    <row r="64" spans="1:10" x14ac:dyDescent="0.25">
      <c r="A64" s="124">
        <f>'Cál. Riesgo de Merc.'!W71/1000000</f>
        <v>-3.5398267051240621E-9</v>
      </c>
      <c r="B64" s="124">
        <f>'Cál. Riesgo de Merc.'!X71/1000000</f>
        <v>2.8076158321231809E-10</v>
      </c>
      <c r="C64" s="124">
        <f>'Cál. Riesgo de Merc.'!Y71/1000000</f>
        <v>2.5997156966379761E-10</v>
      </c>
      <c r="D64" s="124">
        <f>'Cál. Riesgo de Merc.'!Z71/1000000</f>
        <v>2.9923793640778023E-10</v>
      </c>
      <c r="E64" s="124">
        <f>'Cál. Riesgo de Merc.'!AA71/1000000</f>
        <v>-1.9827167474588037E-8</v>
      </c>
      <c r="F64" s="124">
        <f>'Cál. Riesgo de Merc.'!AB71/1000000</f>
        <v>2.0893447588277389E-8</v>
      </c>
      <c r="G64" s="124">
        <f>'Cál. Riesgo de Merc.'!AC71/1000000</f>
        <v>1.8921481520379623E-9</v>
      </c>
      <c r="H64" s="124">
        <f>'Cál. Riesgo de Merc.'!AD71/1000000</f>
        <v>7.7519768043179239E-9</v>
      </c>
      <c r="I64" s="124">
        <f>'Cál. Riesgo de Merc.'!AE71/1000000</f>
        <v>7.0540768433491067E-10</v>
      </c>
      <c r="J64" s="124">
        <f>'Cál. Riesgo de Merc.'!AF71/1000000</f>
        <v>4.4780527269183935E-9</v>
      </c>
    </row>
    <row r="65" spans="1:10" x14ac:dyDescent="0.25">
      <c r="A65" s="124">
        <f>'Cál. Riesgo de Merc.'!W72/1000000</f>
        <v>7.0896848059998701E-10</v>
      </c>
      <c r="B65" s="124">
        <f>'Cál. Riesgo de Merc.'!X72/1000000</f>
        <v>1.7148378270621223E-10</v>
      </c>
      <c r="C65" s="124">
        <f>'Cál. Riesgo de Merc.'!Y72/1000000</f>
        <v>7.0676408879903569E-11</v>
      </c>
      <c r="D65" s="124">
        <f>'Cál. Riesgo de Merc.'!Z72/1000000</f>
        <v>9.2052296213290487E-11</v>
      </c>
      <c r="E65" s="124">
        <f>'Cál. Riesgo de Merc.'!AA72/1000000</f>
        <v>1.2507819016526766E-9</v>
      </c>
      <c r="F65" s="124">
        <f>'Cál. Riesgo de Merc.'!AB72/1000000</f>
        <v>2.1692824611259753E-8</v>
      </c>
      <c r="G65" s="124">
        <f>'Cál. Riesgo de Merc.'!AC72/1000000</f>
        <v>5.6550574833450568E-9</v>
      </c>
      <c r="H65" s="124">
        <f>'Cál. Riesgo de Merc.'!AD72/1000000</f>
        <v>3.7883317902301279E-8</v>
      </c>
      <c r="I65" s="124">
        <f>'Cál. Riesgo de Merc.'!AE72/1000000</f>
        <v>-1.6925246866925833E-10</v>
      </c>
      <c r="J65" s="124">
        <f>'Cál. Riesgo de Merc.'!AF72/1000000</f>
        <v>1.2899018238495566E-9</v>
      </c>
    </row>
    <row r="66" spans="1:10" x14ac:dyDescent="0.25">
      <c r="A66" s="124">
        <f>'Cál. Riesgo de Merc.'!W73/1000000</f>
        <v>4.2432878378664204E-9</v>
      </c>
      <c r="B66" s="124">
        <f>'Cál. Riesgo de Merc.'!X73/1000000</f>
        <v>9.9109093514394381E-11</v>
      </c>
      <c r="C66" s="124">
        <f>'Cál. Riesgo de Merc.'!Y73/1000000</f>
        <v>1.0722941645781266E-10</v>
      </c>
      <c r="D66" s="124">
        <f>'Cál. Riesgo de Merc.'!Z73/1000000</f>
        <v>8.9743380827697967E-11</v>
      </c>
      <c r="E66" s="124">
        <f>'Cál. Riesgo de Merc.'!AA73/1000000</f>
        <v>3.7429862788342966E-9</v>
      </c>
      <c r="F66" s="124">
        <f>'Cál. Riesgo de Merc.'!AB73/1000000</f>
        <v>1.4607685190149384E-8</v>
      </c>
      <c r="G66" s="124">
        <f>'Cál. Riesgo de Merc.'!AC73/1000000</f>
        <v>0</v>
      </c>
      <c r="H66" s="124">
        <f>'Cál. Riesgo de Merc.'!AD73/1000000</f>
        <v>-2.6366875840742222E-8</v>
      </c>
      <c r="I66" s="124">
        <f>'Cál. Riesgo de Merc.'!AE73/1000000</f>
        <v>-1.9201993870596691E-9</v>
      </c>
      <c r="J66" s="124">
        <f>'Cál. Riesgo de Merc.'!AF73/1000000</f>
        <v>-4.8698345898841198E-9</v>
      </c>
    </row>
    <row r="67" spans="1:10" x14ac:dyDescent="0.25">
      <c r="A67" s="124">
        <f>'Cál. Riesgo de Merc.'!W74/1000000</f>
        <v>-1.4930956368362601E-8</v>
      </c>
      <c r="B67" s="124">
        <f>'Cál. Riesgo de Merc.'!X74/1000000</f>
        <v>1.1428115944347841E-10</v>
      </c>
      <c r="C67" s="124">
        <f>'Cál. Riesgo de Merc.'!Y74/1000000</f>
        <v>9.6189025044666259E-11</v>
      </c>
      <c r="D67" s="124">
        <f>'Cál. Riesgo de Merc.'!Z74/1000000</f>
        <v>1.026709311204818E-10</v>
      </c>
      <c r="E67" s="124">
        <f>'Cál. Riesgo de Merc.'!AA74/1000000</f>
        <v>2.9449981076929544E-8</v>
      </c>
      <c r="F67" s="124">
        <f>'Cál. Riesgo de Merc.'!AB74/1000000</f>
        <v>-7.8859977987897682E-9</v>
      </c>
      <c r="G67" s="124">
        <f>'Cál. Riesgo de Merc.'!AC74/1000000</f>
        <v>-1.7062025276721438E-8</v>
      </c>
      <c r="H67" s="124">
        <f>'Cál. Riesgo de Merc.'!AD74/1000000</f>
        <v>2.6366875840742348E-8</v>
      </c>
      <c r="I67" s="124">
        <f>'Cál. Riesgo de Merc.'!AE74/1000000</f>
        <v>-3.1211210406295479E-9</v>
      </c>
      <c r="J67" s="124">
        <f>'Cál. Riesgo de Merc.'!AF74/1000000</f>
        <v>1.6998482206306179E-9</v>
      </c>
    </row>
    <row r="68" spans="1:10" x14ac:dyDescent="0.25">
      <c r="A68" s="124">
        <f>'Cál. Riesgo de Merc.'!W75/1000000</f>
        <v>8.5592533956699118E-9</v>
      </c>
      <c r="B68" s="124">
        <f>'Cál. Riesgo de Merc.'!X75/1000000</f>
        <v>-1.1999095721477426E-10</v>
      </c>
      <c r="C68" s="124">
        <f>'Cál. Riesgo de Merc.'!Y75/1000000</f>
        <v>-1.216710873170901E-12</v>
      </c>
      <c r="D68" s="124">
        <f>'Cál. Riesgo de Merc.'!Z75/1000000</f>
        <v>-3.9936790168161245E-12</v>
      </c>
      <c r="E68" s="124">
        <f>'Cál. Riesgo de Merc.'!AA75/1000000</f>
        <v>4.8250998317568945E-9</v>
      </c>
      <c r="F68" s="124">
        <f>'Cál. Riesgo de Merc.'!AB75/1000000</f>
        <v>4.8602768822526629E-9</v>
      </c>
      <c r="G68" s="124">
        <f>'Cál. Riesgo de Merc.'!AC75/1000000</f>
        <v>9.5148196413384883E-9</v>
      </c>
      <c r="H68" s="124">
        <f>'Cál. Riesgo de Merc.'!AD75/1000000</f>
        <v>1.8416726786231067E-8</v>
      </c>
      <c r="I68" s="124">
        <f>'Cál. Riesgo de Merc.'!AE75/1000000</f>
        <v>-6.3429519562390004E-9</v>
      </c>
      <c r="J68" s="124">
        <f>'Cál. Riesgo de Merc.'!AF75/1000000</f>
        <v>2.1719579734511281E-9</v>
      </c>
    </row>
    <row r="69" spans="1:10" x14ac:dyDescent="0.25">
      <c r="A69" s="124">
        <f>'Cál. Riesgo de Merc.'!W76/1000000</f>
        <v>1.1299555253933465E-8</v>
      </c>
      <c r="B69" s="124">
        <f>'Cál. Riesgo de Merc.'!X76/1000000</f>
        <v>4.3600795076732313E-10</v>
      </c>
      <c r="C69" s="124">
        <f>'Cál. Riesgo de Merc.'!Y76/1000000</f>
        <v>2.655591324921172E-10</v>
      </c>
      <c r="D69" s="124">
        <f>'Cál. Riesgo de Merc.'!Z76/1000000</f>
        <v>1.9528066828818334E-10</v>
      </c>
      <c r="E69" s="124">
        <f>'Cál. Riesgo de Merc.'!AA76/1000000</f>
        <v>3.6036075032986182E-9</v>
      </c>
      <c r="F69" s="124">
        <f>'Cál. Riesgo de Merc.'!AB76/1000000</f>
        <v>-8.5210497319339841E-9</v>
      </c>
      <c r="G69" s="124">
        <f>'Cál. Riesgo de Merc.'!AC76/1000000</f>
        <v>-1.526747213078842E-8</v>
      </c>
      <c r="H69" s="124">
        <f>'Cál. Riesgo de Merc.'!AD76/1000000</f>
        <v>2.8778964550043328E-8</v>
      </c>
      <c r="I69" s="124">
        <f>'Cál. Riesgo de Merc.'!AE76/1000000</f>
        <v>-7.7785750576051471E-10</v>
      </c>
      <c r="J69" s="124">
        <f>'Cál. Riesgo de Merc.'!AF76/1000000</f>
        <v>5.7077652435731211E-9</v>
      </c>
    </row>
    <row r="70" spans="1:10" x14ac:dyDescent="0.25">
      <c r="A70" s="124">
        <f>'Cál. Riesgo de Merc.'!W77/1000000</f>
        <v>-9.8801085997071099E-9</v>
      </c>
      <c r="B70" s="124">
        <f>'Cál. Riesgo de Merc.'!X77/1000000</f>
        <v>8.9651715356043387E-11</v>
      </c>
      <c r="C70" s="124">
        <f>'Cál. Riesgo de Merc.'!Y77/1000000</f>
        <v>-1.0364539570255188E-10</v>
      </c>
      <c r="D70" s="124">
        <f>'Cál. Riesgo de Merc.'!Z77/1000000</f>
        <v>1.2918260022804758E-10</v>
      </c>
      <c r="E70" s="124">
        <f>'Cál. Riesgo de Merc.'!AA77/1000000</f>
        <v>4.7846981233362532E-9</v>
      </c>
      <c r="F70" s="124">
        <f>'Cál. Riesgo de Merc.'!AB77/1000000</f>
        <v>8.5210497319338303E-9</v>
      </c>
      <c r="G70" s="124">
        <f>'Cál. Riesgo de Merc.'!AC77/1000000</f>
        <v>-9.6619109117368596E-9</v>
      </c>
      <c r="H70" s="124">
        <f>'Cál. Riesgo de Merc.'!AD77/1000000</f>
        <v>3.5398267051239868E-9</v>
      </c>
      <c r="I70" s="124">
        <f>'Cál. Riesgo de Merc.'!AE77/1000000</f>
        <v>-8.9278386634483287E-10</v>
      </c>
      <c r="J70" s="124">
        <f>'Cál. Riesgo de Merc.'!AF77/1000000</f>
        <v>4.4700978052753967E-9</v>
      </c>
    </row>
    <row r="71" spans="1:10" x14ac:dyDescent="0.25">
      <c r="A71" s="124">
        <f>'Cál. Riesgo de Merc.'!W78/1000000</f>
        <v>-1.069528911674792E-8</v>
      </c>
      <c r="B71" s="124">
        <f>'Cál. Riesgo de Merc.'!X78/1000000</f>
        <v>1.0723331493873227E-10</v>
      </c>
      <c r="C71" s="124">
        <f>'Cál. Riesgo de Merc.'!Y78/1000000</f>
        <v>3.5497411472583404E-11</v>
      </c>
      <c r="D71" s="124">
        <f>'Cál. Riesgo de Merc.'!Z78/1000000</f>
        <v>4.9803102950045412E-11</v>
      </c>
      <c r="E71" s="124">
        <f>'Cál. Riesgo de Merc.'!AA78/1000000</f>
        <v>1.1926059851231061E-9</v>
      </c>
      <c r="F71" s="124">
        <f>'Cál. Riesgo de Merc.'!AB78/1000000</f>
        <v>4.2334505319365346E-9</v>
      </c>
      <c r="G71" s="124">
        <f>'Cál. Riesgo de Merc.'!AC78/1000000</f>
        <v>-2.1590632592367499E-8</v>
      </c>
      <c r="H71" s="124">
        <f>'Cál. Riesgo de Merc.'!AD78/1000000</f>
        <v>7.0422826254129507E-9</v>
      </c>
      <c r="I71" s="124">
        <f>'Cál. Riesgo de Merc.'!AE78/1000000</f>
        <v>-1.5590828993414063E-8</v>
      </c>
      <c r="J71" s="124">
        <f>'Cál. Riesgo de Merc.'!AF78/1000000</f>
        <v>9.0334946874229877E-10</v>
      </c>
    </row>
    <row r="72" spans="1:10" x14ac:dyDescent="0.25">
      <c r="A72" s="124">
        <f>'Cál. Riesgo de Merc.'!W79/1000000</f>
        <v>5.005373339069421E-9</v>
      </c>
      <c r="B72" s="124">
        <f>'Cál. Riesgo de Merc.'!X79/1000000</f>
        <v>9.3260540891453216E-11</v>
      </c>
      <c r="C72" s="124">
        <f>'Cál. Riesgo de Merc.'!Y79/1000000</f>
        <v>1.6490751940914021E-11</v>
      </c>
      <c r="D72" s="124">
        <f>'Cál. Riesgo de Merc.'!Z79/1000000</f>
        <v>6.739986608177551E-11</v>
      </c>
      <c r="E72" s="124">
        <f>'Cál. Riesgo de Merc.'!AA79/1000000</f>
        <v>2.3809535057418755E-9</v>
      </c>
      <c r="F72" s="124">
        <f>'Cál. Riesgo de Merc.'!AB79/1000000</f>
        <v>-2.7533094359989366E-8</v>
      </c>
      <c r="G72" s="124">
        <f>'Cál. Riesgo de Merc.'!AC79/1000000</f>
        <v>0</v>
      </c>
      <c r="H72" s="124">
        <f>'Cál. Riesgo de Merc.'!AD79/1000000</f>
        <v>-7.0422826254129234E-9</v>
      </c>
      <c r="I72" s="124">
        <f>'Cál. Riesgo de Merc.'!AE79/1000000</f>
        <v>-1.6007364987313838E-8</v>
      </c>
      <c r="J72" s="124">
        <f>'Cál. Riesgo de Merc.'!AF79/1000000</f>
        <v>6.1716674358058161E-9</v>
      </c>
    </row>
    <row r="73" spans="1:10" x14ac:dyDescent="0.25">
      <c r="A73" s="124">
        <f>'Cál. Riesgo de Merc.'!W80/1000000</f>
        <v>-1.944605749386373E-8</v>
      </c>
      <c r="B73" s="124">
        <f>'Cál. Riesgo de Merc.'!X80/1000000</f>
        <v>6.4706742012165909E-11</v>
      </c>
      <c r="C73" s="124">
        <f>'Cál. Riesgo de Merc.'!Y80/1000000</f>
        <v>-4.773729618858961E-11</v>
      </c>
      <c r="D73" s="124">
        <f>'Cál. Riesgo de Merc.'!Z80/1000000</f>
        <v>2.3300827169720877E-10</v>
      </c>
      <c r="E73" s="124">
        <f>'Cál. Riesgo de Merc.'!AA80/1000000</f>
        <v>-3.0177305008841059E-8</v>
      </c>
      <c r="F73" s="124">
        <f>'Cál. Riesgo de Merc.'!AB80/1000000</f>
        <v>-4.0511868916901224E-8</v>
      </c>
      <c r="G73" s="124">
        <f>'Cál. Riesgo de Merc.'!AC80/1000000</f>
        <v>3.8915416249673624E-8</v>
      </c>
      <c r="H73" s="124">
        <f>'Cál. Riesgo de Merc.'!AD80/1000000</f>
        <v>-1.0657294473987981E-8</v>
      </c>
      <c r="I73" s="124">
        <f>'Cál. Riesgo de Merc.'!AE80/1000000</f>
        <v>-1.1444632405521293E-8</v>
      </c>
      <c r="J73" s="124">
        <f>'Cál. Riesgo de Merc.'!AF80/1000000</f>
        <v>-4.2148603492010603E-9</v>
      </c>
    </row>
    <row r="74" spans="1:10" x14ac:dyDescent="0.25">
      <c r="A74" s="124">
        <f>'Cál. Riesgo de Merc.'!W81/1000000</f>
        <v>-3.642991278501092E-9</v>
      </c>
      <c r="B74" s="124">
        <f>'Cál. Riesgo de Merc.'!X81/1000000</f>
        <v>3.2923679556962902E-10</v>
      </c>
      <c r="C74" s="124">
        <f>'Cál. Riesgo de Merc.'!Y81/1000000</f>
        <v>2.4228072700048248E-10</v>
      </c>
      <c r="D74" s="124">
        <f>'Cál. Riesgo de Merc.'!Z81/1000000</f>
        <v>2.087057396242136E-10</v>
      </c>
      <c r="E74" s="124">
        <f>'Cál. Riesgo de Merc.'!AA81/1000000</f>
        <v>9.7561749453646554E-9</v>
      </c>
      <c r="F74" s="124">
        <f>'Cál. Riesgo de Merc.'!AB81/1000000</f>
        <v>1.0282866955584056E-8</v>
      </c>
      <c r="G74" s="124">
        <f>'Cál. Riesgo de Merc.'!AC81/1000000</f>
        <v>1.8904154639152653E-8</v>
      </c>
      <c r="H74" s="124">
        <f>'Cál. Riesgo de Merc.'!AD81/1000000</f>
        <v>-1.4388737452099555E-8</v>
      </c>
      <c r="I74" s="124">
        <f>'Cál. Riesgo de Merc.'!AE81/1000000</f>
        <v>3.9978761050141024E-9</v>
      </c>
      <c r="J74" s="124">
        <f>'Cál. Riesgo de Merc.'!AF81/1000000</f>
        <v>2.9354329802781193E-9</v>
      </c>
    </row>
    <row r="75" spans="1:10" x14ac:dyDescent="0.25">
      <c r="A75" s="124">
        <f>'Cál. Riesgo de Merc.'!W82/1000000</f>
        <v>-1.0271550321829685E-8</v>
      </c>
      <c r="B75" s="124">
        <f>'Cál. Riesgo de Merc.'!X82/1000000</f>
        <v>5.3053516284583122E-11</v>
      </c>
      <c r="C75" s="124">
        <f>'Cál. Riesgo de Merc.'!Y82/1000000</f>
        <v>-1.8793329511594836E-11</v>
      </c>
      <c r="D75" s="124">
        <f>'Cál. Riesgo de Merc.'!Z82/1000000</f>
        <v>8.9152016000604861E-11</v>
      </c>
      <c r="E75" s="124">
        <f>'Cál. Riesgo de Merc.'!AA82/1000000</f>
        <v>-2.4301348532917819E-9</v>
      </c>
      <c r="F75" s="124">
        <f>'Cál. Riesgo de Merc.'!AB82/1000000</f>
        <v>3.1918316277762293E-9</v>
      </c>
      <c r="G75" s="124">
        <f>'Cál. Riesgo de Merc.'!AC82/1000000</f>
        <v>0</v>
      </c>
      <c r="H75" s="124">
        <f>'Cál. Riesgo de Merc.'!AD82/1000000</f>
        <v>0</v>
      </c>
      <c r="I75" s="124">
        <f>'Cál. Riesgo de Merc.'!AE82/1000000</f>
        <v>-5.7449796434298686E-9</v>
      </c>
      <c r="J75" s="124">
        <f>'Cál. Riesgo de Merc.'!AF82/1000000</f>
        <v>-1.4294397497795858E-8</v>
      </c>
    </row>
    <row r="76" spans="1:10" x14ac:dyDescent="0.25">
      <c r="A76" s="124">
        <f>'Cál. Riesgo de Merc.'!W83/1000000</f>
        <v>9.5413567881081161E-9</v>
      </c>
      <c r="B76" s="124">
        <f>'Cál. Riesgo de Merc.'!X83/1000000</f>
        <v>5.6078198122911338E-11</v>
      </c>
      <c r="C76" s="124">
        <f>'Cál. Riesgo de Merc.'!Y83/1000000</f>
        <v>3.9018727795833765E-12</v>
      </c>
      <c r="D76" s="124">
        <f>'Cál. Riesgo de Merc.'!Z83/1000000</f>
        <v>-2.3913238152268512E-10</v>
      </c>
      <c r="E76" s="124">
        <f>'Cál. Riesgo de Merc.'!AA83/1000000</f>
        <v>-6.1013001961770815E-9</v>
      </c>
      <c r="F76" s="124">
        <f>'Cál. Riesgo de Merc.'!AB83/1000000</f>
        <v>1.0145933578348307E-8</v>
      </c>
      <c r="G76" s="124">
        <f>'Cál. Riesgo de Merc.'!AC83/1000000</f>
        <v>-2.8491955794306159E-8</v>
      </c>
      <c r="H76" s="124">
        <f>'Cál. Riesgo de Merc.'!AD83/1000000</f>
        <v>-3.6297680505787239E-9</v>
      </c>
      <c r="I76" s="124">
        <f>'Cál. Riesgo de Merc.'!AE83/1000000</f>
        <v>-1.6037464880065792E-8</v>
      </c>
      <c r="J76" s="124">
        <f>'Cál. Riesgo de Merc.'!AF83/1000000</f>
        <v>6.9596766839326307E-9</v>
      </c>
    </row>
    <row r="77" spans="1:10" x14ac:dyDescent="0.25">
      <c r="A77" s="124">
        <f>'Cál. Riesgo de Merc.'!W84/1000000</f>
        <v>-2.9261176693887909E-9</v>
      </c>
      <c r="B77" s="124">
        <f>'Cál. Riesgo de Merc.'!X84/1000000</f>
        <v>4.9335057802441189E-11</v>
      </c>
      <c r="C77" s="124">
        <f>'Cál. Riesgo de Merc.'!Y84/1000000</f>
        <v>-1.1345439999109489E-11</v>
      </c>
      <c r="D77" s="124">
        <f>'Cál. Riesgo de Merc.'!Z84/1000000</f>
        <v>7.0092320258140912E-11</v>
      </c>
      <c r="E77" s="124">
        <f>'Cál. Riesgo de Merc.'!AA84/1000000</f>
        <v>1.2165600163688372E-8</v>
      </c>
      <c r="F77" s="124">
        <f>'Cál. Riesgo de Merc.'!AB84/1000000</f>
        <v>-2.1684523134842211E-8</v>
      </c>
      <c r="G77" s="124">
        <f>'Cál. Riesgo de Merc.'!AC84/1000000</f>
        <v>-5.7971176843259581E-9</v>
      </c>
      <c r="H77" s="124">
        <f>'Cál. Riesgo de Merc.'!AD84/1000000</f>
        <v>3.6297680505787313E-9</v>
      </c>
      <c r="I77" s="124">
        <f>'Cál. Riesgo de Merc.'!AE84/1000000</f>
        <v>-1.1302143981491682E-8</v>
      </c>
      <c r="J77" s="124">
        <f>'Cál. Riesgo de Merc.'!AF84/1000000</f>
        <v>-4.5494691684999272E-9</v>
      </c>
    </row>
    <row r="78" spans="1:10" x14ac:dyDescent="0.25">
      <c r="A78" s="124">
        <f>'Cál. Riesgo de Merc.'!W85/1000000</f>
        <v>-9.5694510161506727E-9</v>
      </c>
      <c r="B78" s="124">
        <f>'Cál. Riesgo de Merc.'!X85/1000000</f>
        <v>2.603742069356953E-10</v>
      </c>
      <c r="C78" s="124">
        <f>'Cál. Riesgo de Merc.'!Y85/1000000</f>
        <v>1.1985687071608442E-10</v>
      </c>
      <c r="D78" s="124">
        <f>'Cál. Riesgo de Merc.'!Z85/1000000</f>
        <v>2.2543789282818445E-10</v>
      </c>
      <c r="E78" s="124">
        <f>'Cál. Riesgo de Merc.'!AA85/1000000</f>
        <v>-1.8304354862013377E-8</v>
      </c>
      <c r="F78" s="124">
        <f>'Cál. Riesgo de Merc.'!AB85/1000000</f>
        <v>-4.0123764237034024E-8</v>
      </c>
      <c r="G78" s="124">
        <f>'Cál. Riesgo de Merc.'!AC85/1000000</f>
        <v>-9.7371752778583166E-9</v>
      </c>
      <c r="H78" s="124">
        <f>'Cál. Riesgo de Merc.'!AD85/1000000</f>
        <v>1.0810916104215676E-8</v>
      </c>
      <c r="I78" s="124">
        <f>'Cál. Riesgo de Merc.'!AE85/1000000</f>
        <v>8.3134008683938309E-9</v>
      </c>
      <c r="J78" s="124">
        <f>'Cál. Riesgo de Merc.'!AF85/1000000</f>
        <v>-1.0547794780886748E-9</v>
      </c>
    </row>
    <row r="79" spans="1:10" x14ac:dyDescent="0.25">
      <c r="A79" s="124">
        <f>'Cál. Riesgo de Merc.'!W86/1000000</f>
        <v>-1.1904902506318313E-8</v>
      </c>
      <c r="B79" s="124">
        <f>'Cál. Riesgo de Merc.'!X86/1000000</f>
        <v>1.1225976644740879E-10</v>
      </c>
      <c r="C79" s="124">
        <f>'Cál. Riesgo de Merc.'!Y86/1000000</f>
        <v>1.0471764572532749E-10</v>
      </c>
      <c r="D79" s="124">
        <f>'Cál. Riesgo de Merc.'!Z86/1000000</f>
        <v>1.151075753304713E-10</v>
      </c>
      <c r="E79" s="124">
        <f>'Cál. Riesgo de Merc.'!AA86/1000000</f>
        <v>-2.6202372394024072E-8</v>
      </c>
      <c r="F79" s="124">
        <f>'Cál. Riesgo de Merc.'!AB86/1000000</f>
        <v>-4.0349752121791052E-9</v>
      </c>
      <c r="G79" s="124">
        <f>'Cál. Riesgo de Merc.'!AC86/1000000</f>
        <v>-1.7769470511975294E-8</v>
      </c>
      <c r="H79" s="124">
        <f>'Cál. Riesgo de Merc.'!AD86/1000000</f>
        <v>-1.0810916104215617E-8</v>
      </c>
      <c r="I79" s="124">
        <f>'Cál. Riesgo de Merc.'!AE86/1000000</f>
        <v>-2.9000529503966712E-8</v>
      </c>
      <c r="J79" s="124">
        <f>'Cál. Riesgo de Merc.'!AF86/1000000</f>
        <v>-2.6854463556473916E-10</v>
      </c>
    </row>
    <row r="80" spans="1:10" x14ac:dyDescent="0.25">
      <c r="A80" s="124">
        <f>'Cál. Riesgo de Merc.'!W87/1000000</f>
        <v>-7.5131833507832496E-9</v>
      </c>
      <c r="B80" s="124">
        <f>'Cál. Riesgo de Merc.'!X87/1000000</f>
        <v>5.4232987790493758E-11</v>
      </c>
      <c r="C80" s="124">
        <f>'Cál. Riesgo de Merc.'!Y87/1000000</f>
        <v>1.4010091934879436E-10</v>
      </c>
      <c r="D80" s="124">
        <f>'Cál. Riesgo de Merc.'!Z87/1000000</f>
        <v>3.4247659164152161E-11</v>
      </c>
      <c r="E80" s="124">
        <f>'Cál. Riesgo de Merc.'!AA87/1000000</f>
        <v>5.0441468866780032E-9</v>
      </c>
      <c r="F80" s="124">
        <f>'Cál. Riesgo de Merc.'!AB87/1000000</f>
        <v>2.7253265314186306E-8</v>
      </c>
      <c r="G80" s="124">
        <f>'Cál. Riesgo de Merc.'!AC87/1000000</f>
        <v>1.1881327886752685E-8</v>
      </c>
      <c r="H80" s="124">
        <f>'Cál. Riesgo de Merc.'!AD87/1000000</f>
        <v>-3.6297680505787239E-9</v>
      </c>
      <c r="I80" s="124">
        <f>'Cál. Riesgo de Merc.'!AE87/1000000</f>
        <v>-7.3657042382265675E-9</v>
      </c>
      <c r="J80" s="124">
        <f>'Cál. Riesgo de Merc.'!AF87/1000000</f>
        <v>-8.5404237061468057E-9</v>
      </c>
    </row>
    <row r="81" spans="1:10" x14ac:dyDescent="0.25">
      <c r="A81" s="124">
        <f>'Cál. Riesgo de Merc.'!W88/1000000</f>
        <v>-7.5700588605452796E-9</v>
      </c>
      <c r="B81" s="124">
        <f>'Cál. Riesgo de Merc.'!X88/1000000</f>
        <v>8.9784511586429578E-11</v>
      </c>
      <c r="C81" s="124">
        <f>'Cál. Riesgo de Merc.'!Y88/1000000</f>
        <v>2.6603940794626118E-11</v>
      </c>
      <c r="D81" s="124">
        <f>'Cál. Riesgo de Merc.'!Z88/1000000</f>
        <v>7.9777312375758109E-11</v>
      </c>
      <c r="E81" s="124">
        <f>'Cál. Riesgo de Merc.'!AA88/1000000</f>
        <v>6.2696130135953949E-9</v>
      </c>
      <c r="F81" s="124">
        <f>'Cál. Riesgo de Merc.'!AB88/1000000</f>
        <v>2.6195168875504035E-9</v>
      </c>
      <c r="G81" s="124">
        <f>'Cál. Riesgo de Merc.'!AC88/1000000</f>
        <v>-5.9230183031220555E-9</v>
      </c>
      <c r="H81" s="124">
        <f>'Cál. Riesgo de Merc.'!AD88/1000000</f>
        <v>3.6297680505787313E-9</v>
      </c>
      <c r="I81" s="124">
        <f>'Cál. Riesgo de Merc.'!AE88/1000000</f>
        <v>1.298714456942242E-8</v>
      </c>
      <c r="J81" s="124">
        <f>'Cál. Riesgo de Merc.'!AF88/1000000</f>
        <v>-1.2318170845744762E-8</v>
      </c>
    </row>
    <row r="82" spans="1:10" x14ac:dyDescent="0.25">
      <c r="A82" s="124">
        <f>'Cál. Riesgo de Merc.'!W89/1000000</f>
        <v>3.0349036951541111E-9</v>
      </c>
      <c r="B82" s="124">
        <f>'Cál. Riesgo de Merc.'!X89/1000000</f>
        <v>2.380648084409343E-10</v>
      </c>
      <c r="C82" s="124">
        <f>'Cál. Riesgo de Merc.'!Y89/1000000</f>
        <v>1.8673571133033797E-10</v>
      </c>
      <c r="D82" s="124">
        <f>'Cál. Riesgo de Merc.'!Z89/1000000</f>
        <v>2.5634961082918365E-10</v>
      </c>
      <c r="E82" s="124">
        <f>'Cál. Riesgo de Merc.'!AA89/1000000</f>
        <v>2.1027367192075578E-8</v>
      </c>
      <c r="F82" s="124">
        <f>'Cál. Riesgo de Merc.'!AB89/1000000</f>
        <v>0</v>
      </c>
      <c r="G82" s="124">
        <f>'Cál. Riesgo de Merc.'!AC89/1000000</f>
        <v>-3.9682591756206219E-9</v>
      </c>
      <c r="H82" s="124">
        <f>'Cál. Riesgo de Merc.'!AD89/1000000</f>
        <v>0</v>
      </c>
      <c r="I82" s="124">
        <f>'Cál. Riesgo de Merc.'!AE89/1000000</f>
        <v>-3.8983163176733905E-11</v>
      </c>
      <c r="J82" s="124">
        <f>'Cál. Riesgo de Merc.'!AF89/1000000</f>
        <v>-1.3308430724991117E-9</v>
      </c>
    </row>
    <row r="83" spans="1:10" x14ac:dyDescent="0.25">
      <c r="A83" s="124">
        <f>'Cál. Riesgo de Merc.'!W90/1000000</f>
        <v>2.2472855852058578E-8</v>
      </c>
      <c r="B83" s="124">
        <f>'Cál. Riesgo de Merc.'!X90/1000000</f>
        <v>8.1021026424143159E-11</v>
      </c>
      <c r="C83" s="124">
        <f>'Cál. Riesgo de Merc.'!Y90/1000000</f>
        <v>1.2124733179871116E-10</v>
      </c>
      <c r="D83" s="124">
        <f>'Cál. Riesgo de Merc.'!Z90/1000000</f>
        <v>6.6597744267910215E-11</v>
      </c>
      <c r="E83" s="124">
        <f>'Cál. Riesgo de Merc.'!AA90/1000000</f>
        <v>2.2989518224698781E-8</v>
      </c>
      <c r="F83" s="124">
        <f>'Cál. Riesgo de Merc.'!AB90/1000000</f>
        <v>-2.619516887550358E-9</v>
      </c>
      <c r="G83" s="124">
        <f>'Cál. Riesgo de Merc.'!AC90/1000000</f>
        <v>1.9860979716293244E-9</v>
      </c>
      <c r="H83" s="124">
        <f>'Cál. Riesgo de Merc.'!AD90/1000000</f>
        <v>-3.6297680505787239E-9</v>
      </c>
      <c r="I83" s="124">
        <f>'Cál. Riesgo de Merc.'!AE90/1000000</f>
        <v>4.9542591602126969E-9</v>
      </c>
      <c r="J83" s="124">
        <f>'Cál. Riesgo de Merc.'!AF90/1000000</f>
        <v>5.3926663508703522E-9</v>
      </c>
    </row>
    <row r="84" spans="1:10" x14ac:dyDescent="0.25">
      <c r="A84" s="124">
        <f>'Cál. Riesgo de Merc.'!W91/1000000</f>
        <v>-1.1922644956906146E-8</v>
      </c>
      <c r="B84" s="124">
        <f>'Cál. Riesgo de Merc.'!X91/1000000</f>
        <v>1.5195817647484147E-11</v>
      </c>
      <c r="C84" s="124">
        <f>'Cál. Riesgo de Merc.'!Y91/1000000</f>
        <v>-4.5662570003291313E-13</v>
      </c>
      <c r="D84" s="124">
        <f>'Cál. Riesgo de Merc.'!Z91/1000000</f>
        <v>5.4229146099373189E-11</v>
      </c>
      <c r="E84" s="124">
        <f>'Cál. Riesgo de Merc.'!AA91/1000000</f>
        <v>-1.4458083175229888E-8</v>
      </c>
      <c r="F84" s="124">
        <f>'Cál. Riesgo de Merc.'!AB91/1000000</f>
        <v>4.5796612590245097E-9</v>
      </c>
      <c r="G84" s="124">
        <f>'Cál. Riesgo de Merc.'!AC91/1000000</f>
        <v>1.9821612039912024E-9</v>
      </c>
      <c r="H84" s="124">
        <f>'Cál. Riesgo de Merc.'!AD91/1000000</f>
        <v>-7.2993024816116081E-9</v>
      </c>
      <c r="I84" s="124">
        <f>'Cál. Riesgo de Merc.'!AE91/1000000</f>
        <v>-2.8435596262806521E-9</v>
      </c>
      <c r="J84" s="124">
        <f>'Cál. Riesgo de Merc.'!AF91/1000000</f>
        <v>2.1196455840093758E-9</v>
      </c>
    </row>
    <row r="85" spans="1:10" x14ac:dyDescent="0.25">
      <c r="A85" s="124">
        <f>'Cál. Riesgo de Merc.'!W92/1000000</f>
        <v>-5.261192143361572E-9</v>
      </c>
      <c r="B85" s="124">
        <f>'Cál. Riesgo de Merc.'!X92/1000000</f>
        <v>9.2660439201412503E-11</v>
      </c>
      <c r="C85" s="124">
        <f>'Cál. Riesgo de Merc.'!Y92/1000000</f>
        <v>1.0205613226409354E-10</v>
      </c>
      <c r="D85" s="124">
        <f>'Cál. Riesgo de Merc.'!Z92/1000000</f>
        <v>7.1467678624598152E-11</v>
      </c>
      <c r="E85" s="124">
        <f>'Cál. Riesgo de Merc.'!AA92/1000000</f>
        <v>-3.960913809504583E-8</v>
      </c>
      <c r="F85" s="124">
        <f>'Cál. Riesgo de Merc.'!AB92/1000000</f>
        <v>-1.2479636512180726E-8</v>
      </c>
      <c r="G85" s="124">
        <f>'Cál. Riesgo de Merc.'!AC92/1000000</f>
        <v>-9.950330853168092E-9</v>
      </c>
      <c r="H85" s="124">
        <f>'Cál. Riesgo de Merc.'!AD92/1000000</f>
        <v>-7.3529743052588063E-9</v>
      </c>
      <c r="I85" s="124">
        <f>'Cál. Riesgo de Merc.'!AE92/1000000</f>
        <v>-2.2744454162840718E-9</v>
      </c>
      <c r="J85" s="124">
        <f>'Cál. Riesgo de Merc.'!AF92/1000000</f>
        <v>1.5429467069594535E-8</v>
      </c>
    </row>
    <row r="86" spans="1:10" x14ac:dyDescent="0.25">
      <c r="A86" s="124">
        <f>'Cál. Riesgo de Merc.'!W93/1000000</f>
        <v>-2.8278536976489736E-8</v>
      </c>
      <c r="B86" s="124">
        <f>'Cál. Riesgo de Merc.'!X93/1000000</f>
        <v>1.064428612850483E-10</v>
      </c>
      <c r="C86" s="124">
        <f>'Cál. Riesgo de Merc.'!Y93/1000000</f>
        <v>-1.3549508300791114E-10</v>
      </c>
      <c r="D86" s="124">
        <f>'Cál. Riesgo de Merc.'!Z93/1000000</f>
        <v>5.1057603483058241E-11</v>
      </c>
      <c r="E86" s="124">
        <f>'Cál. Riesgo de Merc.'!AA93/1000000</f>
        <v>3.7807228399061526E-9</v>
      </c>
      <c r="F86" s="124">
        <f>'Cál. Riesgo de Merc.'!AB93/1000000</f>
        <v>3.8890189269921822E-8</v>
      </c>
      <c r="G86" s="124">
        <f>'Cál. Riesgo de Merc.'!AC93/1000000</f>
        <v>-2.6343975339601978E-8</v>
      </c>
      <c r="H86" s="124">
        <f>'Cál. Riesgo de Merc.'!AD93/1000000</f>
        <v>3.6832454162963678E-9</v>
      </c>
      <c r="I86" s="124">
        <f>'Cál. Riesgo de Merc.'!AE93/1000000</f>
        <v>-2.9453923815622724E-8</v>
      </c>
      <c r="J86" s="124">
        <f>'Cál. Riesgo de Merc.'!AF93/1000000</f>
        <v>-6.5461968503439932E-9</v>
      </c>
    </row>
    <row r="87" spans="1:10" x14ac:dyDescent="0.25">
      <c r="A87" s="124">
        <f>'Cál. Riesgo de Merc.'!W94/1000000</f>
        <v>-3.8835000263976334E-9</v>
      </c>
      <c r="B87" s="124">
        <f>'Cál. Riesgo de Merc.'!X94/1000000</f>
        <v>2.4731481844906495E-10</v>
      </c>
      <c r="C87" s="124">
        <f>'Cál. Riesgo de Merc.'!Y94/1000000</f>
        <v>1.0429191961706871E-10</v>
      </c>
      <c r="D87" s="124">
        <f>'Cál. Riesgo de Merc.'!Z94/1000000</f>
        <v>2.0198937837153529E-10</v>
      </c>
      <c r="E87" s="124">
        <f>'Cál. Riesgo de Merc.'!AA94/1000000</f>
        <v>-3.1951599806602359E-8</v>
      </c>
      <c r="F87" s="124">
        <f>'Cál. Riesgo de Merc.'!AB94/1000000</f>
        <v>-5.0858417233490967E-8</v>
      </c>
      <c r="G87" s="124">
        <f>'Cál. Riesgo de Merc.'!AC94/1000000</f>
        <v>1.8311803642337687E-8</v>
      </c>
      <c r="H87" s="124">
        <f>'Cál. Riesgo de Merc.'!AD94/1000000</f>
        <v>-7.3801072976225341E-9</v>
      </c>
      <c r="I87" s="124">
        <f>'Cál. Riesgo de Merc.'!AE94/1000000</f>
        <v>-9.9031087420321647E-9</v>
      </c>
      <c r="J87" s="124">
        <f>'Cál. Riesgo de Merc.'!AF94/1000000</f>
        <v>-2.4935581182335649E-8</v>
      </c>
    </row>
    <row r="88" spans="1:10" x14ac:dyDescent="0.25">
      <c r="A88" s="124">
        <f>'Cál. Riesgo de Merc.'!W95/1000000</f>
        <v>-1.1741817876683173E-8</v>
      </c>
      <c r="B88" s="124">
        <f>'Cál. Riesgo de Merc.'!X95/1000000</f>
        <v>9.6001008932719571E-11</v>
      </c>
      <c r="C88" s="124">
        <f>'Cál. Riesgo de Merc.'!Y95/1000000</f>
        <v>5.2556841268819924E-11</v>
      </c>
      <c r="D88" s="124">
        <f>'Cál. Riesgo de Merc.'!Z95/1000000</f>
        <v>-6.8031118398377972E-11</v>
      </c>
      <c r="E88" s="124">
        <f>'Cál. Riesgo de Merc.'!AA95/1000000</f>
        <v>0</v>
      </c>
      <c r="F88" s="124">
        <f>'Cál. Riesgo de Merc.'!AB95/1000000</f>
        <v>3.3389012655146303E-9</v>
      </c>
      <c r="G88" s="124">
        <f>'Cál. Riesgo de Merc.'!AC95/1000000</f>
        <v>2.0140993717011856E-9</v>
      </c>
      <c r="H88" s="124">
        <f>'Cál. Riesgo de Merc.'!AD95/1000000</f>
        <v>-1.4925650216675705E-8</v>
      </c>
      <c r="I88" s="124">
        <f>'Cál. Riesgo de Merc.'!AE95/1000000</f>
        <v>-5.7428880332465267E-9</v>
      </c>
      <c r="J88" s="124">
        <f>'Cál. Riesgo de Merc.'!AF95/1000000</f>
        <v>-1.4099015142130475E-8</v>
      </c>
    </row>
    <row r="89" spans="1:10" x14ac:dyDescent="0.25">
      <c r="A89" s="124">
        <f>'Cál. Riesgo de Merc.'!W96/1000000</f>
        <v>8.6241224440971847E-9</v>
      </c>
      <c r="B89" s="124">
        <f>'Cál. Riesgo de Merc.'!X96/1000000</f>
        <v>7.2424024457381613E-11</v>
      </c>
      <c r="C89" s="124">
        <f>'Cál. Riesgo de Merc.'!Y96/1000000</f>
        <v>3.1453650992145332E-11</v>
      </c>
      <c r="D89" s="124">
        <f>'Cál. Riesgo de Merc.'!Z96/1000000</f>
        <v>1.5618425062948148E-10</v>
      </c>
      <c r="E89" s="124">
        <f>'Cál. Riesgo de Merc.'!AA96/1000000</f>
        <v>9.0498355199178562E-9</v>
      </c>
      <c r="F89" s="124">
        <f>'Cál. Riesgo de Merc.'!AB96/1000000</f>
        <v>1.9980026626730579E-9</v>
      </c>
      <c r="G89" s="124">
        <f>'Cál. Riesgo de Merc.'!AC96/1000000</f>
        <v>-8.0808520539386731E-9</v>
      </c>
      <c r="H89" s="124">
        <f>'Cál. Riesgo de Merc.'!AD96/1000000</f>
        <v>0</v>
      </c>
      <c r="I89" s="124">
        <f>'Cál. Riesgo de Merc.'!AE96/1000000</f>
        <v>-7.263083049064209E-10</v>
      </c>
      <c r="J89" s="124">
        <f>'Cál. Riesgo de Merc.'!AF96/1000000</f>
        <v>-1.8297788969463309E-8</v>
      </c>
    </row>
    <row r="90" spans="1:10" x14ac:dyDescent="0.25">
      <c r="A90" s="124">
        <f>'Cál. Riesgo de Merc.'!W97/1000000</f>
        <v>1.0869672236903891E-8</v>
      </c>
      <c r="B90" s="124">
        <f>'Cál. Riesgo de Merc.'!X97/1000000</f>
        <v>3.1604357152649817E-11</v>
      </c>
      <c r="C90" s="124">
        <f>'Cál. Riesgo de Merc.'!Y97/1000000</f>
        <v>1.1369021019653169E-10</v>
      </c>
      <c r="D90" s="124">
        <f>'Cál. Riesgo de Merc.'!Z97/1000000</f>
        <v>6.6555452812872869E-11</v>
      </c>
      <c r="E90" s="124">
        <f>'Cál. Riesgo de Merc.'!AA97/1000000</f>
        <v>3.8535693159899721E-9</v>
      </c>
      <c r="F90" s="124">
        <f>'Cál. Riesgo de Merc.'!AB97/1000000</f>
        <v>2.4319305654700338E-8</v>
      </c>
      <c r="G90" s="124">
        <f>'Cál. Riesgo de Merc.'!AC97/1000000</f>
        <v>8.0808520539386748E-9</v>
      </c>
      <c r="H90" s="124">
        <f>'Cál. Riesgo de Merc.'!AD97/1000000</f>
        <v>1.4925650216675791E-8</v>
      </c>
      <c r="I90" s="124">
        <f>'Cál. Riesgo de Merc.'!AE97/1000000</f>
        <v>1.8418156928006405E-8</v>
      </c>
      <c r="J90" s="124">
        <f>'Cál. Riesgo de Merc.'!AF97/1000000</f>
        <v>-1.0460244195689144E-8</v>
      </c>
    </row>
    <row r="91" spans="1:10" x14ac:dyDescent="0.25">
      <c r="A91" s="124">
        <f>'Cál. Riesgo de Merc.'!W98/1000000</f>
        <v>1.9121041446778377E-8</v>
      </c>
      <c r="B91" s="124">
        <f>'Cál. Riesgo de Merc.'!X98/1000000</f>
        <v>-1.6940195980030823E-10</v>
      </c>
      <c r="C91" s="124">
        <f>'Cál. Riesgo de Merc.'!Y98/1000000</f>
        <v>-5.6577759415585456E-10</v>
      </c>
      <c r="D91" s="124">
        <f>'Cál. Riesgo de Merc.'!Z98/1000000</f>
        <v>-2.0168735424691733E-12</v>
      </c>
      <c r="E91" s="124">
        <f>'Cál. Riesgo de Merc.'!AA98/1000000</f>
        <v>4.5120435280469642E-8</v>
      </c>
      <c r="F91" s="124">
        <f>'Cál. Riesgo de Merc.'!AB98/1000000</f>
        <v>3.822121282019767E-8</v>
      </c>
      <c r="G91" s="124">
        <f>'Cál. Riesgo de Merc.'!AC98/1000000</f>
        <v>3.5576874567107432E-8</v>
      </c>
      <c r="H91" s="124">
        <f>'Cál. Riesgo de Merc.'!AD98/1000000</f>
        <v>3.6968618813262026E-9</v>
      </c>
      <c r="I91" s="124">
        <f>'Cál. Riesgo de Merc.'!AE98/1000000</f>
        <v>9.7384334059774951E-9</v>
      </c>
      <c r="J91" s="124">
        <f>'Cál. Riesgo de Merc.'!AF98/1000000</f>
        <v>1.0113539066519697E-8</v>
      </c>
    </row>
    <row r="92" spans="1:10" x14ac:dyDescent="0.25">
      <c r="A92" s="124">
        <f>'Cál. Riesgo de Merc.'!W99/1000000</f>
        <v>-1.9121041446778397E-8</v>
      </c>
      <c r="B92" s="124">
        <f>'Cál. Riesgo de Merc.'!X99/1000000</f>
        <v>2.9151742510354383E-10</v>
      </c>
      <c r="C92" s="124">
        <f>'Cál. Riesgo de Merc.'!Y99/1000000</f>
        <v>2.7146997844088227E-10</v>
      </c>
      <c r="D92" s="124">
        <f>'Cál. Riesgo de Merc.'!Z99/1000000</f>
        <v>3.2361403586726017E-10</v>
      </c>
      <c r="E92" s="124">
        <f>'Cál. Riesgo de Merc.'!AA99/1000000</f>
        <v>0</v>
      </c>
      <c r="F92" s="124">
        <f>'Cál. Riesgo de Merc.'!AB99/1000000</f>
        <v>1.7962700374172474E-8</v>
      </c>
      <c r="G92" s="124">
        <f>'Cál. Riesgo de Merc.'!AC99/1000000</f>
        <v>9.6619109117368894E-9</v>
      </c>
      <c r="H92" s="124">
        <f>'Cál. Riesgo de Merc.'!AD99/1000000</f>
        <v>0</v>
      </c>
      <c r="I92" s="124">
        <f>'Cál. Riesgo de Merc.'!AE99/1000000</f>
        <v>-2.7340879699417399E-9</v>
      </c>
      <c r="J92" s="124">
        <f>'Cál. Riesgo de Merc.'!AF99/1000000</f>
        <v>-4.2250450312470737E-11</v>
      </c>
    </row>
    <row r="93" spans="1:10" x14ac:dyDescent="0.25">
      <c r="A93" s="124">
        <f>'Cál. Riesgo de Merc.'!W100/1000000</f>
        <v>-1.165061721997525E-8</v>
      </c>
      <c r="B93" s="124">
        <f>'Cál. Riesgo de Merc.'!X100/1000000</f>
        <v>1.7788326521996653E-11</v>
      </c>
      <c r="C93" s="124">
        <f>'Cál. Riesgo de Merc.'!Y100/1000000</f>
        <v>3.9124874644610341E-11</v>
      </c>
      <c r="D93" s="124">
        <f>'Cál. Riesgo de Merc.'!Z100/1000000</f>
        <v>4.2151035927622977E-11</v>
      </c>
      <c r="E93" s="124">
        <f>'Cál. Riesgo de Merc.'!AA100/1000000</f>
        <v>-8.6154379056152895E-9</v>
      </c>
      <c r="F93" s="124">
        <f>'Cál. Riesgo de Merc.'!AB100/1000000</f>
        <v>-1.796270037417248E-8</v>
      </c>
      <c r="G93" s="124">
        <f>'Cál. Riesgo de Merc.'!AC100/1000000</f>
        <v>0</v>
      </c>
      <c r="H93" s="124">
        <f>'Cál. Riesgo de Merc.'!AD100/1000000</f>
        <v>-1.4870162479451393E-8</v>
      </c>
      <c r="I93" s="124">
        <f>'Cál. Riesgo de Merc.'!AE100/1000000</f>
        <v>-5.7468211510859973E-9</v>
      </c>
      <c r="J93" s="124">
        <f>'Cál. Riesgo de Merc.'!AF100/1000000</f>
        <v>2.2427609574916855E-8</v>
      </c>
    </row>
    <row r="94" spans="1:10" x14ac:dyDescent="0.25">
      <c r="A94" s="124">
        <f>'Cál. Riesgo de Merc.'!W101/1000000</f>
        <v>-1.5637219761827587E-9</v>
      </c>
      <c r="B94" s="124">
        <f>'Cál. Riesgo de Merc.'!X101/1000000</f>
        <v>4.8206375427820904E-12</v>
      </c>
      <c r="C94" s="124">
        <f>'Cál. Riesgo de Merc.'!Y101/1000000</f>
        <v>-3.241847892498193E-10</v>
      </c>
      <c r="D94" s="124">
        <f>'Cál. Riesgo de Merc.'!Z101/1000000</f>
        <v>7.31640414574073E-11</v>
      </c>
      <c r="E94" s="124">
        <f>'Cál. Riesgo de Merc.'!AA101/1000000</f>
        <v>1.3505423199807191E-8</v>
      </c>
      <c r="F94" s="124">
        <f>'Cál. Riesgo de Merc.'!AB101/1000000</f>
        <v>-2.8528083614538053E-8</v>
      </c>
      <c r="G94" s="124">
        <f>'Cál. Riesgo de Merc.'!AC101/1000000</f>
        <v>1.9212301778938724E-9</v>
      </c>
      <c r="H94" s="124">
        <f>'Cál. Riesgo de Merc.'!AD101/1000000</f>
        <v>0</v>
      </c>
      <c r="I94" s="124">
        <f>'Cál. Riesgo de Merc.'!AE101/1000000</f>
        <v>-1.4498967185734623E-9</v>
      </c>
      <c r="J94" s="124">
        <f>'Cál. Riesgo de Merc.'!AF101/1000000</f>
        <v>-6.7044268516977861E-9</v>
      </c>
    </row>
    <row r="95" spans="1:10" x14ac:dyDescent="0.25">
      <c r="A95" s="124">
        <f>'Cál. Riesgo de Merc.'!W102/1000000</f>
        <v>3.1250025431352805E-9</v>
      </c>
      <c r="B95" s="124">
        <f>'Cál. Riesgo de Merc.'!X102/1000000</f>
        <v>-1.4528407164451896E-10</v>
      </c>
      <c r="C95" s="124">
        <f>'Cál. Riesgo de Merc.'!Y102/1000000</f>
        <v>-1.0905527026999026E-10</v>
      </c>
      <c r="D95" s="124">
        <f>'Cál. Riesgo de Merc.'!Z102/1000000</f>
        <v>3.2302172079278936E-11</v>
      </c>
      <c r="E95" s="124">
        <f>'Cál. Riesgo de Merc.'!AA102/1000000</f>
        <v>-1.5980671988350015E-8</v>
      </c>
      <c r="F95" s="124">
        <f>'Cál. Riesgo de Merc.'!AB102/1000000</f>
        <v>6.4102783609190184E-9</v>
      </c>
      <c r="G95" s="124">
        <f>'Cál. Riesgo de Merc.'!AC102/1000000</f>
        <v>-7.7071672449377791E-9</v>
      </c>
      <c r="H95" s="124">
        <f>'Cál. Riesgo de Merc.'!AD102/1000000</f>
        <v>-1.1299555253933394E-8</v>
      </c>
      <c r="I95" s="124">
        <f>'Cál. Riesgo de Merc.'!AE102/1000000</f>
        <v>1.3938624255714649E-9</v>
      </c>
      <c r="J95" s="124">
        <f>'Cál. Riesgo de Merc.'!AF102/1000000</f>
        <v>-5.4737353175723494E-9</v>
      </c>
    </row>
    <row r="96" spans="1:10" x14ac:dyDescent="0.25">
      <c r="A96" s="124">
        <f>'Cál. Riesgo de Merc.'!W103/1000000</f>
        <v>-9.4044580279784063E-9</v>
      </c>
      <c r="B96" s="124">
        <f>'Cál. Riesgo de Merc.'!X103/1000000</f>
        <v>2.22024665241967E-10</v>
      </c>
      <c r="C96" s="124">
        <f>'Cál. Riesgo de Merc.'!Y103/1000000</f>
        <v>1.4003835299574443E-10</v>
      </c>
      <c r="D96" s="124">
        <f>'Cál. Riesgo de Merc.'!Z103/1000000</f>
        <v>-2.8595000529879031E-10</v>
      </c>
      <c r="E96" s="124">
        <f>'Cál. Riesgo de Merc.'!AA103/1000000</f>
        <v>-6.2150604034342851E-9</v>
      </c>
      <c r="F96" s="124">
        <f>'Cál. Riesgo de Merc.'!AB103/1000000</f>
        <v>1.080404535334549E-8</v>
      </c>
      <c r="G96" s="124">
        <f>'Cál. Riesgo de Merc.'!AC103/1000000</f>
        <v>-5.8196090532640419E-9</v>
      </c>
      <c r="H96" s="124">
        <f>'Cál. Riesgo de Merc.'!AD103/1000000</f>
        <v>0</v>
      </c>
      <c r="I96" s="124">
        <f>'Cál. Riesgo de Merc.'!AE103/1000000</f>
        <v>-1.1877819671549279E-8</v>
      </c>
      <c r="J96" s="124">
        <f>'Cál. Riesgo de Merc.'!AF103/1000000</f>
        <v>4.3131887411142928E-9</v>
      </c>
    </row>
    <row r="97" spans="1:10" x14ac:dyDescent="0.25">
      <c r="A97" s="124">
        <f>'Cál. Riesgo de Merc.'!W104/1000000</f>
        <v>7.8709173681700261E-10</v>
      </c>
      <c r="B97" s="124">
        <f>'Cál. Riesgo de Merc.'!X104/1000000</f>
        <v>7.2255167502442441E-11</v>
      </c>
      <c r="C97" s="124">
        <f>'Cál. Riesgo de Merc.'!Y104/1000000</f>
        <v>2.026586572144468E-10</v>
      </c>
      <c r="D97" s="124">
        <f>'Cál. Riesgo de Merc.'!Z104/1000000</f>
        <v>7.6788803423155346E-11</v>
      </c>
      <c r="E97" s="124">
        <f>'Cál. Riesgo de Merc.'!AA104/1000000</f>
        <v>-1.38106400988606E-8</v>
      </c>
      <c r="F97" s="124">
        <f>'Cál. Riesgo de Merc.'!AB104/1000000</f>
        <v>-7.6142499852454055E-9</v>
      </c>
      <c r="G97" s="124">
        <f>'Cál. Riesgo de Merc.'!AC104/1000000</f>
        <v>-2.5617164370300331E-8</v>
      </c>
      <c r="H97" s="124">
        <f>'Cál. Riesgo de Merc.'!AD104/1000000</f>
        <v>-3.7950709685516094E-9</v>
      </c>
      <c r="I97" s="124">
        <f>'Cál. Riesgo de Merc.'!AE104/1000000</f>
        <v>3.6145056069907867E-9</v>
      </c>
      <c r="J97" s="124">
        <f>'Cál. Riesgo de Merc.'!AF104/1000000</f>
        <v>-7.8742644937359215E-9</v>
      </c>
    </row>
    <row r="98" spans="1:10" x14ac:dyDescent="0.25">
      <c r="A98" s="124">
        <f>'Cál. Riesgo de Merc.'!W105/1000000</f>
        <v>-1.7460761063876396E-8</v>
      </c>
      <c r="B98" s="124">
        <f>'Cál. Riesgo de Merc.'!X105/1000000</f>
        <v>7.0848982229779866E-11</v>
      </c>
      <c r="C98" s="124">
        <f>'Cál. Riesgo de Merc.'!Y105/1000000</f>
        <v>1.2037281964990322E-10</v>
      </c>
      <c r="D98" s="124">
        <f>'Cál. Riesgo de Merc.'!Z105/1000000</f>
        <v>5.6142518402436117E-11</v>
      </c>
      <c r="E98" s="124">
        <f>'Cál. Riesgo de Merc.'!AA105/1000000</f>
        <v>-2.0434938414306894E-8</v>
      </c>
      <c r="F98" s="124">
        <f>'Cál. Riesgo de Merc.'!AB105/1000000</f>
        <v>-1.6051709010507901E-8</v>
      </c>
      <c r="G98" s="124">
        <f>'Cál. Riesgo de Merc.'!AC105/1000000</f>
        <v>1.1904902506318457E-8</v>
      </c>
      <c r="H98" s="124">
        <f>'Cál. Riesgo de Merc.'!AD105/1000000</f>
        <v>-3.80952841666773E-9</v>
      </c>
      <c r="I98" s="124">
        <f>'Cál. Riesgo de Merc.'!AE105/1000000</f>
        <v>4.5821954684212928E-9</v>
      </c>
      <c r="J98" s="124">
        <f>'Cál. Riesgo de Merc.'!AF105/1000000</f>
        <v>-1.9221575928056148E-9</v>
      </c>
    </row>
    <row r="99" spans="1:10" x14ac:dyDescent="0.25">
      <c r="A99" s="124">
        <f>'Cál. Riesgo de Merc.'!W106/1000000</f>
        <v>-8.0386284964351732E-9</v>
      </c>
      <c r="B99" s="124">
        <f>'Cál. Riesgo de Merc.'!X106/1000000</f>
        <v>1.2701960672566573E-10</v>
      </c>
      <c r="C99" s="124">
        <f>'Cál. Riesgo de Merc.'!Y106/1000000</f>
        <v>4.7725504973571097E-10</v>
      </c>
      <c r="D99" s="124">
        <f>'Cál. Riesgo de Merc.'!Z106/1000000</f>
        <v>9.2617893559797676E-11</v>
      </c>
      <c r="E99" s="124">
        <f>'Cál. Riesgo de Merc.'!AA106/1000000</f>
        <v>4.4171218313137462E-8</v>
      </c>
      <c r="F99" s="124">
        <f>'Cál. Riesgo de Merc.'!AB106/1000000</f>
        <v>3.1849825887099172E-8</v>
      </c>
      <c r="G99" s="124">
        <f>'Cál. Riesgo de Merc.'!AC106/1000000</f>
        <v>-3.9525743158233586E-9</v>
      </c>
      <c r="H99" s="124">
        <f>'Cál. Riesgo de Merc.'!AD106/1000000</f>
        <v>-3.8240964384033945E-9</v>
      </c>
      <c r="I99" s="124">
        <f>'Cál. Riesgo de Merc.'!AE106/1000000</f>
        <v>5.2968475052384012E-9</v>
      </c>
      <c r="J99" s="124">
        <f>'Cál. Riesgo de Merc.'!AF106/1000000</f>
        <v>-4.6386709704107531E-9</v>
      </c>
    </row>
    <row r="100" spans="1:10" x14ac:dyDescent="0.25">
      <c r="A100" s="124">
        <f>'Cál. Riesgo de Merc.'!W107/1000000</f>
        <v>8.8389486672044518E-9</v>
      </c>
      <c r="B100" s="124">
        <f>'Cál. Riesgo de Merc.'!X107/1000000</f>
        <v>1.0848593245355813E-10</v>
      </c>
      <c r="C100" s="124">
        <f>'Cál. Riesgo de Merc.'!Y107/1000000</f>
        <v>8.211203533317436E-11</v>
      </c>
      <c r="D100" s="124">
        <f>'Cál. Riesgo de Merc.'!Z107/1000000</f>
        <v>-1.9088575539841926E-10</v>
      </c>
      <c r="E100" s="124">
        <f>'Cál. Riesgo de Merc.'!AA107/1000000</f>
        <v>2.4660924951934682E-9</v>
      </c>
      <c r="F100" s="124">
        <f>'Cál. Riesgo de Merc.'!AB107/1000000</f>
        <v>1.8791111072749742E-9</v>
      </c>
      <c r="G100" s="124">
        <f>'Cál. Riesgo de Merc.'!AC107/1000000</f>
        <v>5.9230183031220712E-9</v>
      </c>
      <c r="H100" s="124">
        <f>'Cál. Riesgo de Merc.'!AD107/1000000</f>
        <v>3.8240964384034756E-9</v>
      </c>
      <c r="I100" s="124">
        <f>'Cál. Riesgo de Merc.'!AE107/1000000</f>
        <v>2.174050226205452E-8</v>
      </c>
      <c r="J100" s="124">
        <f>'Cál. Riesgo de Merc.'!AF107/1000000</f>
        <v>-1.5321332574418697E-8</v>
      </c>
    </row>
    <row r="101" spans="1:10" x14ac:dyDescent="0.25">
      <c r="A101" s="124">
        <f>'Cál. Riesgo de Merc.'!W108/1000000</f>
        <v>2.3716526617316064E-8</v>
      </c>
      <c r="B101" s="124">
        <f>'Cál. Riesgo de Merc.'!X108/1000000</f>
        <v>3.0433486053942232E-10</v>
      </c>
      <c r="C101" s="124">
        <f>'Cál. Riesgo de Merc.'!Y108/1000000</f>
        <v>3.7059854419619481E-10</v>
      </c>
      <c r="D101" s="124">
        <f>'Cál. Riesgo de Merc.'!Z108/1000000</f>
        <v>2.4452281522475033E-10</v>
      </c>
      <c r="E101" s="124">
        <f>'Cál. Riesgo de Merc.'!AA108/1000000</f>
        <v>1.9512814223581719E-8</v>
      </c>
      <c r="F101" s="124">
        <f>'Cál. Riesgo de Merc.'!AB108/1000000</f>
        <v>2.2278149093728186E-8</v>
      </c>
      <c r="G101" s="124">
        <f>'Cál. Riesgo de Merc.'!AC108/1000000</f>
        <v>2.7186140304156781E-8</v>
      </c>
      <c r="H101" s="124">
        <f>'Cál. Riesgo de Merc.'!AD108/1000000</f>
        <v>1.5151805020602246E-8</v>
      </c>
      <c r="I101" s="124">
        <f>'Cál. Riesgo de Merc.'!AE108/1000000</f>
        <v>1.3207615444868577E-9</v>
      </c>
      <c r="J101" s="124">
        <f>'Cál. Riesgo de Merc.'!AF108/1000000</f>
        <v>2.4738352517752187E-8</v>
      </c>
    </row>
    <row r="102" spans="1:10" x14ac:dyDescent="0.25">
      <c r="A102" s="124">
        <f>'Cál. Riesgo de Merc.'!W109/1000000</f>
        <v>-3.9138993211363288E-9</v>
      </c>
      <c r="B102" s="124">
        <f>'Cál. Riesgo de Merc.'!X109/1000000</f>
        <v>8.2362583068476272E-11</v>
      </c>
      <c r="C102" s="124">
        <f>'Cál. Riesgo de Merc.'!Y109/1000000</f>
        <v>1.4480047011094354E-10</v>
      </c>
      <c r="D102" s="124">
        <f>'Cál. Riesgo de Merc.'!Z109/1000000</f>
        <v>7.7864745507902023E-11</v>
      </c>
      <c r="E102" s="124">
        <f>'Cál. Riesgo de Merc.'!AA109/1000000</f>
        <v>4.8192864359489215E-9</v>
      </c>
      <c r="F102" s="124">
        <f>'Cál. Riesgo de Merc.'!AB109/1000000</f>
        <v>-2.450981619140185E-9</v>
      </c>
      <c r="G102" s="124">
        <f>'Cál. Riesgo de Merc.'!AC109/1000000</f>
        <v>3.8240964384034756E-9</v>
      </c>
      <c r="H102" s="124">
        <f>'Cál. Riesgo de Merc.'!AD109/1000000</f>
        <v>0</v>
      </c>
      <c r="I102" s="124">
        <f>'Cál. Riesgo de Merc.'!AE109/1000000</f>
        <v>-4.3675027550519817E-9</v>
      </c>
      <c r="J102" s="124">
        <f>'Cál. Riesgo de Merc.'!AF109/1000000</f>
        <v>1.4136500227418561E-8</v>
      </c>
    </row>
    <row r="103" spans="1:10" x14ac:dyDescent="0.25">
      <c r="A103" s="124">
        <f>'Cál. Riesgo de Merc.'!W110/1000000</f>
        <v>1.4792017468319345E-8</v>
      </c>
      <c r="B103" s="124">
        <f>'Cál. Riesgo de Merc.'!X110/1000000</f>
        <v>8.5754389898779358E-11</v>
      </c>
      <c r="C103" s="124">
        <f>'Cál. Riesgo de Merc.'!Y110/1000000</f>
        <v>-6.7082772504622973E-10</v>
      </c>
      <c r="D103" s="124">
        <f>'Cál. Riesgo de Merc.'!Z110/1000000</f>
        <v>1.1989109626664146E-10</v>
      </c>
      <c r="E103" s="124">
        <f>'Cál. Riesgo de Merc.'!AA110/1000000</f>
        <v>1.7868253830845899E-8</v>
      </c>
      <c r="F103" s="124">
        <f>'Cál. Riesgo de Merc.'!AB110/1000000</f>
        <v>-4.3037262862167801E-9</v>
      </c>
      <c r="G103" s="124">
        <f>'Cál. Riesgo de Merc.'!AC110/1000000</f>
        <v>3.0077455237277951E-8</v>
      </c>
      <c r="H103" s="124">
        <f>'Cál. Riesgo de Merc.'!AD110/1000000</f>
        <v>1.8622512098001852E-8</v>
      </c>
      <c r="I103" s="124">
        <f>'Cál. Riesgo de Merc.'!AE110/1000000</f>
        <v>3.820653374988282E-9</v>
      </c>
      <c r="J103" s="124">
        <f>'Cál. Riesgo de Merc.'!AF110/1000000</f>
        <v>1.5729793518565915E-8</v>
      </c>
    </row>
    <row r="104" spans="1:10" x14ac:dyDescent="0.25">
      <c r="A104" s="124">
        <f>'Cál. Riesgo de Merc.'!W111/1000000</f>
        <v>2.3674263359476811E-8</v>
      </c>
      <c r="B104" s="124">
        <f>'Cál. Riesgo de Merc.'!X111/1000000</f>
        <v>8.891116940611173E-11</v>
      </c>
      <c r="C104" s="124">
        <f>'Cál. Riesgo de Merc.'!Y111/1000000</f>
        <v>1.2223447434334061E-10</v>
      </c>
      <c r="D104" s="124">
        <f>'Cál. Riesgo de Merc.'!Z111/1000000</f>
        <v>1.1588428606832534E-10</v>
      </c>
      <c r="E104" s="124">
        <f>'Cál. Riesgo de Merc.'!AA111/1000000</f>
        <v>1.4068227332200962E-8</v>
      </c>
      <c r="F104" s="124">
        <f>'Cál. Riesgo de Merc.'!AB111/1000000</f>
        <v>-6.1804893893823554E-9</v>
      </c>
      <c r="G104" s="124">
        <f>'Cál. Riesgo de Merc.'!AC111/1000000</f>
        <v>-3.7105793965356014E-9</v>
      </c>
      <c r="H104" s="124">
        <f>'Cál. Riesgo de Merc.'!AD111/1000000</f>
        <v>1.1009285508369396E-8</v>
      </c>
      <c r="I104" s="124">
        <f>'Cál. Riesgo de Merc.'!AE111/1000000</f>
        <v>7.6550542716482593E-10</v>
      </c>
      <c r="J104" s="124">
        <f>'Cál. Riesgo de Merc.'!AF111/1000000</f>
        <v>5.413646359580378E-9</v>
      </c>
    </row>
    <row r="105" spans="1:10" x14ac:dyDescent="0.25">
      <c r="A105" s="124">
        <f>'Cál. Riesgo de Merc.'!W112/1000000</f>
        <v>-1.5209418663528796E-8</v>
      </c>
      <c r="B105" s="124">
        <f>'Cál. Riesgo de Merc.'!X112/1000000</f>
        <v>1.1867024846384877E-10</v>
      </c>
      <c r="C105" s="124">
        <f>'Cál. Riesgo de Merc.'!Y112/1000000</f>
        <v>1.6160073698012928E-10</v>
      </c>
      <c r="D105" s="124">
        <f>'Cál. Riesgo de Merc.'!Z112/1000000</f>
        <v>3.600499435965453E-11</v>
      </c>
      <c r="E105" s="124">
        <f>'Cál. Riesgo de Merc.'!AA112/1000000</f>
        <v>8.1159865781798113E-9</v>
      </c>
      <c r="F105" s="124">
        <f>'Cál. Riesgo de Merc.'!AB112/1000000</f>
        <v>-2.2571491162170475E-8</v>
      </c>
      <c r="G105" s="124">
        <f>'Cál. Riesgo de Merc.'!AC112/1000000</f>
        <v>-3.7243990909824395E-9</v>
      </c>
      <c r="H105" s="124">
        <f>'Cál. Riesgo de Merc.'!AD112/1000000</f>
        <v>0</v>
      </c>
      <c r="I105" s="124">
        <f>'Cál. Riesgo de Merc.'!AE112/1000000</f>
        <v>-3.1203713453621001E-9</v>
      </c>
      <c r="J105" s="124">
        <f>'Cál. Riesgo de Merc.'!AF112/1000000</f>
        <v>1.4062506445309221E-8</v>
      </c>
    </row>
    <row r="106" spans="1:10" x14ac:dyDescent="0.25">
      <c r="A106" s="124">
        <f>'Cál. Riesgo de Merc.'!W113/1000000</f>
        <v>-1.5444322427473632E-8</v>
      </c>
      <c r="B106" s="124">
        <f>'Cál. Riesgo de Merc.'!X113/1000000</f>
        <v>3.9596950915488489E-10</v>
      </c>
      <c r="C106" s="124">
        <f>'Cál. Riesgo de Merc.'!Y113/1000000</f>
        <v>2.6901953869376832E-10</v>
      </c>
      <c r="D106" s="124">
        <f>'Cál. Riesgo de Merc.'!Z113/1000000</f>
        <v>2.1458034373138981E-10</v>
      </c>
      <c r="E106" s="124">
        <f>'Cál. Riesgo de Merc.'!AA113/1000000</f>
        <v>-2.3121397583795023E-9</v>
      </c>
      <c r="F106" s="124">
        <f>'Cál. Riesgo de Merc.'!AB113/1000000</f>
        <v>-7.6384839887848229E-9</v>
      </c>
      <c r="G106" s="124">
        <f>'Cál. Riesgo de Merc.'!AC113/1000000</f>
        <v>-2.0735898479178276E-8</v>
      </c>
      <c r="H106" s="124">
        <f>'Cál. Riesgo de Merc.'!AD113/1000000</f>
        <v>0</v>
      </c>
      <c r="I106" s="124">
        <f>'Cál. Riesgo de Merc.'!AE113/1000000</f>
        <v>-6.7383863331497027E-10</v>
      </c>
      <c r="J106" s="124">
        <f>'Cál. Riesgo de Merc.'!AF113/1000000</f>
        <v>7.881766996368453E-9</v>
      </c>
    </row>
    <row r="107" spans="1:10" x14ac:dyDescent="0.25">
      <c r="A107" s="124">
        <f>'Cál. Riesgo de Merc.'!W114/1000000</f>
        <v>3.4420223886479366E-8</v>
      </c>
      <c r="B107" s="124">
        <f>'Cál. Riesgo de Merc.'!X114/1000000</f>
        <v>9.9092497435964602E-11</v>
      </c>
      <c r="C107" s="124">
        <f>'Cál. Riesgo de Merc.'!Y114/1000000</f>
        <v>1.3509356371912287E-10</v>
      </c>
      <c r="D107" s="124">
        <f>'Cál. Riesgo de Merc.'!Z114/1000000</f>
        <v>-7.9586894711069577E-11</v>
      </c>
      <c r="E107" s="124">
        <f>'Cál. Riesgo de Merc.'!AA114/1000000</f>
        <v>1.6073824831061055E-8</v>
      </c>
      <c r="F107" s="124">
        <f>'Cál. Riesgo de Merc.'!AB114/1000000</f>
        <v>2.0867023351966457E-8</v>
      </c>
      <c r="G107" s="124">
        <f>'Cál. Riesgo de Merc.'!AC114/1000000</f>
        <v>2.4460297570160671E-8</v>
      </c>
      <c r="H107" s="124">
        <f>'Cál. Riesgo de Merc.'!AD114/1000000</f>
        <v>0</v>
      </c>
      <c r="I107" s="124">
        <f>'Cál. Riesgo de Merc.'!AE114/1000000</f>
        <v>3.9972049357303165E-9</v>
      </c>
      <c r="J107" s="124">
        <f>'Cál. Riesgo de Merc.'!AF114/1000000</f>
        <v>5.3413662436514837E-9</v>
      </c>
    </row>
    <row r="108" spans="1:10" x14ac:dyDescent="0.25">
      <c r="A108" s="124">
        <f>'Cál. Riesgo de Merc.'!W115/1000000</f>
        <v>7.51597179312122E-10</v>
      </c>
      <c r="B108" s="124">
        <f>'Cál. Riesgo de Merc.'!X115/1000000</f>
        <v>8.6937915526790016E-11</v>
      </c>
      <c r="C108" s="124">
        <f>'Cál. Riesgo de Merc.'!Y115/1000000</f>
        <v>2.7710175532141219E-11</v>
      </c>
      <c r="D108" s="124">
        <f>'Cál. Riesgo de Merc.'!Z115/1000000</f>
        <v>1.0884777690276122E-10</v>
      </c>
      <c r="E108" s="124">
        <f>'Cál. Riesgo de Merc.'!AA115/1000000</f>
        <v>-1.1396012629336737E-9</v>
      </c>
      <c r="F108" s="124">
        <f>'Cál. Riesgo de Merc.'!AB115/1000000</f>
        <v>2.5000013020846491E-9</v>
      </c>
      <c r="G108" s="124">
        <f>'Cál. Riesgo de Merc.'!AC115/1000000</f>
        <v>1.6590242260196788E-8</v>
      </c>
      <c r="H108" s="124">
        <f>'Cál. Riesgo de Merc.'!AD115/1000000</f>
        <v>1.8083675433295327E-8</v>
      </c>
      <c r="I108" s="124">
        <f>'Cál. Riesgo de Merc.'!AE115/1000000</f>
        <v>-1.4888378292599298E-8</v>
      </c>
      <c r="J108" s="124">
        <f>'Cál. Riesgo de Merc.'!AF115/1000000</f>
        <v>-1.1072846657734987E-8</v>
      </c>
    </row>
    <row r="109" spans="1:10" x14ac:dyDescent="0.25">
      <c r="A109" s="124">
        <f>'Cál. Riesgo de Merc.'!W116/1000000</f>
        <v>1.0463473640827853E-8</v>
      </c>
      <c r="B109" s="124">
        <f>'Cál. Riesgo de Merc.'!X116/1000000</f>
        <v>1.242782890563348E-10</v>
      </c>
      <c r="C109" s="124">
        <f>'Cál. Riesgo de Merc.'!Y116/1000000</f>
        <v>1.8925765729128634E-10</v>
      </c>
      <c r="D109" s="124">
        <f>'Cál. Riesgo de Merc.'!Z116/1000000</f>
        <v>1.0729655707902448E-10</v>
      </c>
      <c r="E109" s="124">
        <f>'Cál. Riesgo de Merc.'!AA116/1000000</f>
        <v>-1.0315277711832911E-8</v>
      </c>
      <c r="F109" s="124">
        <f>'Cál. Riesgo de Merc.'!AB116/1000000</f>
        <v>-9.4074071018954813E-9</v>
      </c>
      <c r="G109" s="124">
        <f>'Cál. Riesgo de Merc.'!AC116/1000000</f>
        <v>9.0992438551140889E-9</v>
      </c>
      <c r="H109" s="124">
        <f>'Cál. Riesgo de Merc.'!AD116/1000000</f>
        <v>2.127739844728488E-8</v>
      </c>
      <c r="I109" s="124">
        <f>'Cál. Riesgo de Merc.'!AE116/1000000</f>
        <v>-8.6824545785207108E-9</v>
      </c>
      <c r="J109" s="124">
        <f>'Cál. Riesgo de Merc.'!AF116/1000000</f>
        <v>1.5814611856907765E-8</v>
      </c>
    </row>
    <row r="110" spans="1:10" x14ac:dyDescent="0.25">
      <c r="A110" s="124">
        <f>'Cál. Riesgo de Merc.'!W117/1000000</f>
        <v>0</v>
      </c>
      <c r="B110" s="124">
        <f>'Cál. Riesgo de Merc.'!X117/1000000</f>
        <v>1.0454609771910289E-10</v>
      </c>
      <c r="C110" s="124">
        <f>'Cál. Riesgo de Merc.'!Y117/1000000</f>
        <v>1.079288481576528E-10</v>
      </c>
      <c r="D110" s="124">
        <f>'Cál. Riesgo de Merc.'!Z117/1000000</f>
        <v>4.2453525725873055E-11</v>
      </c>
      <c r="E110" s="124">
        <f>'Cál. Riesgo de Merc.'!AA117/1000000</f>
        <v>-3.4622077284708609E-9</v>
      </c>
      <c r="F110" s="124">
        <f>'Cál. Riesgo de Merc.'!AB117/1000000</f>
        <v>1.8885746878681548E-9</v>
      </c>
      <c r="G110" s="124">
        <f>'Cál. Riesgo de Merc.'!AC117/1000000</f>
        <v>-5.4496047675647028E-9</v>
      </c>
      <c r="H110" s="124">
        <f>'Cál. Riesgo de Merc.'!AD117/1000000</f>
        <v>-2.8471674081312E-8</v>
      </c>
      <c r="I110" s="124">
        <f>'Cál. Riesgo de Merc.'!AE117/1000000</f>
        <v>2.1477825822676831E-9</v>
      </c>
      <c r="J110" s="124">
        <f>'Cál. Riesgo de Merc.'!AF117/1000000</f>
        <v>9.8725650344194204E-10</v>
      </c>
    </row>
    <row r="111" spans="1:10" x14ac:dyDescent="0.25">
      <c r="A111" s="124">
        <f>'Cál. Riesgo de Merc.'!W118/1000000</f>
        <v>-3.7243990909824395E-9</v>
      </c>
      <c r="B111" s="124">
        <f>'Cál. Riesgo de Merc.'!X118/1000000</f>
        <v>3.0008358962587844E-10</v>
      </c>
      <c r="C111" s="124">
        <f>'Cál. Riesgo de Merc.'!Y118/1000000</f>
        <v>3.3801434672478808E-10</v>
      </c>
      <c r="D111" s="124">
        <f>'Cál. Riesgo de Merc.'!Z118/1000000</f>
        <v>1.9043057979669416E-10</v>
      </c>
      <c r="E111" s="124">
        <f>'Cál. Riesgo de Merc.'!AA118/1000000</f>
        <v>-5.7971176843259581E-9</v>
      </c>
      <c r="F111" s="124">
        <f>'Cál. Riesgo de Merc.'!AB118/1000000</f>
        <v>1.2500162764231468E-8</v>
      </c>
      <c r="G111" s="124">
        <f>'Cál. Riesgo de Merc.'!AC118/1000000</f>
        <v>-9.1491946535879767E-9</v>
      </c>
      <c r="H111" s="124">
        <f>'Cál. Riesgo de Merc.'!AD118/1000000</f>
        <v>-3.6166404701885503E-9</v>
      </c>
      <c r="I111" s="124">
        <f>'Cál. Riesgo de Merc.'!AE118/1000000</f>
        <v>-6.0634106946147575E-10</v>
      </c>
      <c r="J111" s="124">
        <f>'Cál. Riesgo de Merc.'!AF118/1000000</f>
        <v>-4.2236955219720851E-9</v>
      </c>
    </row>
    <row r="112" spans="1:10" x14ac:dyDescent="0.25">
      <c r="A112" s="124">
        <f>'Cál. Riesgo de Merc.'!W119/1000000</f>
        <v>3.7243990909824941E-9</v>
      </c>
      <c r="B112" s="124">
        <f>'Cál. Riesgo de Merc.'!X119/1000000</f>
        <v>1.0386040219909957E-10</v>
      </c>
      <c r="C112" s="124">
        <f>'Cál. Riesgo de Merc.'!Y119/1000000</f>
        <v>1.5844058135502943E-10</v>
      </c>
      <c r="D112" s="124">
        <f>'Cál. Riesgo de Merc.'!Z119/1000000</f>
        <v>4.4302065609347285E-11</v>
      </c>
      <c r="E112" s="124">
        <f>'Cál. Riesgo de Merc.'!AA119/1000000</f>
        <v>1.1621151801772968E-9</v>
      </c>
      <c r="F112" s="124">
        <f>'Cál. Riesgo de Merc.'!AB119/1000000</f>
        <v>2.4813908513854759E-9</v>
      </c>
      <c r="G112" s="124">
        <f>'Cál. Riesgo de Merc.'!AC119/1000000</f>
        <v>1.6408754666392225E-8</v>
      </c>
      <c r="H112" s="124">
        <f>'Cál. Riesgo de Merc.'!AD119/1000000</f>
        <v>3.6166404701885147E-9</v>
      </c>
      <c r="I112" s="124">
        <f>'Cál. Riesgo de Merc.'!AE119/1000000</f>
        <v>-5.9311727622316619E-9</v>
      </c>
      <c r="J112" s="124">
        <f>'Cál. Riesgo de Merc.'!AF119/1000000</f>
        <v>-5.3482019975269972E-9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8"/>
  <sheetViews>
    <sheetView topLeftCell="A4" workbookViewId="0">
      <selection activeCell="O14" sqref="O14"/>
    </sheetView>
  </sheetViews>
  <sheetFormatPr baseColWidth="10" defaultRowHeight="15" x14ac:dyDescent="0.25"/>
  <sheetData>
    <row r="1" spans="1:12" x14ac:dyDescent="0.25">
      <c r="A1" s="16" t="s">
        <v>1738</v>
      </c>
      <c r="B1" s="16" t="s">
        <v>1770</v>
      </c>
      <c r="C1" s="16" t="s">
        <v>1771</v>
      </c>
      <c r="D1" s="16" t="s">
        <v>1772</v>
      </c>
      <c r="E1" s="16" t="s">
        <v>1773</v>
      </c>
      <c r="F1" s="16" t="s">
        <v>1774</v>
      </c>
      <c r="G1" s="16" t="s">
        <v>1775</v>
      </c>
      <c r="H1" s="16" t="s">
        <v>1776</v>
      </c>
      <c r="I1" s="16"/>
      <c r="K1" s="16" t="s">
        <v>1738</v>
      </c>
      <c r="L1" s="16" t="s">
        <v>1772</v>
      </c>
    </row>
    <row r="2" spans="1:12" x14ac:dyDescent="0.25">
      <c r="A2" s="17">
        <v>41311</v>
      </c>
      <c r="B2" s="16" t="s">
        <v>1777</v>
      </c>
      <c r="C2" s="121">
        <v>15171.53</v>
      </c>
      <c r="D2" s="121">
        <v>15194.72</v>
      </c>
      <c r="E2" s="121">
        <v>-0.1526188</v>
      </c>
      <c r="F2" s="121">
        <v>-23.190000000000499</v>
      </c>
      <c r="G2" s="121">
        <v>8.8334120030358463</v>
      </c>
      <c r="H2" s="121">
        <v>3.0965952334</v>
      </c>
      <c r="I2" s="16"/>
      <c r="K2" s="17">
        <v>41311</v>
      </c>
      <c r="L2" s="121">
        <v>15194.72</v>
      </c>
    </row>
    <row r="3" spans="1:12" x14ac:dyDescent="0.25">
      <c r="A3" s="17">
        <v>41312</v>
      </c>
      <c r="B3" s="16" t="s">
        <v>1777</v>
      </c>
      <c r="C3" s="121">
        <v>15042.55</v>
      </c>
      <c r="D3" s="121">
        <v>15171.53</v>
      </c>
      <c r="E3" s="121">
        <v>-0.85014497</v>
      </c>
      <c r="F3" s="121">
        <v>-128.98000000000101</v>
      </c>
      <c r="G3" s="121">
        <v>7.3009330888085699</v>
      </c>
      <c r="H3" s="121">
        <v>2.2201247090999998</v>
      </c>
      <c r="I3" s="16"/>
      <c r="K3" s="17">
        <v>41312</v>
      </c>
      <c r="L3" s="121">
        <v>15171.53</v>
      </c>
    </row>
    <row r="4" spans="1:12" x14ac:dyDescent="0.25">
      <c r="A4" s="17">
        <v>41313</v>
      </c>
      <c r="B4" s="16" t="s">
        <v>1777</v>
      </c>
      <c r="C4" s="121">
        <v>15023.23</v>
      </c>
      <c r="D4" s="121">
        <v>15042.55</v>
      </c>
      <c r="E4" s="121">
        <v>-0.12843567</v>
      </c>
      <c r="F4" s="121">
        <v>-19.319999999997901</v>
      </c>
      <c r="G4" s="121">
        <v>6.9042295655441066</v>
      </c>
      <c r="H4" s="121">
        <v>2.0888376061999998</v>
      </c>
      <c r="I4" s="16"/>
      <c r="K4" s="17">
        <v>41313</v>
      </c>
      <c r="L4" s="121">
        <v>15042.55</v>
      </c>
    </row>
    <row r="5" spans="1:12" x14ac:dyDescent="0.25">
      <c r="A5" s="17">
        <v>41316</v>
      </c>
      <c r="B5" s="16" t="s">
        <v>1777</v>
      </c>
      <c r="C5" s="121">
        <v>14891.01</v>
      </c>
      <c r="D5" s="121">
        <v>15023.23</v>
      </c>
      <c r="E5" s="121">
        <v>-0.88010367</v>
      </c>
      <c r="F5" s="121">
        <v>-132.22000000000301</v>
      </c>
      <c r="G5" s="121">
        <v>5.7226958949859297</v>
      </c>
      <c r="H5" s="121">
        <v>1.1903499902000001</v>
      </c>
      <c r="I5" s="16"/>
      <c r="K5" s="17">
        <v>41316</v>
      </c>
      <c r="L5" s="121">
        <v>15023.23</v>
      </c>
    </row>
    <row r="6" spans="1:12" x14ac:dyDescent="0.25">
      <c r="A6" s="17">
        <v>41317</v>
      </c>
      <c r="B6" s="16" t="s">
        <v>1777</v>
      </c>
      <c r="C6" s="121">
        <v>14928.81</v>
      </c>
      <c r="D6" s="121">
        <v>14891.01</v>
      </c>
      <c r="E6" s="121">
        <v>0.25384443000000001</v>
      </c>
      <c r="F6" s="121">
        <v>37.800000000002903</v>
      </c>
      <c r="G6" s="121">
        <v>5.9910670736252891</v>
      </c>
      <c r="H6" s="121">
        <v>1.447216061</v>
      </c>
      <c r="I6" s="16"/>
      <c r="K6" s="17">
        <v>41317</v>
      </c>
      <c r="L6" s="121">
        <v>14891.01</v>
      </c>
    </row>
    <row r="7" spans="1:12" x14ac:dyDescent="0.25">
      <c r="A7" s="17">
        <v>41318</v>
      </c>
      <c r="B7" s="16" t="s">
        <v>1777</v>
      </c>
      <c r="C7" s="121">
        <v>15059.04</v>
      </c>
      <c r="D7" s="121">
        <v>14928.81</v>
      </c>
      <c r="E7" s="121">
        <v>0.87234012000000005</v>
      </c>
      <c r="F7" s="121">
        <v>130.22999999999999</v>
      </c>
      <c r="G7" s="121">
        <v>6.3571894203869883</v>
      </c>
      <c r="H7" s="121">
        <v>2.3321808336999998</v>
      </c>
      <c r="I7" s="16"/>
      <c r="K7" s="17">
        <v>41318</v>
      </c>
      <c r="L7" s="121">
        <v>14928.81</v>
      </c>
    </row>
    <row r="8" spans="1:12" x14ac:dyDescent="0.25">
      <c r="A8" s="17">
        <v>41319</v>
      </c>
      <c r="B8" s="16" t="s">
        <v>1777</v>
      </c>
      <c r="C8" s="121">
        <v>15037.15</v>
      </c>
      <c r="D8" s="121">
        <v>15059.04</v>
      </c>
      <c r="E8" s="121">
        <v>-0.14536119</v>
      </c>
      <c r="F8" s="121">
        <v>-21.890000000001201</v>
      </c>
      <c r="G8" s="121">
        <v>5.7423939299112936</v>
      </c>
      <c r="H8" s="121">
        <v>2.1834295561000001</v>
      </c>
      <c r="I8" s="16"/>
      <c r="K8" s="17">
        <v>41319</v>
      </c>
      <c r="L8" s="121">
        <v>15059.04</v>
      </c>
    </row>
    <row r="9" spans="1:12" x14ac:dyDescent="0.25">
      <c r="A9" s="17">
        <v>41320</v>
      </c>
      <c r="B9" s="16" t="s">
        <v>1777</v>
      </c>
      <c r="C9" s="121">
        <v>14960.9</v>
      </c>
      <c r="D9" s="121">
        <v>15037.15</v>
      </c>
      <c r="E9" s="121">
        <v>-0.50707747000000003</v>
      </c>
      <c r="F9" s="121">
        <v>-76.25</v>
      </c>
      <c r="G9" s="121">
        <v>4.7999114578079594</v>
      </c>
      <c r="H9" s="121">
        <v>1.6652804053000001</v>
      </c>
      <c r="I9" s="16"/>
      <c r="K9" s="17">
        <v>41320</v>
      </c>
      <c r="L9" s="121">
        <v>15037.15</v>
      </c>
    </row>
    <row r="10" spans="1:12" x14ac:dyDescent="0.25">
      <c r="A10" s="17">
        <v>41323</v>
      </c>
      <c r="B10" s="16" t="s">
        <v>1777</v>
      </c>
      <c r="C10" s="121">
        <v>14973.92</v>
      </c>
      <c r="D10" s="121">
        <v>14960.9</v>
      </c>
      <c r="E10" s="121">
        <v>8.7026839999999994E-2</v>
      </c>
      <c r="F10" s="121">
        <v>13.0200000000023</v>
      </c>
      <c r="G10" s="121">
        <v>2.7456862568848051</v>
      </c>
      <c r="H10" s="121">
        <v>1.7537564964000001</v>
      </c>
      <c r="I10" s="16"/>
      <c r="K10" s="17">
        <v>41323</v>
      </c>
      <c r="L10" s="121">
        <v>14960.9</v>
      </c>
    </row>
    <row r="11" spans="1:12" x14ac:dyDescent="0.25">
      <c r="A11" s="17">
        <v>41324</v>
      </c>
      <c r="B11" s="16" t="s">
        <v>1777</v>
      </c>
      <c r="C11" s="121">
        <v>14876.13</v>
      </c>
      <c r="D11" s="121">
        <v>14973.92</v>
      </c>
      <c r="E11" s="121">
        <v>-0.6530688</v>
      </c>
      <c r="F11" s="121">
        <v>-97.790000000000902</v>
      </c>
      <c r="G11" s="121">
        <v>2.074686234241363</v>
      </c>
      <c r="H11" s="121">
        <v>1.0892344574999999</v>
      </c>
      <c r="I11" s="16"/>
      <c r="K11" s="17">
        <v>41324</v>
      </c>
      <c r="L11" s="121">
        <v>14973.92</v>
      </c>
    </row>
    <row r="12" spans="1:12" x14ac:dyDescent="0.25">
      <c r="A12" s="17">
        <v>41325</v>
      </c>
      <c r="B12" s="16" t="s">
        <v>1777</v>
      </c>
      <c r="C12" s="121">
        <v>14814.17</v>
      </c>
      <c r="D12" s="121">
        <v>14876.13</v>
      </c>
      <c r="E12" s="121">
        <v>-0.41650617000000001</v>
      </c>
      <c r="F12" s="121">
        <v>-61.960000000000903</v>
      </c>
      <c r="G12" s="121">
        <v>1.142637884972908</v>
      </c>
      <c r="H12" s="121">
        <v>0.66819155409999997</v>
      </c>
      <c r="I12" s="16"/>
      <c r="K12" s="17">
        <v>41325</v>
      </c>
      <c r="L12" s="121">
        <v>14876.13</v>
      </c>
    </row>
    <row r="13" spans="1:12" x14ac:dyDescent="0.25">
      <c r="A13" s="17">
        <v>41326</v>
      </c>
      <c r="B13" s="16" t="s">
        <v>1777</v>
      </c>
      <c r="C13" s="121">
        <v>14746.04</v>
      </c>
      <c r="D13" s="121">
        <v>14814.17</v>
      </c>
      <c r="E13" s="121">
        <v>-0.45989751000000001</v>
      </c>
      <c r="F13" s="121">
        <v>-68.130000000001004</v>
      </c>
      <c r="G13" s="121">
        <v>1.2018458683459965</v>
      </c>
      <c r="H13" s="121">
        <v>0.2052210407</v>
      </c>
      <c r="I13" s="16"/>
      <c r="K13" s="17">
        <v>41326</v>
      </c>
      <c r="L13" s="121">
        <v>14814.17</v>
      </c>
    </row>
    <row r="14" spans="1:12" x14ac:dyDescent="0.25">
      <c r="A14" s="17">
        <v>41327</v>
      </c>
      <c r="B14" s="16" t="s">
        <v>1777</v>
      </c>
      <c r="C14" s="121">
        <v>14859.26</v>
      </c>
      <c r="D14" s="121">
        <v>14746.04</v>
      </c>
      <c r="E14" s="121">
        <v>0.76779934999999999</v>
      </c>
      <c r="F14" s="121">
        <v>113.22000000000099</v>
      </c>
      <c r="G14" s="121">
        <v>2.0129685123969843</v>
      </c>
      <c r="H14" s="121">
        <v>0.97459608149999999</v>
      </c>
      <c r="I14" s="16"/>
      <c r="K14" s="17">
        <v>41327</v>
      </c>
      <c r="L14" s="121">
        <v>14746.04</v>
      </c>
    </row>
    <row r="15" spans="1:12" x14ac:dyDescent="0.25">
      <c r="A15" s="17">
        <v>41330</v>
      </c>
      <c r="B15" s="16" t="s">
        <v>1777</v>
      </c>
      <c r="C15" s="121">
        <v>14828.5</v>
      </c>
      <c r="D15" s="121">
        <v>14859.26</v>
      </c>
      <c r="E15" s="121">
        <v>-0.20700895999999999</v>
      </c>
      <c r="F15" s="121">
        <v>-30.760000000000201</v>
      </c>
      <c r="G15" s="121">
        <v>-0.84122961288726206</v>
      </c>
      <c r="H15" s="121">
        <v>0.76556961749999997</v>
      </c>
      <c r="I15" s="16"/>
      <c r="K15" s="17">
        <v>41330</v>
      </c>
      <c r="L15" s="121">
        <v>14859.26</v>
      </c>
    </row>
    <row r="16" spans="1:12" x14ac:dyDescent="0.25">
      <c r="A16" s="17">
        <v>41331</v>
      </c>
      <c r="B16" s="16" t="s">
        <v>1777</v>
      </c>
      <c r="C16" s="121">
        <v>14767.44</v>
      </c>
      <c r="D16" s="121">
        <v>14828.5</v>
      </c>
      <c r="E16" s="121">
        <v>-0.41177461999999998</v>
      </c>
      <c r="F16" s="121">
        <v>-61.060000000001303</v>
      </c>
      <c r="G16" s="121">
        <v>-1.2495402660104404</v>
      </c>
      <c r="H16" s="121">
        <v>0.3506425729</v>
      </c>
      <c r="I16" s="16"/>
      <c r="K16" s="17">
        <v>41331</v>
      </c>
      <c r="L16" s="121">
        <v>14828.5</v>
      </c>
    </row>
    <row r="17" spans="1:12" x14ac:dyDescent="0.25">
      <c r="A17" s="17">
        <v>41332</v>
      </c>
      <c r="B17" s="16" t="s">
        <v>1777</v>
      </c>
      <c r="C17" s="121">
        <v>14840.64</v>
      </c>
      <c r="D17" s="121">
        <v>14767.44</v>
      </c>
      <c r="E17" s="121">
        <v>0.49568509999999999</v>
      </c>
      <c r="F17" s="121">
        <v>73.200000000000699</v>
      </c>
      <c r="G17" s="121">
        <v>0.27202004272863789</v>
      </c>
      <c r="H17" s="121">
        <v>0.84806575770000003</v>
      </c>
      <c r="I17" s="16"/>
      <c r="K17" s="17">
        <v>41332</v>
      </c>
      <c r="L17" s="121">
        <v>14767.44</v>
      </c>
    </row>
    <row r="18" spans="1:12" x14ac:dyDescent="0.25">
      <c r="A18" s="17">
        <v>41333</v>
      </c>
      <c r="B18" s="16" t="s">
        <v>1777</v>
      </c>
      <c r="C18" s="121">
        <v>14838.13</v>
      </c>
      <c r="D18" s="121">
        <v>14840.64</v>
      </c>
      <c r="E18" s="121">
        <v>-1.6913009999999999E-2</v>
      </c>
      <c r="F18" s="121">
        <v>-2.5100000000002201</v>
      </c>
      <c r="G18" s="121">
        <v>0.7546003938344592</v>
      </c>
      <c r="H18" s="121">
        <v>0.83100930689999997</v>
      </c>
      <c r="I18" s="16"/>
      <c r="K18" s="17">
        <v>41333</v>
      </c>
      <c r="L18" s="121">
        <v>14840.64</v>
      </c>
    </row>
    <row r="19" spans="1:12" x14ac:dyDescent="0.25">
      <c r="A19" s="17">
        <v>41334</v>
      </c>
      <c r="B19" s="16" t="s">
        <v>1777</v>
      </c>
      <c r="C19" s="121">
        <v>14785.82</v>
      </c>
      <c r="D19" s="121">
        <v>14838.13</v>
      </c>
      <c r="E19" s="121">
        <v>-0.35253768000000002</v>
      </c>
      <c r="F19" s="121">
        <v>-52.3099999999977</v>
      </c>
      <c r="G19" s="121">
        <v>-2.5308278190661171</v>
      </c>
      <c r="H19" s="121">
        <v>0.47554200099999999</v>
      </c>
      <c r="I19" s="16"/>
      <c r="K19" s="17">
        <v>41334</v>
      </c>
      <c r="L19" s="121">
        <v>14838.13</v>
      </c>
    </row>
    <row r="20" spans="1:12" x14ac:dyDescent="0.25">
      <c r="A20" s="17">
        <v>41337</v>
      </c>
      <c r="B20" s="16" t="s">
        <v>1777</v>
      </c>
      <c r="C20" s="121">
        <v>14728.52</v>
      </c>
      <c r="D20" s="121">
        <v>14785.82</v>
      </c>
      <c r="E20" s="121">
        <v>-0.38753346</v>
      </c>
      <c r="F20" s="121">
        <v>-57.300000000001098</v>
      </c>
      <c r="G20" s="121">
        <v>-3.1627476402999122</v>
      </c>
      <c r="H20" s="121">
        <v>8.6165655499999994E-2</v>
      </c>
      <c r="I20" s="16"/>
      <c r="K20" s="17">
        <v>41337</v>
      </c>
      <c r="L20" s="121">
        <v>14785.82</v>
      </c>
    </row>
    <row r="21" spans="1:12" x14ac:dyDescent="0.25">
      <c r="A21" s="17">
        <v>41338</v>
      </c>
      <c r="B21" s="16" t="s">
        <v>1777</v>
      </c>
      <c r="C21" s="121">
        <v>14641.61</v>
      </c>
      <c r="D21" s="121">
        <v>14728.52</v>
      </c>
      <c r="E21" s="121">
        <v>-0.59007964999999996</v>
      </c>
      <c r="F21" s="121">
        <v>-86.909999999999897</v>
      </c>
      <c r="G21" s="121">
        <v>-3.3721012343120638</v>
      </c>
      <c r="H21" s="121">
        <v>-0.50442244540000003</v>
      </c>
      <c r="I21" s="16"/>
      <c r="K21" s="17">
        <v>41338</v>
      </c>
      <c r="L21" s="121">
        <v>14728.52</v>
      </c>
    </row>
    <row r="22" spans="1:12" x14ac:dyDescent="0.25">
      <c r="A22" s="17">
        <v>41339</v>
      </c>
      <c r="B22" s="16" t="s">
        <v>1777</v>
      </c>
      <c r="C22" s="121">
        <v>14537.76</v>
      </c>
      <c r="D22" s="121">
        <v>14641.61</v>
      </c>
      <c r="E22" s="121">
        <v>-0.70927991999999995</v>
      </c>
      <c r="F22" s="121">
        <v>-103.850000000002</v>
      </c>
      <c r="G22" s="121">
        <v>-1.7730201747682584</v>
      </c>
      <c r="H22" s="121">
        <v>-1.2101246003999999</v>
      </c>
      <c r="I22" s="16"/>
      <c r="K22" s="17">
        <v>41339</v>
      </c>
      <c r="L22" s="121">
        <v>14641.61</v>
      </c>
    </row>
    <row r="23" spans="1:12" x14ac:dyDescent="0.25">
      <c r="A23" s="17">
        <v>41340</v>
      </c>
      <c r="B23" s="16" t="s">
        <v>1777</v>
      </c>
      <c r="C23" s="121">
        <v>14466.61</v>
      </c>
      <c r="D23" s="121">
        <v>14537.76</v>
      </c>
      <c r="E23" s="121">
        <v>-0.48941515000000002</v>
      </c>
      <c r="F23" s="121">
        <v>-71.149999999999594</v>
      </c>
      <c r="G23" s="121">
        <v>-2.4349104544550193</v>
      </c>
      <c r="H23" s="121">
        <v>-1.6936172179</v>
      </c>
      <c r="I23" s="16"/>
      <c r="K23" s="17">
        <v>41340</v>
      </c>
      <c r="L23" s="121">
        <v>14537.76</v>
      </c>
    </row>
    <row r="24" spans="1:12" x14ac:dyDescent="0.25">
      <c r="A24" s="17">
        <v>41341</v>
      </c>
      <c r="B24" s="16" t="s">
        <v>1777</v>
      </c>
      <c r="C24" s="121">
        <v>14486.6</v>
      </c>
      <c r="D24" s="121">
        <v>14466.61</v>
      </c>
      <c r="E24" s="121">
        <v>0.13818026</v>
      </c>
      <c r="F24" s="121">
        <v>19.990000000001601</v>
      </c>
      <c r="G24" s="121">
        <v>-3.2491601605545983</v>
      </c>
      <c r="H24" s="121">
        <v>-1.5577771978999999</v>
      </c>
      <c r="I24" s="16"/>
      <c r="K24" s="17">
        <v>41341</v>
      </c>
      <c r="L24" s="121">
        <v>14466.61</v>
      </c>
    </row>
    <row r="25" spans="1:12" x14ac:dyDescent="0.25">
      <c r="A25" s="17">
        <v>41344</v>
      </c>
      <c r="B25" s="16" t="s">
        <v>1777</v>
      </c>
      <c r="C25" s="121">
        <v>14463.27</v>
      </c>
      <c r="D25" s="121">
        <v>14486.6</v>
      </c>
      <c r="E25" s="121">
        <v>-0.16104536999999999</v>
      </c>
      <c r="F25" s="121">
        <v>-23.329999999999899</v>
      </c>
      <c r="G25" s="121">
        <v>-3.8361115488260378</v>
      </c>
      <c r="H25" s="121">
        <v>-1.7163138495000001</v>
      </c>
      <c r="I25" s="16"/>
      <c r="K25" s="17">
        <v>41344</v>
      </c>
      <c r="L25" s="121">
        <v>14486.6</v>
      </c>
    </row>
    <row r="26" spans="1:12" x14ac:dyDescent="0.25">
      <c r="A26" s="17">
        <v>41345</v>
      </c>
      <c r="B26" s="16" t="s">
        <v>1777</v>
      </c>
      <c r="C26" s="121">
        <v>14483.05</v>
      </c>
      <c r="D26" s="121">
        <v>14463.27</v>
      </c>
      <c r="E26" s="121">
        <v>0.13676021999999999</v>
      </c>
      <c r="F26" s="121">
        <v>19.780000000000701</v>
      </c>
      <c r="G26" s="121">
        <v>-3.6389911104398598</v>
      </c>
      <c r="H26" s="121">
        <v>-1.5819008632</v>
      </c>
      <c r="I26" s="16"/>
      <c r="K26" s="17">
        <v>41345</v>
      </c>
      <c r="L26" s="121">
        <v>14463.27</v>
      </c>
    </row>
    <row r="27" spans="1:12" x14ac:dyDescent="0.25">
      <c r="A27" s="17">
        <v>41346</v>
      </c>
      <c r="B27" s="16" t="s">
        <v>1777</v>
      </c>
      <c r="C27" s="121">
        <v>14367.36</v>
      </c>
      <c r="D27" s="121">
        <v>14483.05</v>
      </c>
      <c r="E27" s="121">
        <v>-0.79879582999999998</v>
      </c>
      <c r="F27" s="121">
        <v>-115.69000000000101</v>
      </c>
      <c r="G27" s="121">
        <v>-6.0220394936947308</v>
      </c>
      <c r="H27" s="121">
        <v>-2.3680605388</v>
      </c>
      <c r="I27" s="16"/>
      <c r="K27" s="17">
        <v>41346</v>
      </c>
      <c r="L27" s="121">
        <v>14483.05</v>
      </c>
    </row>
    <row r="28" spans="1:12" x14ac:dyDescent="0.25">
      <c r="A28" s="17">
        <v>41347</v>
      </c>
      <c r="B28" s="16" t="s">
        <v>1777</v>
      </c>
      <c r="C28" s="121">
        <v>14289.63</v>
      </c>
      <c r="D28" s="121">
        <v>14367.36</v>
      </c>
      <c r="E28" s="121">
        <v>-0.54101796999999996</v>
      </c>
      <c r="F28" s="121">
        <v>-77.730000000001397</v>
      </c>
      <c r="G28" s="121">
        <v>-5.7993256138199829</v>
      </c>
      <c r="H28" s="121">
        <v>-2.8962668797000002</v>
      </c>
      <c r="I28" s="16"/>
      <c r="K28" s="17">
        <v>41347</v>
      </c>
      <c r="L28" s="121">
        <v>14367.36</v>
      </c>
    </row>
    <row r="29" spans="1:12" x14ac:dyDescent="0.25">
      <c r="A29" s="17">
        <v>41348</v>
      </c>
      <c r="B29" s="16" t="s">
        <v>1777</v>
      </c>
      <c r="C29" s="121">
        <v>14376.22</v>
      </c>
      <c r="D29" s="121">
        <v>14289.63</v>
      </c>
      <c r="E29" s="121">
        <v>0.6059639</v>
      </c>
      <c r="F29" s="121">
        <v>86.590000000001993</v>
      </c>
      <c r="G29" s="121">
        <v>-5.5090608299116823</v>
      </c>
      <c r="H29" s="121">
        <v>-2.3078533063000002</v>
      </c>
      <c r="I29" s="16"/>
      <c r="K29" s="17">
        <v>41348</v>
      </c>
      <c r="L29" s="121">
        <v>14289.63</v>
      </c>
    </row>
    <row r="30" spans="1:12" x14ac:dyDescent="0.25">
      <c r="A30" s="17">
        <v>41351</v>
      </c>
      <c r="B30" s="16" t="s">
        <v>1777</v>
      </c>
      <c r="C30" s="121">
        <v>14148.21</v>
      </c>
      <c r="D30" s="121">
        <v>14376.22</v>
      </c>
      <c r="E30" s="121">
        <v>-1.5860219099999999</v>
      </c>
      <c r="F30" s="121">
        <v>-228.01000000000201</v>
      </c>
      <c r="G30" s="121">
        <v>-4.99826087890749</v>
      </c>
      <c r="H30" s="121">
        <v>-3.8572721637999998</v>
      </c>
      <c r="I30" s="16"/>
      <c r="K30" s="17">
        <v>41351</v>
      </c>
      <c r="L30" s="121">
        <v>14376.22</v>
      </c>
    </row>
    <row r="31" spans="1:12" x14ac:dyDescent="0.25">
      <c r="A31" s="17">
        <v>41352</v>
      </c>
      <c r="B31" s="16" t="s">
        <v>1777</v>
      </c>
      <c r="C31" s="121">
        <v>13958.84</v>
      </c>
      <c r="D31" s="121">
        <v>14148.21</v>
      </c>
      <c r="E31" s="121">
        <v>-1.3384731999999999</v>
      </c>
      <c r="F31" s="121">
        <v>-189.370000000001</v>
      </c>
      <c r="G31" s="121">
        <v>-6.269833702420935</v>
      </c>
      <c r="H31" s="121">
        <v>-5.1441168156000003</v>
      </c>
      <c r="I31" s="16"/>
      <c r="K31" s="17">
        <v>41352</v>
      </c>
      <c r="L31" s="121">
        <v>14148.21</v>
      </c>
    </row>
    <row r="32" spans="1:12" x14ac:dyDescent="0.25">
      <c r="A32" s="17">
        <v>41353</v>
      </c>
      <c r="B32" s="16" t="s">
        <v>1777</v>
      </c>
      <c r="C32" s="121">
        <v>13946.6</v>
      </c>
      <c r="D32" s="121">
        <v>13958.84</v>
      </c>
      <c r="E32" s="121">
        <v>-8.7686360000000005E-2</v>
      </c>
      <c r="F32" s="121">
        <v>-12.239999999998</v>
      </c>
      <c r="G32" s="121">
        <v>-5.6670391303289103</v>
      </c>
      <c r="H32" s="121">
        <v>-5.2272924957000004</v>
      </c>
      <c r="I32" s="16"/>
      <c r="K32" s="17">
        <v>41353</v>
      </c>
      <c r="L32" s="121">
        <v>13958.84</v>
      </c>
    </row>
    <row r="33" spans="1:12" x14ac:dyDescent="0.25">
      <c r="A33" s="17">
        <v>41354</v>
      </c>
      <c r="B33" s="16" t="s">
        <v>1777</v>
      </c>
      <c r="C33" s="121">
        <v>13925.71</v>
      </c>
      <c r="D33" s="121">
        <v>13946.6</v>
      </c>
      <c r="E33" s="121">
        <v>-0.14978561000000001</v>
      </c>
      <c r="F33" s="121">
        <v>-20.8899999999994</v>
      </c>
      <c r="G33" s="121">
        <v>-6.1055582675487718</v>
      </c>
      <c r="H33" s="121">
        <v>-5.3692483744999997</v>
      </c>
      <c r="I33" s="16"/>
      <c r="K33" s="17">
        <v>41354</v>
      </c>
      <c r="L33" s="121">
        <v>13946.6</v>
      </c>
    </row>
    <row r="34" spans="1:12" x14ac:dyDescent="0.25">
      <c r="A34" s="17">
        <v>41355</v>
      </c>
      <c r="B34" s="16" t="s">
        <v>1777</v>
      </c>
      <c r="C34" s="121">
        <v>13983.96</v>
      </c>
      <c r="D34" s="121">
        <v>13925.71</v>
      </c>
      <c r="E34" s="121">
        <v>0.41829105999999999</v>
      </c>
      <c r="F34" s="121">
        <v>58.25</v>
      </c>
      <c r="G34" s="121">
        <v>-4.7033761433378789</v>
      </c>
      <c r="H34" s="121">
        <v>-4.9734164001999996</v>
      </c>
      <c r="I34" s="16"/>
      <c r="K34" s="17">
        <v>41355</v>
      </c>
      <c r="L34" s="121">
        <v>13925.71</v>
      </c>
    </row>
    <row r="35" spans="1:12" x14ac:dyDescent="0.25">
      <c r="A35" s="17">
        <v>41359</v>
      </c>
      <c r="B35" s="16" t="s">
        <v>1777</v>
      </c>
      <c r="C35" s="121">
        <v>14093.46</v>
      </c>
      <c r="D35" s="121">
        <v>13983.96</v>
      </c>
      <c r="E35" s="121">
        <v>0.78303999000000002</v>
      </c>
      <c r="F35" s="121">
        <v>109.499999999998</v>
      </c>
      <c r="G35" s="121">
        <v>-6.7246962678521482</v>
      </c>
      <c r="H35" s="121">
        <v>-4.2293202426000001</v>
      </c>
      <c r="I35" s="16"/>
      <c r="K35" s="17">
        <v>41359</v>
      </c>
      <c r="L35" s="121">
        <v>13983.96</v>
      </c>
    </row>
    <row r="36" spans="1:12" x14ac:dyDescent="0.25">
      <c r="A36" s="17">
        <v>41360</v>
      </c>
      <c r="B36" s="16" t="s">
        <v>1777</v>
      </c>
      <c r="C36" s="121">
        <v>14135.35</v>
      </c>
      <c r="D36" s="121">
        <v>14093.46</v>
      </c>
      <c r="E36" s="121">
        <v>0.29723006000000002</v>
      </c>
      <c r="F36" s="121">
        <v>41.890000000001201</v>
      </c>
      <c r="G36" s="121">
        <v>-5.4870954800748883</v>
      </c>
      <c r="H36" s="121">
        <v>-3.9446609911000001</v>
      </c>
      <c r="I36" s="16"/>
      <c r="K36" s="17">
        <v>41360</v>
      </c>
      <c r="L36" s="121">
        <v>14093.46</v>
      </c>
    </row>
    <row r="37" spans="1:12" x14ac:dyDescent="0.25">
      <c r="A37" s="17">
        <v>41365</v>
      </c>
      <c r="B37" s="16" t="s">
        <v>1777</v>
      </c>
      <c r="C37" s="121">
        <v>14043.33</v>
      </c>
      <c r="D37" s="121">
        <v>14135.35</v>
      </c>
      <c r="E37" s="121">
        <v>-0.65099200999999995</v>
      </c>
      <c r="F37" s="121">
        <v>-92.020000000000394</v>
      </c>
      <c r="G37" s="121">
        <v>-6.6159914777374489</v>
      </c>
      <c r="H37" s="121">
        <v>-4.5699735794</v>
      </c>
      <c r="I37" s="16"/>
      <c r="K37" s="17">
        <v>41365</v>
      </c>
      <c r="L37" s="121">
        <v>14135.35</v>
      </c>
    </row>
    <row r="38" spans="1:12" x14ac:dyDescent="0.25">
      <c r="A38" s="17">
        <v>41366</v>
      </c>
      <c r="B38" s="16" t="s">
        <v>1777</v>
      </c>
      <c r="C38" s="121">
        <v>14023.64</v>
      </c>
      <c r="D38" s="121">
        <v>14043.33</v>
      </c>
      <c r="E38" s="121">
        <v>-0.14020890999999999</v>
      </c>
      <c r="F38" s="121">
        <v>-19.690000000000499</v>
      </c>
      <c r="G38" s="121">
        <v>-6.7497145699331966</v>
      </c>
      <c r="H38" s="121">
        <v>-4.7037749798000004</v>
      </c>
      <c r="I38" s="16"/>
      <c r="K38" s="17">
        <v>41366</v>
      </c>
      <c r="L38" s="121">
        <v>14043.33</v>
      </c>
    </row>
    <row r="39" spans="1:12" x14ac:dyDescent="0.25">
      <c r="A39" s="17">
        <v>41367</v>
      </c>
      <c r="B39" s="16" t="s">
        <v>1777</v>
      </c>
      <c r="C39" s="121">
        <v>13718.9</v>
      </c>
      <c r="D39" s="121">
        <v>14023.64</v>
      </c>
      <c r="E39" s="121">
        <v>-2.17304494</v>
      </c>
      <c r="F39" s="121">
        <v>-304.73999999999802</v>
      </c>
      <c r="G39" s="121">
        <v>-8.5621850324557052</v>
      </c>
      <c r="H39" s="121">
        <v>-6.7746047795999997</v>
      </c>
      <c r="I39" s="16"/>
      <c r="K39" s="17">
        <v>41367</v>
      </c>
      <c r="L39" s="121">
        <v>14023.64</v>
      </c>
    </row>
    <row r="40" spans="1:12" x14ac:dyDescent="0.25">
      <c r="A40" s="17">
        <v>41368</v>
      </c>
      <c r="B40" s="16" t="s">
        <v>1777</v>
      </c>
      <c r="C40" s="121">
        <v>13805.18</v>
      </c>
      <c r="D40" s="121">
        <v>13718.9</v>
      </c>
      <c r="E40" s="121">
        <v>0.62891339000000002</v>
      </c>
      <c r="F40" s="121">
        <v>86.279999999998793</v>
      </c>
      <c r="G40" s="121">
        <v>-7.6559911115451573</v>
      </c>
      <c r="H40" s="121">
        <v>-6.1882977798000001</v>
      </c>
      <c r="I40" s="16"/>
      <c r="K40" s="17">
        <v>41368</v>
      </c>
      <c r="L40" s="121">
        <v>13718.9</v>
      </c>
    </row>
    <row r="41" spans="1:12" x14ac:dyDescent="0.25">
      <c r="A41" s="17">
        <v>41369</v>
      </c>
      <c r="B41" s="16" t="s">
        <v>1777</v>
      </c>
      <c r="C41" s="121">
        <v>13742.97</v>
      </c>
      <c r="D41" s="121">
        <v>13805.18</v>
      </c>
      <c r="E41" s="121">
        <v>-0.45062795</v>
      </c>
      <c r="F41" s="121">
        <v>-62.209999999999098</v>
      </c>
      <c r="G41" s="121">
        <v>-8.0721190282366351</v>
      </c>
      <c r="H41" s="121">
        <v>-6.6110395328999996</v>
      </c>
      <c r="I41" s="16"/>
      <c r="K41" s="17">
        <v>41369</v>
      </c>
      <c r="L41" s="121">
        <v>13805.18</v>
      </c>
    </row>
    <row r="42" spans="1:12" x14ac:dyDescent="0.25">
      <c r="A42" s="17">
        <v>41372</v>
      </c>
      <c r="B42" s="16" t="s">
        <v>1777</v>
      </c>
      <c r="C42" s="121">
        <v>13651.26</v>
      </c>
      <c r="D42" s="121">
        <v>13742.97</v>
      </c>
      <c r="E42" s="121">
        <v>-0.667323</v>
      </c>
      <c r="F42" s="121">
        <v>-91.710000000000903</v>
      </c>
      <c r="G42" s="121">
        <v>-8.6855749234267083</v>
      </c>
      <c r="H42" s="121">
        <v>-7.2342455475999996</v>
      </c>
      <c r="I42" s="16"/>
      <c r="K42" s="17">
        <v>41372</v>
      </c>
      <c r="L42" s="121">
        <v>13742.97</v>
      </c>
    </row>
    <row r="43" spans="1:12" x14ac:dyDescent="0.25">
      <c r="A43" s="17">
        <v>41373</v>
      </c>
      <c r="B43" s="16" t="s">
        <v>1777</v>
      </c>
      <c r="C43" s="121">
        <v>13702.56</v>
      </c>
      <c r="D43" s="121">
        <v>13651.26</v>
      </c>
      <c r="E43" s="121">
        <v>0.37578948000000001</v>
      </c>
      <c r="F43" s="121">
        <v>51.299999999999301</v>
      </c>
      <c r="G43" s="121">
        <v>-8.0385467972857061</v>
      </c>
      <c r="H43" s="121">
        <v>-6.8856415943</v>
      </c>
      <c r="I43" s="16"/>
      <c r="K43" s="17">
        <v>41373</v>
      </c>
      <c r="L43" s="121">
        <v>13651.26</v>
      </c>
    </row>
    <row r="44" spans="1:12" x14ac:dyDescent="0.25">
      <c r="A44" s="17">
        <v>41374</v>
      </c>
      <c r="B44" s="16" t="s">
        <v>1777</v>
      </c>
      <c r="C44" s="121">
        <v>13731.01</v>
      </c>
      <c r="D44" s="121">
        <v>13702.56</v>
      </c>
      <c r="E44" s="121">
        <v>0.20762543</v>
      </c>
      <c r="F44" s="121">
        <v>28.449999999998902</v>
      </c>
      <c r="G44" s="121">
        <v>-7.6277206781631302</v>
      </c>
      <c r="H44" s="121">
        <v>-6.6923125013</v>
      </c>
      <c r="I44" s="16"/>
      <c r="K44" s="17">
        <v>41374</v>
      </c>
      <c r="L44" s="121">
        <v>13702.56</v>
      </c>
    </row>
    <row r="45" spans="1:12" x14ac:dyDescent="0.25">
      <c r="A45" s="17">
        <v>41375</v>
      </c>
      <c r="B45" s="16" t="s">
        <v>1777</v>
      </c>
      <c r="C45" s="121">
        <v>13839.23</v>
      </c>
      <c r="D45" s="121">
        <v>13731.01</v>
      </c>
      <c r="E45" s="121">
        <v>0.78814304000000002</v>
      </c>
      <c r="F45" s="121">
        <v>108.220000000003</v>
      </c>
      <c r="G45" s="121">
        <v>-8.4355771393788697</v>
      </c>
      <c r="H45" s="121">
        <v>-5.9569144539999996</v>
      </c>
      <c r="I45" s="16"/>
      <c r="K45" s="17">
        <v>41375</v>
      </c>
      <c r="L45" s="121">
        <v>13731.01</v>
      </c>
    </row>
    <row r="46" spans="1:12" x14ac:dyDescent="0.25">
      <c r="A46" s="17">
        <v>41376</v>
      </c>
      <c r="B46" s="16" t="s">
        <v>1777</v>
      </c>
      <c r="C46" s="121">
        <v>13661.23</v>
      </c>
      <c r="D46" s="121">
        <v>13839.23</v>
      </c>
      <c r="E46" s="121">
        <v>-1.28619872</v>
      </c>
      <c r="F46" s="121">
        <v>-178.00000000000199</v>
      </c>
      <c r="G46" s="121">
        <v>-9.6179419357485081</v>
      </c>
      <c r="H46" s="121">
        <v>-7.1664954225999997</v>
      </c>
      <c r="I46" s="16"/>
      <c r="K46" s="17">
        <v>41376</v>
      </c>
      <c r="L46" s="121">
        <v>13839.23</v>
      </c>
    </row>
    <row r="47" spans="1:12" x14ac:dyDescent="0.25">
      <c r="A47" s="17">
        <v>41379</v>
      </c>
      <c r="B47" s="16" t="s">
        <v>1777</v>
      </c>
      <c r="C47" s="121">
        <v>13231.67</v>
      </c>
      <c r="D47" s="121">
        <v>13661.23</v>
      </c>
      <c r="E47" s="121">
        <v>-3.1443727899999998</v>
      </c>
      <c r="F47" s="121">
        <v>-429.55999999999898</v>
      </c>
      <c r="G47" s="121">
        <v>-12.216198213762075</v>
      </c>
      <c r="H47" s="121">
        <v>-10.085526888</v>
      </c>
      <c r="I47" s="16"/>
      <c r="K47" s="17">
        <v>41379</v>
      </c>
      <c r="L47" s="121">
        <v>13661.23</v>
      </c>
    </row>
    <row r="48" spans="1:12" x14ac:dyDescent="0.25">
      <c r="A48" s="17">
        <v>41380</v>
      </c>
      <c r="B48" s="16" t="s">
        <v>1777</v>
      </c>
      <c r="C48" s="121">
        <v>13387.2</v>
      </c>
      <c r="D48" s="121">
        <v>13231.67</v>
      </c>
      <c r="E48" s="121">
        <v>1.17543741</v>
      </c>
      <c r="F48" s="121">
        <v>155.530000000001</v>
      </c>
      <c r="G48" s="121">
        <v>-11.568984673595539</v>
      </c>
      <c r="H48" s="121">
        <v>-9.0286385282000001</v>
      </c>
      <c r="I48" s="16"/>
      <c r="K48" s="17">
        <v>41380</v>
      </c>
      <c r="L48" s="121">
        <v>13231.67</v>
      </c>
    </row>
    <row r="49" spans="1:12" x14ac:dyDescent="0.25">
      <c r="A49" s="17">
        <v>41381</v>
      </c>
      <c r="B49" s="16" t="s">
        <v>1777</v>
      </c>
      <c r="C49" s="121">
        <v>13296.38</v>
      </c>
      <c r="D49" s="121">
        <v>13387.2</v>
      </c>
      <c r="E49" s="121">
        <v>-0.67840922000000004</v>
      </c>
      <c r="F49" s="121">
        <v>-90.8200000000015</v>
      </c>
      <c r="G49" s="121">
        <v>-12.41237205760488</v>
      </c>
      <c r="H49" s="121">
        <v>-9.6457966381000002</v>
      </c>
      <c r="I49" s="16"/>
      <c r="K49" s="17">
        <v>41381</v>
      </c>
      <c r="L49" s="121">
        <v>13387.2</v>
      </c>
    </row>
    <row r="50" spans="1:12" x14ac:dyDescent="0.25">
      <c r="A50" s="17">
        <v>41382</v>
      </c>
      <c r="B50" s="16" t="s">
        <v>1777</v>
      </c>
      <c r="C50" s="121">
        <v>13282.47</v>
      </c>
      <c r="D50" s="121">
        <v>13296.38</v>
      </c>
      <c r="E50" s="121">
        <v>-0.10461494</v>
      </c>
      <c r="F50" s="121">
        <v>-13.909999999998</v>
      </c>
      <c r="G50" s="121">
        <v>-12.173132224284512</v>
      </c>
      <c r="H50" s="121">
        <v>-9.7403206339999997</v>
      </c>
      <c r="I50" s="16"/>
      <c r="K50" s="17">
        <v>41382</v>
      </c>
      <c r="L50" s="121">
        <v>13296.38</v>
      </c>
    </row>
    <row r="51" spans="1:12" x14ac:dyDescent="0.25">
      <c r="A51" s="17">
        <v>41383</v>
      </c>
      <c r="B51" s="16" t="s">
        <v>1777</v>
      </c>
      <c r="C51" s="121">
        <v>13315.14</v>
      </c>
      <c r="D51" s="121">
        <v>13282.47</v>
      </c>
      <c r="E51" s="121">
        <v>0.24596328000000001</v>
      </c>
      <c r="F51" s="121">
        <v>32.670000000000101</v>
      </c>
      <c r="G51" s="121">
        <v>-11.221864994646037</v>
      </c>
      <c r="H51" s="121">
        <v>-9.5183149584999995</v>
      </c>
      <c r="I51" s="16"/>
      <c r="K51" s="17">
        <v>41383</v>
      </c>
      <c r="L51" s="121">
        <v>13282.47</v>
      </c>
    </row>
    <row r="52" spans="1:12" x14ac:dyDescent="0.25">
      <c r="A52" s="17">
        <v>41386</v>
      </c>
      <c r="B52" s="16" t="s">
        <v>1777</v>
      </c>
      <c r="C52" s="121">
        <v>13386.05</v>
      </c>
      <c r="D52" s="121">
        <v>13315.14</v>
      </c>
      <c r="E52" s="121">
        <v>0.53255165999999998</v>
      </c>
      <c r="F52" s="121">
        <v>70.909999999998007</v>
      </c>
      <c r="G52" s="121">
        <v>-10.858732328805266</v>
      </c>
      <c r="H52" s="121">
        <v>-9.0364532366999999</v>
      </c>
      <c r="I52" s="16"/>
      <c r="K52" s="17">
        <v>41386</v>
      </c>
      <c r="L52" s="121">
        <v>13315.14</v>
      </c>
    </row>
    <row r="53" spans="1:12" x14ac:dyDescent="0.25">
      <c r="A53" s="17">
        <v>41387</v>
      </c>
      <c r="B53" s="16" t="s">
        <v>1777</v>
      </c>
      <c r="C53" s="121">
        <v>13398.27</v>
      </c>
      <c r="D53" s="121">
        <v>13386.05</v>
      </c>
      <c r="E53" s="121">
        <v>9.1289060000000005E-2</v>
      </c>
      <c r="F53" s="121">
        <v>12.2200000000012</v>
      </c>
      <c r="G53" s="121">
        <v>-10.172531235836935</v>
      </c>
      <c r="H53" s="121">
        <v>-8.9534134646000005</v>
      </c>
      <c r="I53" s="16"/>
      <c r="K53" s="17">
        <v>41387</v>
      </c>
      <c r="L53" s="121">
        <v>13386.05</v>
      </c>
    </row>
    <row r="54" spans="1:12" x14ac:dyDescent="0.25">
      <c r="A54" s="17">
        <v>41388</v>
      </c>
      <c r="B54" s="16" t="s">
        <v>1777</v>
      </c>
      <c r="C54" s="121">
        <v>13455.32</v>
      </c>
      <c r="D54" s="121">
        <v>13398.27</v>
      </c>
      <c r="E54" s="121">
        <v>0.42580124000000003</v>
      </c>
      <c r="F54" s="121">
        <v>57.049999999999301</v>
      </c>
      <c r="G54" s="121">
        <v>-9.270689903966101</v>
      </c>
      <c r="H54" s="121">
        <v>-8.5657359688000003</v>
      </c>
      <c r="I54" s="16"/>
      <c r="K54" s="17">
        <v>41388</v>
      </c>
      <c r="L54" s="121">
        <v>13398.27</v>
      </c>
    </row>
    <row r="55" spans="1:12" x14ac:dyDescent="0.25">
      <c r="A55" s="17">
        <v>41389</v>
      </c>
      <c r="B55" s="16" t="s">
        <v>1777</v>
      </c>
      <c r="C55" s="121">
        <v>13526.17</v>
      </c>
      <c r="D55" s="121">
        <v>13455.32</v>
      </c>
      <c r="E55" s="121">
        <v>0.52655752</v>
      </c>
      <c r="F55" s="121">
        <v>70.850000000000406</v>
      </c>
      <c r="G55" s="121">
        <v>-9.5678015678015704</v>
      </c>
      <c r="H55" s="121">
        <v>-8.0842819708999993</v>
      </c>
      <c r="I55" s="16"/>
      <c r="K55" s="17">
        <v>41389</v>
      </c>
      <c r="L55" s="121">
        <v>13455.32</v>
      </c>
    </row>
    <row r="56" spans="1:12" x14ac:dyDescent="0.25">
      <c r="A56" s="17">
        <v>41390</v>
      </c>
      <c r="B56" s="16" t="s">
        <v>1777</v>
      </c>
      <c r="C56" s="121">
        <v>13428.86</v>
      </c>
      <c r="D56" s="121">
        <v>13526.17</v>
      </c>
      <c r="E56" s="121">
        <v>-0.71942019999999995</v>
      </c>
      <c r="F56" s="121">
        <v>-97.310000000001295</v>
      </c>
      <c r="G56" s="121">
        <v>-10.984621503380609</v>
      </c>
      <c r="H56" s="121">
        <v>-8.7455422184000007</v>
      </c>
      <c r="I56" s="16"/>
      <c r="K56" s="17">
        <v>41390</v>
      </c>
      <c r="L56" s="121">
        <v>13526.17</v>
      </c>
    </row>
    <row r="57" spans="1:12" x14ac:dyDescent="0.25">
      <c r="A57" s="17">
        <v>41393</v>
      </c>
      <c r="B57" s="16" t="s">
        <v>1777</v>
      </c>
      <c r="C57" s="121">
        <v>13457.44</v>
      </c>
      <c r="D57" s="121">
        <v>13428.86</v>
      </c>
      <c r="E57" s="121">
        <v>0.21282520999999999</v>
      </c>
      <c r="F57" s="121">
        <v>28.579999999999899</v>
      </c>
      <c r="G57" s="121">
        <v>-11.060530658561451</v>
      </c>
      <c r="H57" s="121">
        <v>-8.5513297236000003</v>
      </c>
      <c r="I57" s="16"/>
      <c r="K57" s="17">
        <v>41393</v>
      </c>
      <c r="L57" s="121">
        <v>13428.86</v>
      </c>
    </row>
    <row r="58" spans="1:12" x14ac:dyDescent="0.25">
      <c r="A58" s="17">
        <v>41394</v>
      </c>
      <c r="B58" s="16" t="s">
        <v>1777</v>
      </c>
      <c r="C58" s="121">
        <v>13390.27</v>
      </c>
      <c r="D58" s="121">
        <v>13457.44</v>
      </c>
      <c r="E58" s="121">
        <v>-0.49912909999999999</v>
      </c>
      <c r="F58" s="121">
        <v>-67.169999999998296</v>
      </c>
      <c r="G58" s="121">
        <v>-11.997478933055028</v>
      </c>
      <c r="H58" s="121">
        <v>-9.0077766542000006</v>
      </c>
      <c r="I58" s="16"/>
      <c r="K58" s="17">
        <v>41394</v>
      </c>
      <c r="L58" s="121">
        <v>13457.44</v>
      </c>
    </row>
    <row r="59" spans="1:12" x14ac:dyDescent="0.25">
      <c r="A59" s="17">
        <v>41396</v>
      </c>
      <c r="B59" s="16" t="s">
        <v>1777</v>
      </c>
      <c r="C59" s="121">
        <v>13414.91</v>
      </c>
      <c r="D59" s="121">
        <v>13390.27</v>
      </c>
      <c r="E59" s="121">
        <v>0.18401421000000001</v>
      </c>
      <c r="F59" s="121">
        <v>24.640000000001201</v>
      </c>
      <c r="G59" s="121">
        <v>-13.233710433433343</v>
      </c>
      <c r="H59" s="121">
        <v>-8.8403380302999999</v>
      </c>
      <c r="I59" s="16"/>
      <c r="K59" s="17">
        <v>41396</v>
      </c>
      <c r="L59" s="121">
        <v>13390.27</v>
      </c>
    </row>
    <row r="60" spans="1:12" x14ac:dyDescent="0.25">
      <c r="A60" s="17">
        <v>41397</v>
      </c>
      <c r="B60" s="16" t="s">
        <v>1777</v>
      </c>
      <c r="C60" s="121">
        <v>13490.74</v>
      </c>
      <c r="D60" s="121">
        <v>13414.91</v>
      </c>
      <c r="E60" s="121">
        <v>0.56526655000000003</v>
      </c>
      <c r="F60" s="121">
        <v>75.829999999999899</v>
      </c>
      <c r="G60" s="121">
        <v>-12.532684982575571</v>
      </c>
      <c r="H60" s="121">
        <v>-8.3250429469</v>
      </c>
      <c r="I60" s="16"/>
      <c r="K60" s="17">
        <v>41397</v>
      </c>
      <c r="L60" s="121">
        <v>13414.91</v>
      </c>
    </row>
    <row r="61" spans="1:12" x14ac:dyDescent="0.25">
      <c r="A61" s="17">
        <v>41400</v>
      </c>
      <c r="B61" s="16" t="s">
        <v>1777</v>
      </c>
      <c r="C61" s="121">
        <v>13412.34</v>
      </c>
      <c r="D61" s="121">
        <v>13490.74</v>
      </c>
      <c r="E61" s="121">
        <v>-0.58113935000000005</v>
      </c>
      <c r="F61" s="121">
        <v>-78.400000000001498</v>
      </c>
      <c r="G61" s="121">
        <v>-11.808730004260848</v>
      </c>
      <c r="H61" s="121">
        <v>-8.8578022049000005</v>
      </c>
      <c r="I61" s="16"/>
      <c r="K61" s="17">
        <v>41400</v>
      </c>
      <c r="L61" s="121">
        <v>13490.74</v>
      </c>
    </row>
    <row r="62" spans="1:12" x14ac:dyDescent="0.25">
      <c r="A62" s="17">
        <v>41401</v>
      </c>
      <c r="B62" s="16" t="s">
        <v>1777</v>
      </c>
      <c r="C62" s="121">
        <v>13377.22</v>
      </c>
      <c r="D62" s="121">
        <v>13412.34</v>
      </c>
      <c r="E62" s="121">
        <v>-0.26184840999999998</v>
      </c>
      <c r="F62" s="121">
        <v>-35.119999999999003</v>
      </c>
      <c r="G62" s="121">
        <v>-12.228322024968296</v>
      </c>
      <c r="H62" s="121">
        <v>-9.0964566073000004</v>
      </c>
      <c r="I62" s="16"/>
      <c r="K62" s="17">
        <v>41401</v>
      </c>
      <c r="L62" s="121">
        <v>13412.34</v>
      </c>
    </row>
    <row r="63" spans="1:12" x14ac:dyDescent="0.25">
      <c r="A63" s="17">
        <v>41402</v>
      </c>
      <c r="B63" s="16" t="s">
        <v>1777</v>
      </c>
      <c r="C63" s="121">
        <v>13270.41</v>
      </c>
      <c r="D63" s="121">
        <v>13377.22</v>
      </c>
      <c r="E63" s="121">
        <v>-0.79844691000000001</v>
      </c>
      <c r="F63" s="121">
        <v>-106.810000000001</v>
      </c>
      <c r="G63" s="121">
        <v>-12.620801137803994</v>
      </c>
      <c r="H63" s="121">
        <v>-9.8222731424000003</v>
      </c>
      <c r="I63" s="16"/>
      <c r="K63" s="17">
        <v>41402</v>
      </c>
      <c r="L63" s="121">
        <v>13377.22</v>
      </c>
    </row>
    <row r="64" spans="1:12" x14ac:dyDescent="0.25">
      <c r="A64" s="17">
        <v>41403</v>
      </c>
      <c r="B64" s="16" t="s">
        <v>1777</v>
      </c>
      <c r="C64" s="121">
        <v>13323.4</v>
      </c>
      <c r="D64" s="121">
        <v>13270.41</v>
      </c>
      <c r="E64" s="121">
        <v>0.39930944000000002</v>
      </c>
      <c r="F64" s="121">
        <v>52.990000000001601</v>
      </c>
      <c r="G64" s="121">
        <v>-12.170682909625475</v>
      </c>
      <c r="H64" s="121">
        <v>-9.4621849653000005</v>
      </c>
      <c r="I64" s="16"/>
      <c r="K64" s="17">
        <v>41403</v>
      </c>
      <c r="L64" s="121">
        <v>13270.41</v>
      </c>
    </row>
    <row r="65" spans="1:12" x14ac:dyDescent="0.25">
      <c r="A65" s="17">
        <v>41404</v>
      </c>
      <c r="B65" s="16" t="s">
        <v>1777</v>
      </c>
      <c r="C65" s="121">
        <v>13190.88</v>
      </c>
      <c r="D65" s="121">
        <v>13323.4</v>
      </c>
      <c r="E65" s="121">
        <v>-0.994641</v>
      </c>
      <c r="F65" s="121">
        <v>-132.52000000000001</v>
      </c>
      <c r="G65" s="121">
        <v>-12.361691525761554</v>
      </c>
      <c r="H65" s="121">
        <v>-10.3627112009</v>
      </c>
      <c r="I65" s="16"/>
      <c r="K65" s="17">
        <v>41404</v>
      </c>
      <c r="L65" s="121">
        <v>13323.4</v>
      </c>
    </row>
    <row r="66" spans="1:12" x14ac:dyDescent="0.25">
      <c r="A66" s="17">
        <v>41408</v>
      </c>
      <c r="B66" s="16" t="s">
        <v>1777</v>
      </c>
      <c r="C66" s="121">
        <v>13215.6</v>
      </c>
      <c r="D66" s="121">
        <v>13190.88</v>
      </c>
      <c r="E66" s="121">
        <v>0.18740219999999999</v>
      </c>
      <c r="F66" s="121">
        <v>24.719999999999299</v>
      </c>
      <c r="G66" s="121">
        <v>-10.011950197297415</v>
      </c>
      <c r="H66" s="121">
        <v>-10.1947289451</v>
      </c>
      <c r="I66" s="16"/>
      <c r="K66" s="17">
        <v>41408</v>
      </c>
      <c r="L66" s="121">
        <v>13190.88</v>
      </c>
    </row>
    <row r="67" spans="1:12" x14ac:dyDescent="0.25">
      <c r="A67" s="17">
        <v>41409</v>
      </c>
      <c r="B67" s="16" t="s">
        <v>1777</v>
      </c>
      <c r="C67" s="121">
        <v>13266.21</v>
      </c>
      <c r="D67" s="121">
        <v>13215.6</v>
      </c>
      <c r="E67" s="121">
        <v>0.38295649999999998</v>
      </c>
      <c r="F67" s="121">
        <v>50.610000000000603</v>
      </c>
      <c r="G67" s="121">
        <v>-9.018206357926017</v>
      </c>
      <c r="H67" s="121">
        <v>-9.8508138169000006</v>
      </c>
      <c r="I67" s="16"/>
      <c r="K67" s="17">
        <v>41409</v>
      </c>
      <c r="L67" s="121">
        <v>13215.6</v>
      </c>
    </row>
    <row r="68" spans="1:12" x14ac:dyDescent="0.25">
      <c r="A68" s="17">
        <v>41410</v>
      </c>
      <c r="B68" s="16" t="s">
        <v>1777</v>
      </c>
      <c r="C68" s="121">
        <v>13325.75</v>
      </c>
      <c r="D68" s="121">
        <v>13266.21</v>
      </c>
      <c r="E68" s="121">
        <v>0.44880941000000002</v>
      </c>
      <c r="F68" s="121">
        <v>59.539999999999097</v>
      </c>
      <c r="G68" s="121">
        <v>-8.322664045037353</v>
      </c>
      <c r="H68" s="121">
        <v>-9.4462157782999991</v>
      </c>
      <c r="I68" s="16"/>
      <c r="K68" s="17">
        <v>41410</v>
      </c>
      <c r="L68" s="121">
        <v>13266.21</v>
      </c>
    </row>
    <row r="69" spans="1:12" x14ac:dyDescent="0.25">
      <c r="A69" s="17">
        <v>41411</v>
      </c>
      <c r="B69" s="16" t="s">
        <v>1777</v>
      </c>
      <c r="C69" s="121">
        <v>13342.95</v>
      </c>
      <c r="D69" s="121">
        <v>13325.75</v>
      </c>
      <c r="E69" s="121">
        <v>0.12907341</v>
      </c>
      <c r="F69" s="121">
        <v>17.200000000000699</v>
      </c>
      <c r="G69" s="121">
        <v>-6.6517277155787813</v>
      </c>
      <c r="H69" s="121">
        <v>-9.3293349206999991</v>
      </c>
      <c r="I69" s="16"/>
      <c r="K69" s="17">
        <v>41411</v>
      </c>
      <c r="L69" s="121">
        <v>13325.75</v>
      </c>
    </row>
    <row r="70" spans="1:12" x14ac:dyDescent="0.25">
      <c r="A70" s="17">
        <v>41414</v>
      </c>
      <c r="B70" s="16" t="s">
        <v>1777</v>
      </c>
      <c r="C70" s="121">
        <v>13278.13</v>
      </c>
      <c r="D70" s="121">
        <v>13342.95</v>
      </c>
      <c r="E70" s="121">
        <v>-0.48579960999999999</v>
      </c>
      <c r="F70" s="121">
        <v>-64.8200000000015</v>
      </c>
      <c r="G70" s="121">
        <v>-7.748994683704014</v>
      </c>
      <c r="H70" s="121">
        <v>-9.7698126643999998</v>
      </c>
      <c r="I70" s="16"/>
      <c r="K70" s="17">
        <v>41414</v>
      </c>
      <c r="L70" s="121">
        <v>13342.95</v>
      </c>
    </row>
    <row r="71" spans="1:12" x14ac:dyDescent="0.25">
      <c r="A71" s="17">
        <v>41415</v>
      </c>
      <c r="B71" s="16" t="s">
        <v>1777</v>
      </c>
      <c r="C71" s="121">
        <v>13300.72</v>
      </c>
      <c r="D71" s="121">
        <v>13278.13</v>
      </c>
      <c r="E71" s="121">
        <v>0.17012937</v>
      </c>
      <c r="F71" s="121">
        <v>22.590000000002</v>
      </c>
      <c r="G71" s="121">
        <v>-7.5920486220149686</v>
      </c>
      <c r="H71" s="121">
        <v>-9.6163046078000001</v>
      </c>
      <c r="I71" s="16"/>
      <c r="K71" s="17">
        <v>41415</v>
      </c>
      <c r="L71" s="121">
        <v>13278.13</v>
      </c>
    </row>
    <row r="72" spans="1:12" x14ac:dyDescent="0.25">
      <c r="A72" s="17">
        <v>41416</v>
      </c>
      <c r="B72" s="16" t="s">
        <v>1777</v>
      </c>
      <c r="C72" s="121">
        <v>13329.64</v>
      </c>
      <c r="D72" s="121">
        <v>13300.72</v>
      </c>
      <c r="E72" s="121">
        <v>0.21743182999999999</v>
      </c>
      <c r="F72" s="121">
        <v>28.9199999999983</v>
      </c>
      <c r="G72" s="121">
        <v>-8.6263071486593503</v>
      </c>
      <c r="H72" s="121">
        <v>-9.4197816773999996</v>
      </c>
      <c r="I72" s="16"/>
      <c r="K72" s="17">
        <v>41416</v>
      </c>
      <c r="L72" s="121">
        <v>13300.72</v>
      </c>
    </row>
    <row r="73" spans="1:12" x14ac:dyDescent="0.25">
      <c r="A73" s="17">
        <v>41417</v>
      </c>
      <c r="B73" s="16" t="s">
        <v>1777</v>
      </c>
      <c r="C73" s="121">
        <v>13405.94</v>
      </c>
      <c r="D73" s="121">
        <v>13329.64</v>
      </c>
      <c r="E73" s="121">
        <v>0.57240855000000002</v>
      </c>
      <c r="F73" s="121">
        <v>76.300000000001106</v>
      </c>
      <c r="G73" s="121">
        <v>-7.6720172507956264</v>
      </c>
      <c r="H73" s="121">
        <v>-8.9012927566000002</v>
      </c>
      <c r="I73" s="16"/>
      <c r="K73" s="17">
        <v>41417</v>
      </c>
      <c r="L73" s="121">
        <v>13329.64</v>
      </c>
    </row>
    <row r="74" spans="1:12" x14ac:dyDescent="0.25">
      <c r="A74" s="17">
        <v>41418</v>
      </c>
      <c r="B74" s="16" t="s">
        <v>1777</v>
      </c>
      <c r="C74" s="121">
        <v>13466</v>
      </c>
      <c r="D74" s="121">
        <v>13405.94</v>
      </c>
      <c r="E74" s="121">
        <v>0.44801035</v>
      </c>
      <c r="F74" s="121">
        <v>60.059999999999498</v>
      </c>
      <c r="G74" s="121">
        <v>-6.847400879228827</v>
      </c>
      <c r="H74" s="121">
        <v>-8.4931611106999991</v>
      </c>
      <c r="I74" s="16"/>
      <c r="K74" s="17">
        <v>41418</v>
      </c>
      <c r="L74" s="121">
        <v>13405.94</v>
      </c>
    </row>
    <row r="75" spans="1:12" x14ac:dyDescent="0.25">
      <c r="A75" s="17">
        <v>41421</v>
      </c>
      <c r="B75" s="16" t="s">
        <v>1777</v>
      </c>
      <c r="C75" s="121">
        <v>13478.17</v>
      </c>
      <c r="D75" s="121">
        <v>13466</v>
      </c>
      <c r="E75" s="121">
        <v>9.0375759999999999E-2</v>
      </c>
      <c r="F75" s="121">
        <v>12.170000000000099</v>
      </c>
      <c r="G75" s="121">
        <v>-6.8786501374555549</v>
      </c>
      <c r="H75" s="121">
        <v>-8.4104611084999998</v>
      </c>
      <c r="I75" s="16"/>
      <c r="K75" s="17">
        <v>41421</v>
      </c>
      <c r="L75" s="121">
        <v>13466</v>
      </c>
    </row>
    <row r="76" spans="1:12" x14ac:dyDescent="0.25">
      <c r="A76" s="17">
        <v>41422</v>
      </c>
      <c r="B76" s="16" t="s">
        <v>1777</v>
      </c>
      <c r="C76" s="121">
        <v>13561.61</v>
      </c>
      <c r="D76" s="121">
        <v>13478.17</v>
      </c>
      <c r="E76" s="121">
        <v>0.61907513999999997</v>
      </c>
      <c r="F76" s="121">
        <v>83.440000000000495</v>
      </c>
      <c r="G76" s="121">
        <v>-6.0972097010285164</v>
      </c>
      <c r="H76" s="121">
        <v>-7.8434530410000001</v>
      </c>
      <c r="I76" s="16"/>
      <c r="K76" s="17">
        <v>41422</v>
      </c>
      <c r="L76" s="121">
        <v>13478.17</v>
      </c>
    </row>
    <row r="77" spans="1:12" x14ac:dyDescent="0.25">
      <c r="A77" s="17">
        <v>41423</v>
      </c>
      <c r="B77" s="16" t="s">
        <v>1777</v>
      </c>
      <c r="C77" s="121">
        <v>13504.57</v>
      </c>
      <c r="D77" s="121">
        <v>13561.61</v>
      </c>
      <c r="E77" s="121">
        <v>-0.42059901999999999</v>
      </c>
      <c r="F77" s="121">
        <v>-57.040000000000902</v>
      </c>
      <c r="G77" s="121">
        <v>-7.7414903246742162</v>
      </c>
      <c r="H77" s="121">
        <v>-8.2310625828999999</v>
      </c>
      <c r="I77" s="16"/>
      <c r="K77" s="17">
        <v>41423</v>
      </c>
      <c r="L77" s="121">
        <v>13561.61</v>
      </c>
    </row>
    <row r="78" spans="1:12" x14ac:dyDescent="0.25">
      <c r="A78" s="17">
        <v>41424</v>
      </c>
      <c r="B78" s="16" t="s">
        <v>1777</v>
      </c>
      <c r="C78" s="121">
        <v>13544.27</v>
      </c>
      <c r="D78" s="121">
        <v>13504.57</v>
      </c>
      <c r="E78" s="121">
        <v>0.29397455</v>
      </c>
      <c r="F78" s="121">
        <v>39.700000000000699</v>
      </c>
      <c r="G78" s="121">
        <v>-5.9116640396463582</v>
      </c>
      <c r="H78" s="121">
        <v>-7.9612852544999999</v>
      </c>
      <c r="I78" s="16"/>
      <c r="K78" s="17">
        <v>41424</v>
      </c>
      <c r="L78" s="121">
        <v>13504.57</v>
      </c>
    </row>
    <row r="79" spans="1:12" x14ac:dyDescent="0.25">
      <c r="A79" s="17">
        <v>41425</v>
      </c>
      <c r="B79" s="16" t="s">
        <v>1777</v>
      </c>
      <c r="C79" s="121">
        <v>13352.04</v>
      </c>
      <c r="D79" s="121">
        <v>13544.27</v>
      </c>
      <c r="E79" s="121">
        <v>-1.41927176</v>
      </c>
      <c r="F79" s="121">
        <v>-192.23000000000101</v>
      </c>
      <c r="G79" s="121">
        <v>-8.4634701646788777</v>
      </c>
      <c r="H79" s="121">
        <v>-9.2675647464999997</v>
      </c>
      <c r="I79" s="16"/>
      <c r="K79" s="17">
        <v>41425</v>
      </c>
      <c r="L79" s="121">
        <v>13544.27</v>
      </c>
    </row>
    <row r="80" spans="1:12" x14ac:dyDescent="0.25">
      <c r="A80" s="17">
        <v>41429</v>
      </c>
      <c r="B80" s="16" t="s">
        <v>1777</v>
      </c>
      <c r="C80" s="121">
        <v>13445.29</v>
      </c>
      <c r="D80" s="121">
        <v>13352.04</v>
      </c>
      <c r="E80" s="121">
        <v>0.69839514999999996</v>
      </c>
      <c r="F80" s="121">
        <v>93.250000000001805</v>
      </c>
      <c r="G80" s="121">
        <v>-4.2455107816730671</v>
      </c>
      <c r="H80" s="121">
        <v>-8.6338938178000006</v>
      </c>
      <c r="I80" s="16"/>
      <c r="K80" s="17">
        <v>41429</v>
      </c>
      <c r="L80" s="121">
        <v>13352.04</v>
      </c>
    </row>
    <row r="81" spans="1:12" x14ac:dyDescent="0.25">
      <c r="A81" s="17">
        <v>41430</v>
      </c>
      <c r="B81" s="16" t="s">
        <v>1777</v>
      </c>
      <c r="C81" s="121">
        <v>13384.26</v>
      </c>
      <c r="D81" s="121">
        <v>13445.29</v>
      </c>
      <c r="E81" s="121">
        <v>-0.45391359999999997</v>
      </c>
      <c r="F81" s="121">
        <v>-61.030000000000697</v>
      </c>
      <c r="G81" s="121">
        <v>-4.4939899600757727</v>
      </c>
      <c r="H81" s="121">
        <v>-9.0486170004000002</v>
      </c>
      <c r="I81" s="16"/>
      <c r="K81" s="17">
        <v>41430</v>
      </c>
      <c r="L81" s="121">
        <v>13445.29</v>
      </c>
    </row>
    <row r="82" spans="1:12" x14ac:dyDescent="0.25">
      <c r="A82" s="17">
        <v>41431</v>
      </c>
      <c r="B82" s="16" t="s">
        <v>1777</v>
      </c>
      <c r="C82" s="121">
        <v>13370.15</v>
      </c>
      <c r="D82" s="121">
        <v>13384.26</v>
      </c>
      <c r="E82" s="121">
        <v>-0.10542232999999999</v>
      </c>
      <c r="F82" s="121">
        <v>-14.1099999999988</v>
      </c>
      <c r="G82" s="121">
        <v>-5.1398444367661718</v>
      </c>
      <c r="H82" s="121">
        <v>-9.1445000760999999</v>
      </c>
      <c r="I82" s="16"/>
      <c r="K82" s="17">
        <v>41431</v>
      </c>
      <c r="L82" s="121">
        <v>13384.26</v>
      </c>
    </row>
    <row r="83" spans="1:12" x14ac:dyDescent="0.25">
      <c r="A83" s="17">
        <v>41432</v>
      </c>
      <c r="B83" s="16" t="s">
        <v>1777</v>
      </c>
      <c r="C83" s="121">
        <v>13366.56</v>
      </c>
      <c r="D83" s="121">
        <v>13370.15</v>
      </c>
      <c r="E83" s="121">
        <v>-2.6850849999999999E-2</v>
      </c>
      <c r="F83" s="121">
        <v>-3.5900000000019601</v>
      </c>
      <c r="G83" s="121">
        <v>-5.5321386469455831</v>
      </c>
      <c r="H83" s="121">
        <v>-9.1688955574000008</v>
      </c>
      <c r="I83" s="16"/>
      <c r="K83" s="17">
        <v>41432</v>
      </c>
      <c r="L83" s="121">
        <v>13370.15</v>
      </c>
    </row>
    <row r="84" spans="1:12" x14ac:dyDescent="0.25">
      <c r="A84" s="17">
        <v>41436</v>
      </c>
      <c r="B84" s="16" t="s">
        <v>1777</v>
      </c>
      <c r="C84" s="121">
        <v>13252.89</v>
      </c>
      <c r="D84" s="121">
        <v>13366.56</v>
      </c>
      <c r="E84" s="121">
        <v>-0.85040578</v>
      </c>
      <c r="F84" s="121">
        <v>-113.67</v>
      </c>
      <c r="G84" s="121">
        <v>-5.5855518265033766</v>
      </c>
      <c r="H84" s="121">
        <v>-9.9413285275999996</v>
      </c>
      <c r="I84" s="16"/>
      <c r="K84" s="17">
        <v>41436</v>
      </c>
      <c r="L84" s="121">
        <v>13366.56</v>
      </c>
    </row>
    <row r="85" spans="1:12" x14ac:dyDescent="0.25">
      <c r="A85" s="17">
        <v>41437</v>
      </c>
      <c r="B85" s="16" t="s">
        <v>1777</v>
      </c>
      <c r="C85" s="121">
        <v>13090.64</v>
      </c>
      <c r="D85" s="121">
        <v>13252.89</v>
      </c>
      <c r="E85" s="121">
        <v>-1.22426127</v>
      </c>
      <c r="F85" s="121">
        <v>-162.25</v>
      </c>
      <c r="G85" s="121">
        <v>-5.835537470085006</v>
      </c>
      <c r="H85" s="121">
        <v>-11.043881966600001</v>
      </c>
      <c r="I85" s="16"/>
      <c r="K85" s="17">
        <v>41437</v>
      </c>
      <c r="L85" s="121">
        <v>13252.89</v>
      </c>
    </row>
    <row r="86" spans="1:12" x14ac:dyDescent="0.25">
      <c r="A86" s="17">
        <v>41438</v>
      </c>
      <c r="B86" s="16" t="s">
        <v>1777</v>
      </c>
      <c r="C86" s="121">
        <v>13073.23</v>
      </c>
      <c r="D86" s="121">
        <v>13090.64</v>
      </c>
      <c r="E86" s="121">
        <v>-0.13299578000000001</v>
      </c>
      <c r="F86" s="121">
        <v>-17.409999999999901</v>
      </c>
      <c r="G86" s="121">
        <v>-5.9416925017285349</v>
      </c>
      <c r="H86" s="121">
        <v>-11.162189858</v>
      </c>
      <c r="I86" s="16"/>
      <c r="K86" s="17">
        <v>41438</v>
      </c>
      <c r="L86" s="121">
        <v>13090.64</v>
      </c>
    </row>
    <row r="87" spans="1:12" x14ac:dyDescent="0.25">
      <c r="A87" s="17">
        <v>41439</v>
      </c>
      <c r="B87" s="16" t="s">
        <v>1777</v>
      </c>
      <c r="C87" s="121">
        <v>13143.92</v>
      </c>
      <c r="D87" s="121">
        <v>13073.23</v>
      </c>
      <c r="E87" s="121">
        <v>0.54072328999999997</v>
      </c>
      <c r="F87" s="121">
        <v>70.690000000000495</v>
      </c>
      <c r="G87" s="121">
        <v>-5.7360507295747043</v>
      </c>
      <c r="H87" s="121">
        <v>-10.681823123899999</v>
      </c>
      <c r="I87" s="16"/>
      <c r="K87" s="17">
        <v>41439</v>
      </c>
      <c r="L87" s="121">
        <v>13073.23</v>
      </c>
    </row>
    <row r="88" spans="1:12" x14ac:dyDescent="0.25">
      <c r="A88" s="17">
        <v>41442</v>
      </c>
      <c r="B88" s="16" t="s">
        <v>1777</v>
      </c>
      <c r="C88" s="121">
        <v>13171.81</v>
      </c>
      <c r="D88" s="121">
        <v>13143.92</v>
      </c>
      <c r="E88" s="121">
        <v>0.21218935999999999</v>
      </c>
      <c r="F88" s="121">
        <v>27.8899999999994</v>
      </c>
      <c r="G88" s="121">
        <v>-5.1320334534685097</v>
      </c>
      <c r="H88" s="121">
        <v>-10.492299454099999</v>
      </c>
      <c r="I88" s="16"/>
      <c r="K88" s="17">
        <v>41442</v>
      </c>
      <c r="L88" s="121">
        <v>13143.92</v>
      </c>
    </row>
    <row r="89" spans="1:12" x14ac:dyDescent="0.25">
      <c r="A89" s="17">
        <v>41443</v>
      </c>
      <c r="B89" s="16" t="s">
        <v>1777</v>
      </c>
      <c r="C89" s="121">
        <v>13376.62</v>
      </c>
      <c r="D89" s="121">
        <v>13171.81</v>
      </c>
      <c r="E89" s="121">
        <v>1.55491158</v>
      </c>
      <c r="F89" s="121">
        <v>204.810000000001</v>
      </c>
      <c r="G89" s="121">
        <v>-3.6569204486198825</v>
      </c>
      <c r="H89" s="121">
        <v>-9.1005338464999994</v>
      </c>
      <c r="I89" s="16"/>
      <c r="K89" s="17">
        <v>41443</v>
      </c>
      <c r="L89" s="121">
        <v>13171.81</v>
      </c>
    </row>
    <row r="90" spans="1:12" x14ac:dyDescent="0.25">
      <c r="A90" s="17">
        <v>41444</v>
      </c>
      <c r="B90" s="16" t="s">
        <v>1777</v>
      </c>
      <c r="C90" s="121">
        <v>13289.34</v>
      </c>
      <c r="D90" s="121">
        <v>13376.62</v>
      </c>
      <c r="E90" s="121">
        <v>-0.65248170999999999</v>
      </c>
      <c r="F90" s="121">
        <v>-87.280000000000697</v>
      </c>
      <c r="G90" s="121">
        <v>-5.046639491556304</v>
      </c>
      <c r="H90" s="121">
        <v>-9.6936362450000004</v>
      </c>
      <c r="I90" s="16"/>
      <c r="K90" s="17">
        <v>41444</v>
      </c>
      <c r="L90" s="121">
        <v>13376.62</v>
      </c>
    </row>
    <row r="91" spans="1:12" x14ac:dyDescent="0.25">
      <c r="A91" s="17">
        <v>41445</v>
      </c>
      <c r="B91" s="16" t="s">
        <v>1777</v>
      </c>
      <c r="C91" s="121">
        <v>12962.06</v>
      </c>
      <c r="D91" s="121">
        <v>13289.34</v>
      </c>
      <c r="E91" s="121">
        <v>-2.4627257600000001</v>
      </c>
      <c r="F91" s="121">
        <v>-327.280000000001</v>
      </c>
      <c r="G91" s="121">
        <v>-7.1922454833219573</v>
      </c>
      <c r="H91" s="121">
        <v>-11.9176343314</v>
      </c>
      <c r="I91" s="16"/>
      <c r="K91" s="17">
        <v>41445</v>
      </c>
      <c r="L91" s="121">
        <v>13289.34</v>
      </c>
    </row>
    <row r="92" spans="1:12" x14ac:dyDescent="0.25">
      <c r="A92" s="17">
        <v>41446</v>
      </c>
      <c r="B92" s="16" t="s">
        <v>1777</v>
      </c>
      <c r="C92" s="121">
        <v>12780.59</v>
      </c>
      <c r="D92" s="121">
        <v>12962.06</v>
      </c>
      <c r="E92" s="121">
        <v>-1.40000894</v>
      </c>
      <c r="F92" s="121">
        <v>-181.469999999999</v>
      </c>
      <c r="G92" s="121">
        <v>-5.6948668794706059</v>
      </c>
      <c r="H92" s="121">
        <v>-13.1507953334</v>
      </c>
      <c r="I92" s="16"/>
      <c r="K92" s="17">
        <v>41446</v>
      </c>
      <c r="L92" s="121">
        <v>12962.06</v>
      </c>
    </row>
    <row r="93" spans="1:12" x14ac:dyDescent="0.25">
      <c r="A93" s="17">
        <v>41449</v>
      </c>
      <c r="B93" s="16" t="s">
        <v>1777</v>
      </c>
      <c r="C93" s="121">
        <v>12548.86</v>
      </c>
      <c r="D93" s="121">
        <v>12780.59</v>
      </c>
      <c r="E93" s="121">
        <v>-1.8131400799999999</v>
      </c>
      <c r="F93" s="121">
        <v>-231.73000000000101</v>
      </c>
      <c r="G93" s="121">
        <v>-6.6301585943400081</v>
      </c>
      <c r="H93" s="121">
        <v>-14.725493074099999</v>
      </c>
      <c r="I93" s="16"/>
      <c r="K93" s="17">
        <v>41449</v>
      </c>
      <c r="L93" s="121">
        <v>12780.59</v>
      </c>
    </row>
    <row r="94" spans="1:12" x14ac:dyDescent="0.25">
      <c r="A94" s="17">
        <v>41450</v>
      </c>
      <c r="B94" s="16" t="s">
        <v>1777</v>
      </c>
      <c r="C94" s="121">
        <v>12418.28</v>
      </c>
      <c r="D94" s="121">
        <v>12548.86</v>
      </c>
      <c r="E94" s="121">
        <v>-1.0405726</v>
      </c>
      <c r="F94" s="121">
        <v>-130.58000000000001</v>
      </c>
      <c r="G94" s="121">
        <v>-5.0670050683810919</v>
      </c>
      <c r="H94" s="121">
        <v>-15.6128362363</v>
      </c>
      <c r="I94" s="16"/>
      <c r="K94" s="17">
        <v>41450</v>
      </c>
      <c r="L94" s="121">
        <v>12548.86</v>
      </c>
    </row>
    <row r="95" spans="1:12" x14ac:dyDescent="0.25">
      <c r="A95" s="17">
        <v>41451</v>
      </c>
      <c r="B95" s="16" t="s">
        <v>1777</v>
      </c>
      <c r="C95" s="121">
        <v>12544.51</v>
      </c>
      <c r="D95" s="121">
        <v>12418.28</v>
      </c>
      <c r="E95" s="121">
        <v>1.0164853700000001</v>
      </c>
      <c r="F95" s="121">
        <v>126.230000000001</v>
      </c>
      <c r="G95" s="121">
        <v>-4.5456897404484886</v>
      </c>
      <c r="H95" s="121">
        <v>-14.7550530584</v>
      </c>
      <c r="I95" s="16"/>
      <c r="K95" s="17">
        <v>41451</v>
      </c>
      <c r="L95" s="121">
        <v>12418.28</v>
      </c>
    </row>
    <row r="96" spans="1:12" x14ac:dyDescent="0.25">
      <c r="A96" s="17">
        <v>41452</v>
      </c>
      <c r="B96" s="16" t="s">
        <v>1777</v>
      </c>
      <c r="C96" s="121">
        <v>12543.98</v>
      </c>
      <c r="D96" s="121">
        <v>12544.51</v>
      </c>
      <c r="E96" s="121">
        <v>-4.2249499999999999E-3</v>
      </c>
      <c r="F96" s="121">
        <v>-0.53000000000065495</v>
      </c>
      <c r="G96" s="121">
        <v>-6.5670563436407203</v>
      </c>
      <c r="H96" s="121">
        <v>-14.7586546197</v>
      </c>
      <c r="I96" s="16"/>
      <c r="K96" s="17">
        <v>41452</v>
      </c>
      <c r="L96" s="121">
        <v>12544.51</v>
      </c>
    </row>
    <row r="97" spans="1:12" x14ac:dyDescent="0.25">
      <c r="A97" s="17">
        <v>41453</v>
      </c>
      <c r="B97" s="16" t="s">
        <v>1777</v>
      </c>
      <c r="C97" s="121">
        <v>12828.49</v>
      </c>
      <c r="D97" s="121">
        <v>12543.98</v>
      </c>
      <c r="E97" s="121">
        <v>2.2680999100000001</v>
      </c>
      <c r="F97" s="121">
        <v>284.51</v>
      </c>
      <c r="G97" s="121">
        <v>-2.9122929169851597</v>
      </c>
      <c r="H97" s="121">
        <v>-12.825295735699999</v>
      </c>
      <c r="I97" s="16"/>
      <c r="K97" s="17">
        <v>41453</v>
      </c>
      <c r="L97" s="121">
        <v>12543.98</v>
      </c>
    </row>
    <row r="98" spans="1:12" x14ac:dyDescent="0.25">
      <c r="A98" s="17">
        <v>41457</v>
      </c>
      <c r="B98" s="16" t="s">
        <v>1777</v>
      </c>
      <c r="C98" s="121">
        <v>12742.77</v>
      </c>
      <c r="D98" s="121">
        <v>12828.49</v>
      </c>
      <c r="E98" s="121">
        <v>-0.66820022999999995</v>
      </c>
      <c r="F98" s="121">
        <v>-85.719999999999303</v>
      </c>
      <c r="G98" s="121">
        <v>-5.028801916301906</v>
      </c>
      <c r="H98" s="121">
        <v>-13.4077973122</v>
      </c>
      <c r="I98" s="16"/>
      <c r="K98" s="17">
        <v>41457</v>
      </c>
      <c r="L98" s="121">
        <v>12828.49</v>
      </c>
    </row>
    <row r="99" spans="1:12" x14ac:dyDescent="0.25">
      <c r="A99" s="17">
        <v>41458</v>
      </c>
      <c r="B99" s="16" t="s">
        <v>1777</v>
      </c>
      <c r="C99" s="121">
        <v>12673.21</v>
      </c>
      <c r="D99" s="121">
        <v>12742.77</v>
      </c>
      <c r="E99" s="121">
        <v>-0.54587817000000005</v>
      </c>
      <c r="F99" s="121">
        <v>-69.560000000001295</v>
      </c>
      <c r="G99" s="121">
        <v>-7.5162170505073007</v>
      </c>
      <c r="H99" s="121">
        <v>-13.880485245799999</v>
      </c>
      <c r="I99" s="16"/>
      <c r="K99" s="17">
        <v>41458</v>
      </c>
      <c r="L99" s="121">
        <v>12742.77</v>
      </c>
    </row>
    <row r="100" spans="1:12" x14ac:dyDescent="0.25">
      <c r="A100" s="17">
        <v>41459</v>
      </c>
      <c r="B100" s="16" t="s">
        <v>1777</v>
      </c>
      <c r="C100" s="121">
        <v>12727.99</v>
      </c>
      <c r="D100" s="121">
        <v>12673.21</v>
      </c>
      <c r="E100" s="121">
        <v>0.43225038999999998</v>
      </c>
      <c r="F100" s="121">
        <v>54.780000000000697</v>
      </c>
      <c r="G100" s="121">
        <v>-7.252904360676304</v>
      </c>
      <c r="H100" s="121">
        <v>-13.508233304999999</v>
      </c>
      <c r="I100" s="16"/>
      <c r="K100" s="17">
        <v>41459</v>
      </c>
      <c r="L100" s="121">
        <v>12673.21</v>
      </c>
    </row>
    <row r="101" spans="1:12" x14ac:dyDescent="0.25">
      <c r="A101" s="17">
        <v>41460</v>
      </c>
      <c r="B101" s="16" t="s">
        <v>1777</v>
      </c>
      <c r="C101" s="121">
        <v>12628.16</v>
      </c>
      <c r="D101" s="121">
        <v>12727.99</v>
      </c>
      <c r="E101" s="121">
        <v>-0.78433436000000001</v>
      </c>
      <c r="F101" s="121">
        <v>-99.829999999999899</v>
      </c>
      <c r="G101" s="121">
        <v>-8.649537828074072</v>
      </c>
      <c r="H101" s="121">
        <v>-14.186617957199999</v>
      </c>
      <c r="I101" s="16"/>
      <c r="K101" s="17">
        <v>41460</v>
      </c>
      <c r="L101" s="121">
        <v>12727.99</v>
      </c>
    </row>
    <row r="102" spans="1:12" x14ac:dyDescent="0.25">
      <c r="A102" s="17">
        <v>41463</v>
      </c>
      <c r="B102" s="16" t="s">
        <v>1777</v>
      </c>
      <c r="C102" s="121">
        <v>12603.91</v>
      </c>
      <c r="D102" s="121">
        <v>12628.16</v>
      </c>
      <c r="E102" s="121">
        <v>-0.19203113999999999</v>
      </c>
      <c r="F102" s="121">
        <v>-24.25</v>
      </c>
      <c r="G102" s="121">
        <v>-8.0787564434305459</v>
      </c>
      <c r="H102" s="121">
        <v>-14.3514063757</v>
      </c>
      <c r="I102" s="16"/>
      <c r="K102" s="17">
        <v>41463</v>
      </c>
      <c r="L102" s="121">
        <v>12628.16</v>
      </c>
    </row>
    <row r="103" spans="1:12" x14ac:dyDescent="0.25">
      <c r="A103" s="17">
        <v>41464</v>
      </c>
      <c r="B103" s="16" t="s">
        <v>1777</v>
      </c>
      <c r="C103" s="121">
        <v>12545.58</v>
      </c>
      <c r="D103" s="121">
        <v>12603.91</v>
      </c>
      <c r="E103" s="121">
        <v>-0.46279289000000001</v>
      </c>
      <c r="F103" s="121">
        <v>-58.329999999999899</v>
      </c>
      <c r="G103" s="121">
        <v>-8.5151036075978954</v>
      </c>
      <c r="H103" s="121">
        <v>-14.747781981799999</v>
      </c>
      <c r="I103" s="16"/>
      <c r="K103" s="17">
        <v>41464</v>
      </c>
      <c r="L103" s="121">
        <v>12603.91</v>
      </c>
    </row>
    <row r="104" spans="1:12" x14ac:dyDescent="0.25">
      <c r="A104" s="17">
        <v>41465</v>
      </c>
      <c r="B104" s="16" t="s">
        <v>1777</v>
      </c>
      <c r="C104" s="121">
        <v>12354.83</v>
      </c>
      <c r="D104" s="121">
        <v>12545.58</v>
      </c>
      <c r="E104" s="121">
        <v>-1.5204557999999999</v>
      </c>
      <c r="F104" s="121">
        <v>-190.75</v>
      </c>
      <c r="G104" s="121">
        <v>-8.9109268578961398</v>
      </c>
      <c r="H104" s="121">
        <v>-16.0440042838</v>
      </c>
      <c r="I104" s="16"/>
      <c r="K104" s="17">
        <v>41465</v>
      </c>
      <c r="L104" s="121">
        <v>12545.58</v>
      </c>
    </row>
    <row r="105" spans="1:12" x14ac:dyDescent="0.25">
      <c r="A105" s="17">
        <v>41466</v>
      </c>
      <c r="B105" s="16" t="s">
        <v>1777</v>
      </c>
      <c r="C105" s="121">
        <v>12664.28</v>
      </c>
      <c r="D105" s="121">
        <v>12354.83</v>
      </c>
      <c r="E105" s="121">
        <v>2.5046884399999998</v>
      </c>
      <c r="F105" s="121">
        <v>309.45000000000101</v>
      </c>
      <c r="G105" s="121">
        <v>-7.3918858541015542</v>
      </c>
      <c r="H105" s="121">
        <v>-13.9411681562</v>
      </c>
      <c r="I105" s="16"/>
      <c r="K105" s="17">
        <v>41466</v>
      </c>
      <c r="L105" s="121">
        <v>12354.83</v>
      </c>
    </row>
    <row r="106" spans="1:12" x14ac:dyDescent="0.25">
      <c r="A106" s="17">
        <v>41467</v>
      </c>
      <c r="B106" s="16" t="s">
        <v>1777</v>
      </c>
      <c r="C106" s="121">
        <v>12844.58</v>
      </c>
      <c r="D106" s="121">
        <v>12664.28</v>
      </c>
      <c r="E106" s="121">
        <v>1.4236892999999999</v>
      </c>
      <c r="F106" s="121">
        <v>180.29999999999899</v>
      </c>
      <c r="G106" s="121">
        <v>-4.911522997802054</v>
      </c>
      <c r="H106" s="121">
        <v>-12.715957770599999</v>
      </c>
      <c r="I106" s="16"/>
      <c r="K106" s="17">
        <v>41467</v>
      </c>
      <c r="L106" s="121">
        <v>12664.28</v>
      </c>
    </row>
    <row r="107" spans="1:12" x14ac:dyDescent="0.25">
      <c r="A107" s="17">
        <v>41470</v>
      </c>
      <c r="B107" s="16" t="s">
        <v>1777</v>
      </c>
      <c r="C107" s="121">
        <v>13048.22</v>
      </c>
      <c r="D107" s="121">
        <v>12844.58</v>
      </c>
      <c r="E107" s="121">
        <v>1.5854157900000001</v>
      </c>
      <c r="F107" s="121">
        <v>203.63999999999899</v>
      </c>
      <c r="G107" s="121">
        <v>-4.5110592009741985</v>
      </c>
      <c r="H107" s="121">
        <v>-11.3321427794</v>
      </c>
      <c r="I107" s="16"/>
      <c r="K107" s="17">
        <v>41470</v>
      </c>
      <c r="L107" s="121">
        <v>12844.58</v>
      </c>
    </row>
    <row r="108" spans="1:12" x14ac:dyDescent="0.25">
      <c r="A108" s="17">
        <v>41471</v>
      </c>
      <c r="B108" s="16" t="s">
        <v>1777</v>
      </c>
      <c r="C108" s="121">
        <v>13119.05</v>
      </c>
      <c r="D108" s="121">
        <v>13048.22</v>
      </c>
      <c r="E108" s="121">
        <v>0.54283265999999997</v>
      </c>
      <c r="F108" s="121">
        <v>70.829999999999899</v>
      </c>
      <c r="G108" s="121">
        <v>-3.3723431914920332</v>
      </c>
      <c r="H108" s="121">
        <v>-10.8508246895</v>
      </c>
      <c r="I108" s="16"/>
      <c r="K108" s="17">
        <v>41471</v>
      </c>
      <c r="L108" s="121">
        <v>13048.22</v>
      </c>
    </row>
    <row r="109" spans="1:12" x14ac:dyDescent="0.25">
      <c r="A109" s="17">
        <v>41472</v>
      </c>
      <c r="B109" s="16" t="s">
        <v>1777</v>
      </c>
      <c r="C109" s="121">
        <v>13304.84</v>
      </c>
      <c r="D109" s="121">
        <v>13119.05</v>
      </c>
      <c r="E109" s="121">
        <v>1.41618486</v>
      </c>
      <c r="F109" s="121">
        <v>185.79000000000099</v>
      </c>
      <c r="G109" s="121">
        <v>-2.5509901392574363</v>
      </c>
      <c r="H109" s="121">
        <v>-9.5883075650999992</v>
      </c>
      <c r="I109" s="16"/>
      <c r="K109" s="17">
        <v>41472</v>
      </c>
      <c r="L109" s="121">
        <v>13119.05</v>
      </c>
    </row>
    <row r="110" spans="1:12" x14ac:dyDescent="0.25">
      <c r="A110" s="17">
        <v>41473</v>
      </c>
      <c r="B110" s="16" t="s">
        <v>1777</v>
      </c>
      <c r="C110" s="121">
        <v>13410.12</v>
      </c>
      <c r="D110" s="121">
        <v>13304.84</v>
      </c>
      <c r="E110" s="121">
        <v>0.79129097999999998</v>
      </c>
      <c r="F110" s="121">
        <v>105.280000000001</v>
      </c>
      <c r="G110" s="121">
        <v>-1.9147302130647414</v>
      </c>
      <c r="H110" s="121">
        <v>-8.8728879900000006</v>
      </c>
      <c r="I110" s="16"/>
      <c r="K110" s="17">
        <v>41473</v>
      </c>
      <c r="L110" s="121">
        <v>13304.84</v>
      </c>
    </row>
    <row r="111" spans="1:12" x14ac:dyDescent="0.25">
      <c r="A111" s="17">
        <v>41474</v>
      </c>
      <c r="B111" s="16" t="s">
        <v>1777</v>
      </c>
      <c r="C111" s="121">
        <v>13481.94</v>
      </c>
      <c r="D111" s="121">
        <v>13410.12</v>
      </c>
      <c r="E111" s="121">
        <v>0.53556566999999999</v>
      </c>
      <c r="F111" s="121">
        <v>71.819999999999695</v>
      </c>
      <c r="G111" s="121">
        <v>-1.7594049283741087</v>
      </c>
      <c r="H111" s="121">
        <v>-8.3848424553999994</v>
      </c>
      <c r="I111" s="16"/>
      <c r="K111" s="17">
        <v>41474</v>
      </c>
      <c r="L111" s="121">
        <v>13410.12</v>
      </c>
    </row>
    <row r="112" spans="1:12" x14ac:dyDescent="0.25">
      <c r="A112" s="17">
        <v>41477</v>
      </c>
      <c r="B112" s="16" t="s">
        <v>1777</v>
      </c>
      <c r="C112" s="121">
        <v>13333.48</v>
      </c>
      <c r="D112" s="121">
        <v>13481.94</v>
      </c>
      <c r="E112" s="121">
        <v>-1.10117683</v>
      </c>
      <c r="F112" s="121">
        <v>-148.460000000001</v>
      </c>
      <c r="G112" s="121">
        <v>-2.8412076024947219</v>
      </c>
      <c r="H112" s="121">
        <v>-9.3936873464000001</v>
      </c>
      <c r="I112" s="16"/>
      <c r="K112" s="17">
        <v>41477</v>
      </c>
      <c r="L112" s="121">
        <v>13481.94</v>
      </c>
    </row>
    <row r="113" spans="1:12" x14ac:dyDescent="0.25">
      <c r="A113" s="17">
        <v>41478</v>
      </c>
      <c r="B113" s="16" t="s">
        <v>1777</v>
      </c>
      <c r="C113" s="121">
        <v>13546.02</v>
      </c>
      <c r="D113" s="121">
        <v>13333.48</v>
      </c>
      <c r="E113" s="121">
        <v>1.59403246</v>
      </c>
      <c r="F113" s="121">
        <v>212.54000000000099</v>
      </c>
      <c r="G113" s="121">
        <v>-0.22568142680158276</v>
      </c>
      <c r="H113" s="121">
        <v>-7.9493933068000002</v>
      </c>
      <c r="I113" s="16"/>
      <c r="K113" s="17">
        <v>41478</v>
      </c>
      <c r="L113" s="121">
        <v>13333.48</v>
      </c>
    </row>
    <row r="114" spans="1:12" x14ac:dyDescent="0.25">
      <c r="A114" s="17">
        <v>41479</v>
      </c>
      <c r="B114" s="16" t="s">
        <v>1777</v>
      </c>
      <c r="C114" s="121">
        <v>13559.4</v>
      </c>
      <c r="D114" s="121">
        <v>13546.02</v>
      </c>
      <c r="E114" s="121">
        <v>9.8774399999999998E-2</v>
      </c>
      <c r="F114" s="121">
        <v>13.3799999999992</v>
      </c>
      <c r="G114" s="121">
        <v>3.6138598161539193E-3</v>
      </c>
      <c r="H114" s="121">
        <v>-7.8584708721999998</v>
      </c>
      <c r="I114" s="16"/>
      <c r="K114" s="17">
        <v>41479</v>
      </c>
      <c r="L114" s="121">
        <v>13546.02</v>
      </c>
    </row>
    <row r="115" spans="1:12" x14ac:dyDescent="0.25">
      <c r="A115" s="17">
        <v>41480</v>
      </c>
      <c r="B115" s="16" t="s">
        <v>1777</v>
      </c>
      <c r="C115" s="121">
        <v>13502.25</v>
      </c>
      <c r="D115" s="121">
        <v>13559.4</v>
      </c>
      <c r="E115" s="121">
        <v>-0.42147881999999998</v>
      </c>
      <c r="F115" s="121">
        <v>-57.149999999999601</v>
      </c>
      <c r="G115" s="121">
        <v>0.96627316322477341</v>
      </c>
      <c r="H115" s="121">
        <v>-8.2468279078000002</v>
      </c>
      <c r="I115" s="16"/>
      <c r="K115" s="17">
        <v>41480</v>
      </c>
      <c r="L115" s="121">
        <v>13559.4</v>
      </c>
    </row>
    <row r="116" spans="1:12" x14ac:dyDescent="0.25">
      <c r="A116" s="17">
        <v>41481</v>
      </c>
      <c r="B116" s="16" t="s">
        <v>1777</v>
      </c>
      <c r="C116" s="121">
        <v>13430.23</v>
      </c>
      <c r="D116" s="121">
        <v>13502.25</v>
      </c>
      <c r="E116" s="121">
        <v>-0.53339258000000001</v>
      </c>
      <c r="F116" s="121">
        <v>-72.020000000000394</v>
      </c>
      <c r="G116" s="121">
        <v>-0.4374597827601856</v>
      </c>
      <c r="H116" s="121">
        <v>-8.7362325221999999</v>
      </c>
      <c r="I116" s="16"/>
      <c r="K116" s="17">
        <v>41481</v>
      </c>
      <c r="L116" s="121">
        <v>13502.25</v>
      </c>
    </row>
    <row r="117" spans="1:12" x14ac:dyDescent="0.25">
      <c r="A117" s="17">
        <v>41484</v>
      </c>
      <c r="B117" s="16" t="s">
        <v>1777</v>
      </c>
      <c r="C117" s="121">
        <v>13416.34</v>
      </c>
      <c r="D117" s="121">
        <v>13430.23</v>
      </c>
      <c r="E117" s="121">
        <v>-0.10342339</v>
      </c>
      <c r="F117" s="121">
        <v>-13.8899999999994</v>
      </c>
      <c r="G117" s="121">
        <v>-3.1882275942638927</v>
      </c>
      <c r="H117" s="121">
        <v>-8.8306206101000004</v>
      </c>
      <c r="I117" s="16"/>
      <c r="K117" s="17">
        <v>41484</v>
      </c>
      <c r="L117" s="121">
        <v>13430.23</v>
      </c>
    </row>
    <row r="118" spans="1:12" x14ac:dyDescent="0.25">
      <c r="A118" s="17">
        <v>41485</v>
      </c>
      <c r="B118" s="16" t="s">
        <v>1777</v>
      </c>
      <c r="C118" s="121">
        <v>13436.99</v>
      </c>
      <c r="D118" s="121">
        <v>13416.34</v>
      </c>
      <c r="E118" s="121">
        <v>0.15391679</v>
      </c>
      <c r="F118" s="121">
        <v>20.649999999999601</v>
      </c>
      <c r="G118" s="121">
        <v>-3.0392180208497988</v>
      </c>
      <c r="H118" s="121">
        <v>-8.6902956269999994</v>
      </c>
      <c r="I118" s="16"/>
      <c r="K118" s="17">
        <v>41485</v>
      </c>
      <c r="L118" s="121">
        <v>13416.34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L12"/>
  <sheetViews>
    <sheetView workbookViewId="0">
      <selection activeCell="F14" sqref="F14"/>
    </sheetView>
  </sheetViews>
  <sheetFormatPr baseColWidth="10" defaultRowHeight="15" x14ac:dyDescent="0.25"/>
  <cols>
    <col min="3" max="3" width="27" bestFit="1" customWidth="1"/>
    <col min="4" max="4" width="16.7109375" bestFit="1" customWidth="1"/>
    <col min="5" max="11" width="12.5703125" bestFit="1" customWidth="1"/>
    <col min="12" max="12" width="13.5703125" bestFit="1" customWidth="1"/>
  </cols>
  <sheetData>
    <row r="4" spans="3:12" x14ac:dyDescent="0.25">
      <c r="D4" s="171">
        <v>400000000</v>
      </c>
    </row>
    <row r="6" spans="3:12" x14ac:dyDescent="0.25">
      <c r="C6" t="s">
        <v>1798</v>
      </c>
    </row>
    <row r="8" spans="3:12" x14ac:dyDescent="0.25">
      <c r="C8" t="s">
        <v>1799</v>
      </c>
      <c r="D8" t="str">
        <f>'Riesgo de credito'!B2</f>
        <v>BANCOLOMBIA</v>
      </c>
      <c r="E8" t="str">
        <f>'Riesgo de credito'!C2</f>
        <v>RENTAVAL</v>
      </c>
      <c r="F8" t="str">
        <f>'Riesgo de credito'!D2</f>
        <v>ACCIVAL</v>
      </c>
      <c r="G8" t="str">
        <f>'Riesgo de credito'!E2</f>
        <v>ACCORENTA</v>
      </c>
      <c r="H8" t="str">
        <f>'Riesgo de credito'!F2</f>
        <v>ECOPETROL</v>
      </c>
      <c r="I8" t="str">
        <f>'Riesgo de credito'!G2</f>
        <v>ÉXITO</v>
      </c>
      <c r="J8" t="str">
        <f>'Riesgo de credito'!H2</f>
        <v>ISAGEN</v>
      </c>
      <c r="K8" t="str">
        <f>'Riesgo de credito'!I2</f>
        <v>GRUPOAVAL</v>
      </c>
      <c r="L8" t="str">
        <f>'Riesgo de credito'!J2</f>
        <v>TFIT16240724</v>
      </c>
    </row>
    <row r="9" spans="3:12" x14ac:dyDescent="0.25">
      <c r="C9" t="s">
        <v>1800</v>
      </c>
      <c r="D9" t="str">
        <f>'Riesgo de credito'!B3</f>
        <v>AAA</v>
      </c>
      <c r="E9" t="str">
        <f>'Riesgo de credito'!C3</f>
        <v>AAA</v>
      </c>
      <c r="F9" t="str">
        <f>'Riesgo de credito'!D3</f>
        <v>AAA</v>
      </c>
      <c r="G9" t="str">
        <f>'Riesgo de credito'!E3</f>
        <v>AAA</v>
      </c>
      <c r="H9" t="str">
        <f>'Riesgo de credito'!F3</f>
        <v>AAA</v>
      </c>
      <c r="I9" t="str">
        <f>'Riesgo de credito'!G3</f>
        <v>AAA</v>
      </c>
      <c r="J9" t="str">
        <f>'Riesgo de credito'!H3</f>
        <v>AA+</v>
      </c>
      <c r="K9" t="str">
        <f>'Riesgo de credito'!I3</f>
        <v>AAA</v>
      </c>
      <c r="L9" t="str">
        <f>'Riesgo de credito'!J3</f>
        <v>AAA</v>
      </c>
    </row>
    <row r="10" spans="3:12" x14ac:dyDescent="0.25">
      <c r="C10" t="s">
        <v>1801</v>
      </c>
      <c r="D10" s="170">
        <v>0.1</v>
      </c>
      <c r="E10" s="170">
        <f>D10</f>
        <v>0.1</v>
      </c>
      <c r="F10" s="170">
        <f t="shared" ref="F10:L10" si="0">E10</f>
        <v>0.1</v>
      </c>
      <c r="G10" s="170">
        <f t="shared" si="0"/>
        <v>0.1</v>
      </c>
      <c r="H10" s="170">
        <f t="shared" si="0"/>
        <v>0.1</v>
      </c>
      <c r="I10" s="170">
        <f t="shared" si="0"/>
        <v>0.1</v>
      </c>
      <c r="J10" s="170">
        <v>0.2</v>
      </c>
      <c r="K10" s="170">
        <v>0.1</v>
      </c>
      <c r="L10" s="170">
        <f t="shared" si="0"/>
        <v>0.1</v>
      </c>
    </row>
    <row r="11" spans="3:12" x14ac:dyDescent="0.25">
      <c r="C11" t="s">
        <v>1802</v>
      </c>
      <c r="D11" s="172">
        <f>$D$4*D10</f>
        <v>40000000</v>
      </c>
      <c r="E11" s="172">
        <f t="shared" ref="E11:L11" si="1">$D$4*E10</f>
        <v>40000000</v>
      </c>
      <c r="F11" s="172">
        <f t="shared" si="1"/>
        <v>40000000</v>
      </c>
      <c r="G11" s="172">
        <f t="shared" si="1"/>
        <v>40000000</v>
      </c>
      <c r="H11" s="172">
        <f t="shared" si="1"/>
        <v>40000000</v>
      </c>
      <c r="I11" s="172">
        <f t="shared" si="1"/>
        <v>40000000</v>
      </c>
      <c r="J11" s="172">
        <f t="shared" si="1"/>
        <v>80000000</v>
      </c>
      <c r="K11" s="172">
        <f t="shared" si="1"/>
        <v>40000000</v>
      </c>
      <c r="L11" s="172">
        <f t="shared" si="1"/>
        <v>40000000</v>
      </c>
    </row>
    <row r="12" spans="3:12" x14ac:dyDescent="0.25">
      <c r="C12" t="s">
        <v>1803</v>
      </c>
      <c r="L12" s="172">
        <f>SUM(D11:L11)</f>
        <v>400000000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G16"/>
  <sheetViews>
    <sheetView workbookViewId="0">
      <selection activeCell="F20" sqref="F20"/>
    </sheetView>
  </sheetViews>
  <sheetFormatPr baseColWidth="10" defaultRowHeight="15" x14ac:dyDescent="0.25"/>
  <cols>
    <col min="4" max="4" width="15.140625" customWidth="1"/>
    <col min="5" max="5" width="19.140625" customWidth="1"/>
    <col min="6" max="6" width="18.42578125" customWidth="1"/>
    <col min="7" max="7" width="18.7109375" customWidth="1"/>
  </cols>
  <sheetData>
    <row r="6" spans="4:7" ht="25.5" x14ac:dyDescent="0.25">
      <c r="D6" s="173" t="s">
        <v>1807</v>
      </c>
      <c r="E6" s="173" t="s">
        <v>1804</v>
      </c>
      <c r="F6" s="174" t="s">
        <v>1806</v>
      </c>
      <c r="G6" s="174" t="s">
        <v>1805</v>
      </c>
    </row>
    <row r="7" spans="4:7" x14ac:dyDescent="0.25">
      <c r="D7" s="175" t="s">
        <v>1685</v>
      </c>
      <c r="E7" s="176">
        <v>6000000</v>
      </c>
      <c r="F7" s="177">
        <f>E7/$E$16</f>
        <v>1.4999999999999999E-2</v>
      </c>
      <c r="G7" s="176">
        <v>174587</v>
      </c>
    </row>
    <row r="8" spans="4:7" x14ac:dyDescent="0.25">
      <c r="D8" s="175" t="s">
        <v>1686</v>
      </c>
      <c r="E8" s="176">
        <v>150000000</v>
      </c>
      <c r="F8" s="177">
        <f t="shared" ref="F8:F15" si="0">E8/$E$16</f>
        <v>0.375</v>
      </c>
      <c r="G8" s="176">
        <v>42177</v>
      </c>
    </row>
    <row r="9" spans="4:7" x14ac:dyDescent="0.25">
      <c r="D9" s="175" t="s">
        <v>1687</v>
      </c>
      <c r="E9" s="176">
        <v>80000000</v>
      </c>
      <c r="F9" s="177">
        <f t="shared" si="0"/>
        <v>0.2</v>
      </c>
      <c r="G9" s="176">
        <v>33331</v>
      </c>
    </row>
    <row r="10" spans="4:7" x14ac:dyDescent="0.25">
      <c r="D10" s="175" t="s">
        <v>1688</v>
      </c>
      <c r="E10" s="176">
        <v>100000000</v>
      </c>
      <c r="F10" s="177">
        <f t="shared" si="0"/>
        <v>0.25</v>
      </c>
      <c r="G10" s="176">
        <v>29593</v>
      </c>
    </row>
    <row r="11" spans="4:7" x14ac:dyDescent="0.25">
      <c r="D11" s="175" t="s">
        <v>1690</v>
      </c>
      <c r="E11" s="176">
        <v>6000000</v>
      </c>
      <c r="F11" s="177">
        <f t="shared" si="0"/>
        <v>1.4999999999999999E-2</v>
      </c>
      <c r="G11" s="176">
        <v>228160</v>
      </c>
    </row>
    <row r="12" spans="4:7" x14ac:dyDescent="0.25">
      <c r="D12" s="175" t="s">
        <v>1692</v>
      </c>
      <c r="E12" s="176">
        <v>5000000</v>
      </c>
      <c r="F12" s="177">
        <f t="shared" si="0"/>
        <v>1.2500000000000001E-2</v>
      </c>
      <c r="G12" s="176">
        <v>195915</v>
      </c>
    </row>
    <row r="13" spans="4:7" x14ac:dyDescent="0.25">
      <c r="D13" s="175" t="s">
        <v>1694</v>
      </c>
      <c r="E13" s="176">
        <v>3000000</v>
      </c>
      <c r="F13" s="177">
        <f t="shared" si="0"/>
        <v>7.4999999999999997E-3</v>
      </c>
      <c r="G13" s="176">
        <v>91384</v>
      </c>
    </row>
    <row r="14" spans="4:7" x14ac:dyDescent="0.25">
      <c r="D14" s="175" t="s">
        <v>1705</v>
      </c>
      <c r="E14" s="176">
        <v>15000000</v>
      </c>
      <c r="F14" s="177">
        <f t="shared" si="0"/>
        <v>3.7499999999999999E-2</v>
      </c>
      <c r="G14" s="176">
        <v>330832</v>
      </c>
    </row>
    <row r="15" spans="4:7" x14ac:dyDescent="0.25">
      <c r="D15" s="175" t="s">
        <v>1719</v>
      </c>
      <c r="E15" s="176">
        <v>35000000</v>
      </c>
      <c r="F15" s="177">
        <f t="shared" si="0"/>
        <v>8.7499999999999994E-2</v>
      </c>
      <c r="G15" s="176">
        <v>579114</v>
      </c>
    </row>
    <row r="16" spans="4:7" x14ac:dyDescent="0.25">
      <c r="D16" s="175" t="s">
        <v>1704</v>
      </c>
      <c r="E16" s="176">
        <v>400000000</v>
      </c>
      <c r="F16" s="178">
        <f>SUM(F7:F15)</f>
        <v>1</v>
      </c>
      <c r="G16" s="176">
        <v>1705092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7:M8"/>
  <sheetViews>
    <sheetView workbookViewId="0">
      <selection activeCell="J17" sqref="J17"/>
    </sheetView>
  </sheetViews>
  <sheetFormatPr baseColWidth="10" defaultRowHeight="15" x14ac:dyDescent="0.25"/>
  <cols>
    <col min="1" max="3" width="11.42578125" style="55"/>
    <col min="4" max="4" width="16.42578125" style="55" bestFit="1" customWidth="1"/>
    <col min="5" max="5" width="14.42578125" style="55" bestFit="1" customWidth="1"/>
    <col min="6" max="6" width="10.28515625" style="55" bestFit="1" customWidth="1"/>
    <col min="7" max="7" width="8.5703125" style="55" bestFit="1" customWidth="1"/>
    <col min="8" max="8" width="11.85546875" style="55" bestFit="1" customWidth="1"/>
    <col min="9" max="9" width="11.140625" style="55" bestFit="1" customWidth="1"/>
    <col min="10" max="10" width="6.140625" style="55" bestFit="1" customWidth="1"/>
    <col min="11" max="11" width="7.5703125" style="55" bestFit="1" customWidth="1"/>
    <col min="12" max="12" width="12" style="55" bestFit="1" customWidth="1"/>
    <col min="13" max="13" width="12.5703125" style="55" bestFit="1" customWidth="1"/>
    <col min="14" max="16384" width="11.42578125" style="55"/>
  </cols>
  <sheetData>
    <row r="7" spans="4:13" x14ac:dyDescent="0.25">
      <c r="D7" s="12" t="s">
        <v>1787</v>
      </c>
      <c r="E7" s="12" t="s">
        <v>1685</v>
      </c>
      <c r="F7" s="12" t="s">
        <v>1786</v>
      </c>
      <c r="G7" s="12" t="s">
        <v>1687</v>
      </c>
      <c r="H7" s="12" t="s">
        <v>1688</v>
      </c>
      <c r="I7" s="12" t="s">
        <v>1690</v>
      </c>
      <c r="J7" s="12" t="s">
        <v>1692</v>
      </c>
      <c r="K7" s="12" t="s">
        <v>1694</v>
      </c>
      <c r="L7" s="12" t="s">
        <v>1705</v>
      </c>
      <c r="M7" s="12" t="s">
        <v>1719</v>
      </c>
    </row>
    <row r="8" spans="4:13" x14ac:dyDescent="0.25">
      <c r="D8" s="12" t="s">
        <v>1762</v>
      </c>
      <c r="E8" s="12" t="s">
        <v>1728</v>
      </c>
      <c r="F8" s="12" t="s">
        <v>1728</v>
      </c>
      <c r="G8" s="12" t="s">
        <v>1728</v>
      </c>
      <c r="H8" s="12" t="s">
        <v>1728</v>
      </c>
      <c r="I8" s="12" t="s">
        <v>1728</v>
      </c>
      <c r="J8" s="12" t="s">
        <v>1728</v>
      </c>
      <c r="K8" s="12" t="s">
        <v>1767</v>
      </c>
      <c r="L8" s="12" t="s">
        <v>1728</v>
      </c>
      <c r="M8" s="12" t="s">
        <v>1728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19"/>
  <sheetViews>
    <sheetView workbookViewId="0">
      <selection activeCell="B2" sqref="B2"/>
    </sheetView>
  </sheetViews>
  <sheetFormatPr baseColWidth="10" defaultColWidth="9.140625" defaultRowHeight="15" x14ac:dyDescent="0.25"/>
  <cols>
    <col min="1" max="1" width="4.42578125" style="16" customWidth="1"/>
    <col min="2" max="2" width="12.85546875" style="16" bestFit="1" customWidth="1"/>
    <col min="3" max="3" width="8.42578125" style="16" bestFit="1" customWidth="1"/>
    <col min="4" max="4" width="11.7109375" style="16" bestFit="1" customWidth="1"/>
    <col min="5" max="5" width="13.7109375" style="16" bestFit="1" customWidth="1"/>
    <col min="6" max="7" width="6.5703125" style="16" bestFit="1" customWidth="1"/>
    <col min="8" max="8" width="6.7109375" style="16" bestFit="1" customWidth="1"/>
    <col min="9" max="9" width="6.85546875" style="16" bestFit="1" customWidth="1"/>
    <col min="10" max="10" width="10.85546875" style="16" bestFit="1" customWidth="1"/>
    <col min="11" max="11" width="11.28515625" style="16" customWidth="1"/>
    <col min="12" max="12" width="9.140625" style="16"/>
    <col min="13" max="13" width="8.42578125" style="16" bestFit="1" customWidth="1"/>
    <col min="14" max="14" width="13.7109375" style="16" bestFit="1" customWidth="1"/>
    <col min="15" max="16384" width="9.140625" style="16"/>
  </cols>
  <sheetData>
    <row r="2" spans="2:14" ht="30" x14ac:dyDescent="0.25">
      <c r="B2" s="73" t="s">
        <v>31</v>
      </c>
      <c r="C2" s="73" t="s">
        <v>1738</v>
      </c>
      <c r="D2" s="73" t="s">
        <v>32</v>
      </c>
      <c r="E2" s="73" t="s">
        <v>33</v>
      </c>
      <c r="F2" s="74" t="s">
        <v>1734</v>
      </c>
      <c r="G2" s="74" t="s">
        <v>1735</v>
      </c>
      <c r="H2" s="74" t="s">
        <v>1736</v>
      </c>
      <c r="I2" s="74" t="s">
        <v>1737</v>
      </c>
      <c r="J2" s="73" t="s">
        <v>1740</v>
      </c>
      <c r="K2" s="74" t="s">
        <v>1739</v>
      </c>
      <c r="M2" s="73" t="s">
        <v>1738</v>
      </c>
      <c r="N2" s="73" t="s">
        <v>33</v>
      </c>
    </row>
    <row r="3" spans="2:14" x14ac:dyDescent="0.25">
      <c r="B3" s="65" t="s">
        <v>34</v>
      </c>
      <c r="C3" s="70">
        <v>41311</v>
      </c>
      <c r="D3" s="69">
        <v>79124</v>
      </c>
      <c r="E3" s="71">
        <v>2410056200</v>
      </c>
      <c r="F3" s="71">
        <v>30580</v>
      </c>
      <c r="G3" s="71">
        <v>30580</v>
      </c>
      <c r="H3" s="71">
        <v>30459.23</v>
      </c>
      <c r="I3" s="71">
        <v>30300</v>
      </c>
      <c r="J3" s="72">
        <v>-0.39</v>
      </c>
      <c r="K3" s="69">
        <v>-120</v>
      </c>
      <c r="M3" s="70">
        <v>41311</v>
      </c>
      <c r="N3" s="71">
        <v>2410056200</v>
      </c>
    </row>
    <row r="4" spans="2:14" x14ac:dyDescent="0.25">
      <c r="B4" s="65" t="s">
        <v>34</v>
      </c>
      <c r="C4" s="70">
        <v>41312</v>
      </c>
      <c r="D4" s="69">
        <v>19109</v>
      </c>
      <c r="E4" s="71">
        <v>582577120</v>
      </c>
      <c r="F4" s="71">
        <v>30480</v>
      </c>
      <c r="G4" s="71">
        <v>30600</v>
      </c>
      <c r="H4" s="71">
        <v>30487.05</v>
      </c>
      <c r="I4" s="71">
        <v>30340</v>
      </c>
      <c r="J4" s="72">
        <v>-0.33</v>
      </c>
      <c r="K4" s="69">
        <v>-100</v>
      </c>
      <c r="M4" s="70">
        <v>41312</v>
      </c>
      <c r="N4" s="71">
        <v>582577120</v>
      </c>
    </row>
    <row r="5" spans="2:14" x14ac:dyDescent="0.25">
      <c r="B5" s="65" t="s">
        <v>34</v>
      </c>
      <c r="C5" s="70">
        <v>41313</v>
      </c>
      <c r="D5" s="69">
        <v>44791</v>
      </c>
      <c r="E5" s="71">
        <v>1358419380</v>
      </c>
      <c r="F5" s="71">
        <v>30220</v>
      </c>
      <c r="G5" s="71">
        <v>30440</v>
      </c>
      <c r="H5" s="71">
        <v>30327.95</v>
      </c>
      <c r="I5" s="71">
        <v>30220</v>
      </c>
      <c r="J5" s="72">
        <v>-0.85</v>
      </c>
      <c r="K5" s="69">
        <v>-260</v>
      </c>
      <c r="M5" s="70">
        <v>41313</v>
      </c>
      <c r="N5" s="71">
        <v>1358419380</v>
      </c>
    </row>
    <row r="6" spans="2:14" x14ac:dyDescent="0.25">
      <c r="B6" s="65" t="s">
        <v>34</v>
      </c>
      <c r="C6" s="70">
        <v>41316</v>
      </c>
      <c r="D6" s="69">
        <v>275656</v>
      </c>
      <c r="E6" s="71">
        <v>8076682100</v>
      </c>
      <c r="F6" s="71">
        <v>29300</v>
      </c>
      <c r="G6" s="71">
        <v>29520</v>
      </c>
      <c r="H6" s="71">
        <v>29299.86</v>
      </c>
      <c r="I6" s="71">
        <v>28900</v>
      </c>
      <c r="J6" s="72">
        <v>-3.04</v>
      </c>
      <c r="K6" s="69">
        <v>-920</v>
      </c>
      <c r="M6" s="70">
        <v>41316</v>
      </c>
      <c r="N6" s="71">
        <v>8076682100</v>
      </c>
    </row>
    <row r="7" spans="2:14" x14ac:dyDescent="0.25">
      <c r="B7" s="65" t="s">
        <v>34</v>
      </c>
      <c r="C7" s="70">
        <v>41317</v>
      </c>
      <c r="D7" s="69">
        <v>222833</v>
      </c>
      <c r="E7" s="71">
        <v>6536597760</v>
      </c>
      <c r="F7" s="71">
        <v>29380</v>
      </c>
      <c r="G7" s="71">
        <v>29520</v>
      </c>
      <c r="H7" s="71">
        <v>29334.07</v>
      </c>
      <c r="I7" s="71">
        <v>29080</v>
      </c>
      <c r="J7" s="72">
        <v>0.27</v>
      </c>
      <c r="K7" s="69">
        <v>80</v>
      </c>
      <c r="M7" s="70">
        <v>41317</v>
      </c>
      <c r="N7" s="71">
        <v>6536597760</v>
      </c>
    </row>
    <row r="8" spans="2:14" x14ac:dyDescent="0.25">
      <c r="B8" s="65" t="s">
        <v>34</v>
      </c>
      <c r="C8" s="70">
        <v>41318</v>
      </c>
      <c r="D8" s="69">
        <v>78409</v>
      </c>
      <c r="E8" s="71">
        <v>2316043960</v>
      </c>
      <c r="F8" s="71">
        <v>29720</v>
      </c>
      <c r="G8" s="71">
        <v>29740</v>
      </c>
      <c r="H8" s="71">
        <v>29537.99</v>
      </c>
      <c r="I8" s="71">
        <v>29340</v>
      </c>
      <c r="J8" s="72">
        <v>1.1599999999999999</v>
      </c>
      <c r="K8" s="69">
        <v>340</v>
      </c>
      <c r="M8" s="70">
        <v>41318</v>
      </c>
      <c r="N8" s="71">
        <v>2316043960</v>
      </c>
    </row>
    <row r="9" spans="2:14" x14ac:dyDescent="0.25">
      <c r="B9" s="65" t="s">
        <v>34</v>
      </c>
      <c r="C9" s="70">
        <v>41319</v>
      </c>
      <c r="D9" s="69">
        <v>63745</v>
      </c>
      <c r="E9" s="71">
        <v>1897429460</v>
      </c>
      <c r="F9" s="71">
        <v>29960</v>
      </c>
      <c r="G9" s="71">
        <v>29960</v>
      </c>
      <c r="H9" s="71">
        <v>29765.93</v>
      </c>
      <c r="I9" s="71">
        <v>29520</v>
      </c>
      <c r="J9" s="72">
        <v>0.81</v>
      </c>
      <c r="K9" s="69">
        <v>240</v>
      </c>
      <c r="M9" s="70">
        <v>41319</v>
      </c>
      <c r="N9" s="71">
        <v>1897429460</v>
      </c>
    </row>
    <row r="10" spans="2:14" x14ac:dyDescent="0.25">
      <c r="B10" s="65" t="s">
        <v>34</v>
      </c>
      <c r="C10" s="70">
        <v>41320</v>
      </c>
      <c r="D10" s="69">
        <v>56457</v>
      </c>
      <c r="E10" s="71">
        <v>1685641180</v>
      </c>
      <c r="F10" s="71">
        <v>29960</v>
      </c>
      <c r="G10" s="71">
        <v>29960</v>
      </c>
      <c r="H10" s="71">
        <v>29857.08</v>
      </c>
      <c r="I10" s="71">
        <v>29700</v>
      </c>
      <c r="J10" s="72">
        <v>0</v>
      </c>
      <c r="K10" s="69">
        <v>0</v>
      </c>
      <c r="M10" s="70">
        <v>41320</v>
      </c>
      <c r="N10" s="71">
        <v>1685641180</v>
      </c>
    </row>
    <row r="11" spans="2:14" x14ac:dyDescent="0.25">
      <c r="B11" s="65" t="s">
        <v>34</v>
      </c>
      <c r="C11" s="70">
        <v>41323</v>
      </c>
      <c r="D11" s="69">
        <v>39069</v>
      </c>
      <c r="E11" s="71">
        <v>1158731540</v>
      </c>
      <c r="F11" s="71">
        <v>29280</v>
      </c>
      <c r="G11" s="71">
        <v>29960</v>
      </c>
      <c r="H11" s="71">
        <v>29658.59</v>
      </c>
      <c r="I11" s="71">
        <v>29280</v>
      </c>
      <c r="J11" s="72">
        <v>-2.27</v>
      </c>
      <c r="K11" s="69">
        <v>-680</v>
      </c>
      <c r="M11" s="70">
        <v>41323</v>
      </c>
      <c r="N11" s="71">
        <v>1158731540</v>
      </c>
    </row>
    <row r="12" spans="2:14" x14ac:dyDescent="0.25">
      <c r="B12" s="65" t="s">
        <v>34</v>
      </c>
      <c r="C12" s="70">
        <v>41324</v>
      </c>
      <c r="D12" s="69">
        <v>272489</v>
      </c>
      <c r="E12" s="71">
        <v>7968313800</v>
      </c>
      <c r="F12" s="71">
        <v>29300</v>
      </c>
      <c r="G12" s="71">
        <v>29400</v>
      </c>
      <c r="H12" s="71">
        <v>29242.7</v>
      </c>
      <c r="I12" s="71">
        <v>29040</v>
      </c>
      <c r="J12" s="72">
        <v>7.0000000000000007E-2</v>
      </c>
      <c r="K12" s="69">
        <v>20</v>
      </c>
      <c r="M12" s="70">
        <v>41324</v>
      </c>
      <c r="N12" s="71">
        <v>7968313800</v>
      </c>
    </row>
    <row r="13" spans="2:14" x14ac:dyDescent="0.25">
      <c r="B13" s="65" t="s">
        <v>34</v>
      </c>
      <c r="C13" s="70">
        <v>41325</v>
      </c>
      <c r="D13" s="69">
        <v>173777</v>
      </c>
      <c r="E13" s="71">
        <v>5071508960</v>
      </c>
      <c r="F13" s="71">
        <v>29400</v>
      </c>
      <c r="G13" s="71">
        <v>29400</v>
      </c>
      <c r="H13" s="71">
        <v>29184.01</v>
      </c>
      <c r="I13" s="71">
        <v>29000</v>
      </c>
      <c r="J13" s="72">
        <v>0.34</v>
      </c>
      <c r="K13" s="69">
        <v>100</v>
      </c>
      <c r="M13" s="70">
        <v>41325</v>
      </c>
      <c r="N13" s="71">
        <v>5071508960</v>
      </c>
    </row>
    <row r="14" spans="2:14" x14ac:dyDescent="0.25">
      <c r="B14" s="65" t="s">
        <v>34</v>
      </c>
      <c r="C14" s="70">
        <v>41326</v>
      </c>
      <c r="D14" s="69">
        <v>253583</v>
      </c>
      <c r="E14" s="71">
        <v>7368516880</v>
      </c>
      <c r="F14" s="71">
        <v>29000</v>
      </c>
      <c r="G14" s="71">
        <v>29200</v>
      </c>
      <c r="H14" s="71">
        <v>29057.61</v>
      </c>
      <c r="I14" s="71">
        <v>29000</v>
      </c>
      <c r="J14" s="72">
        <v>-1.36</v>
      </c>
      <c r="K14" s="69">
        <v>-400</v>
      </c>
      <c r="M14" s="70">
        <v>41326</v>
      </c>
      <c r="N14" s="71">
        <v>7368516880</v>
      </c>
    </row>
    <row r="15" spans="2:14" x14ac:dyDescent="0.25">
      <c r="B15" s="65" t="s">
        <v>34</v>
      </c>
      <c r="C15" s="70">
        <v>41327</v>
      </c>
      <c r="D15" s="69">
        <v>151569</v>
      </c>
      <c r="E15" s="71">
        <v>4422509620</v>
      </c>
      <c r="F15" s="71">
        <v>29300</v>
      </c>
      <c r="G15" s="71">
        <v>29300</v>
      </c>
      <c r="H15" s="71">
        <v>29178.19</v>
      </c>
      <c r="I15" s="71">
        <v>29080</v>
      </c>
      <c r="J15" s="72">
        <v>1.03</v>
      </c>
      <c r="K15" s="69">
        <v>300</v>
      </c>
      <c r="M15" s="70">
        <v>41327</v>
      </c>
      <c r="N15" s="71">
        <v>4422509620</v>
      </c>
    </row>
    <row r="16" spans="2:14" x14ac:dyDescent="0.25">
      <c r="B16" s="65" t="s">
        <v>34</v>
      </c>
      <c r="C16" s="70">
        <v>41330</v>
      </c>
      <c r="D16" s="69">
        <v>165131</v>
      </c>
      <c r="E16" s="71">
        <v>4866008780</v>
      </c>
      <c r="F16" s="71">
        <v>29100</v>
      </c>
      <c r="G16" s="71">
        <v>29680</v>
      </c>
      <c r="H16" s="71">
        <v>29467.57</v>
      </c>
      <c r="I16" s="71">
        <v>29100</v>
      </c>
      <c r="J16" s="72">
        <v>-0.68</v>
      </c>
      <c r="K16" s="69">
        <v>-200</v>
      </c>
      <c r="M16" s="70">
        <v>41330</v>
      </c>
      <c r="N16" s="71">
        <v>4866008780</v>
      </c>
    </row>
    <row r="17" spans="2:14" x14ac:dyDescent="0.25">
      <c r="B17" s="65" t="s">
        <v>34</v>
      </c>
      <c r="C17" s="70">
        <v>41331</v>
      </c>
      <c r="D17" s="69">
        <v>115007</v>
      </c>
      <c r="E17" s="71">
        <v>3322571380</v>
      </c>
      <c r="F17" s="71">
        <v>28920</v>
      </c>
      <c r="G17" s="71">
        <v>29100</v>
      </c>
      <c r="H17" s="71">
        <v>28890.17</v>
      </c>
      <c r="I17" s="71">
        <v>28740</v>
      </c>
      <c r="J17" s="72">
        <v>-0.62</v>
      </c>
      <c r="K17" s="69">
        <v>-180</v>
      </c>
      <c r="M17" s="70">
        <v>41331</v>
      </c>
      <c r="N17" s="71">
        <v>3322571380</v>
      </c>
    </row>
    <row r="18" spans="2:14" x14ac:dyDescent="0.25">
      <c r="B18" s="65" t="s">
        <v>34</v>
      </c>
      <c r="C18" s="70">
        <v>41332</v>
      </c>
      <c r="D18" s="69">
        <v>104603</v>
      </c>
      <c r="E18" s="71">
        <v>3030770740</v>
      </c>
      <c r="F18" s="71">
        <v>29000</v>
      </c>
      <c r="G18" s="71">
        <v>29000</v>
      </c>
      <c r="H18" s="71">
        <v>28974.03</v>
      </c>
      <c r="I18" s="71">
        <v>28900</v>
      </c>
      <c r="J18" s="72">
        <v>0.28000000000000003</v>
      </c>
      <c r="K18" s="69">
        <v>80</v>
      </c>
      <c r="M18" s="70">
        <v>41332</v>
      </c>
      <c r="N18" s="71">
        <v>3030770740</v>
      </c>
    </row>
    <row r="19" spans="2:14" x14ac:dyDescent="0.25">
      <c r="B19" s="65" t="s">
        <v>34</v>
      </c>
      <c r="C19" s="70">
        <v>41333</v>
      </c>
      <c r="D19" s="69">
        <v>86786</v>
      </c>
      <c r="E19" s="71">
        <v>2503488980</v>
      </c>
      <c r="F19" s="71">
        <v>28800</v>
      </c>
      <c r="G19" s="71">
        <v>29500</v>
      </c>
      <c r="H19" s="71">
        <v>28846.69</v>
      </c>
      <c r="I19" s="71">
        <v>28780</v>
      </c>
      <c r="J19" s="72">
        <v>-0.69</v>
      </c>
      <c r="K19" s="69">
        <v>-200</v>
      </c>
      <c r="M19" s="70">
        <v>41333</v>
      </c>
      <c r="N19" s="71">
        <v>2503488980</v>
      </c>
    </row>
    <row r="20" spans="2:14" x14ac:dyDescent="0.25">
      <c r="B20" s="65" t="s">
        <v>34</v>
      </c>
      <c r="C20" s="70">
        <v>41334</v>
      </c>
      <c r="D20" s="69">
        <v>165691</v>
      </c>
      <c r="E20" s="71">
        <v>4721780880</v>
      </c>
      <c r="F20" s="71">
        <v>28700</v>
      </c>
      <c r="G20" s="71">
        <v>28700</v>
      </c>
      <c r="H20" s="71">
        <v>28497.51</v>
      </c>
      <c r="I20" s="71">
        <v>28400</v>
      </c>
      <c r="J20" s="72">
        <v>-0.35</v>
      </c>
      <c r="K20" s="69">
        <v>-100</v>
      </c>
      <c r="M20" s="70">
        <v>41334</v>
      </c>
      <c r="N20" s="71">
        <v>4721780880</v>
      </c>
    </row>
    <row r="21" spans="2:14" x14ac:dyDescent="0.25">
      <c r="B21" s="65" t="s">
        <v>34</v>
      </c>
      <c r="C21" s="70">
        <v>41337</v>
      </c>
      <c r="D21" s="69">
        <v>95961</v>
      </c>
      <c r="E21" s="71">
        <v>2702770480</v>
      </c>
      <c r="F21" s="71">
        <v>28020</v>
      </c>
      <c r="G21" s="71">
        <v>28420</v>
      </c>
      <c r="H21" s="71">
        <v>28165.3</v>
      </c>
      <c r="I21" s="71">
        <v>28020</v>
      </c>
      <c r="J21" s="72">
        <v>-2.37</v>
      </c>
      <c r="K21" s="69">
        <v>-680</v>
      </c>
      <c r="M21" s="70">
        <v>41337</v>
      </c>
      <c r="N21" s="71">
        <v>2702770480</v>
      </c>
    </row>
    <row r="22" spans="2:14" x14ac:dyDescent="0.25">
      <c r="B22" s="65" t="s">
        <v>34</v>
      </c>
      <c r="C22" s="70">
        <v>41338</v>
      </c>
      <c r="D22" s="69">
        <v>106088</v>
      </c>
      <c r="E22" s="71">
        <v>2975996740</v>
      </c>
      <c r="F22" s="71">
        <v>27800</v>
      </c>
      <c r="G22" s="71">
        <v>28300</v>
      </c>
      <c r="H22" s="71">
        <v>28052.15</v>
      </c>
      <c r="I22" s="71">
        <v>27800</v>
      </c>
      <c r="J22" s="72">
        <v>-0.79</v>
      </c>
      <c r="K22" s="69">
        <v>-220</v>
      </c>
      <c r="M22" s="70">
        <v>41338</v>
      </c>
      <c r="N22" s="71">
        <v>2975996740</v>
      </c>
    </row>
    <row r="23" spans="2:14" x14ac:dyDescent="0.25">
      <c r="B23" s="65" t="s">
        <v>34</v>
      </c>
      <c r="C23" s="70">
        <v>41339</v>
      </c>
      <c r="D23" s="69">
        <v>97161</v>
      </c>
      <c r="E23" s="71">
        <v>2720366660</v>
      </c>
      <c r="F23" s="71">
        <v>28260</v>
      </c>
      <c r="G23" s="71">
        <v>28260</v>
      </c>
      <c r="H23" s="71">
        <v>27998.55</v>
      </c>
      <c r="I23" s="71">
        <v>27800</v>
      </c>
      <c r="J23" s="72">
        <v>1.65</v>
      </c>
      <c r="K23" s="69">
        <v>460</v>
      </c>
      <c r="M23" s="70">
        <v>41339</v>
      </c>
      <c r="N23" s="71">
        <v>2720366660</v>
      </c>
    </row>
    <row r="24" spans="2:14" x14ac:dyDescent="0.25">
      <c r="B24" s="65" t="s">
        <v>34</v>
      </c>
      <c r="C24" s="70">
        <v>41340</v>
      </c>
      <c r="D24" s="69">
        <v>115089</v>
      </c>
      <c r="E24" s="71">
        <v>3247852620</v>
      </c>
      <c r="F24" s="71">
        <v>28480</v>
      </c>
      <c r="G24" s="71">
        <v>28480</v>
      </c>
      <c r="H24" s="71">
        <v>28220.36</v>
      </c>
      <c r="I24" s="71">
        <v>28160</v>
      </c>
      <c r="J24" s="72">
        <v>0.78</v>
      </c>
      <c r="K24" s="69">
        <v>220</v>
      </c>
      <c r="M24" s="70">
        <v>41340</v>
      </c>
      <c r="N24" s="71">
        <v>3247852620</v>
      </c>
    </row>
    <row r="25" spans="2:14" x14ac:dyDescent="0.25">
      <c r="B25" s="65" t="s">
        <v>34</v>
      </c>
      <c r="C25" s="70">
        <v>41341</v>
      </c>
      <c r="D25" s="69">
        <v>224555</v>
      </c>
      <c r="E25" s="71">
        <v>6339204300</v>
      </c>
      <c r="F25" s="71">
        <v>28320</v>
      </c>
      <c r="G25" s="71">
        <v>28400</v>
      </c>
      <c r="H25" s="71">
        <v>28230.07</v>
      </c>
      <c r="I25" s="71">
        <v>28160</v>
      </c>
      <c r="J25" s="72">
        <v>-0.56000000000000005</v>
      </c>
      <c r="K25" s="69">
        <v>-160</v>
      </c>
      <c r="M25" s="70">
        <v>41341</v>
      </c>
      <c r="N25" s="71">
        <v>6339204300</v>
      </c>
    </row>
    <row r="26" spans="2:14" x14ac:dyDescent="0.25">
      <c r="B26" s="65" t="s">
        <v>34</v>
      </c>
      <c r="C26" s="70">
        <v>41344</v>
      </c>
      <c r="D26" s="69">
        <v>140085</v>
      </c>
      <c r="E26" s="71">
        <v>3983200940</v>
      </c>
      <c r="F26" s="71">
        <v>28500</v>
      </c>
      <c r="G26" s="71">
        <v>28520</v>
      </c>
      <c r="H26" s="71">
        <v>28434.17</v>
      </c>
      <c r="I26" s="71">
        <v>28300</v>
      </c>
      <c r="J26" s="72">
        <v>0.64</v>
      </c>
      <c r="K26" s="69">
        <v>180</v>
      </c>
      <c r="M26" s="70">
        <v>41344</v>
      </c>
      <c r="N26" s="71">
        <v>3983200940</v>
      </c>
    </row>
    <row r="27" spans="2:14" x14ac:dyDescent="0.25">
      <c r="B27" s="65" t="s">
        <v>34</v>
      </c>
      <c r="C27" s="70">
        <v>41345</v>
      </c>
      <c r="D27" s="69">
        <v>23272</v>
      </c>
      <c r="E27" s="71">
        <v>665228220</v>
      </c>
      <c r="F27" s="71">
        <v>28600</v>
      </c>
      <c r="G27" s="71">
        <v>28600</v>
      </c>
      <c r="H27" s="71">
        <v>28584.92</v>
      </c>
      <c r="I27" s="71">
        <v>28500</v>
      </c>
      <c r="J27" s="72">
        <v>0.35</v>
      </c>
      <c r="K27" s="69">
        <v>100</v>
      </c>
      <c r="M27" s="70">
        <v>41345</v>
      </c>
      <c r="N27" s="71">
        <v>665228220</v>
      </c>
    </row>
    <row r="28" spans="2:14" x14ac:dyDescent="0.25">
      <c r="B28" s="65" t="s">
        <v>34</v>
      </c>
      <c r="C28" s="70">
        <v>41346</v>
      </c>
      <c r="D28" s="69">
        <v>5486</v>
      </c>
      <c r="E28" s="71">
        <v>156131560</v>
      </c>
      <c r="F28" s="71">
        <v>28460</v>
      </c>
      <c r="G28" s="71">
        <v>28460</v>
      </c>
      <c r="H28" s="71">
        <v>28460</v>
      </c>
      <c r="I28" s="71">
        <v>28460</v>
      </c>
      <c r="J28" s="72">
        <v>-0.49</v>
      </c>
      <c r="K28" s="69">
        <v>-140</v>
      </c>
      <c r="M28" s="70">
        <v>41346</v>
      </c>
      <c r="N28" s="71">
        <v>156131560</v>
      </c>
    </row>
    <row r="29" spans="2:14" x14ac:dyDescent="0.25">
      <c r="B29" s="65" t="s">
        <v>34</v>
      </c>
      <c r="C29" s="70">
        <v>41347</v>
      </c>
      <c r="D29" s="69">
        <v>26104</v>
      </c>
      <c r="E29" s="71">
        <v>738517840</v>
      </c>
      <c r="F29" s="71">
        <v>28200</v>
      </c>
      <c r="G29" s="71">
        <v>28400</v>
      </c>
      <c r="H29" s="71">
        <v>28291.37</v>
      </c>
      <c r="I29" s="71">
        <v>28200</v>
      </c>
      <c r="J29" s="72">
        <v>-0.91</v>
      </c>
      <c r="K29" s="69">
        <v>-260</v>
      </c>
      <c r="M29" s="70">
        <v>41347</v>
      </c>
      <c r="N29" s="71">
        <v>738517840</v>
      </c>
    </row>
    <row r="30" spans="2:14" x14ac:dyDescent="0.25">
      <c r="B30" s="65" t="s">
        <v>34</v>
      </c>
      <c r="C30" s="70">
        <v>41348</v>
      </c>
      <c r="D30" s="69">
        <v>249903</v>
      </c>
      <c r="E30" s="71">
        <v>7042873400</v>
      </c>
      <c r="F30" s="71">
        <v>28500</v>
      </c>
      <c r="G30" s="71">
        <v>28500</v>
      </c>
      <c r="H30" s="71">
        <v>28182.43</v>
      </c>
      <c r="I30" s="71">
        <v>27900</v>
      </c>
      <c r="J30" s="72">
        <v>1.06</v>
      </c>
      <c r="K30" s="69">
        <v>300</v>
      </c>
      <c r="M30" s="70">
        <v>41348</v>
      </c>
      <c r="N30" s="71">
        <v>7042873400</v>
      </c>
    </row>
    <row r="31" spans="2:14" x14ac:dyDescent="0.25">
      <c r="B31" s="65" t="s">
        <v>34</v>
      </c>
      <c r="C31" s="70">
        <v>41351</v>
      </c>
      <c r="D31" s="69">
        <v>63137</v>
      </c>
      <c r="E31" s="71">
        <v>1800885520</v>
      </c>
      <c r="F31" s="71">
        <v>28580</v>
      </c>
      <c r="G31" s="71">
        <v>28580</v>
      </c>
      <c r="H31" s="71">
        <v>28523.46</v>
      </c>
      <c r="I31" s="71">
        <v>28100</v>
      </c>
      <c r="J31" s="72">
        <v>0.28000000000000003</v>
      </c>
      <c r="K31" s="69">
        <v>80</v>
      </c>
      <c r="M31" s="70">
        <v>41351</v>
      </c>
      <c r="N31" s="71">
        <v>1800885520</v>
      </c>
    </row>
    <row r="32" spans="2:14" x14ac:dyDescent="0.25">
      <c r="B32" s="65" t="s">
        <v>34</v>
      </c>
      <c r="C32" s="70">
        <v>41352</v>
      </c>
      <c r="D32" s="69">
        <v>35170</v>
      </c>
      <c r="E32" s="71">
        <v>999369080</v>
      </c>
      <c r="F32" s="71">
        <v>28140</v>
      </c>
      <c r="G32" s="71">
        <v>28600</v>
      </c>
      <c r="H32" s="71">
        <v>28415.38</v>
      </c>
      <c r="I32" s="71">
        <v>28140</v>
      </c>
      <c r="J32" s="72">
        <v>-1.54</v>
      </c>
      <c r="K32" s="69">
        <v>-440</v>
      </c>
      <c r="M32" s="70">
        <v>41352</v>
      </c>
      <c r="N32" s="71">
        <v>999369080</v>
      </c>
    </row>
    <row r="33" spans="2:14" x14ac:dyDescent="0.25">
      <c r="B33" s="65" t="s">
        <v>34</v>
      </c>
      <c r="C33" s="70">
        <v>41353</v>
      </c>
      <c r="D33" s="69">
        <v>44038</v>
      </c>
      <c r="E33" s="71">
        <v>1243807160</v>
      </c>
      <c r="F33" s="71">
        <v>28300</v>
      </c>
      <c r="G33" s="71">
        <v>28300</v>
      </c>
      <c r="H33" s="71">
        <v>28243.95</v>
      </c>
      <c r="I33" s="71">
        <v>28120</v>
      </c>
      <c r="J33" s="72">
        <v>0.56999999999999995</v>
      </c>
      <c r="K33" s="69">
        <v>160</v>
      </c>
      <c r="M33" s="70">
        <v>41353</v>
      </c>
      <c r="N33" s="71">
        <v>1243807160</v>
      </c>
    </row>
    <row r="34" spans="2:14" x14ac:dyDescent="0.25">
      <c r="B34" s="65" t="s">
        <v>34</v>
      </c>
      <c r="C34" s="70">
        <v>41354</v>
      </c>
      <c r="D34" s="69">
        <v>43596</v>
      </c>
      <c r="E34" s="71">
        <v>1224171840</v>
      </c>
      <c r="F34" s="71">
        <v>27840</v>
      </c>
      <c r="G34" s="71">
        <v>28100</v>
      </c>
      <c r="H34" s="71">
        <v>28079.91</v>
      </c>
      <c r="I34" s="71">
        <v>27840</v>
      </c>
      <c r="J34" s="72">
        <v>-1.63</v>
      </c>
      <c r="K34" s="69">
        <v>-460</v>
      </c>
      <c r="M34" s="70">
        <v>41354</v>
      </c>
      <c r="N34" s="71">
        <v>1224171840</v>
      </c>
    </row>
    <row r="35" spans="2:14" x14ac:dyDescent="0.25">
      <c r="B35" s="65" t="s">
        <v>34</v>
      </c>
      <c r="C35" s="70">
        <v>41355</v>
      </c>
      <c r="D35" s="69">
        <v>21041</v>
      </c>
      <c r="E35" s="71">
        <v>587292940</v>
      </c>
      <c r="F35" s="71">
        <v>28000</v>
      </c>
      <c r="G35" s="71">
        <v>28000</v>
      </c>
      <c r="H35" s="71">
        <v>27911.84</v>
      </c>
      <c r="I35" s="71">
        <v>27740</v>
      </c>
      <c r="J35" s="72">
        <v>0.56999999999999995</v>
      </c>
      <c r="K35" s="69">
        <v>160</v>
      </c>
      <c r="M35" s="70">
        <v>41355</v>
      </c>
      <c r="N35" s="71">
        <v>587292940</v>
      </c>
    </row>
    <row r="36" spans="2:14" x14ac:dyDescent="0.25">
      <c r="B36" s="65" t="s">
        <v>34</v>
      </c>
      <c r="C36" s="70">
        <v>41359</v>
      </c>
      <c r="D36" s="69">
        <v>32903</v>
      </c>
      <c r="E36" s="71">
        <v>930102540</v>
      </c>
      <c r="F36" s="71">
        <v>28580</v>
      </c>
      <c r="G36" s="71">
        <v>28580</v>
      </c>
      <c r="H36" s="71">
        <v>28268.02</v>
      </c>
      <c r="I36" s="71">
        <v>28000</v>
      </c>
      <c r="J36" s="72">
        <v>2.0699999999999998</v>
      </c>
      <c r="K36" s="69">
        <v>580</v>
      </c>
      <c r="M36" s="70">
        <v>41359</v>
      </c>
      <c r="N36" s="71">
        <v>930102540</v>
      </c>
    </row>
    <row r="37" spans="2:14" x14ac:dyDescent="0.25">
      <c r="B37" s="65" t="s">
        <v>34</v>
      </c>
      <c r="C37" s="70">
        <v>41360</v>
      </c>
      <c r="D37" s="69">
        <v>67389</v>
      </c>
      <c r="E37" s="71">
        <v>1939843200</v>
      </c>
      <c r="F37" s="71">
        <v>28800</v>
      </c>
      <c r="G37" s="71">
        <v>28800</v>
      </c>
      <c r="H37" s="71">
        <v>28785.75</v>
      </c>
      <c r="I37" s="71">
        <v>28500</v>
      </c>
      <c r="J37" s="72">
        <v>0.77</v>
      </c>
      <c r="K37" s="69">
        <v>220</v>
      </c>
      <c r="M37" s="70">
        <v>41360</v>
      </c>
      <c r="N37" s="71">
        <v>1939843200</v>
      </c>
    </row>
    <row r="38" spans="2:14" x14ac:dyDescent="0.25">
      <c r="B38" s="65" t="s">
        <v>34</v>
      </c>
      <c r="C38" s="70">
        <v>41365</v>
      </c>
      <c r="D38" s="69">
        <v>13748</v>
      </c>
      <c r="E38" s="71">
        <v>390454000</v>
      </c>
      <c r="F38" s="71">
        <v>28400</v>
      </c>
      <c r="G38" s="71">
        <v>28400</v>
      </c>
      <c r="H38" s="71">
        <v>28400.79</v>
      </c>
      <c r="I38" s="71">
        <v>28400</v>
      </c>
      <c r="J38" s="72">
        <v>-1.39</v>
      </c>
      <c r="K38" s="69">
        <v>-400</v>
      </c>
      <c r="M38" s="70">
        <v>41365</v>
      </c>
      <c r="N38" s="71">
        <v>390454000</v>
      </c>
    </row>
    <row r="39" spans="2:14" x14ac:dyDescent="0.25">
      <c r="B39" s="65" t="s">
        <v>34</v>
      </c>
      <c r="C39" s="70">
        <v>41366</v>
      </c>
      <c r="D39" s="69">
        <v>8275</v>
      </c>
      <c r="E39" s="71">
        <v>234031000</v>
      </c>
      <c r="F39" s="71">
        <v>28280</v>
      </c>
      <c r="G39" s="71">
        <v>28300</v>
      </c>
      <c r="H39" s="71">
        <v>28281.69</v>
      </c>
      <c r="I39" s="71">
        <v>28280</v>
      </c>
      <c r="J39" s="72">
        <v>-0.42</v>
      </c>
      <c r="K39" s="69">
        <v>-120</v>
      </c>
      <c r="M39" s="70">
        <v>41366</v>
      </c>
      <c r="N39" s="71">
        <v>234031000</v>
      </c>
    </row>
    <row r="40" spans="2:14" x14ac:dyDescent="0.25">
      <c r="B40" s="65" t="s">
        <v>34</v>
      </c>
      <c r="C40" s="70">
        <v>41367</v>
      </c>
      <c r="D40" s="69">
        <v>60919</v>
      </c>
      <c r="E40" s="71">
        <v>1718135900</v>
      </c>
      <c r="F40" s="71">
        <v>28200</v>
      </c>
      <c r="G40" s="71">
        <v>28300</v>
      </c>
      <c r="H40" s="71">
        <v>28203.61</v>
      </c>
      <c r="I40" s="71">
        <v>28200</v>
      </c>
      <c r="J40" s="72">
        <v>-0.28000000000000003</v>
      </c>
      <c r="K40" s="69">
        <v>-80</v>
      </c>
      <c r="M40" s="70">
        <v>41367</v>
      </c>
      <c r="N40" s="71">
        <v>1718135900</v>
      </c>
    </row>
    <row r="41" spans="2:14" x14ac:dyDescent="0.25">
      <c r="B41" s="65" t="s">
        <v>34</v>
      </c>
      <c r="C41" s="70">
        <v>41368</v>
      </c>
      <c r="D41" s="69">
        <v>50223</v>
      </c>
      <c r="E41" s="71">
        <v>1418308100</v>
      </c>
      <c r="F41" s="71">
        <v>28340</v>
      </c>
      <c r="G41" s="71">
        <v>28480</v>
      </c>
      <c r="H41" s="71">
        <v>28240.21</v>
      </c>
      <c r="I41" s="71">
        <v>28100</v>
      </c>
      <c r="J41" s="72">
        <v>0.5</v>
      </c>
      <c r="K41" s="69">
        <v>140</v>
      </c>
      <c r="M41" s="70">
        <v>41368</v>
      </c>
      <c r="N41" s="71">
        <v>1418308100</v>
      </c>
    </row>
    <row r="42" spans="2:14" x14ac:dyDescent="0.25">
      <c r="B42" s="65" t="s">
        <v>34</v>
      </c>
      <c r="C42" s="70">
        <v>41369</v>
      </c>
      <c r="D42" s="69">
        <v>40340</v>
      </c>
      <c r="E42" s="71">
        <v>1136301220</v>
      </c>
      <c r="F42" s="71">
        <v>28060</v>
      </c>
      <c r="G42" s="71">
        <v>28200</v>
      </c>
      <c r="H42" s="71">
        <v>28168.1</v>
      </c>
      <c r="I42" s="71">
        <v>28060</v>
      </c>
      <c r="J42" s="72">
        <v>-0.99</v>
      </c>
      <c r="K42" s="69">
        <v>-280</v>
      </c>
      <c r="M42" s="70">
        <v>41369</v>
      </c>
      <c r="N42" s="71">
        <v>1136301220</v>
      </c>
    </row>
    <row r="43" spans="2:14" x14ac:dyDescent="0.25">
      <c r="B43" s="65" t="s">
        <v>34</v>
      </c>
      <c r="C43" s="70">
        <v>41372</v>
      </c>
      <c r="D43" s="69">
        <v>14065</v>
      </c>
      <c r="E43" s="71">
        <v>394514800</v>
      </c>
      <c r="F43" s="71">
        <v>28080</v>
      </c>
      <c r="G43" s="71">
        <v>28100</v>
      </c>
      <c r="H43" s="71">
        <v>28049.4</v>
      </c>
      <c r="I43" s="71">
        <v>27840</v>
      </c>
      <c r="J43" s="72">
        <v>7.0000000000000007E-2</v>
      </c>
      <c r="K43" s="69">
        <v>20</v>
      </c>
      <c r="M43" s="70">
        <v>41372</v>
      </c>
      <c r="N43" s="71">
        <v>394514800</v>
      </c>
    </row>
    <row r="44" spans="2:14" x14ac:dyDescent="0.25">
      <c r="B44" s="65" t="s">
        <v>34</v>
      </c>
      <c r="C44" s="70">
        <v>41373</v>
      </c>
      <c r="D44" s="69">
        <v>225319</v>
      </c>
      <c r="E44" s="71">
        <v>6409628660</v>
      </c>
      <c r="F44" s="71">
        <v>28600</v>
      </c>
      <c r="G44" s="71">
        <v>28600</v>
      </c>
      <c r="H44" s="71">
        <v>28446.91</v>
      </c>
      <c r="I44" s="71">
        <v>28200</v>
      </c>
      <c r="J44" s="72">
        <v>1.85</v>
      </c>
      <c r="K44" s="69">
        <v>520</v>
      </c>
      <c r="M44" s="70">
        <v>41373</v>
      </c>
      <c r="N44" s="71">
        <v>6409628660</v>
      </c>
    </row>
    <row r="45" spans="2:14" x14ac:dyDescent="0.25">
      <c r="B45" s="65" t="s">
        <v>34</v>
      </c>
      <c r="C45" s="70">
        <v>41374</v>
      </c>
      <c r="D45" s="69">
        <v>85618</v>
      </c>
      <c r="E45" s="71">
        <v>2462251500</v>
      </c>
      <c r="F45" s="71">
        <v>28600</v>
      </c>
      <c r="G45" s="71">
        <v>28800</v>
      </c>
      <c r="H45" s="71">
        <v>28758.57</v>
      </c>
      <c r="I45" s="71">
        <v>28600</v>
      </c>
      <c r="J45" s="72">
        <v>0</v>
      </c>
      <c r="K45" s="69">
        <v>0</v>
      </c>
      <c r="M45" s="70">
        <v>41374</v>
      </c>
      <c r="N45" s="71">
        <v>2462251500</v>
      </c>
    </row>
    <row r="46" spans="2:14" x14ac:dyDescent="0.25">
      <c r="B46" s="65" t="s">
        <v>34</v>
      </c>
      <c r="C46" s="70">
        <v>41375</v>
      </c>
      <c r="D46" s="69">
        <v>381996</v>
      </c>
      <c r="E46" s="71">
        <v>11136601580</v>
      </c>
      <c r="F46" s="71">
        <v>29200</v>
      </c>
      <c r="G46" s="71">
        <v>29320</v>
      </c>
      <c r="H46" s="71">
        <v>29153.71</v>
      </c>
      <c r="I46" s="71">
        <v>28600</v>
      </c>
      <c r="J46" s="72">
        <v>2.1</v>
      </c>
      <c r="K46" s="69">
        <v>600</v>
      </c>
      <c r="M46" s="70">
        <v>41375</v>
      </c>
      <c r="N46" s="71">
        <v>11136601580</v>
      </c>
    </row>
    <row r="47" spans="2:14" x14ac:dyDescent="0.25">
      <c r="B47" s="65" t="s">
        <v>34</v>
      </c>
      <c r="C47" s="70">
        <v>41376</v>
      </c>
      <c r="D47" s="69">
        <v>297792</v>
      </c>
      <c r="E47" s="71">
        <v>8721652840</v>
      </c>
      <c r="F47" s="71">
        <v>29380</v>
      </c>
      <c r="G47" s="71">
        <v>29380</v>
      </c>
      <c r="H47" s="71">
        <v>29287.73</v>
      </c>
      <c r="I47" s="71">
        <v>29160</v>
      </c>
      <c r="J47" s="72">
        <v>0.62</v>
      </c>
      <c r="K47" s="69">
        <v>180</v>
      </c>
      <c r="M47" s="70">
        <v>41376</v>
      </c>
      <c r="N47" s="71">
        <v>8721652840</v>
      </c>
    </row>
    <row r="48" spans="2:14" x14ac:dyDescent="0.25">
      <c r="B48" s="65" t="s">
        <v>34</v>
      </c>
      <c r="C48" s="70">
        <v>41379</v>
      </c>
      <c r="D48" s="69">
        <v>76308</v>
      </c>
      <c r="E48" s="71">
        <v>2190983260</v>
      </c>
      <c r="F48" s="71">
        <v>28160</v>
      </c>
      <c r="G48" s="71">
        <v>29200</v>
      </c>
      <c r="H48" s="71">
        <v>28712.37</v>
      </c>
      <c r="I48" s="71">
        <v>28160</v>
      </c>
      <c r="J48" s="72">
        <v>-4.1500000000000004</v>
      </c>
      <c r="K48" s="69">
        <v>-1220</v>
      </c>
      <c r="M48" s="70">
        <v>41379</v>
      </c>
      <c r="N48" s="71">
        <v>2190983260</v>
      </c>
    </row>
    <row r="49" spans="2:14" x14ac:dyDescent="0.25">
      <c r="B49" s="65" t="s">
        <v>34</v>
      </c>
      <c r="C49" s="70">
        <v>41380</v>
      </c>
      <c r="D49" s="69">
        <v>18297</v>
      </c>
      <c r="E49" s="71">
        <v>524407840</v>
      </c>
      <c r="F49" s="71">
        <v>28620</v>
      </c>
      <c r="G49" s="71">
        <v>28680</v>
      </c>
      <c r="H49" s="71">
        <v>28660.86</v>
      </c>
      <c r="I49" s="71">
        <v>28620</v>
      </c>
      <c r="J49" s="72">
        <v>1.63</v>
      </c>
      <c r="K49" s="69">
        <v>460</v>
      </c>
      <c r="M49" s="70">
        <v>41380</v>
      </c>
      <c r="N49" s="71">
        <v>524407840</v>
      </c>
    </row>
    <row r="50" spans="2:14" x14ac:dyDescent="0.25">
      <c r="B50" s="65" t="s">
        <v>34</v>
      </c>
      <c r="C50" s="70">
        <v>41381</v>
      </c>
      <c r="D50" s="69">
        <v>164061</v>
      </c>
      <c r="E50" s="71">
        <v>4736663340</v>
      </c>
      <c r="F50" s="71">
        <v>29000</v>
      </c>
      <c r="G50" s="71">
        <v>29000</v>
      </c>
      <c r="H50" s="71">
        <v>28871.35</v>
      </c>
      <c r="I50" s="71">
        <v>28760</v>
      </c>
      <c r="J50" s="72">
        <v>1.33</v>
      </c>
      <c r="K50" s="69">
        <v>380</v>
      </c>
      <c r="M50" s="70">
        <v>41381</v>
      </c>
      <c r="N50" s="71">
        <v>4736663340</v>
      </c>
    </row>
    <row r="51" spans="2:14" x14ac:dyDescent="0.25">
      <c r="B51" s="65" t="s">
        <v>34</v>
      </c>
      <c r="C51" s="70">
        <v>41382</v>
      </c>
      <c r="D51" s="69">
        <v>125338</v>
      </c>
      <c r="E51" s="71">
        <v>3667178380</v>
      </c>
      <c r="F51" s="71">
        <v>29340</v>
      </c>
      <c r="G51" s="71">
        <v>29340</v>
      </c>
      <c r="H51" s="71">
        <v>29258.31</v>
      </c>
      <c r="I51" s="71">
        <v>29000</v>
      </c>
      <c r="J51" s="72">
        <v>1.17</v>
      </c>
      <c r="K51" s="69">
        <v>340</v>
      </c>
      <c r="M51" s="70">
        <v>41382</v>
      </c>
      <c r="N51" s="71">
        <v>3667178380</v>
      </c>
    </row>
    <row r="52" spans="2:14" x14ac:dyDescent="0.25">
      <c r="B52" s="65" t="s">
        <v>34</v>
      </c>
      <c r="C52" s="70">
        <v>41383</v>
      </c>
      <c r="D52" s="69">
        <v>113789</v>
      </c>
      <c r="E52" s="71">
        <v>3351360960</v>
      </c>
      <c r="F52" s="71">
        <v>29560</v>
      </c>
      <c r="G52" s="71">
        <v>29680</v>
      </c>
      <c r="H52" s="71">
        <v>29452.42</v>
      </c>
      <c r="I52" s="71">
        <v>29300</v>
      </c>
      <c r="J52" s="72">
        <v>0.75</v>
      </c>
      <c r="K52" s="69">
        <v>220</v>
      </c>
      <c r="M52" s="70">
        <v>41383</v>
      </c>
      <c r="N52" s="71">
        <v>3351360960</v>
      </c>
    </row>
    <row r="53" spans="2:14" x14ac:dyDescent="0.25">
      <c r="B53" s="65" t="s">
        <v>34</v>
      </c>
      <c r="C53" s="70">
        <v>41386</v>
      </c>
      <c r="D53" s="69">
        <v>96613</v>
      </c>
      <c r="E53" s="71">
        <v>2864360900</v>
      </c>
      <c r="F53" s="71">
        <v>29680</v>
      </c>
      <c r="G53" s="71">
        <v>29700</v>
      </c>
      <c r="H53" s="71">
        <v>29647.78</v>
      </c>
      <c r="I53" s="71">
        <v>29500</v>
      </c>
      <c r="J53" s="72">
        <v>0.41</v>
      </c>
      <c r="K53" s="69">
        <v>120</v>
      </c>
      <c r="M53" s="70">
        <v>41386</v>
      </c>
      <c r="N53" s="71">
        <v>2864360900</v>
      </c>
    </row>
    <row r="54" spans="2:14" x14ac:dyDescent="0.25">
      <c r="B54" s="65" t="s">
        <v>34</v>
      </c>
      <c r="C54" s="70">
        <v>41387</v>
      </c>
      <c r="D54" s="69">
        <v>82298</v>
      </c>
      <c r="E54" s="71">
        <v>2433551880</v>
      </c>
      <c r="F54" s="71">
        <v>29600</v>
      </c>
      <c r="G54" s="71">
        <v>29680</v>
      </c>
      <c r="H54" s="71">
        <v>29570</v>
      </c>
      <c r="I54" s="71">
        <v>29400</v>
      </c>
      <c r="J54" s="72">
        <v>-0.27</v>
      </c>
      <c r="K54" s="69">
        <v>-80</v>
      </c>
      <c r="M54" s="70">
        <v>41387</v>
      </c>
      <c r="N54" s="71">
        <v>2433551880</v>
      </c>
    </row>
    <row r="55" spans="2:14" x14ac:dyDescent="0.25">
      <c r="B55" s="65" t="s">
        <v>34</v>
      </c>
      <c r="C55" s="70">
        <v>41388</v>
      </c>
      <c r="D55" s="69">
        <v>69491</v>
      </c>
      <c r="E55" s="71">
        <v>2055530220</v>
      </c>
      <c r="F55" s="71">
        <v>29640</v>
      </c>
      <c r="G55" s="71">
        <v>29640</v>
      </c>
      <c r="H55" s="71">
        <v>29579.8</v>
      </c>
      <c r="I55" s="71">
        <v>29500</v>
      </c>
      <c r="J55" s="72">
        <v>0.14000000000000001</v>
      </c>
      <c r="K55" s="69">
        <v>40</v>
      </c>
      <c r="M55" s="70">
        <v>41388</v>
      </c>
      <c r="N55" s="71">
        <v>2055530220</v>
      </c>
    </row>
    <row r="56" spans="2:14" x14ac:dyDescent="0.25">
      <c r="B56" s="65" t="s">
        <v>34</v>
      </c>
      <c r="C56" s="70">
        <v>41389</v>
      </c>
      <c r="D56" s="69">
        <v>62908</v>
      </c>
      <c r="E56" s="71">
        <v>1865443220</v>
      </c>
      <c r="F56" s="71">
        <v>29880</v>
      </c>
      <c r="G56" s="71">
        <v>29880</v>
      </c>
      <c r="H56" s="71">
        <v>29653.51</v>
      </c>
      <c r="I56" s="71">
        <v>29500</v>
      </c>
      <c r="J56" s="72">
        <v>0.81</v>
      </c>
      <c r="K56" s="69">
        <v>240</v>
      </c>
      <c r="M56" s="70">
        <v>41389</v>
      </c>
      <c r="N56" s="71">
        <v>1865443220</v>
      </c>
    </row>
    <row r="57" spans="2:14" x14ac:dyDescent="0.25">
      <c r="B57" s="65" t="s">
        <v>34</v>
      </c>
      <c r="C57" s="70">
        <v>41390</v>
      </c>
      <c r="D57" s="69">
        <v>87370</v>
      </c>
      <c r="E57" s="71">
        <v>2607927680</v>
      </c>
      <c r="F57" s="71">
        <v>29800</v>
      </c>
      <c r="G57" s="71">
        <v>30000</v>
      </c>
      <c r="H57" s="71">
        <v>29849.24</v>
      </c>
      <c r="I57" s="71">
        <v>29660</v>
      </c>
      <c r="J57" s="72">
        <v>-0.27</v>
      </c>
      <c r="K57" s="69">
        <v>-80</v>
      </c>
      <c r="M57" s="70">
        <v>41390</v>
      </c>
      <c r="N57" s="71">
        <v>2607927680</v>
      </c>
    </row>
    <row r="58" spans="2:14" x14ac:dyDescent="0.25">
      <c r="B58" s="65" t="s">
        <v>34</v>
      </c>
      <c r="C58" s="70">
        <v>41393</v>
      </c>
      <c r="D58" s="69">
        <v>62094</v>
      </c>
      <c r="E58" s="71">
        <v>1854790260</v>
      </c>
      <c r="F58" s="71">
        <v>29900</v>
      </c>
      <c r="G58" s="71">
        <v>30000</v>
      </c>
      <c r="H58" s="71">
        <v>29870.68</v>
      </c>
      <c r="I58" s="71">
        <v>29400</v>
      </c>
      <c r="J58" s="72">
        <v>0.34</v>
      </c>
      <c r="K58" s="69">
        <v>100</v>
      </c>
      <c r="M58" s="70">
        <v>41393</v>
      </c>
      <c r="N58" s="71">
        <v>1854790260</v>
      </c>
    </row>
    <row r="59" spans="2:14" x14ac:dyDescent="0.25">
      <c r="B59" s="65" t="s">
        <v>34</v>
      </c>
      <c r="C59" s="70">
        <v>41394</v>
      </c>
      <c r="D59" s="69">
        <v>155096</v>
      </c>
      <c r="E59" s="71">
        <v>4642868520</v>
      </c>
      <c r="F59" s="71">
        <v>30000</v>
      </c>
      <c r="G59" s="71">
        <v>30000</v>
      </c>
      <c r="H59" s="71">
        <v>29935.45</v>
      </c>
      <c r="I59" s="71">
        <v>29500</v>
      </c>
      <c r="J59" s="72">
        <v>0.33</v>
      </c>
      <c r="K59" s="69">
        <v>100</v>
      </c>
      <c r="M59" s="70">
        <v>41394</v>
      </c>
      <c r="N59" s="71">
        <v>4642868520</v>
      </c>
    </row>
    <row r="60" spans="2:14" x14ac:dyDescent="0.25">
      <c r="B60" s="65" t="s">
        <v>34</v>
      </c>
      <c r="C60" s="70">
        <v>41396</v>
      </c>
      <c r="D60" s="69">
        <v>98676</v>
      </c>
      <c r="E60" s="71">
        <v>2956441880</v>
      </c>
      <c r="F60" s="71">
        <v>30000</v>
      </c>
      <c r="G60" s="71">
        <v>30100</v>
      </c>
      <c r="H60" s="71">
        <v>29961.1</v>
      </c>
      <c r="I60" s="71">
        <v>29740</v>
      </c>
      <c r="J60" s="72">
        <v>0</v>
      </c>
      <c r="K60" s="69">
        <v>0</v>
      </c>
      <c r="M60" s="70">
        <v>41396</v>
      </c>
      <c r="N60" s="71">
        <v>2956441880</v>
      </c>
    </row>
    <row r="61" spans="2:14" x14ac:dyDescent="0.25">
      <c r="B61" s="65" t="s">
        <v>34</v>
      </c>
      <c r="C61" s="70">
        <v>41397</v>
      </c>
      <c r="D61" s="69">
        <v>129297</v>
      </c>
      <c r="E61" s="71">
        <v>3874953800</v>
      </c>
      <c r="F61" s="71">
        <v>29940</v>
      </c>
      <c r="G61" s="71">
        <v>30000</v>
      </c>
      <c r="H61" s="71">
        <v>29969.4</v>
      </c>
      <c r="I61" s="71">
        <v>29760</v>
      </c>
      <c r="J61" s="72">
        <v>-0.2</v>
      </c>
      <c r="K61" s="69">
        <v>-60</v>
      </c>
      <c r="M61" s="70">
        <v>41397</v>
      </c>
      <c r="N61" s="71">
        <v>3874953800</v>
      </c>
    </row>
    <row r="62" spans="2:14" x14ac:dyDescent="0.25">
      <c r="B62" s="65" t="s">
        <v>34</v>
      </c>
      <c r="C62" s="70">
        <v>41400</v>
      </c>
      <c r="D62" s="69">
        <v>93407</v>
      </c>
      <c r="E62" s="71">
        <v>2790619940</v>
      </c>
      <c r="F62" s="71">
        <v>29960</v>
      </c>
      <c r="G62" s="71">
        <v>29980</v>
      </c>
      <c r="H62" s="71">
        <v>29875.919999999998</v>
      </c>
      <c r="I62" s="71">
        <v>29580</v>
      </c>
      <c r="J62" s="72">
        <v>7.0000000000000007E-2</v>
      </c>
      <c r="K62" s="69">
        <v>20</v>
      </c>
      <c r="M62" s="70">
        <v>41400</v>
      </c>
      <c r="N62" s="71">
        <v>2790619940</v>
      </c>
    </row>
    <row r="63" spans="2:14" x14ac:dyDescent="0.25">
      <c r="B63" s="65" t="s">
        <v>34</v>
      </c>
      <c r="C63" s="70">
        <v>41401</v>
      </c>
      <c r="D63" s="69">
        <v>52445</v>
      </c>
      <c r="E63" s="71">
        <v>1572407300</v>
      </c>
      <c r="F63" s="71">
        <v>30000</v>
      </c>
      <c r="G63" s="71">
        <v>30060</v>
      </c>
      <c r="H63" s="71">
        <v>29982.02</v>
      </c>
      <c r="I63" s="71">
        <v>29740</v>
      </c>
      <c r="J63" s="72">
        <v>0.13</v>
      </c>
      <c r="K63" s="69">
        <v>40</v>
      </c>
      <c r="M63" s="70">
        <v>41401</v>
      </c>
      <c r="N63" s="71">
        <v>1572407300</v>
      </c>
    </row>
    <row r="64" spans="2:14" x14ac:dyDescent="0.25">
      <c r="B64" s="65" t="s">
        <v>34</v>
      </c>
      <c r="C64" s="70">
        <v>41402</v>
      </c>
      <c r="D64" s="69">
        <v>213290</v>
      </c>
      <c r="E64" s="71">
        <v>6354033920</v>
      </c>
      <c r="F64" s="71">
        <v>29580</v>
      </c>
      <c r="G64" s="71">
        <v>30380</v>
      </c>
      <c r="H64" s="71">
        <v>29790.59</v>
      </c>
      <c r="I64" s="71">
        <v>29360</v>
      </c>
      <c r="J64" s="72">
        <v>-1.4</v>
      </c>
      <c r="K64" s="69">
        <v>-420</v>
      </c>
      <c r="M64" s="70">
        <v>41402</v>
      </c>
      <c r="N64" s="71">
        <v>6354033920</v>
      </c>
    </row>
    <row r="65" spans="2:14" x14ac:dyDescent="0.25">
      <c r="B65" s="65" t="s">
        <v>34</v>
      </c>
      <c r="C65" s="70">
        <v>41403</v>
      </c>
      <c r="D65" s="69">
        <v>37475</v>
      </c>
      <c r="E65" s="71">
        <v>1078009980</v>
      </c>
      <c r="F65" s="71">
        <v>28720</v>
      </c>
      <c r="G65" s="71">
        <v>29300</v>
      </c>
      <c r="H65" s="71">
        <v>28766.11</v>
      </c>
      <c r="I65" s="71">
        <v>28600</v>
      </c>
      <c r="J65" s="72">
        <v>-2.91</v>
      </c>
      <c r="K65" s="69">
        <v>-860</v>
      </c>
      <c r="M65" s="70">
        <v>41403</v>
      </c>
      <c r="N65" s="71">
        <v>1078009980</v>
      </c>
    </row>
    <row r="66" spans="2:14" x14ac:dyDescent="0.25">
      <c r="B66" s="65" t="s">
        <v>34</v>
      </c>
      <c r="C66" s="70">
        <v>41404</v>
      </c>
      <c r="D66" s="69">
        <v>106970</v>
      </c>
      <c r="E66" s="71">
        <v>3029014660</v>
      </c>
      <c r="F66" s="71">
        <v>28320</v>
      </c>
      <c r="G66" s="71">
        <v>28560</v>
      </c>
      <c r="H66" s="71">
        <v>28316.49</v>
      </c>
      <c r="I66" s="71">
        <v>27960</v>
      </c>
      <c r="J66" s="72">
        <v>-1.39</v>
      </c>
      <c r="K66" s="69">
        <v>-400</v>
      </c>
      <c r="M66" s="70">
        <v>41404</v>
      </c>
      <c r="N66" s="71">
        <v>3029014660</v>
      </c>
    </row>
    <row r="67" spans="2:14" x14ac:dyDescent="0.25">
      <c r="B67" s="65" t="s">
        <v>34</v>
      </c>
      <c r="C67" s="70">
        <v>41408</v>
      </c>
      <c r="D67" s="69">
        <v>49609</v>
      </c>
      <c r="E67" s="71">
        <v>1411470560</v>
      </c>
      <c r="F67" s="71">
        <v>28500</v>
      </c>
      <c r="G67" s="71">
        <v>28600</v>
      </c>
      <c r="H67" s="71">
        <v>28451.91</v>
      </c>
      <c r="I67" s="71">
        <v>28140</v>
      </c>
      <c r="J67" s="72">
        <v>0.64</v>
      </c>
      <c r="K67" s="69">
        <v>180</v>
      </c>
      <c r="M67" s="70">
        <v>41408</v>
      </c>
      <c r="N67" s="71">
        <v>1411470560</v>
      </c>
    </row>
    <row r="68" spans="2:14" x14ac:dyDescent="0.25">
      <c r="B68" s="65" t="s">
        <v>34</v>
      </c>
      <c r="C68" s="70">
        <v>41409</v>
      </c>
      <c r="D68" s="69">
        <v>124188</v>
      </c>
      <c r="E68" s="71">
        <v>3534339300</v>
      </c>
      <c r="F68" s="71">
        <v>28400</v>
      </c>
      <c r="G68" s="71">
        <v>28900</v>
      </c>
      <c r="H68" s="71">
        <v>28459.59</v>
      </c>
      <c r="I68" s="71">
        <v>28100</v>
      </c>
      <c r="J68" s="72">
        <v>-0.35</v>
      </c>
      <c r="K68" s="69">
        <v>-100</v>
      </c>
      <c r="M68" s="70">
        <v>41409</v>
      </c>
      <c r="N68" s="71">
        <v>3534339300</v>
      </c>
    </row>
    <row r="69" spans="2:14" x14ac:dyDescent="0.25">
      <c r="B69" s="65" t="s">
        <v>34</v>
      </c>
      <c r="C69" s="70">
        <v>41410</v>
      </c>
      <c r="D69" s="69">
        <v>357882</v>
      </c>
      <c r="E69" s="71">
        <v>10049525580</v>
      </c>
      <c r="F69" s="71">
        <v>27900</v>
      </c>
      <c r="G69" s="71">
        <v>28360</v>
      </c>
      <c r="H69" s="71">
        <v>28080.560000000001</v>
      </c>
      <c r="I69" s="71">
        <v>27900</v>
      </c>
      <c r="J69" s="72">
        <v>-1.76</v>
      </c>
      <c r="K69" s="69">
        <v>-500</v>
      </c>
      <c r="M69" s="70">
        <v>41410</v>
      </c>
      <c r="N69" s="71">
        <v>10049525580</v>
      </c>
    </row>
    <row r="70" spans="2:14" x14ac:dyDescent="0.25">
      <c r="B70" s="65" t="s">
        <v>34</v>
      </c>
      <c r="C70" s="70">
        <v>41411</v>
      </c>
      <c r="D70" s="69">
        <v>29075</v>
      </c>
      <c r="E70" s="71">
        <v>817172360</v>
      </c>
      <c r="F70" s="71">
        <v>28300</v>
      </c>
      <c r="G70" s="71">
        <v>28300</v>
      </c>
      <c r="H70" s="71">
        <v>28105.67</v>
      </c>
      <c r="I70" s="71">
        <v>27900</v>
      </c>
      <c r="J70" s="72">
        <v>1.43</v>
      </c>
      <c r="K70" s="69">
        <v>400</v>
      </c>
      <c r="M70" s="70">
        <v>41411</v>
      </c>
      <c r="N70" s="71">
        <v>817172360</v>
      </c>
    </row>
    <row r="71" spans="2:14" x14ac:dyDescent="0.25">
      <c r="B71" s="65" t="s">
        <v>34</v>
      </c>
      <c r="C71" s="70">
        <v>41414</v>
      </c>
      <c r="D71" s="69">
        <v>81140</v>
      </c>
      <c r="E71" s="71">
        <v>2288122120</v>
      </c>
      <c r="F71" s="71">
        <v>28200</v>
      </c>
      <c r="G71" s="71">
        <v>28300</v>
      </c>
      <c r="H71" s="71">
        <v>28199.68</v>
      </c>
      <c r="I71" s="71">
        <v>28180</v>
      </c>
      <c r="J71" s="72">
        <v>-0.35</v>
      </c>
      <c r="K71" s="69">
        <v>-100</v>
      </c>
      <c r="M71" s="70">
        <v>41414</v>
      </c>
      <c r="N71" s="71">
        <v>2288122120</v>
      </c>
    </row>
    <row r="72" spans="2:14" x14ac:dyDescent="0.25">
      <c r="B72" s="65" t="s">
        <v>34</v>
      </c>
      <c r="C72" s="70">
        <v>41415</v>
      </c>
      <c r="D72" s="69">
        <v>93191</v>
      </c>
      <c r="E72" s="71">
        <v>2630598400</v>
      </c>
      <c r="F72" s="71">
        <v>28220</v>
      </c>
      <c r="G72" s="71">
        <v>28300</v>
      </c>
      <c r="H72" s="71">
        <v>28228.03</v>
      </c>
      <c r="I72" s="71">
        <v>28200</v>
      </c>
      <c r="J72" s="72">
        <v>7.0000000000000007E-2</v>
      </c>
      <c r="K72" s="69">
        <v>20</v>
      </c>
      <c r="M72" s="70">
        <v>41415</v>
      </c>
      <c r="N72" s="71">
        <v>2630598400</v>
      </c>
    </row>
    <row r="73" spans="2:14" x14ac:dyDescent="0.25">
      <c r="B73" s="65" t="s">
        <v>34</v>
      </c>
      <c r="C73" s="70">
        <v>41416</v>
      </c>
      <c r="D73" s="69">
        <v>140817</v>
      </c>
      <c r="E73" s="71">
        <v>3994001540</v>
      </c>
      <c r="F73" s="71">
        <v>28340</v>
      </c>
      <c r="G73" s="71">
        <v>28480</v>
      </c>
      <c r="H73" s="71">
        <v>28363.06</v>
      </c>
      <c r="I73" s="71">
        <v>28200</v>
      </c>
      <c r="J73" s="72">
        <v>0.43</v>
      </c>
      <c r="K73" s="69">
        <v>120</v>
      </c>
      <c r="M73" s="70">
        <v>41416</v>
      </c>
      <c r="N73" s="71">
        <v>3994001540</v>
      </c>
    </row>
    <row r="74" spans="2:14" x14ac:dyDescent="0.25">
      <c r="B74" s="65" t="s">
        <v>34</v>
      </c>
      <c r="C74" s="70">
        <v>41417</v>
      </c>
      <c r="D74" s="69">
        <v>74092</v>
      </c>
      <c r="E74" s="71">
        <v>2078901180</v>
      </c>
      <c r="F74" s="71">
        <v>27920</v>
      </c>
      <c r="G74" s="71">
        <v>28380</v>
      </c>
      <c r="H74" s="71">
        <v>28058.38</v>
      </c>
      <c r="I74" s="71">
        <v>27920</v>
      </c>
      <c r="J74" s="72">
        <v>-1.48</v>
      </c>
      <c r="K74" s="69">
        <v>-420</v>
      </c>
      <c r="M74" s="70">
        <v>41417</v>
      </c>
      <c r="N74" s="71">
        <v>2078901180</v>
      </c>
    </row>
    <row r="75" spans="2:14" x14ac:dyDescent="0.25">
      <c r="B75" s="65" t="s">
        <v>34</v>
      </c>
      <c r="C75" s="70">
        <v>41418</v>
      </c>
      <c r="D75" s="69">
        <v>59498</v>
      </c>
      <c r="E75" s="71">
        <v>1670114760</v>
      </c>
      <c r="F75" s="71">
        <v>28160</v>
      </c>
      <c r="G75" s="71">
        <v>28200</v>
      </c>
      <c r="H75" s="71">
        <v>28070.1</v>
      </c>
      <c r="I75" s="71">
        <v>28020</v>
      </c>
      <c r="J75" s="72">
        <v>0.86</v>
      </c>
      <c r="K75" s="69">
        <v>240</v>
      </c>
      <c r="M75" s="70">
        <v>41418</v>
      </c>
      <c r="N75" s="71">
        <v>1670114760</v>
      </c>
    </row>
    <row r="76" spans="2:14" x14ac:dyDescent="0.25">
      <c r="B76" s="65" t="s">
        <v>34</v>
      </c>
      <c r="C76" s="70">
        <v>41421</v>
      </c>
      <c r="D76" s="69">
        <v>98587</v>
      </c>
      <c r="E76" s="71">
        <v>2792982340</v>
      </c>
      <c r="F76" s="71">
        <v>28480</v>
      </c>
      <c r="G76" s="71">
        <v>28480</v>
      </c>
      <c r="H76" s="71">
        <v>28330.13</v>
      </c>
      <c r="I76" s="71">
        <v>28160</v>
      </c>
      <c r="J76" s="72">
        <v>1.1399999999999999</v>
      </c>
      <c r="K76" s="69">
        <v>320</v>
      </c>
      <c r="M76" s="70">
        <v>41421</v>
      </c>
      <c r="N76" s="71">
        <v>2792982340</v>
      </c>
    </row>
    <row r="77" spans="2:14" x14ac:dyDescent="0.25">
      <c r="B77" s="65" t="s">
        <v>34</v>
      </c>
      <c r="C77" s="70">
        <v>41422</v>
      </c>
      <c r="D77" s="69">
        <v>137245</v>
      </c>
      <c r="E77" s="71">
        <v>3893294060</v>
      </c>
      <c r="F77" s="71">
        <v>28200</v>
      </c>
      <c r="G77" s="71">
        <v>28700</v>
      </c>
      <c r="H77" s="71">
        <v>28367.47</v>
      </c>
      <c r="I77" s="71">
        <v>28200</v>
      </c>
      <c r="J77" s="72">
        <v>-0.98</v>
      </c>
      <c r="K77" s="69">
        <v>-280</v>
      </c>
      <c r="M77" s="70">
        <v>41422</v>
      </c>
      <c r="N77" s="71">
        <v>3893294060</v>
      </c>
    </row>
    <row r="78" spans="2:14" x14ac:dyDescent="0.25">
      <c r="B78" s="65" t="s">
        <v>34</v>
      </c>
      <c r="C78" s="70">
        <v>41423</v>
      </c>
      <c r="D78" s="69">
        <v>400029</v>
      </c>
      <c r="E78" s="71">
        <v>11263945360</v>
      </c>
      <c r="F78" s="71">
        <v>27900</v>
      </c>
      <c r="G78" s="71">
        <v>28400</v>
      </c>
      <c r="H78" s="71">
        <v>28157.82</v>
      </c>
      <c r="I78" s="71">
        <v>27900</v>
      </c>
      <c r="J78" s="72">
        <v>-1.06</v>
      </c>
      <c r="K78" s="69">
        <v>-300</v>
      </c>
      <c r="M78" s="70">
        <v>41423</v>
      </c>
      <c r="N78" s="71">
        <v>11263945360</v>
      </c>
    </row>
    <row r="79" spans="2:14" x14ac:dyDescent="0.25">
      <c r="B79" s="65" t="s">
        <v>34</v>
      </c>
      <c r="C79" s="70">
        <v>41424</v>
      </c>
      <c r="D79" s="69">
        <v>149367</v>
      </c>
      <c r="E79" s="71">
        <v>4205033300</v>
      </c>
      <c r="F79" s="71">
        <v>28040</v>
      </c>
      <c r="G79" s="71">
        <v>28240</v>
      </c>
      <c r="H79" s="71">
        <v>28152.36</v>
      </c>
      <c r="I79" s="71">
        <v>28040</v>
      </c>
      <c r="J79" s="72">
        <v>0.5</v>
      </c>
      <c r="K79" s="69">
        <v>140</v>
      </c>
      <c r="M79" s="70">
        <v>41424</v>
      </c>
      <c r="N79" s="71">
        <v>4205033300</v>
      </c>
    </row>
    <row r="80" spans="2:14" x14ac:dyDescent="0.25">
      <c r="B80" s="65" t="s">
        <v>34</v>
      </c>
      <c r="C80" s="70">
        <v>41425</v>
      </c>
      <c r="D80" s="69">
        <v>1297286</v>
      </c>
      <c r="E80" s="71">
        <v>35680072740</v>
      </c>
      <c r="F80" s="71">
        <v>27500</v>
      </c>
      <c r="G80" s="71">
        <v>28040</v>
      </c>
      <c r="H80" s="71">
        <v>27503.63</v>
      </c>
      <c r="I80" s="71">
        <v>27240</v>
      </c>
      <c r="J80" s="72">
        <v>-1.93</v>
      </c>
      <c r="K80" s="69">
        <v>-540</v>
      </c>
      <c r="M80" s="70">
        <v>41425</v>
      </c>
      <c r="N80" s="71">
        <v>35680072740</v>
      </c>
    </row>
    <row r="81" spans="2:14" x14ac:dyDescent="0.25">
      <c r="B81" s="65" t="s">
        <v>34</v>
      </c>
      <c r="C81" s="70">
        <v>41429</v>
      </c>
      <c r="D81" s="69">
        <v>223344</v>
      </c>
      <c r="E81" s="71">
        <v>6127003420</v>
      </c>
      <c r="F81" s="71">
        <v>27400</v>
      </c>
      <c r="G81" s="71">
        <v>27540</v>
      </c>
      <c r="H81" s="71">
        <v>27433.03</v>
      </c>
      <c r="I81" s="71">
        <v>27280</v>
      </c>
      <c r="J81" s="72">
        <v>-0.36</v>
      </c>
      <c r="K81" s="69">
        <v>-100</v>
      </c>
      <c r="M81" s="70">
        <v>41429</v>
      </c>
      <c r="N81" s="71">
        <v>6127003420</v>
      </c>
    </row>
    <row r="82" spans="2:14" x14ac:dyDescent="0.25">
      <c r="B82" s="65" t="s">
        <v>34</v>
      </c>
      <c r="C82" s="70">
        <v>41430</v>
      </c>
      <c r="D82" s="69">
        <v>58013</v>
      </c>
      <c r="E82" s="71">
        <v>1579783120</v>
      </c>
      <c r="F82" s="71">
        <v>27120</v>
      </c>
      <c r="G82" s="71">
        <v>27500</v>
      </c>
      <c r="H82" s="71">
        <v>27231.54</v>
      </c>
      <c r="I82" s="71">
        <v>27100</v>
      </c>
      <c r="J82" s="72">
        <v>-1.02</v>
      </c>
      <c r="K82" s="69">
        <v>-280</v>
      </c>
      <c r="M82" s="70">
        <v>41430</v>
      </c>
      <c r="N82" s="71">
        <v>1579783120</v>
      </c>
    </row>
    <row r="83" spans="2:14" x14ac:dyDescent="0.25">
      <c r="B83" s="65" t="s">
        <v>34</v>
      </c>
      <c r="C83" s="70">
        <v>41431</v>
      </c>
      <c r="D83" s="69">
        <v>18897</v>
      </c>
      <c r="E83" s="71">
        <v>514551260</v>
      </c>
      <c r="F83" s="71">
        <v>27380</v>
      </c>
      <c r="G83" s="71">
        <v>27440</v>
      </c>
      <c r="H83" s="71">
        <v>27229.26</v>
      </c>
      <c r="I83" s="71">
        <v>27100</v>
      </c>
      <c r="J83" s="72">
        <v>0.96</v>
      </c>
      <c r="K83" s="69">
        <v>260</v>
      </c>
      <c r="M83" s="70">
        <v>41431</v>
      </c>
      <c r="N83" s="71">
        <v>514551260</v>
      </c>
    </row>
    <row r="84" spans="2:14" x14ac:dyDescent="0.25">
      <c r="B84" s="65" t="s">
        <v>34</v>
      </c>
      <c r="C84" s="70">
        <v>41432</v>
      </c>
      <c r="D84" s="69">
        <v>40418</v>
      </c>
      <c r="E84" s="71">
        <v>1104833160</v>
      </c>
      <c r="F84" s="71">
        <v>27300</v>
      </c>
      <c r="G84" s="71">
        <v>27560</v>
      </c>
      <c r="H84" s="71">
        <v>27335.18</v>
      </c>
      <c r="I84" s="71">
        <v>27300</v>
      </c>
      <c r="J84" s="72">
        <v>-0.28999999999999998</v>
      </c>
      <c r="K84" s="69">
        <v>-80</v>
      </c>
      <c r="M84" s="70">
        <v>41432</v>
      </c>
      <c r="N84" s="71">
        <v>1104833160</v>
      </c>
    </row>
    <row r="85" spans="2:14" x14ac:dyDescent="0.25">
      <c r="B85" s="65" t="s">
        <v>34</v>
      </c>
      <c r="C85" s="70">
        <v>41436</v>
      </c>
      <c r="D85" s="69">
        <v>131116</v>
      </c>
      <c r="E85" s="71">
        <v>3555671300</v>
      </c>
      <c r="F85" s="71">
        <v>27040</v>
      </c>
      <c r="G85" s="71">
        <v>27300</v>
      </c>
      <c r="H85" s="71">
        <v>27118.52</v>
      </c>
      <c r="I85" s="71">
        <v>27000</v>
      </c>
      <c r="J85" s="72">
        <v>-0.95</v>
      </c>
      <c r="K85" s="69">
        <v>-260</v>
      </c>
      <c r="M85" s="70">
        <v>41436</v>
      </c>
      <c r="N85" s="71">
        <v>3555671300</v>
      </c>
    </row>
    <row r="86" spans="2:14" x14ac:dyDescent="0.25">
      <c r="B86" s="65" t="s">
        <v>34</v>
      </c>
      <c r="C86" s="70">
        <v>41437</v>
      </c>
      <c r="D86" s="69">
        <v>128317</v>
      </c>
      <c r="E86" s="71">
        <v>3449972400</v>
      </c>
      <c r="F86" s="71">
        <v>26720</v>
      </c>
      <c r="G86" s="71">
        <v>27020</v>
      </c>
      <c r="H86" s="71">
        <v>26886.32</v>
      </c>
      <c r="I86" s="71">
        <v>26700</v>
      </c>
      <c r="J86" s="72">
        <v>-1.18</v>
      </c>
      <c r="K86" s="69">
        <v>-320</v>
      </c>
      <c r="M86" s="70">
        <v>41437</v>
      </c>
      <c r="N86" s="71">
        <v>3449972400</v>
      </c>
    </row>
    <row r="87" spans="2:14" x14ac:dyDescent="0.25">
      <c r="B87" s="65" t="s">
        <v>34</v>
      </c>
      <c r="C87" s="70">
        <v>41438</v>
      </c>
      <c r="D87" s="69">
        <v>86349</v>
      </c>
      <c r="E87" s="71">
        <v>2307886360</v>
      </c>
      <c r="F87" s="71">
        <v>26520</v>
      </c>
      <c r="G87" s="71">
        <v>26980</v>
      </c>
      <c r="H87" s="71">
        <v>26727.42</v>
      </c>
      <c r="I87" s="71">
        <v>26520</v>
      </c>
      <c r="J87" s="72">
        <v>-0.75</v>
      </c>
      <c r="K87" s="69">
        <v>-200</v>
      </c>
      <c r="M87" s="70">
        <v>41438</v>
      </c>
      <c r="N87" s="71">
        <v>2307886360</v>
      </c>
    </row>
    <row r="88" spans="2:14" x14ac:dyDescent="0.25">
      <c r="B88" s="65" t="s">
        <v>34</v>
      </c>
      <c r="C88" s="70">
        <v>41439</v>
      </c>
      <c r="D88" s="69">
        <v>107921</v>
      </c>
      <c r="E88" s="71">
        <v>2860355700</v>
      </c>
      <c r="F88" s="71">
        <v>26320</v>
      </c>
      <c r="G88" s="71">
        <v>26700</v>
      </c>
      <c r="H88" s="71">
        <v>26504.16</v>
      </c>
      <c r="I88" s="71">
        <v>26320</v>
      </c>
      <c r="J88" s="72">
        <v>-0.75</v>
      </c>
      <c r="K88" s="69">
        <v>-200</v>
      </c>
      <c r="M88" s="70">
        <v>41439</v>
      </c>
      <c r="N88" s="71">
        <v>2860355700</v>
      </c>
    </row>
    <row r="89" spans="2:14" x14ac:dyDescent="0.25">
      <c r="B89" s="65" t="s">
        <v>34</v>
      </c>
      <c r="C89" s="70">
        <v>41442</v>
      </c>
      <c r="D89" s="69">
        <v>192663</v>
      </c>
      <c r="E89" s="71">
        <v>5107729300</v>
      </c>
      <c r="F89" s="71">
        <v>26400</v>
      </c>
      <c r="G89" s="71">
        <v>26860</v>
      </c>
      <c r="H89" s="71">
        <v>26511.21</v>
      </c>
      <c r="I89" s="71">
        <v>26400</v>
      </c>
      <c r="J89" s="72">
        <v>0.3</v>
      </c>
      <c r="K89" s="69">
        <v>80</v>
      </c>
      <c r="M89" s="70">
        <v>41442</v>
      </c>
      <c r="N89" s="71">
        <v>5107729300</v>
      </c>
    </row>
    <row r="90" spans="2:14" x14ac:dyDescent="0.25">
      <c r="B90" s="65" t="s">
        <v>34</v>
      </c>
      <c r="C90" s="70">
        <v>41443</v>
      </c>
      <c r="D90" s="69">
        <v>74308</v>
      </c>
      <c r="E90" s="71">
        <v>1997343700</v>
      </c>
      <c r="F90" s="71">
        <v>27000</v>
      </c>
      <c r="G90" s="71">
        <v>27000</v>
      </c>
      <c r="H90" s="71">
        <v>26879.26</v>
      </c>
      <c r="I90" s="71">
        <v>26500</v>
      </c>
      <c r="J90" s="72">
        <v>2.27</v>
      </c>
      <c r="K90" s="69">
        <v>600</v>
      </c>
      <c r="M90" s="70">
        <v>41443</v>
      </c>
      <c r="N90" s="71">
        <v>1997343700</v>
      </c>
    </row>
    <row r="91" spans="2:14" x14ac:dyDescent="0.25">
      <c r="B91" s="65" t="s">
        <v>34</v>
      </c>
      <c r="C91" s="70">
        <v>41444</v>
      </c>
      <c r="D91" s="69">
        <v>177942</v>
      </c>
      <c r="E91" s="71">
        <v>4773056280</v>
      </c>
      <c r="F91" s="71">
        <v>26680</v>
      </c>
      <c r="G91" s="71">
        <v>27000</v>
      </c>
      <c r="H91" s="71">
        <v>26823.66</v>
      </c>
      <c r="I91" s="71">
        <v>26540</v>
      </c>
      <c r="J91" s="72">
        <v>-1.19</v>
      </c>
      <c r="K91" s="69">
        <v>-320</v>
      </c>
      <c r="M91" s="70">
        <v>41444</v>
      </c>
      <c r="N91" s="71">
        <v>4773056280</v>
      </c>
    </row>
    <row r="92" spans="2:14" x14ac:dyDescent="0.25">
      <c r="B92" s="65" t="s">
        <v>34</v>
      </c>
      <c r="C92" s="70">
        <v>41445</v>
      </c>
      <c r="D92" s="69">
        <v>89698</v>
      </c>
      <c r="E92" s="71">
        <v>2375197380</v>
      </c>
      <c r="F92" s="71">
        <v>26540</v>
      </c>
      <c r="G92" s="71">
        <v>26540</v>
      </c>
      <c r="H92" s="71">
        <v>26479.94</v>
      </c>
      <c r="I92" s="71">
        <v>26400</v>
      </c>
      <c r="J92" s="72">
        <v>-0.52</v>
      </c>
      <c r="K92" s="69">
        <v>-140</v>
      </c>
      <c r="M92" s="70">
        <v>41445</v>
      </c>
      <c r="N92" s="71">
        <v>2375197380</v>
      </c>
    </row>
    <row r="93" spans="2:14" x14ac:dyDescent="0.25">
      <c r="B93" s="65" t="s">
        <v>34</v>
      </c>
      <c r="C93" s="70">
        <v>41446</v>
      </c>
      <c r="D93" s="69">
        <v>125202</v>
      </c>
      <c r="E93" s="71">
        <v>3245565640</v>
      </c>
      <c r="F93" s="71">
        <v>25800</v>
      </c>
      <c r="G93" s="71">
        <v>26380</v>
      </c>
      <c r="H93" s="71">
        <v>25922.63</v>
      </c>
      <c r="I93" s="71">
        <v>25800</v>
      </c>
      <c r="J93" s="72">
        <v>-2.79</v>
      </c>
      <c r="K93" s="69">
        <v>-740</v>
      </c>
      <c r="M93" s="70">
        <v>41446</v>
      </c>
      <c r="N93" s="71">
        <v>3245565640</v>
      </c>
    </row>
    <row r="94" spans="2:14" x14ac:dyDescent="0.25">
      <c r="B94" s="65" t="s">
        <v>34</v>
      </c>
      <c r="C94" s="70">
        <v>41449</v>
      </c>
      <c r="D94" s="69">
        <v>172851</v>
      </c>
      <c r="E94" s="71">
        <v>4399402940</v>
      </c>
      <c r="F94" s="71">
        <v>25700</v>
      </c>
      <c r="G94" s="71">
        <v>26400</v>
      </c>
      <c r="H94" s="71">
        <v>25452</v>
      </c>
      <c r="I94" s="71">
        <v>25200</v>
      </c>
      <c r="J94" s="72">
        <v>-0.39</v>
      </c>
      <c r="K94" s="69">
        <v>-100</v>
      </c>
      <c r="M94" s="70">
        <v>41449</v>
      </c>
      <c r="N94" s="71">
        <v>4399402940</v>
      </c>
    </row>
    <row r="95" spans="2:14" x14ac:dyDescent="0.25">
      <c r="B95" s="65" t="s">
        <v>34</v>
      </c>
      <c r="C95" s="70">
        <v>41450</v>
      </c>
      <c r="D95" s="69">
        <v>108384</v>
      </c>
      <c r="E95" s="71">
        <v>2766313000</v>
      </c>
      <c r="F95" s="71">
        <v>25400</v>
      </c>
      <c r="G95" s="71">
        <v>25740</v>
      </c>
      <c r="H95" s="71">
        <v>25523.26</v>
      </c>
      <c r="I95" s="71">
        <v>25400</v>
      </c>
      <c r="J95" s="72">
        <v>-1.17</v>
      </c>
      <c r="K95" s="69">
        <v>-300</v>
      </c>
      <c r="M95" s="70">
        <v>41450</v>
      </c>
      <c r="N95" s="71">
        <v>2766313000</v>
      </c>
    </row>
    <row r="96" spans="2:14" x14ac:dyDescent="0.25">
      <c r="B96" s="65" t="s">
        <v>34</v>
      </c>
      <c r="C96" s="70">
        <v>41451</v>
      </c>
      <c r="D96" s="69">
        <v>242269</v>
      </c>
      <c r="E96" s="71">
        <v>6273221480</v>
      </c>
      <c r="F96" s="71">
        <v>25620</v>
      </c>
      <c r="G96" s="71">
        <v>26040</v>
      </c>
      <c r="H96" s="71">
        <v>25893.62</v>
      </c>
      <c r="I96" s="71">
        <v>25600</v>
      </c>
      <c r="J96" s="72">
        <v>0.87</v>
      </c>
      <c r="K96" s="69">
        <v>220</v>
      </c>
      <c r="M96" s="70">
        <v>41451</v>
      </c>
      <c r="N96" s="71">
        <v>6273221480</v>
      </c>
    </row>
    <row r="97" spans="2:14" x14ac:dyDescent="0.25">
      <c r="B97" s="65" t="s">
        <v>34</v>
      </c>
      <c r="C97" s="70">
        <v>41452</v>
      </c>
      <c r="D97" s="69">
        <v>110518</v>
      </c>
      <c r="E97" s="71">
        <v>2872833140</v>
      </c>
      <c r="F97" s="71">
        <v>25900</v>
      </c>
      <c r="G97" s="71">
        <v>26120</v>
      </c>
      <c r="H97" s="71">
        <v>25994.26</v>
      </c>
      <c r="I97" s="71">
        <v>25900</v>
      </c>
      <c r="J97" s="72">
        <v>1.0900000000000001</v>
      </c>
      <c r="K97" s="69">
        <v>280</v>
      </c>
      <c r="M97" s="70">
        <v>41452</v>
      </c>
      <c r="N97" s="71">
        <v>2872833140</v>
      </c>
    </row>
    <row r="98" spans="2:14" x14ac:dyDescent="0.25">
      <c r="B98" s="65" t="s">
        <v>34</v>
      </c>
      <c r="C98" s="70">
        <v>41453</v>
      </c>
      <c r="D98" s="69">
        <v>160612</v>
      </c>
      <c r="E98" s="71">
        <v>4203606740</v>
      </c>
      <c r="F98" s="71">
        <v>26400</v>
      </c>
      <c r="G98" s="71">
        <v>26400</v>
      </c>
      <c r="H98" s="71">
        <v>26172.43</v>
      </c>
      <c r="I98" s="71">
        <v>25940</v>
      </c>
      <c r="J98" s="72">
        <v>1.93</v>
      </c>
      <c r="K98" s="69">
        <v>500</v>
      </c>
      <c r="M98" s="70">
        <v>41453</v>
      </c>
      <c r="N98" s="71">
        <v>4203606740</v>
      </c>
    </row>
    <row r="99" spans="2:14" x14ac:dyDescent="0.25">
      <c r="B99" s="65" t="s">
        <v>34</v>
      </c>
      <c r="C99" s="70">
        <v>41457</v>
      </c>
      <c r="D99" s="69">
        <v>110649</v>
      </c>
      <c r="E99" s="71">
        <v>2871245100</v>
      </c>
      <c r="F99" s="71">
        <v>25900</v>
      </c>
      <c r="G99" s="71">
        <v>26100</v>
      </c>
      <c r="H99" s="71">
        <v>25949.13</v>
      </c>
      <c r="I99" s="71">
        <v>25880</v>
      </c>
      <c r="J99" s="72">
        <v>-1.89</v>
      </c>
      <c r="K99" s="69">
        <v>-500</v>
      </c>
      <c r="M99" s="70">
        <v>41457</v>
      </c>
      <c r="N99" s="71">
        <v>2871245100</v>
      </c>
    </row>
    <row r="100" spans="2:14" x14ac:dyDescent="0.25">
      <c r="B100" s="65" t="s">
        <v>34</v>
      </c>
      <c r="C100" s="70">
        <v>41458</v>
      </c>
      <c r="D100" s="69">
        <v>148167</v>
      </c>
      <c r="E100" s="71">
        <v>3794190160</v>
      </c>
      <c r="F100" s="71">
        <v>25600</v>
      </c>
      <c r="G100" s="71">
        <v>25700</v>
      </c>
      <c r="H100" s="71">
        <v>25607.53</v>
      </c>
      <c r="I100" s="71">
        <v>25500</v>
      </c>
      <c r="J100" s="72">
        <v>-1.1599999999999999</v>
      </c>
      <c r="K100" s="69">
        <v>-300</v>
      </c>
      <c r="M100" s="70">
        <v>41458</v>
      </c>
      <c r="N100" s="71">
        <v>3794190160</v>
      </c>
    </row>
    <row r="101" spans="2:14" x14ac:dyDescent="0.25">
      <c r="B101" s="65" t="s">
        <v>34</v>
      </c>
      <c r="C101" s="70">
        <v>41459</v>
      </c>
      <c r="D101" s="69">
        <v>31785</v>
      </c>
      <c r="E101" s="71">
        <v>812586320</v>
      </c>
      <c r="F101" s="71">
        <v>25560</v>
      </c>
      <c r="G101" s="71">
        <v>25600</v>
      </c>
      <c r="H101" s="71">
        <v>25565.09</v>
      </c>
      <c r="I101" s="71">
        <v>25560</v>
      </c>
      <c r="J101" s="72">
        <v>-0.16</v>
      </c>
      <c r="K101" s="69">
        <v>-40</v>
      </c>
      <c r="M101" s="70">
        <v>41459</v>
      </c>
      <c r="N101" s="71">
        <v>812586320</v>
      </c>
    </row>
    <row r="102" spans="2:14" x14ac:dyDescent="0.25">
      <c r="B102" s="65" t="s">
        <v>34</v>
      </c>
      <c r="C102" s="70">
        <v>41460</v>
      </c>
      <c r="D102" s="69">
        <v>50429</v>
      </c>
      <c r="E102" s="71">
        <v>1295414460</v>
      </c>
      <c r="F102" s="71">
        <v>25640</v>
      </c>
      <c r="G102" s="71">
        <v>26000</v>
      </c>
      <c r="H102" s="71">
        <v>25687.89</v>
      </c>
      <c r="I102" s="71">
        <v>25600</v>
      </c>
      <c r="J102" s="72">
        <v>0.31</v>
      </c>
      <c r="K102" s="69">
        <v>80</v>
      </c>
      <c r="M102" s="70">
        <v>41460</v>
      </c>
      <c r="N102" s="71">
        <v>1295414460</v>
      </c>
    </row>
    <row r="103" spans="2:14" x14ac:dyDescent="0.25">
      <c r="B103" s="65" t="s">
        <v>34</v>
      </c>
      <c r="C103" s="70">
        <v>41463</v>
      </c>
      <c r="D103" s="69">
        <v>61362</v>
      </c>
      <c r="E103" s="71">
        <v>1573531120</v>
      </c>
      <c r="F103" s="71">
        <v>25400</v>
      </c>
      <c r="G103" s="71">
        <v>25900</v>
      </c>
      <c r="H103" s="71">
        <v>25643.41</v>
      </c>
      <c r="I103" s="71">
        <v>25400</v>
      </c>
      <c r="J103" s="72">
        <v>-0.94</v>
      </c>
      <c r="K103" s="69">
        <v>-240</v>
      </c>
      <c r="M103" s="70">
        <v>41463</v>
      </c>
      <c r="N103" s="71">
        <v>1573531120</v>
      </c>
    </row>
    <row r="104" spans="2:14" x14ac:dyDescent="0.25">
      <c r="B104" s="65" t="s">
        <v>34</v>
      </c>
      <c r="C104" s="70">
        <v>41464</v>
      </c>
      <c r="D104" s="69">
        <v>19017</v>
      </c>
      <c r="E104" s="71">
        <v>486420780</v>
      </c>
      <c r="F104" s="71">
        <v>25420</v>
      </c>
      <c r="G104" s="71">
        <v>25620</v>
      </c>
      <c r="H104" s="71">
        <v>25578.21</v>
      </c>
      <c r="I104" s="71">
        <v>25420</v>
      </c>
      <c r="J104" s="72">
        <v>0.08</v>
      </c>
      <c r="K104" s="69">
        <v>20</v>
      </c>
      <c r="M104" s="70">
        <v>41464</v>
      </c>
      <c r="N104" s="71">
        <v>486420780</v>
      </c>
    </row>
    <row r="105" spans="2:14" x14ac:dyDescent="0.25">
      <c r="B105" s="65" t="s">
        <v>34</v>
      </c>
      <c r="C105" s="70">
        <v>41465</v>
      </c>
      <c r="D105" s="69">
        <v>81677</v>
      </c>
      <c r="E105" s="71">
        <v>2042273920</v>
      </c>
      <c r="F105" s="71">
        <v>24980</v>
      </c>
      <c r="G105" s="71">
        <v>25400</v>
      </c>
      <c r="H105" s="71">
        <v>25004.27</v>
      </c>
      <c r="I105" s="71">
        <v>24800</v>
      </c>
      <c r="J105" s="72">
        <v>-1.73</v>
      </c>
      <c r="K105" s="69">
        <v>-440</v>
      </c>
      <c r="M105" s="70">
        <v>41465</v>
      </c>
      <c r="N105" s="71">
        <v>2042273920</v>
      </c>
    </row>
    <row r="106" spans="2:14" x14ac:dyDescent="0.25">
      <c r="B106" s="65" t="s">
        <v>34</v>
      </c>
      <c r="C106" s="70">
        <v>41466</v>
      </c>
      <c r="D106" s="69">
        <v>233945</v>
      </c>
      <c r="E106" s="71">
        <v>5837825860</v>
      </c>
      <c r="F106" s="71">
        <v>24780</v>
      </c>
      <c r="G106" s="71">
        <v>25000</v>
      </c>
      <c r="H106" s="71">
        <v>24953.84</v>
      </c>
      <c r="I106" s="71">
        <v>24780</v>
      </c>
      <c r="J106" s="72">
        <v>-0.8</v>
      </c>
      <c r="K106" s="69">
        <v>-200</v>
      </c>
      <c r="M106" s="70">
        <v>41466</v>
      </c>
      <c r="N106" s="71">
        <v>5837825860</v>
      </c>
    </row>
    <row r="107" spans="2:14" x14ac:dyDescent="0.25">
      <c r="B107" s="65" t="s">
        <v>34</v>
      </c>
      <c r="C107" s="70">
        <v>41467</v>
      </c>
      <c r="D107" s="69">
        <v>30295</v>
      </c>
      <c r="E107" s="71">
        <v>752908820</v>
      </c>
      <c r="F107" s="71">
        <v>25000</v>
      </c>
      <c r="G107" s="71">
        <v>25000</v>
      </c>
      <c r="H107" s="71">
        <v>24852.58</v>
      </c>
      <c r="I107" s="71">
        <v>24500</v>
      </c>
      <c r="J107" s="72">
        <v>0.89</v>
      </c>
      <c r="K107" s="69">
        <v>220</v>
      </c>
      <c r="M107" s="70">
        <v>41467</v>
      </c>
      <c r="N107" s="71">
        <v>752908820</v>
      </c>
    </row>
    <row r="108" spans="2:14" x14ac:dyDescent="0.25">
      <c r="B108" s="65" t="s">
        <v>34</v>
      </c>
      <c r="C108" s="70">
        <v>41470</v>
      </c>
      <c r="D108" s="69">
        <v>665376</v>
      </c>
      <c r="E108" s="71">
        <v>16924441020</v>
      </c>
      <c r="F108" s="71">
        <v>25600</v>
      </c>
      <c r="G108" s="71">
        <v>25600</v>
      </c>
      <c r="H108" s="71">
        <v>25435.91</v>
      </c>
      <c r="I108" s="71">
        <v>25200</v>
      </c>
      <c r="J108" s="72">
        <v>2.4</v>
      </c>
      <c r="K108" s="69">
        <v>600</v>
      </c>
      <c r="M108" s="70">
        <v>41470</v>
      </c>
      <c r="N108" s="71">
        <v>16924441020</v>
      </c>
    </row>
    <row r="109" spans="2:14" x14ac:dyDescent="0.25">
      <c r="B109" s="65" t="s">
        <v>34</v>
      </c>
      <c r="C109" s="70">
        <v>41471</v>
      </c>
      <c r="D109" s="69">
        <v>593497</v>
      </c>
      <c r="E109" s="71">
        <v>15123806420</v>
      </c>
      <c r="F109" s="71">
        <v>25500</v>
      </c>
      <c r="G109" s="71">
        <v>25600</v>
      </c>
      <c r="H109" s="71">
        <v>25482.53</v>
      </c>
      <c r="I109" s="71">
        <v>25000</v>
      </c>
      <c r="J109" s="72">
        <v>-0.39</v>
      </c>
      <c r="K109" s="69">
        <v>-100</v>
      </c>
      <c r="M109" s="70">
        <v>41471</v>
      </c>
      <c r="N109" s="71">
        <v>15123806420</v>
      </c>
    </row>
    <row r="110" spans="2:14" x14ac:dyDescent="0.25">
      <c r="B110" s="65" t="s">
        <v>34</v>
      </c>
      <c r="C110" s="70">
        <v>41472</v>
      </c>
      <c r="D110" s="69">
        <v>75430</v>
      </c>
      <c r="E110" s="71">
        <v>1944301280</v>
      </c>
      <c r="F110" s="71">
        <v>25880</v>
      </c>
      <c r="G110" s="71">
        <v>25900</v>
      </c>
      <c r="H110" s="71">
        <v>25776.23</v>
      </c>
      <c r="I110" s="71">
        <v>25500</v>
      </c>
      <c r="J110" s="72">
        <v>1.49</v>
      </c>
      <c r="K110" s="69">
        <v>380</v>
      </c>
      <c r="M110" s="70">
        <v>41472</v>
      </c>
      <c r="N110" s="71">
        <v>1944301280</v>
      </c>
    </row>
    <row r="111" spans="2:14" x14ac:dyDescent="0.25">
      <c r="B111" s="65" t="s">
        <v>34</v>
      </c>
      <c r="C111" s="70">
        <v>41473</v>
      </c>
      <c r="D111" s="69">
        <v>110145</v>
      </c>
      <c r="E111" s="71">
        <v>2889054240</v>
      </c>
      <c r="F111" s="71">
        <v>26500</v>
      </c>
      <c r="G111" s="71">
        <v>26500</v>
      </c>
      <c r="H111" s="71">
        <v>26229.55</v>
      </c>
      <c r="I111" s="71">
        <v>25940</v>
      </c>
      <c r="J111" s="72">
        <v>2.4</v>
      </c>
      <c r="K111" s="69">
        <v>620</v>
      </c>
      <c r="M111" s="70">
        <v>41473</v>
      </c>
      <c r="N111" s="71">
        <v>2889054240</v>
      </c>
    </row>
    <row r="112" spans="2:14" x14ac:dyDescent="0.25">
      <c r="B112" s="65" t="s">
        <v>34</v>
      </c>
      <c r="C112" s="70">
        <v>41474</v>
      </c>
      <c r="D112" s="69">
        <v>93464</v>
      </c>
      <c r="E112" s="71">
        <v>2466289800</v>
      </c>
      <c r="F112" s="71">
        <v>26100</v>
      </c>
      <c r="G112" s="71">
        <v>26540</v>
      </c>
      <c r="H112" s="71">
        <v>26387.59</v>
      </c>
      <c r="I112" s="71">
        <v>26100</v>
      </c>
      <c r="J112" s="72">
        <v>-1.51</v>
      </c>
      <c r="K112" s="69">
        <v>-400</v>
      </c>
      <c r="M112" s="70">
        <v>41474</v>
      </c>
      <c r="N112" s="71">
        <v>2466289800</v>
      </c>
    </row>
    <row r="113" spans="2:14" x14ac:dyDescent="0.25">
      <c r="B113" s="65" t="s">
        <v>34</v>
      </c>
      <c r="C113" s="70">
        <v>41477</v>
      </c>
      <c r="D113" s="69">
        <v>28715</v>
      </c>
      <c r="E113" s="71">
        <v>744091380</v>
      </c>
      <c r="F113" s="71">
        <v>25700</v>
      </c>
      <c r="G113" s="71">
        <v>26120</v>
      </c>
      <c r="H113" s="71">
        <v>25912.99</v>
      </c>
      <c r="I113" s="71">
        <v>25700</v>
      </c>
      <c r="J113" s="72">
        <v>-1.53</v>
      </c>
      <c r="K113" s="69">
        <v>-400</v>
      </c>
      <c r="M113" s="70">
        <v>41477</v>
      </c>
      <c r="N113" s="71">
        <v>744091380</v>
      </c>
    </row>
    <row r="114" spans="2:14" x14ac:dyDescent="0.25">
      <c r="B114" s="65" t="s">
        <v>34</v>
      </c>
      <c r="C114" s="70">
        <v>41478</v>
      </c>
      <c r="D114" s="69">
        <v>56495</v>
      </c>
      <c r="E114" s="71">
        <v>1496162640</v>
      </c>
      <c r="F114" s="71">
        <v>26600</v>
      </c>
      <c r="G114" s="71">
        <v>26800</v>
      </c>
      <c r="H114" s="71">
        <v>26483.1</v>
      </c>
      <c r="I114" s="71">
        <v>25700</v>
      </c>
      <c r="J114" s="72">
        <v>3.5</v>
      </c>
      <c r="K114" s="69">
        <v>900</v>
      </c>
      <c r="M114" s="70">
        <v>41478</v>
      </c>
      <c r="N114" s="71">
        <v>1496162640</v>
      </c>
    </row>
    <row r="115" spans="2:14" x14ac:dyDescent="0.25">
      <c r="B115" s="65" t="s">
        <v>34</v>
      </c>
      <c r="C115" s="70">
        <v>41479</v>
      </c>
      <c r="D115" s="69">
        <v>56438</v>
      </c>
      <c r="E115" s="71">
        <v>1508451340</v>
      </c>
      <c r="F115" s="71">
        <v>26620</v>
      </c>
      <c r="G115" s="71">
        <v>26900</v>
      </c>
      <c r="H115" s="71">
        <v>26727.58</v>
      </c>
      <c r="I115" s="71">
        <v>26600</v>
      </c>
      <c r="J115" s="72">
        <v>0.08</v>
      </c>
      <c r="K115" s="69">
        <v>20</v>
      </c>
      <c r="M115" s="70">
        <v>41479</v>
      </c>
      <c r="N115" s="71">
        <v>1508451340</v>
      </c>
    </row>
    <row r="116" spans="2:14" x14ac:dyDescent="0.25">
      <c r="B116" s="65" t="s">
        <v>34</v>
      </c>
      <c r="C116" s="70">
        <v>41480</v>
      </c>
      <c r="D116" s="69">
        <v>46918</v>
      </c>
      <c r="E116" s="71">
        <v>1256280220</v>
      </c>
      <c r="F116" s="71">
        <v>26900</v>
      </c>
      <c r="G116" s="71">
        <v>26900</v>
      </c>
      <c r="H116" s="71">
        <v>26776.080000000002</v>
      </c>
      <c r="I116" s="71">
        <v>26520</v>
      </c>
      <c r="J116" s="72">
        <v>1.05</v>
      </c>
      <c r="K116" s="69">
        <v>280</v>
      </c>
      <c r="M116" s="70">
        <v>41480</v>
      </c>
      <c r="N116" s="71">
        <v>1256280220</v>
      </c>
    </row>
    <row r="117" spans="2:14" x14ac:dyDescent="0.25">
      <c r="B117" s="65" t="s">
        <v>34</v>
      </c>
      <c r="C117" s="70">
        <v>41481</v>
      </c>
      <c r="D117" s="69">
        <v>101251</v>
      </c>
      <c r="E117" s="71">
        <v>2719238660</v>
      </c>
      <c r="F117" s="71">
        <v>26900</v>
      </c>
      <c r="G117" s="71">
        <v>26900</v>
      </c>
      <c r="H117" s="71">
        <v>26856.41</v>
      </c>
      <c r="I117" s="71">
        <v>26700</v>
      </c>
      <c r="J117" s="72">
        <v>0</v>
      </c>
      <c r="K117" s="69">
        <v>0</v>
      </c>
      <c r="M117" s="70">
        <v>41481</v>
      </c>
      <c r="N117" s="71">
        <v>2719238660</v>
      </c>
    </row>
    <row r="118" spans="2:14" x14ac:dyDescent="0.25">
      <c r="B118" s="65" t="s">
        <v>34</v>
      </c>
      <c r="C118" s="70">
        <v>41484</v>
      </c>
      <c r="D118" s="69">
        <v>7274</v>
      </c>
      <c r="E118" s="71">
        <v>194930460</v>
      </c>
      <c r="F118" s="71">
        <v>26800</v>
      </c>
      <c r="G118" s="71">
        <v>26820</v>
      </c>
      <c r="H118" s="71">
        <v>26798.25</v>
      </c>
      <c r="I118" s="71">
        <v>26700</v>
      </c>
      <c r="J118" s="72">
        <v>-0.37</v>
      </c>
      <c r="K118" s="69">
        <v>-100</v>
      </c>
      <c r="M118" s="70">
        <v>41484</v>
      </c>
      <c r="N118" s="71">
        <v>194930460</v>
      </c>
    </row>
    <row r="119" spans="2:14" x14ac:dyDescent="0.25">
      <c r="B119" s="65" t="s">
        <v>34</v>
      </c>
      <c r="C119" s="70">
        <v>41485</v>
      </c>
      <c r="D119" s="69">
        <v>76209</v>
      </c>
      <c r="E119" s="71">
        <v>2038370420</v>
      </c>
      <c r="F119" s="71">
        <v>26900</v>
      </c>
      <c r="G119" s="71">
        <v>26900</v>
      </c>
      <c r="H119" s="71">
        <v>26747.11</v>
      </c>
      <c r="I119" s="71">
        <v>26700</v>
      </c>
      <c r="J119" s="72">
        <v>0.37</v>
      </c>
      <c r="K119" s="69">
        <v>100</v>
      </c>
      <c r="M119" s="70">
        <v>41485</v>
      </c>
      <c r="N119" s="71">
        <v>2038370420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Q11"/>
  <sheetViews>
    <sheetView tabSelected="1" topLeftCell="E1" workbookViewId="0">
      <selection activeCell="K15" sqref="K15"/>
    </sheetView>
  </sheetViews>
  <sheetFormatPr baseColWidth="10" defaultRowHeight="15" x14ac:dyDescent="0.25"/>
  <cols>
    <col min="2" max="2" width="25.140625" bestFit="1" customWidth="1"/>
    <col min="3" max="3" width="18.85546875" bestFit="1" customWidth="1"/>
    <col min="4" max="4" width="15.140625" bestFit="1" customWidth="1"/>
    <col min="5" max="6" width="14.140625" bestFit="1" customWidth="1"/>
    <col min="7" max="7" width="12.5703125" bestFit="1" customWidth="1"/>
    <col min="9" max="9" width="25.140625" bestFit="1" customWidth="1"/>
    <col min="10" max="10" width="14.42578125" bestFit="1" customWidth="1"/>
    <col min="11" max="11" width="13.7109375" bestFit="1" customWidth="1"/>
    <col min="12" max="13" width="12.7109375" bestFit="1" customWidth="1"/>
    <col min="14" max="14" width="12.42578125" bestFit="1" customWidth="1"/>
    <col min="15" max="15" width="20.5703125" bestFit="1" customWidth="1"/>
  </cols>
  <sheetData>
    <row r="5" spans="2:17" ht="15.75" thickBot="1" x14ac:dyDescent="0.3">
      <c r="B5" s="65" t="s">
        <v>1732</v>
      </c>
      <c r="C5" s="169" t="s">
        <v>1685</v>
      </c>
      <c r="D5" s="58" t="s">
        <v>1690</v>
      </c>
      <c r="E5" s="56" t="s">
        <v>1692</v>
      </c>
      <c r="F5" s="56" t="s">
        <v>1694</v>
      </c>
      <c r="G5" s="56" t="s">
        <v>1696</v>
      </c>
      <c r="I5" s="16"/>
      <c r="J5" s="16"/>
      <c r="K5" s="154"/>
      <c r="L5" s="52"/>
      <c r="M5" s="52"/>
      <c r="N5" s="68"/>
      <c r="O5" s="148"/>
      <c r="P5" s="52"/>
      <c r="Q5" s="52"/>
    </row>
    <row r="6" spans="2:17" x14ac:dyDescent="0.25">
      <c r="B6" s="65" t="str">
        <f>'Riesgo de liquidez'!A123</f>
        <v>PROM DE VOL. DIARIO</v>
      </c>
      <c r="C6" s="222">
        <f>'Riesgo de liquidez'!B123</f>
        <v>3531250303.6206899</v>
      </c>
      <c r="D6" s="222">
        <f>'Riesgo de liquidez'!C123</f>
        <v>37097232468.275864</v>
      </c>
      <c r="E6" s="222">
        <f>'Riesgo de liquidez'!D123</f>
        <v>8421119667.5862064</v>
      </c>
      <c r="F6" s="222">
        <f>'Riesgo de liquidez'!E123</f>
        <v>2749062810.7758622</v>
      </c>
      <c r="G6" s="222">
        <f>'Riesgo de liquidez'!F123</f>
        <v>931608695.43103445</v>
      </c>
      <c r="I6" s="223" t="s">
        <v>1732</v>
      </c>
      <c r="J6" s="224" t="s">
        <v>1685</v>
      </c>
      <c r="K6" s="225" t="s">
        <v>1690</v>
      </c>
      <c r="L6" s="226" t="s">
        <v>1692</v>
      </c>
      <c r="M6" s="226" t="s">
        <v>1694</v>
      </c>
      <c r="N6" s="226" t="s">
        <v>1696</v>
      </c>
      <c r="O6" s="227" t="s">
        <v>1808</v>
      </c>
      <c r="P6" s="52"/>
      <c r="Q6" s="52"/>
    </row>
    <row r="7" spans="2:17" x14ac:dyDescent="0.25">
      <c r="I7" s="228" t="s">
        <v>1733</v>
      </c>
      <c r="J7" s="71">
        <f>'Riesgo de liquidez'!B136</f>
        <v>3437185169.6851006</v>
      </c>
      <c r="K7" s="71">
        <f>'Riesgo de liquidez'!C136</f>
        <v>35401284120.374054</v>
      </c>
      <c r="L7" s="71">
        <f>'Riesgo de liquidez'!D136</f>
        <v>8690485777.2341537</v>
      </c>
      <c r="M7" s="71">
        <f>'Riesgo de liquidez'!E136</f>
        <v>2751445719.235961</v>
      </c>
      <c r="N7" s="71">
        <f>'Riesgo de liquidez'!F136</f>
        <v>957291582.48029554</v>
      </c>
      <c r="O7" s="71">
        <f>'Riesgo de liquidez'!G136</f>
        <v>200000000000</v>
      </c>
      <c r="P7" s="52"/>
      <c r="Q7" s="52"/>
    </row>
    <row r="8" spans="2:17" ht="15.75" thickBot="1" x14ac:dyDescent="0.3">
      <c r="I8" s="229" t="s">
        <v>1793</v>
      </c>
      <c r="J8" s="69">
        <f>'Riesgo de liquidez'!B137</f>
        <v>1.7185925848425503</v>
      </c>
      <c r="K8" s="69">
        <f>'Riesgo de liquidez'!C137</f>
        <v>17.700642060187025</v>
      </c>
      <c r="L8" s="69">
        <f>'Riesgo de liquidez'!D137</f>
        <v>4.3452428886170766</v>
      </c>
      <c r="M8" s="69">
        <f>'Riesgo de liquidez'!E137</f>
        <v>1.3757228596179802</v>
      </c>
      <c r="N8" s="69">
        <f>'Riesgo de liquidez'!F137</f>
        <v>0.47864579124014778</v>
      </c>
      <c r="O8" s="69"/>
      <c r="P8" s="52"/>
      <c r="Q8" s="52"/>
    </row>
    <row r="9" spans="2:17" x14ac:dyDescent="0.25">
      <c r="B9" s="230" t="s">
        <v>1794</v>
      </c>
      <c r="C9" s="231" t="s">
        <v>1719</v>
      </c>
      <c r="I9" s="52"/>
      <c r="J9" s="52"/>
      <c r="K9" s="52"/>
      <c r="L9" s="52"/>
      <c r="M9" s="52"/>
      <c r="N9" s="52"/>
      <c r="O9" s="52"/>
      <c r="P9" s="52"/>
      <c r="Q9" s="52"/>
    </row>
    <row r="10" spans="2:17" x14ac:dyDescent="0.25">
      <c r="B10" s="232" t="s">
        <v>1795</v>
      </c>
      <c r="C10" s="233">
        <f>'Riesgo de liquidez'!I126</f>
        <v>143534482758.6207</v>
      </c>
      <c r="I10" s="52"/>
      <c r="J10" s="52"/>
      <c r="K10" s="52"/>
      <c r="L10" s="52"/>
      <c r="M10" s="52"/>
      <c r="N10" s="52"/>
      <c r="O10" s="52"/>
      <c r="P10" s="52"/>
      <c r="Q10" s="52"/>
    </row>
    <row r="11" spans="2:17" ht="15.75" thickBot="1" x14ac:dyDescent="0.3">
      <c r="B11" s="229" t="s">
        <v>1793</v>
      </c>
      <c r="C11" s="234">
        <f>'Riesgo de liquidez'!I127</f>
        <v>71.767241379310349</v>
      </c>
      <c r="I11" s="52"/>
      <c r="J11" s="52"/>
      <c r="K11" s="52"/>
      <c r="L11" s="52"/>
      <c r="M11" s="52"/>
      <c r="N11" s="52"/>
      <c r="O11" s="52"/>
      <c r="P11" s="52"/>
      <c r="Q11" s="5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9"/>
  <sheetViews>
    <sheetView workbookViewId="0">
      <selection activeCell="E5" sqref="E5"/>
    </sheetView>
  </sheetViews>
  <sheetFormatPr baseColWidth="10" defaultRowHeight="12" x14ac:dyDescent="0.2"/>
  <cols>
    <col min="1" max="1" width="11.5703125" style="75" bestFit="1" customWidth="1"/>
    <col min="2" max="2" width="12" style="75" customWidth="1"/>
    <col min="3" max="3" width="16.7109375" style="75" customWidth="1"/>
    <col min="4" max="4" width="16.85546875" style="75" customWidth="1"/>
    <col min="5" max="5" width="14.5703125" style="75" bestFit="1" customWidth="1"/>
    <col min="6" max="7" width="20.28515625" style="75" bestFit="1" customWidth="1"/>
    <col min="8" max="8" width="11.42578125" style="75"/>
    <col min="9" max="10" width="11.5703125" style="75" bestFit="1" customWidth="1"/>
    <col min="11" max="16384" width="11.42578125" style="75"/>
  </cols>
  <sheetData>
    <row r="1" spans="1:10" ht="24" x14ac:dyDescent="0.2">
      <c r="A1" s="80" t="s">
        <v>35</v>
      </c>
      <c r="B1" s="80" t="s">
        <v>36</v>
      </c>
      <c r="C1" s="80" t="s">
        <v>37</v>
      </c>
      <c r="D1" s="80" t="s">
        <v>38</v>
      </c>
      <c r="E1" s="80" t="s">
        <v>39</v>
      </c>
      <c r="F1" s="80" t="s">
        <v>40</v>
      </c>
      <c r="G1" s="80" t="s">
        <v>41</v>
      </c>
      <c r="I1" s="80" t="s">
        <v>35</v>
      </c>
      <c r="J1" s="80" t="s">
        <v>38</v>
      </c>
    </row>
    <row r="2" spans="1:10" x14ac:dyDescent="0.2">
      <c r="A2" s="76">
        <v>41319</v>
      </c>
      <c r="B2" s="77" t="s">
        <v>42</v>
      </c>
      <c r="C2" s="77" t="s">
        <v>43</v>
      </c>
      <c r="D2" s="77" t="s">
        <v>44</v>
      </c>
      <c r="E2" s="77" t="s">
        <v>45</v>
      </c>
      <c r="F2" s="78">
        <v>4.7460972072951904E+16</v>
      </c>
      <c r="G2" s="78">
        <v>4.63128361008386E+16</v>
      </c>
      <c r="I2" s="76">
        <v>41319</v>
      </c>
      <c r="J2" s="79">
        <v>7354342.4318610001</v>
      </c>
    </row>
    <row r="3" spans="1:10" x14ac:dyDescent="0.2">
      <c r="A3" s="76">
        <v>41320</v>
      </c>
      <c r="B3" s="77" t="s">
        <v>46</v>
      </c>
      <c r="C3" s="77" t="s">
        <v>47</v>
      </c>
      <c r="D3" s="77" t="s">
        <v>48</v>
      </c>
      <c r="E3" s="77" t="s">
        <v>45</v>
      </c>
      <c r="F3" s="78">
        <v>4.67764599851796E+16</v>
      </c>
      <c r="G3" s="78">
        <v>4.63212292877834E+16</v>
      </c>
      <c r="I3" s="76">
        <v>41320</v>
      </c>
      <c r="J3" s="79">
        <v>7057006.1595820002</v>
      </c>
    </row>
    <row r="4" spans="1:10" x14ac:dyDescent="0.2">
      <c r="A4" s="76">
        <v>41321</v>
      </c>
      <c r="B4" s="77" t="s">
        <v>49</v>
      </c>
      <c r="C4" s="77" t="s">
        <v>50</v>
      </c>
      <c r="D4" s="77" t="s">
        <v>51</v>
      </c>
      <c r="E4" s="77" t="s">
        <v>45</v>
      </c>
      <c r="F4" s="78">
        <v>4.69453907916888E+16</v>
      </c>
      <c r="G4" s="78">
        <v>4.6261240823524704E+16</v>
      </c>
      <c r="I4" s="76">
        <v>41321</v>
      </c>
      <c r="J4" s="79">
        <v>7056973.1353160003</v>
      </c>
    </row>
    <row r="5" spans="1:10" x14ac:dyDescent="0.2">
      <c r="A5" s="76">
        <v>41322</v>
      </c>
      <c r="B5" s="77" t="s">
        <v>52</v>
      </c>
      <c r="C5" s="77" t="s">
        <v>53</v>
      </c>
      <c r="D5" s="77" t="s">
        <v>54</v>
      </c>
      <c r="E5" s="77" t="s">
        <v>45</v>
      </c>
      <c r="F5" s="78">
        <v>4.7100419233626096E+16</v>
      </c>
      <c r="G5" s="78">
        <v>4.6190810533498896E+16</v>
      </c>
      <c r="I5" s="76">
        <v>41322</v>
      </c>
      <c r="J5" s="79">
        <v>7056938.3590519996</v>
      </c>
    </row>
    <row r="6" spans="1:10" x14ac:dyDescent="0.2">
      <c r="A6" s="76">
        <v>41323</v>
      </c>
      <c r="B6" s="77" t="s">
        <v>55</v>
      </c>
      <c r="C6" s="77" t="s">
        <v>56</v>
      </c>
      <c r="D6" s="77" t="s">
        <v>57</v>
      </c>
      <c r="E6" s="77" t="s">
        <v>58</v>
      </c>
      <c r="F6" s="78">
        <v>4.63677513235842E+16</v>
      </c>
      <c r="G6" s="78">
        <v>4.61094822831904E+16</v>
      </c>
      <c r="I6" s="76">
        <v>41323</v>
      </c>
      <c r="J6" s="79">
        <v>7044296.2362059997</v>
      </c>
    </row>
    <row r="7" spans="1:10" x14ac:dyDescent="0.2">
      <c r="A7" s="76">
        <v>41324</v>
      </c>
      <c r="B7" s="77" t="s">
        <v>59</v>
      </c>
      <c r="C7" s="77" t="s">
        <v>60</v>
      </c>
      <c r="D7" s="77" t="s">
        <v>61</v>
      </c>
      <c r="E7" s="77" t="s">
        <v>62</v>
      </c>
      <c r="F7" s="78">
        <v>4.8695931430806096E+16</v>
      </c>
      <c r="G7" s="78">
        <v>4.6494356857617E+16</v>
      </c>
      <c r="I7" s="76">
        <v>41324</v>
      </c>
      <c r="J7" s="79">
        <v>6649907.9648280004</v>
      </c>
    </row>
    <row r="8" spans="1:10" x14ac:dyDescent="0.2">
      <c r="A8" s="76">
        <v>41325</v>
      </c>
      <c r="B8" s="77" t="s">
        <v>63</v>
      </c>
      <c r="C8" s="77" t="s">
        <v>64</v>
      </c>
      <c r="D8" s="77" t="s">
        <v>65</v>
      </c>
      <c r="E8" s="77" t="s">
        <v>62</v>
      </c>
      <c r="F8" s="78">
        <v>4.7800940556295504E+16</v>
      </c>
      <c r="G8" s="78">
        <v>4.64075316416696E+16</v>
      </c>
      <c r="I8" s="76">
        <v>41325</v>
      </c>
      <c r="J8" s="79">
        <v>5846359.091573</v>
      </c>
    </row>
    <row r="9" spans="1:10" x14ac:dyDescent="0.2">
      <c r="A9" s="76">
        <v>41326</v>
      </c>
      <c r="B9" s="77" t="s">
        <v>66</v>
      </c>
      <c r="C9" s="77" t="s">
        <v>67</v>
      </c>
      <c r="D9" s="77" t="s">
        <v>68</v>
      </c>
      <c r="E9" s="77" t="s">
        <v>62</v>
      </c>
      <c r="F9" s="78">
        <v>4.7524146081109104E+16</v>
      </c>
      <c r="G9" s="78">
        <v>4.6363645102958896E+16</v>
      </c>
      <c r="I9" s="76">
        <v>41326</v>
      </c>
      <c r="J9" s="79">
        <v>5794968.7685009995</v>
      </c>
    </row>
    <row r="10" spans="1:10" x14ac:dyDescent="0.2">
      <c r="A10" s="76">
        <v>41327</v>
      </c>
      <c r="B10" s="77" t="s">
        <v>69</v>
      </c>
      <c r="C10" s="77" t="s">
        <v>70</v>
      </c>
      <c r="D10" s="77" t="s">
        <v>71</v>
      </c>
      <c r="E10" s="77" t="s">
        <v>62</v>
      </c>
      <c r="F10" s="78">
        <v>4.7008371835105696E+16</v>
      </c>
      <c r="G10" s="78">
        <v>4.6391287608034496E+16</v>
      </c>
      <c r="I10" s="76">
        <v>41327</v>
      </c>
      <c r="J10" s="79">
        <v>5690730.2467989996</v>
      </c>
    </row>
    <row r="11" spans="1:10" x14ac:dyDescent="0.2">
      <c r="A11" s="76">
        <v>41328</v>
      </c>
      <c r="B11" s="77" t="s">
        <v>72</v>
      </c>
      <c r="C11" s="77" t="s">
        <v>73</v>
      </c>
      <c r="D11" s="77" t="s">
        <v>74</v>
      </c>
      <c r="E11" s="77" t="s">
        <v>62</v>
      </c>
      <c r="F11" s="78">
        <v>4.6571925351515296E+16</v>
      </c>
      <c r="G11" s="78">
        <v>4.6332056695600896E+16</v>
      </c>
      <c r="I11" s="76">
        <v>41328</v>
      </c>
      <c r="J11" s="79">
        <v>5690704.8680790002</v>
      </c>
    </row>
    <row r="12" spans="1:10" x14ac:dyDescent="0.2">
      <c r="A12" s="76">
        <v>41329</v>
      </c>
      <c r="B12" s="77" t="s">
        <v>75</v>
      </c>
      <c r="C12" s="77" t="s">
        <v>76</v>
      </c>
      <c r="D12" s="77" t="s">
        <v>77</v>
      </c>
      <c r="E12" s="77" t="s">
        <v>62</v>
      </c>
      <c r="F12" s="78">
        <v>4.7155960805865504E+16</v>
      </c>
      <c r="G12" s="78">
        <v>4.6314880507376496E+16</v>
      </c>
      <c r="I12" s="76">
        <v>41329</v>
      </c>
      <c r="J12" s="79">
        <v>5690679.7574840002</v>
      </c>
    </row>
    <row r="13" spans="1:10" x14ac:dyDescent="0.2">
      <c r="A13" s="76">
        <v>41330</v>
      </c>
      <c r="B13" s="77" t="s">
        <v>78</v>
      </c>
      <c r="C13" s="77" t="s">
        <v>79</v>
      </c>
      <c r="D13" s="77" t="s">
        <v>80</v>
      </c>
      <c r="E13" s="77" t="s">
        <v>62</v>
      </c>
      <c r="F13" s="78">
        <v>4.83157235548576E+16</v>
      </c>
      <c r="G13" s="78">
        <v>4.65154921608372E+16</v>
      </c>
      <c r="I13" s="76">
        <v>41330</v>
      </c>
      <c r="J13" s="79">
        <v>5742823.2910089996</v>
      </c>
    </row>
    <row r="14" spans="1:10" x14ac:dyDescent="0.2">
      <c r="A14" s="76">
        <v>41331</v>
      </c>
      <c r="B14" s="77" t="s">
        <v>81</v>
      </c>
      <c r="C14" s="77" t="s">
        <v>82</v>
      </c>
      <c r="D14" s="77" t="s">
        <v>83</v>
      </c>
      <c r="E14" s="77" t="s">
        <v>58</v>
      </c>
      <c r="F14" s="78">
        <v>4.79390007221018E+16</v>
      </c>
      <c r="G14" s="78">
        <v>4.6416053464942E+16</v>
      </c>
      <c r="I14" s="76">
        <v>41331</v>
      </c>
      <c r="J14" s="79">
        <v>5683454.0209539998</v>
      </c>
    </row>
    <row r="15" spans="1:10" x14ac:dyDescent="0.2">
      <c r="A15" s="76">
        <v>41332</v>
      </c>
      <c r="B15" s="77" t="s">
        <v>84</v>
      </c>
      <c r="C15" s="77" t="s">
        <v>85</v>
      </c>
      <c r="D15" s="77" t="s">
        <v>86</v>
      </c>
      <c r="E15" s="77" t="s">
        <v>87</v>
      </c>
      <c r="F15" s="78">
        <v>4.8341880031239104E+16</v>
      </c>
      <c r="G15" s="78">
        <v>4.6667708589489E+16</v>
      </c>
      <c r="I15" s="76">
        <v>41332</v>
      </c>
      <c r="J15" s="79">
        <v>5923868.4253479997</v>
      </c>
    </row>
    <row r="16" spans="1:10" x14ac:dyDescent="0.2">
      <c r="A16" s="76">
        <v>41333</v>
      </c>
      <c r="B16" s="77" t="s">
        <v>88</v>
      </c>
      <c r="C16" s="77" t="s">
        <v>89</v>
      </c>
      <c r="D16" s="77" t="s">
        <v>90</v>
      </c>
      <c r="E16" s="77" t="s">
        <v>87</v>
      </c>
      <c r="F16" s="78">
        <v>4.73992861672924E+16</v>
      </c>
      <c r="G16" s="78">
        <v>4.6604699010299504E+16</v>
      </c>
      <c r="I16" s="76">
        <v>41333</v>
      </c>
      <c r="J16" s="79">
        <v>5621300.1974550001</v>
      </c>
    </row>
    <row r="17" spans="1:10" x14ac:dyDescent="0.2">
      <c r="A17" s="76">
        <v>41334</v>
      </c>
      <c r="B17" s="77" t="s">
        <v>91</v>
      </c>
      <c r="C17" s="77" t="s">
        <v>92</v>
      </c>
      <c r="D17" s="77" t="s">
        <v>93</v>
      </c>
      <c r="E17" s="77" t="s">
        <v>87</v>
      </c>
      <c r="F17" s="78">
        <v>4.60576053604944E+16</v>
      </c>
      <c r="G17" s="78">
        <v>4.66596189556136E+16</v>
      </c>
      <c r="I17" s="76">
        <v>41334</v>
      </c>
      <c r="J17" s="79">
        <v>5620829.2985640001</v>
      </c>
    </row>
    <row r="18" spans="1:10" x14ac:dyDescent="0.2">
      <c r="A18" s="76">
        <v>41335</v>
      </c>
      <c r="B18" s="77" t="s">
        <v>94</v>
      </c>
      <c r="C18" s="77" t="s">
        <v>95</v>
      </c>
      <c r="D18" s="77" t="s">
        <v>96</v>
      </c>
      <c r="E18" s="77" t="s">
        <v>87</v>
      </c>
      <c r="F18" s="78">
        <v>4.58113800868398E+16</v>
      </c>
      <c r="G18" s="78">
        <v>4.66548306814846E+16</v>
      </c>
      <c r="I18" s="76">
        <v>41335</v>
      </c>
      <c r="J18" s="79">
        <v>5620804.6952710003</v>
      </c>
    </row>
    <row r="19" spans="1:10" x14ac:dyDescent="0.2">
      <c r="A19" s="76">
        <v>41336</v>
      </c>
      <c r="B19" s="77" t="s">
        <v>97</v>
      </c>
      <c r="C19" s="77" t="s">
        <v>98</v>
      </c>
      <c r="D19" s="77" t="s">
        <v>99</v>
      </c>
      <c r="E19" s="77" t="s">
        <v>87</v>
      </c>
      <c r="F19" s="78">
        <v>4.52044663452562E+16</v>
      </c>
      <c r="G19" s="78">
        <v>4.6538102031528496E+16</v>
      </c>
      <c r="I19" s="76">
        <v>41336</v>
      </c>
      <c r="J19" s="79">
        <v>5620779.6483720001</v>
      </c>
    </row>
    <row r="20" spans="1:10" x14ac:dyDescent="0.2">
      <c r="A20" s="76">
        <v>41337</v>
      </c>
      <c r="B20" s="77" t="s">
        <v>100</v>
      </c>
      <c r="C20" s="77" t="s">
        <v>101</v>
      </c>
      <c r="D20" s="77" t="s">
        <v>102</v>
      </c>
      <c r="E20" s="77" t="s">
        <v>87</v>
      </c>
      <c r="F20" s="78">
        <v>4.5712083822142704E+16</v>
      </c>
      <c r="G20" s="78">
        <v>4.6838071223518304E+16</v>
      </c>
      <c r="I20" s="76">
        <v>41337</v>
      </c>
      <c r="J20" s="79">
        <v>5836690.9613979999</v>
      </c>
    </row>
    <row r="21" spans="1:10" x14ac:dyDescent="0.2">
      <c r="A21" s="76">
        <v>41338</v>
      </c>
      <c r="B21" s="77" t="s">
        <v>103</v>
      </c>
      <c r="C21" s="77" t="s">
        <v>104</v>
      </c>
      <c r="D21" s="77" t="s">
        <v>105</v>
      </c>
      <c r="E21" s="77" t="s">
        <v>106</v>
      </c>
      <c r="F21" s="78">
        <v>4.3164885966651104E+16</v>
      </c>
      <c r="G21" s="78">
        <v>4.6375244609060096E+16</v>
      </c>
      <c r="I21" s="76">
        <v>41338</v>
      </c>
      <c r="J21" s="79">
        <v>5812397.2873400003</v>
      </c>
    </row>
    <row r="22" spans="1:10" x14ac:dyDescent="0.2">
      <c r="A22" s="76">
        <v>41339</v>
      </c>
      <c r="B22" s="77" t="s">
        <v>107</v>
      </c>
      <c r="C22" s="77" t="s">
        <v>108</v>
      </c>
      <c r="D22" s="77" t="s">
        <v>109</v>
      </c>
      <c r="E22" s="77" t="s">
        <v>106</v>
      </c>
      <c r="F22" s="78">
        <v>4.3284390179335104E+16</v>
      </c>
      <c r="G22" s="78">
        <v>4.64793612046714E+16</v>
      </c>
      <c r="I22" s="76">
        <v>41339</v>
      </c>
      <c r="J22" s="79">
        <v>5974961.3133319998</v>
      </c>
    </row>
    <row r="23" spans="1:10" x14ac:dyDescent="0.2">
      <c r="A23" s="76">
        <v>41340</v>
      </c>
      <c r="B23" s="77" t="s">
        <v>110</v>
      </c>
      <c r="C23" s="77" t="s">
        <v>111</v>
      </c>
      <c r="D23" s="77" t="s">
        <v>112</v>
      </c>
      <c r="E23" s="77" t="s">
        <v>106</v>
      </c>
      <c r="F23" s="78">
        <v>4.3433006754016704E+16</v>
      </c>
      <c r="G23" s="78">
        <v>4.6554910235089E+16</v>
      </c>
      <c r="I23" s="76">
        <v>41340</v>
      </c>
      <c r="J23" s="79">
        <v>5924330.3542480003</v>
      </c>
    </row>
    <row r="24" spans="1:10" x14ac:dyDescent="0.2">
      <c r="A24" s="76">
        <v>41341</v>
      </c>
      <c r="B24" s="77" t="s">
        <v>113</v>
      </c>
      <c r="C24" s="77" t="s">
        <v>114</v>
      </c>
      <c r="D24" s="77" t="s">
        <v>115</v>
      </c>
      <c r="E24" s="77" t="s">
        <v>106</v>
      </c>
      <c r="F24" s="78">
        <v>4.3987091806459104E+16</v>
      </c>
      <c r="G24" s="78">
        <v>4.65082340959876E+16</v>
      </c>
      <c r="I24" s="76">
        <v>41341</v>
      </c>
      <c r="J24" s="79">
        <v>6034398.9790139999</v>
      </c>
    </row>
    <row r="25" spans="1:10" x14ac:dyDescent="0.2">
      <c r="A25" s="76">
        <v>41342</v>
      </c>
      <c r="B25" s="77" t="s">
        <v>116</v>
      </c>
      <c r="C25" s="77" t="s">
        <v>117</v>
      </c>
      <c r="D25" s="77" t="s">
        <v>118</v>
      </c>
      <c r="E25" s="77" t="s">
        <v>106</v>
      </c>
      <c r="F25" s="78">
        <v>4.3787654570452496E+16</v>
      </c>
      <c r="G25" s="78">
        <v>4.6489733485224496E+16</v>
      </c>
      <c r="I25" s="76">
        <v>41342</v>
      </c>
      <c r="J25" s="79">
        <v>6034369.59583</v>
      </c>
    </row>
    <row r="26" spans="1:10" x14ac:dyDescent="0.2">
      <c r="A26" s="76">
        <v>41343</v>
      </c>
      <c r="B26" s="77" t="s">
        <v>119</v>
      </c>
      <c r="C26" s="77" t="s">
        <v>120</v>
      </c>
      <c r="D26" s="77" t="s">
        <v>121</v>
      </c>
      <c r="E26" s="77" t="s">
        <v>106</v>
      </c>
      <c r="F26" s="78">
        <v>4.41867253887968E+16</v>
      </c>
      <c r="G26" s="78">
        <v>4.61244316471622E+16</v>
      </c>
      <c r="I26" s="76">
        <v>41343</v>
      </c>
      <c r="J26" s="79">
        <v>6034342.7627680004</v>
      </c>
    </row>
    <row r="27" spans="1:10" x14ac:dyDescent="0.2">
      <c r="A27" s="76">
        <v>41344</v>
      </c>
      <c r="B27" s="77" t="s">
        <v>122</v>
      </c>
      <c r="C27" s="77" t="s">
        <v>123</v>
      </c>
      <c r="D27" s="77" t="s">
        <v>124</v>
      </c>
      <c r="E27" s="77" t="s">
        <v>106</v>
      </c>
      <c r="F27" s="78">
        <v>4.4256245072330704E+16</v>
      </c>
      <c r="G27" s="78">
        <v>4.6176848744962896E+16</v>
      </c>
      <c r="I27" s="76">
        <v>41344</v>
      </c>
      <c r="J27" s="79">
        <v>5874306.0901020002</v>
      </c>
    </row>
    <row r="28" spans="1:10" x14ac:dyDescent="0.2">
      <c r="A28" s="76">
        <v>41345</v>
      </c>
      <c r="B28" s="77" t="s">
        <v>125</v>
      </c>
      <c r="C28" s="77" t="s">
        <v>126</v>
      </c>
      <c r="D28" s="77" t="s">
        <v>127</v>
      </c>
      <c r="E28" s="77" t="s">
        <v>87</v>
      </c>
      <c r="F28" s="78">
        <v>4.41098197996152E+16</v>
      </c>
      <c r="G28" s="78">
        <v>4.62097672412042E+16</v>
      </c>
      <c r="I28" s="76">
        <v>41345</v>
      </c>
      <c r="J28" s="79">
        <v>5867132.366165</v>
      </c>
    </row>
    <row r="29" spans="1:10" x14ac:dyDescent="0.2">
      <c r="A29" s="76">
        <v>41346</v>
      </c>
      <c r="B29" s="77" t="s">
        <v>128</v>
      </c>
      <c r="C29" s="77" t="s">
        <v>129</v>
      </c>
      <c r="D29" s="77" t="s">
        <v>130</v>
      </c>
      <c r="E29" s="77" t="s">
        <v>131</v>
      </c>
      <c r="F29" s="78">
        <v>4.31027995940982E+16</v>
      </c>
      <c r="G29" s="78">
        <v>4.61746198180386E+16</v>
      </c>
      <c r="I29" s="76">
        <v>41346</v>
      </c>
      <c r="J29" s="79">
        <v>5889596.7133250004</v>
      </c>
    </row>
    <row r="30" spans="1:10" x14ac:dyDescent="0.2">
      <c r="A30" s="76">
        <v>41347</v>
      </c>
      <c r="B30" s="77" t="s">
        <v>132</v>
      </c>
      <c r="C30" s="77" t="s">
        <v>133</v>
      </c>
      <c r="D30" s="77" t="s">
        <v>134</v>
      </c>
      <c r="E30" s="77" t="s">
        <v>131</v>
      </c>
      <c r="F30" s="78">
        <v>4.3793461415239296E+16</v>
      </c>
      <c r="G30" s="78">
        <v>4.62516738156024E+16</v>
      </c>
      <c r="I30" s="76">
        <v>41347</v>
      </c>
      <c r="J30" s="79">
        <v>5871691.7644509999</v>
      </c>
    </row>
    <row r="31" spans="1:10" x14ac:dyDescent="0.2">
      <c r="A31" s="76">
        <v>41348</v>
      </c>
      <c r="B31" s="77" t="s">
        <v>135</v>
      </c>
      <c r="C31" s="77" t="s">
        <v>136</v>
      </c>
      <c r="D31" s="77" t="s">
        <v>137</v>
      </c>
      <c r="E31" s="77" t="s">
        <v>131</v>
      </c>
      <c r="F31" s="78">
        <v>4.3896876244126496E+16</v>
      </c>
      <c r="G31" s="78">
        <v>4.6242387751043296E+16</v>
      </c>
      <c r="I31" s="76">
        <v>41348</v>
      </c>
      <c r="J31" s="79">
        <v>5864871.4083679998</v>
      </c>
    </row>
    <row r="32" spans="1:10" x14ac:dyDescent="0.2">
      <c r="A32" s="76">
        <v>41349</v>
      </c>
      <c r="B32" s="77" t="s">
        <v>138</v>
      </c>
      <c r="C32" s="77" t="s">
        <v>139</v>
      </c>
      <c r="D32" s="77" t="s">
        <v>140</v>
      </c>
      <c r="E32" s="77" t="s">
        <v>131</v>
      </c>
      <c r="F32" s="78">
        <v>4.3926066551257296E+16</v>
      </c>
      <c r="G32" s="78">
        <v>4.61442382004864E+16</v>
      </c>
      <c r="I32" s="76">
        <v>41349</v>
      </c>
      <c r="J32" s="79">
        <v>5864847.1634360002</v>
      </c>
    </row>
    <row r="33" spans="1:10" x14ac:dyDescent="0.2">
      <c r="A33" s="76">
        <v>41350</v>
      </c>
      <c r="B33" s="77" t="s">
        <v>141</v>
      </c>
      <c r="C33" s="77" t="s">
        <v>142</v>
      </c>
      <c r="D33" s="77" t="s">
        <v>143</v>
      </c>
      <c r="E33" s="77" t="s">
        <v>131</v>
      </c>
      <c r="F33" s="78">
        <v>4.36491081523116E+16</v>
      </c>
      <c r="G33" s="78">
        <v>4.6156884903713696E+16</v>
      </c>
      <c r="I33" s="76">
        <v>41350</v>
      </c>
      <c r="J33" s="79">
        <v>5864822.7728220001</v>
      </c>
    </row>
    <row r="34" spans="1:10" x14ac:dyDescent="0.2">
      <c r="A34" s="76">
        <v>41351</v>
      </c>
      <c r="B34" s="77" t="s">
        <v>144</v>
      </c>
      <c r="C34" s="77" t="s">
        <v>145</v>
      </c>
      <c r="D34" s="77" t="s">
        <v>146</v>
      </c>
      <c r="E34" s="77" t="s">
        <v>62</v>
      </c>
      <c r="F34" s="78">
        <v>4.40129167681466E+16</v>
      </c>
      <c r="G34" s="78">
        <v>4.62456256244436E+16</v>
      </c>
      <c r="I34" s="76">
        <v>41351</v>
      </c>
      <c r="J34" s="79">
        <v>5878254.5376329999</v>
      </c>
    </row>
    <row r="35" spans="1:10" x14ac:dyDescent="0.2">
      <c r="A35" s="76">
        <v>41352</v>
      </c>
      <c r="B35" s="77" t="s">
        <v>147</v>
      </c>
      <c r="C35" s="77" t="s">
        <v>148</v>
      </c>
      <c r="D35" s="77" t="s">
        <v>149</v>
      </c>
      <c r="E35" s="77" t="s">
        <v>62</v>
      </c>
      <c r="F35" s="78">
        <v>4.4385053581315904E+16</v>
      </c>
      <c r="G35" s="78">
        <v>4.62492521527528E+16</v>
      </c>
      <c r="I35" s="76">
        <v>41352</v>
      </c>
      <c r="J35" s="79">
        <v>5853824.5042869998</v>
      </c>
    </row>
    <row r="36" spans="1:10" x14ac:dyDescent="0.2">
      <c r="A36" s="76">
        <v>41353</v>
      </c>
      <c r="B36" s="77" t="s">
        <v>150</v>
      </c>
      <c r="C36" s="77" t="s">
        <v>151</v>
      </c>
      <c r="D36" s="77" t="s">
        <v>152</v>
      </c>
      <c r="E36" s="77" t="s">
        <v>45</v>
      </c>
      <c r="F36" s="78">
        <v>4.55108424466748E+16</v>
      </c>
      <c r="G36" s="78">
        <v>4.64017618114034E+16</v>
      </c>
      <c r="I36" s="76">
        <v>41353</v>
      </c>
      <c r="J36" s="79">
        <v>6572192.5655100001</v>
      </c>
    </row>
    <row r="37" spans="1:10" x14ac:dyDescent="0.2">
      <c r="A37" s="76">
        <v>41354</v>
      </c>
      <c r="B37" s="77" t="s">
        <v>153</v>
      </c>
      <c r="C37" s="77" t="s">
        <v>154</v>
      </c>
      <c r="D37" s="77" t="s">
        <v>155</v>
      </c>
      <c r="E37" s="77" t="s">
        <v>58</v>
      </c>
      <c r="F37" s="78">
        <v>4.34659119172584E+16</v>
      </c>
      <c r="G37" s="78">
        <v>4.6432929434842E+16</v>
      </c>
      <c r="I37" s="76">
        <v>41354</v>
      </c>
      <c r="J37" s="79">
        <v>6560829.8360569999</v>
      </c>
    </row>
    <row r="38" spans="1:10" x14ac:dyDescent="0.2">
      <c r="A38" s="76">
        <v>41355</v>
      </c>
      <c r="B38" s="77" t="s">
        <v>156</v>
      </c>
      <c r="C38" s="77" t="s">
        <v>157</v>
      </c>
      <c r="D38" s="77" t="s">
        <v>158</v>
      </c>
      <c r="E38" s="77" t="s">
        <v>58</v>
      </c>
      <c r="F38" s="78">
        <v>4.3128814575642096E+16</v>
      </c>
      <c r="G38" s="78">
        <v>4.6345449112046E+16</v>
      </c>
      <c r="I38" s="76">
        <v>41355</v>
      </c>
      <c r="J38" s="79">
        <v>5844991.232299</v>
      </c>
    </row>
    <row r="39" spans="1:10" x14ac:dyDescent="0.2">
      <c r="A39" s="76">
        <v>41356</v>
      </c>
      <c r="B39" s="77" t="s">
        <v>159</v>
      </c>
      <c r="C39" s="77" t="s">
        <v>160</v>
      </c>
      <c r="D39" s="77" t="s">
        <v>161</v>
      </c>
      <c r="E39" s="77" t="s">
        <v>58</v>
      </c>
      <c r="F39" s="78">
        <v>4.32555432576196E+16</v>
      </c>
      <c r="G39" s="78">
        <v>4.6240264344913104E+16</v>
      </c>
      <c r="I39" s="76">
        <v>41356</v>
      </c>
      <c r="J39" s="79">
        <v>5844965.5623749997</v>
      </c>
    </row>
    <row r="40" spans="1:10" x14ac:dyDescent="0.2">
      <c r="A40" s="76">
        <v>41357</v>
      </c>
      <c r="B40" s="77" t="s">
        <v>162</v>
      </c>
      <c r="C40" s="77" t="s">
        <v>163</v>
      </c>
      <c r="D40" s="77" t="s">
        <v>164</v>
      </c>
      <c r="E40" s="77" t="s">
        <v>58</v>
      </c>
      <c r="F40" s="78">
        <v>4.28048985972104E+16</v>
      </c>
      <c r="G40" s="78">
        <v>4.61888273471424E+16</v>
      </c>
      <c r="I40" s="76">
        <v>41357</v>
      </c>
      <c r="J40" s="79">
        <v>5844940.1314869998</v>
      </c>
    </row>
    <row r="41" spans="1:10" x14ac:dyDescent="0.2">
      <c r="A41" s="76">
        <v>41358</v>
      </c>
      <c r="B41" s="77" t="s">
        <v>165</v>
      </c>
      <c r="C41" s="77" t="s">
        <v>166</v>
      </c>
      <c r="D41" s="77" t="s">
        <v>167</v>
      </c>
      <c r="E41" s="77" t="s">
        <v>58</v>
      </c>
      <c r="F41" s="78">
        <v>4.27607928408306E+16</v>
      </c>
      <c r="G41" s="78">
        <v>4.6219939542871696E+16</v>
      </c>
      <c r="I41" s="76">
        <v>41358</v>
      </c>
      <c r="J41" s="79">
        <v>5844914.8794560004</v>
      </c>
    </row>
    <row r="42" spans="1:10" x14ac:dyDescent="0.2">
      <c r="A42" s="76">
        <v>41359</v>
      </c>
      <c r="B42" s="77" t="s">
        <v>168</v>
      </c>
      <c r="C42" s="77" t="s">
        <v>169</v>
      </c>
      <c r="D42" s="77" t="s">
        <v>170</v>
      </c>
      <c r="E42" s="77" t="s">
        <v>58</v>
      </c>
      <c r="F42" s="78">
        <v>4.43984080336234E+16</v>
      </c>
      <c r="G42" s="78">
        <v>4.6424487338823696E+16</v>
      </c>
      <c r="I42" s="76">
        <v>41359</v>
      </c>
      <c r="J42" s="79">
        <v>5846048.1341669997</v>
      </c>
    </row>
    <row r="43" spans="1:10" x14ac:dyDescent="0.2">
      <c r="A43" s="76">
        <v>41360</v>
      </c>
      <c r="B43" s="77" t="s">
        <v>171</v>
      </c>
      <c r="C43" s="77" t="s">
        <v>172</v>
      </c>
      <c r="D43" s="77" t="s">
        <v>173</v>
      </c>
      <c r="E43" s="77" t="s">
        <v>58</v>
      </c>
      <c r="F43" s="78">
        <v>4.47877739819706E+16</v>
      </c>
      <c r="G43" s="78">
        <v>4.66626089353574E+16</v>
      </c>
      <c r="I43" s="76">
        <v>41360</v>
      </c>
      <c r="J43" s="79">
        <v>5813023.1798170004</v>
      </c>
    </row>
    <row r="44" spans="1:10" x14ac:dyDescent="0.2">
      <c r="A44" s="76">
        <v>41361</v>
      </c>
      <c r="B44" s="77" t="s">
        <v>174</v>
      </c>
      <c r="C44" s="77" t="s">
        <v>175</v>
      </c>
      <c r="D44" s="77" t="s">
        <v>176</v>
      </c>
      <c r="E44" s="77" t="s">
        <v>58</v>
      </c>
      <c r="F44" s="78">
        <v>4.4980184091261296E+16</v>
      </c>
      <c r="G44" s="78">
        <v>4.6609901090035104E+16</v>
      </c>
      <c r="I44" s="76">
        <v>41361</v>
      </c>
      <c r="J44" s="79">
        <v>5812999.2209529998</v>
      </c>
    </row>
    <row r="45" spans="1:10" x14ac:dyDescent="0.2">
      <c r="A45" s="76">
        <v>41362</v>
      </c>
      <c r="B45" s="77" t="s">
        <v>177</v>
      </c>
      <c r="C45" s="77" t="s">
        <v>178</v>
      </c>
      <c r="D45" s="77" t="s">
        <v>179</v>
      </c>
      <c r="E45" s="77" t="s">
        <v>58</v>
      </c>
      <c r="F45" s="78">
        <v>4.4435220806729296E+16</v>
      </c>
      <c r="G45" s="78">
        <v>4.65609925395018E+16</v>
      </c>
      <c r="I45" s="76">
        <v>41362</v>
      </c>
      <c r="J45" s="79">
        <v>5812974.9795469996</v>
      </c>
    </row>
    <row r="46" spans="1:10" x14ac:dyDescent="0.2">
      <c r="A46" s="76">
        <v>41363</v>
      </c>
      <c r="B46" s="77" t="s">
        <v>180</v>
      </c>
      <c r="C46" s="77" t="s">
        <v>181</v>
      </c>
      <c r="D46" s="77" t="s">
        <v>182</v>
      </c>
      <c r="E46" s="77" t="s">
        <v>58</v>
      </c>
      <c r="F46" s="78">
        <v>4.45142308609396E+16</v>
      </c>
      <c r="G46" s="78">
        <v>4.63979095922064E+16</v>
      </c>
      <c r="I46" s="76">
        <v>41363</v>
      </c>
      <c r="J46" s="79">
        <v>5812950.6934939995</v>
      </c>
    </row>
    <row r="47" spans="1:10" x14ac:dyDescent="0.2">
      <c r="A47" s="76">
        <v>41364</v>
      </c>
      <c r="B47" s="77" t="s">
        <v>183</v>
      </c>
      <c r="C47" s="77" t="s">
        <v>184</v>
      </c>
      <c r="D47" s="77" t="s">
        <v>185</v>
      </c>
      <c r="E47" s="77" t="s">
        <v>58</v>
      </c>
      <c r="F47" s="78">
        <v>4.38823121247222E+16</v>
      </c>
      <c r="G47" s="78">
        <v>4.6380607794596E+16</v>
      </c>
      <c r="I47" s="76">
        <v>41364</v>
      </c>
      <c r="J47" s="79">
        <v>5812926.468479</v>
      </c>
    </row>
    <row r="48" spans="1:10" x14ac:dyDescent="0.2">
      <c r="A48" s="76">
        <v>41365</v>
      </c>
      <c r="B48" s="77" t="s">
        <v>186</v>
      </c>
      <c r="C48" s="77" t="s">
        <v>187</v>
      </c>
      <c r="D48" s="77" t="s">
        <v>188</v>
      </c>
      <c r="E48" s="77" t="s">
        <v>45</v>
      </c>
      <c r="F48" s="78">
        <v>4.4210509272472896E+16</v>
      </c>
      <c r="G48" s="78">
        <v>4.64020961237456E+16</v>
      </c>
      <c r="I48" s="76">
        <v>41365</v>
      </c>
      <c r="J48" s="79">
        <v>5960467.8773100004</v>
      </c>
    </row>
    <row r="49" spans="1:10" x14ac:dyDescent="0.2">
      <c r="A49" s="76">
        <v>41366</v>
      </c>
      <c r="B49" s="77" t="s">
        <v>189</v>
      </c>
      <c r="C49" s="77" t="s">
        <v>190</v>
      </c>
      <c r="D49" s="77" t="s">
        <v>191</v>
      </c>
      <c r="E49" s="77" t="s">
        <v>45</v>
      </c>
      <c r="F49" s="78">
        <v>4.4261140656105E+16</v>
      </c>
      <c r="G49" s="78">
        <v>4.6385308381384496E+16</v>
      </c>
      <c r="I49" s="76">
        <v>41366</v>
      </c>
      <c r="J49" s="79">
        <v>5994933.3705230001</v>
      </c>
    </row>
    <row r="50" spans="1:10" x14ac:dyDescent="0.2">
      <c r="A50" s="76">
        <v>41367</v>
      </c>
      <c r="B50" s="77" t="s">
        <v>192</v>
      </c>
      <c r="C50" s="77" t="s">
        <v>193</v>
      </c>
      <c r="D50" s="77" t="s">
        <v>194</v>
      </c>
      <c r="E50" s="77" t="s">
        <v>58</v>
      </c>
      <c r="F50" s="78">
        <v>4.4104618751340496E+16</v>
      </c>
      <c r="G50" s="78">
        <v>4.64161005546588E+16</v>
      </c>
      <c r="I50" s="76">
        <v>41367</v>
      </c>
      <c r="J50" s="79">
        <v>6743479.1577099999</v>
      </c>
    </row>
    <row r="51" spans="1:10" x14ac:dyDescent="0.2">
      <c r="A51" s="76">
        <v>41368</v>
      </c>
      <c r="B51" s="77" t="s">
        <v>195</v>
      </c>
      <c r="C51" s="77" t="s">
        <v>196</v>
      </c>
      <c r="D51" s="77" t="s">
        <v>197</v>
      </c>
      <c r="E51" s="77" t="s">
        <v>131</v>
      </c>
      <c r="F51" s="78">
        <v>4.65808877408608E+16</v>
      </c>
      <c r="G51" s="78">
        <v>4.64073949424366E+16</v>
      </c>
      <c r="I51" s="76">
        <v>41368</v>
      </c>
      <c r="J51" s="79">
        <v>6604498.2954749996</v>
      </c>
    </row>
    <row r="52" spans="1:10" x14ac:dyDescent="0.2">
      <c r="A52" s="76">
        <v>41369</v>
      </c>
      <c r="B52" s="77" t="s">
        <v>198</v>
      </c>
      <c r="C52" s="77" t="s">
        <v>199</v>
      </c>
      <c r="D52" s="77" t="s">
        <v>200</v>
      </c>
      <c r="E52" s="77" t="s">
        <v>131</v>
      </c>
      <c r="F52" s="78">
        <v>4.6211677561313696E+16</v>
      </c>
      <c r="G52" s="78">
        <v>4.63310546661812E+16</v>
      </c>
      <c r="I52" s="76">
        <v>41369</v>
      </c>
      <c r="J52" s="79">
        <v>5839035.1691960003</v>
      </c>
    </row>
    <row r="53" spans="1:10" x14ac:dyDescent="0.2">
      <c r="A53" s="76">
        <v>41370</v>
      </c>
      <c r="B53" s="77" t="s">
        <v>201</v>
      </c>
      <c r="C53" s="77" t="s">
        <v>202</v>
      </c>
      <c r="D53" s="77" t="s">
        <v>203</v>
      </c>
      <c r="E53" s="77" t="s">
        <v>131</v>
      </c>
      <c r="F53" s="78">
        <v>4.53589171229302E+16</v>
      </c>
      <c r="G53" s="78">
        <v>4.6206082045889104E+16</v>
      </c>
      <c r="I53" s="76">
        <v>41370</v>
      </c>
      <c r="J53" s="79">
        <v>5839012.8532050001</v>
      </c>
    </row>
    <row r="54" spans="1:10" x14ac:dyDescent="0.2">
      <c r="A54" s="76">
        <v>41371</v>
      </c>
      <c r="B54" s="77" t="s">
        <v>204</v>
      </c>
      <c r="C54" s="77" t="s">
        <v>205</v>
      </c>
      <c r="D54" s="77" t="s">
        <v>206</v>
      </c>
      <c r="E54" s="77" t="s">
        <v>131</v>
      </c>
      <c r="F54" s="78">
        <v>4.48361924390248E+16</v>
      </c>
      <c r="G54" s="78">
        <v>4.60648905198852E+16</v>
      </c>
      <c r="I54" s="76">
        <v>41371</v>
      </c>
      <c r="J54" s="79">
        <v>5838990.3846730003</v>
      </c>
    </row>
    <row r="55" spans="1:10" x14ac:dyDescent="0.2">
      <c r="A55" s="76">
        <v>41372</v>
      </c>
      <c r="B55" s="77" t="s">
        <v>207</v>
      </c>
      <c r="C55" s="77" t="s">
        <v>208</v>
      </c>
      <c r="D55" s="77" t="s">
        <v>209</v>
      </c>
      <c r="E55" s="77" t="s">
        <v>131</v>
      </c>
      <c r="F55" s="78">
        <v>4.5275667525594304E+16</v>
      </c>
      <c r="G55" s="78">
        <v>4.6154430961931696E+16</v>
      </c>
      <c r="I55" s="76">
        <v>41372</v>
      </c>
      <c r="J55" s="79">
        <v>5825661.8191440003</v>
      </c>
    </row>
    <row r="56" spans="1:10" x14ac:dyDescent="0.2">
      <c r="A56" s="76">
        <v>41373</v>
      </c>
      <c r="B56" s="77" t="s">
        <v>210</v>
      </c>
      <c r="C56" s="77" t="s">
        <v>211</v>
      </c>
      <c r="D56" s="77" t="s">
        <v>212</v>
      </c>
      <c r="E56" s="77" t="s">
        <v>131</v>
      </c>
      <c r="F56" s="78">
        <v>4.46040435930208E+16</v>
      </c>
      <c r="G56" s="78">
        <v>4.5965898639513504E+16</v>
      </c>
      <c r="I56" s="76">
        <v>41373</v>
      </c>
      <c r="J56" s="79">
        <v>5938272.8444130002</v>
      </c>
    </row>
    <row r="57" spans="1:10" x14ac:dyDescent="0.2">
      <c r="A57" s="76">
        <v>41374</v>
      </c>
      <c r="B57" s="77" t="s">
        <v>213</v>
      </c>
      <c r="C57" s="77" t="s">
        <v>214</v>
      </c>
      <c r="D57" s="77" t="s">
        <v>215</v>
      </c>
      <c r="E57" s="77" t="s">
        <v>131</v>
      </c>
      <c r="F57" s="78">
        <v>4.4404434514475296E+16</v>
      </c>
      <c r="G57" s="78">
        <v>4.5924817928973504E+16</v>
      </c>
      <c r="I57" s="76">
        <v>41374</v>
      </c>
      <c r="J57" s="79">
        <v>5780947.7885290002</v>
      </c>
    </row>
    <row r="58" spans="1:10" x14ac:dyDescent="0.2">
      <c r="A58" s="76">
        <v>41375</v>
      </c>
      <c r="B58" s="77" t="s">
        <v>216</v>
      </c>
      <c r="C58" s="77" t="s">
        <v>217</v>
      </c>
      <c r="D58" s="77" t="s">
        <v>218</v>
      </c>
      <c r="E58" s="77" t="s">
        <v>106</v>
      </c>
      <c r="F58" s="78">
        <v>4.43341442353182E+16</v>
      </c>
      <c r="G58" s="78">
        <v>4.5846592386597296E+16</v>
      </c>
      <c r="I58" s="76">
        <v>41375</v>
      </c>
      <c r="J58" s="79">
        <v>5702031.5196730001</v>
      </c>
    </row>
    <row r="59" spans="1:10" x14ac:dyDescent="0.2">
      <c r="A59" s="76">
        <v>41376</v>
      </c>
      <c r="B59" s="77" t="s">
        <v>219</v>
      </c>
      <c r="C59" s="77" t="s">
        <v>220</v>
      </c>
      <c r="D59" s="77" t="s">
        <v>221</v>
      </c>
      <c r="E59" s="77" t="s">
        <v>222</v>
      </c>
      <c r="F59" s="78">
        <v>4.35092615758496E+16</v>
      </c>
      <c r="G59" s="78">
        <v>4.56832036357708E+16</v>
      </c>
      <c r="I59" s="76">
        <v>41376</v>
      </c>
      <c r="J59" s="79">
        <v>5737659.0222619995</v>
      </c>
    </row>
    <row r="60" spans="1:10" x14ac:dyDescent="0.2">
      <c r="A60" s="76">
        <v>41377</v>
      </c>
      <c r="B60" s="77" t="s">
        <v>223</v>
      </c>
      <c r="C60" s="77" t="s">
        <v>224</v>
      </c>
      <c r="D60" s="77" t="s">
        <v>225</v>
      </c>
      <c r="E60" s="77" t="s">
        <v>222</v>
      </c>
      <c r="F60" s="78">
        <v>4.2872640249653E+16</v>
      </c>
      <c r="G60" s="78">
        <v>4.56014209360844E+16</v>
      </c>
      <c r="I60" s="76">
        <v>41377</v>
      </c>
      <c r="J60" s="79">
        <v>5737638.5633300003</v>
      </c>
    </row>
    <row r="61" spans="1:10" x14ac:dyDescent="0.2">
      <c r="A61" s="76">
        <v>41378</v>
      </c>
      <c r="B61" s="77" t="s">
        <v>226</v>
      </c>
      <c r="C61" s="77" t="s">
        <v>227</v>
      </c>
      <c r="D61" s="77" t="s">
        <v>228</v>
      </c>
      <c r="E61" s="77" t="s">
        <v>222</v>
      </c>
      <c r="F61" s="78">
        <v>4.24914533415752E+16</v>
      </c>
      <c r="G61" s="78">
        <v>4.5551908647426304E+16</v>
      </c>
      <c r="I61" s="76">
        <v>41378</v>
      </c>
      <c r="J61" s="79">
        <v>5737618.3297359999</v>
      </c>
    </row>
    <row r="62" spans="1:10" x14ac:dyDescent="0.2">
      <c r="A62" s="76">
        <v>41379</v>
      </c>
      <c r="B62" s="77" t="s">
        <v>229</v>
      </c>
      <c r="C62" s="77" t="s">
        <v>230</v>
      </c>
      <c r="D62" s="77" t="s">
        <v>231</v>
      </c>
      <c r="E62" s="77" t="s">
        <v>222</v>
      </c>
      <c r="F62" s="78">
        <v>4.3181640028762304E+16</v>
      </c>
      <c r="G62" s="78">
        <v>4.55997285173164E+16</v>
      </c>
      <c r="I62" s="76">
        <v>41379</v>
      </c>
      <c r="J62" s="79">
        <v>5824051.7840600004</v>
      </c>
    </row>
    <row r="63" spans="1:10" x14ac:dyDescent="0.2">
      <c r="A63" s="76">
        <v>41380</v>
      </c>
      <c r="B63" s="77" t="s">
        <v>232</v>
      </c>
      <c r="C63" s="77" t="s">
        <v>233</v>
      </c>
      <c r="D63" s="77" t="s">
        <v>234</v>
      </c>
      <c r="E63" s="77" t="s">
        <v>222</v>
      </c>
      <c r="F63" s="78">
        <v>4.3092127363375696E+16</v>
      </c>
      <c r="G63" s="78">
        <v>4.5505715881318496E+16</v>
      </c>
      <c r="I63" s="76">
        <v>41380</v>
      </c>
      <c r="J63" s="79">
        <v>5958345.1141360002</v>
      </c>
    </row>
    <row r="64" spans="1:10" x14ac:dyDescent="0.2">
      <c r="A64" s="76">
        <v>41381</v>
      </c>
      <c r="B64" s="77" t="s">
        <v>235</v>
      </c>
      <c r="C64" s="77" t="s">
        <v>236</v>
      </c>
      <c r="D64" s="77" t="s">
        <v>237</v>
      </c>
      <c r="E64" s="77" t="s">
        <v>106</v>
      </c>
      <c r="F64" s="78">
        <v>4.3531130475128896E+16</v>
      </c>
      <c r="G64" s="78">
        <v>4.5354132957271296E+16</v>
      </c>
      <c r="I64" s="76">
        <v>41381</v>
      </c>
      <c r="J64" s="79">
        <v>5822460.5941549996</v>
      </c>
    </row>
    <row r="65" spans="1:10" x14ac:dyDescent="0.2">
      <c r="A65" s="76">
        <v>41382</v>
      </c>
      <c r="B65" s="77" t="s">
        <v>238</v>
      </c>
      <c r="C65" s="77" t="s">
        <v>239</v>
      </c>
      <c r="D65" s="77" t="s">
        <v>240</v>
      </c>
      <c r="E65" s="77" t="s">
        <v>106</v>
      </c>
      <c r="F65" s="78">
        <v>4.34484741517138E+16</v>
      </c>
      <c r="G65" s="78">
        <v>4.5362599831749696E+16</v>
      </c>
      <c r="I65" s="76">
        <v>41382</v>
      </c>
      <c r="J65" s="79">
        <v>5849230.353565</v>
      </c>
    </row>
    <row r="66" spans="1:10" x14ac:dyDescent="0.2">
      <c r="A66" s="76">
        <v>41383</v>
      </c>
      <c r="B66" s="77" t="s">
        <v>241</v>
      </c>
      <c r="C66" s="77" t="s">
        <v>242</v>
      </c>
      <c r="D66" s="77" t="s">
        <v>243</v>
      </c>
      <c r="E66" s="77" t="s">
        <v>131</v>
      </c>
      <c r="F66" s="78">
        <v>4.1684915857786896E+16</v>
      </c>
      <c r="G66" s="78">
        <v>4.5228382049498704E+16</v>
      </c>
      <c r="I66" s="76">
        <v>41383</v>
      </c>
      <c r="J66" s="79">
        <v>5815896.7896349998</v>
      </c>
    </row>
    <row r="67" spans="1:10" x14ac:dyDescent="0.2">
      <c r="A67" s="76">
        <v>41384</v>
      </c>
      <c r="B67" s="77" t="s">
        <v>244</v>
      </c>
      <c r="C67" s="77" t="s">
        <v>245</v>
      </c>
      <c r="D67" s="77" t="s">
        <v>246</v>
      </c>
      <c r="E67" s="77" t="s">
        <v>131</v>
      </c>
      <c r="F67" s="78">
        <v>4.1088493226363904E+16</v>
      </c>
      <c r="G67" s="78">
        <v>4.5102263929642096E+16</v>
      </c>
      <c r="I67" s="76">
        <v>41384</v>
      </c>
      <c r="J67" s="79">
        <v>5815875.814154</v>
      </c>
    </row>
    <row r="68" spans="1:10" x14ac:dyDescent="0.2">
      <c r="A68" s="76">
        <v>41385</v>
      </c>
      <c r="B68" s="77" t="s">
        <v>247</v>
      </c>
      <c r="C68" s="77" t="s">
        <v>248</v>
      </c>
      <c r="D68" s="77" t="s">
        <v>249</v>
      </c>
      <c r="E68" s="77" t="s">
        <v>131</v>
      </c>
      <c r="F68" s="78">
        <v>4.1822010461789904E+16</v>
      </c>
      <c r="G68" s="78">
        <v>4.51698199529246E+16</v>
      </c>
      <c r="I68" s="76">
        <v>41385</v>
      </c>
      <c r="J68" s="79">
        <v>5815841.8320340002</v>
      </c>
    </row>
    <row r="69" spans="1:10" x14ac:dyDescent="0.2">
      <c r="A69" s="76">
        <v>41386</v>
      </c>
      <c r="B69" s="77" t="s">
        <v>250</v>
      </c>
      <c r="C69" s="77" t="s">
        <v>251</v>
      </c>
      <c r="D69" s="77" t="s">
        <v>252</v>
      </c>
      <c r="E69" s="77" t="s">
        <v>131</v>
      </c>
      <c r="F69" s="78">
        <v>4.04934120939446E+16</v>
      </c>
      <c r="G69" s="78">
        <v>4.49093828529174E+16</v>
      </c>
      <c r="I69" s="76">
        <v>41386</v>
      </c>
      <c r="J69" s="79">
        <v>5812008.8847430004</v>
      </c>
    </row>
    <row r="70" spans="1:10" x14ac:dyDescent="0.2">
      <c r="A70" s="76">
        <v>41387</v>
      </c>
      <c r="B70" s="77" t="s">
        <v>253</v>
      </c>
      <c r="C70" s="77" t="s">
        <v>254</v>
      </c>
      <c r="D70" s="77" t="s">
        <v>255</v>
      </c>
      <c r="E70" s="77" t="s">
        <v>62</v>
      </c>
      <c r="F70" s="78">
        <v>4.0116001258126896E+16</v>
      </c>
      <c r="G70" s="78">
        <v>4.46654946632016E+16</v>
      </c>
      <c r="I70" s="76">
        <v>41387</v>
      </c>
      <c r="J70" s="79">
        <v>6277787.2576550003</v>
      </c>
    </row>
    <row r="71" spans="1:10" x14ac:dyDescent="0.2">
      <c r="A71" s="76">
        <v>41388</v>
      </c>
      <c r="B71" s="77" t="s">
        <v>256</v>
      </c>
      <c r="C71" s="77" t="s">
        <v>257</v>
      </c>
      <c r="D71" s="77" t="s">
        <v>258</v>
      </c>
      <c r="E71" s="77" t="s">
        <v>45</v>
      </c>
      <c r="F71" s="78">
        <v>3.97438946014636E+16</v>
      </c>
      <c r="G71" s="78">
        <v>4.4414528896677904E+16</v>
      </c>
      <c r="I71" s="76">
        <v>41388</v>
      </c>
      <c r="J71" s="79">
        <v>6273811.8853979995</v>
      </c>
    </row>
    <row r="72" spans="1:10" x14ac:dyDescent="0.2">
      <c r="A72" s="76">
        <v>41389</v>
      </c>
      <c r="B72" s="77" t="s">
        <v>259</v>
      </c>
      <c r="C72" s="77" t="s">
        <v>260</v>
      </c>
      <c r="D72" s="77" t="s">
        <v>261</v>
      </c>
      <c r="E72" s="77" t="s">
        <v>45</v>
      </c>
      <c r="F72" s="78">
        <v>3.78709399772476E+16</v>
      </c>
      <c r="G72" s="78">
        <v>4.4338876175957296E+16</v>
      </c>
      <c r="I72" s="76">
        <v>41389</v>
      </c>
      <c r="J72" s="79">
        <v>5831208.5006820001</v>
      </c>
    </row>
    <row r="73" spans="1:10" x14ac:dyDescent="0.2">
      <c r="A73" s="76">
        <v>41390</v>
      </c>
      <c r="B73" s="77" t="s">
        <v>262</v>
      </c>
      <c r="C73" s="77" t="s">
        <v>263</v>
      </c>
      <c r="D73" s="77" t="s">
        <v>264</v>
      </c>
      <c r="E73" s="77" t="s">
        <v>45</v>
      </c>
      <c r="F73" s="78">
        <v>3.57797336743044E+16</v>
      </c>
      <c r="G73" s="78">
        <v>4.42285687032994E+16</v>
      </c>
      <c r="I73" s="76">
        <v>41390</v>
      </c>
      <c r="J73" s="79">
        <v>5861814.9893359998</v>
      </c>
    </row>
    <row r="74" spans="1:10" x14ac:dyDescent="0.2">
      <c r="A74" s="76">
        <v>41391</v>
      </c>
      <c r="B74" s="77" t="s">
        <v>265</v>
      </c>
      <c r="C74" s="77" t="s">
        <v>266</v>
      </c>
      <c r="D74" s="77" t="s">
        <v>267</v>
      </c>
      <c r="E74" s="77" t="s">
        <v>45</v>
      </c>
      <c r="F74" s="78">
        <v>3.56437878357742E+16</v>
      </c>
      <c r="G74" s="78">
        <v>4.4179424882692496E+16</v>
      </c>
      <c r="I74" s="76">
        <v>41391</v>
      </c>
      <c r="J74" s="79">
        <v>5861793.9870750001</v>
      </c>
    </row>
    <row r="75" spans="1:10" x14ac:dyDescent="0.2">
      <c r="A75" s="76">
        <v>41392</v>
      </c>
      <c r="B75" s="77" t="s">
        <v>268</v>
      </c>
      <c r="C75" s="77" t="s">
        <v>269</v>
      </c>
      <c r="D75" s="77" t="s">
        <v>270</v>
      </c>
      <c r="E75" s="77" t="s">
        <v>45</v>
      </c>
      <c r="F75" s="78">
        <v>3.54536481489724E+16</v>
      </c>
      <c r="G75" s="78">
        <v>4.42012125159458E+16</v>
      </c>
      <c r="I75" s="76">
        <v>41392</v>
      </c>
      <c r="J75" s="79">
        <v>5861773.8332559997</v>
      </c>
    </row>
    <row r="76" spans="1:10" x14ac:dyDescent="0.2">
      <c r="A76" s="76">
        <v>41393</v>
      </c>
      <c r="B76" s="77" t="s">
        <v>271</v>
      </c>
      <c r="C76" s="77" t="s">
        <v>272</v>
      </c>
      <c r="D76" s="77" t="s">
        <v>273</v>
      </c>
      <c r="E76" s="77" t="s">
        <v>45</v>
      </c>
      <c r="F76" s="78">
        <v>3.56830090422048E+16</v>
      </c>
      <c r="G76" s="78">
        <v>4.4083409009606E+16</v>
      </c>
      <c r="I76" s="76">
        <v>41393</v>
      </c>
      <c r="J76" s="79">
        <v>5879181.8210800001</v>
      </c>
    </row>
    <row r="77" spans="1:10" x14ac:dyDescent="0.2">
      <c r="A77" s="76">
        <v>41394</v>
      </c>
      <c r="B77" s="77" t="s">
        <v>274</v>
      </c>
      <c r="C77" s="77" t="s">
        <v>275</v>
      </c>
      <c r="D77" s="77" t="s">
        <v>276</v>
      </c>
      <c r="E77" s="77" t="s">
        <v>277</v>
      </c>
      <c r="F77" s="78">
        <v>3.56971225647482E+16</v>
      </c>
      <c r="G77" s="78">
        <v>4.39605220429162E+16</v>
      </c>
      <c r="I77" s="76">
        <v>41394</v>
      </c>
      <c r="J77" s="79">
        <v>5826044.3853740003</v>
      </c>
    </row>
    <row r="78" spans="1:10" x14ac:dyDescent="0.2">
      <c r="A78" s="76">
        <v>41395</v>
      </c>
      <c r="B78" s="77" t="s">
        <v>278</v>
      </c>
      <c r="C78" s="77" t="s">
        <v>279</v>
      </c>
      <c r="D78" s="77" t="s">
        <v>280</v>
      </c>
      <c r="E78" s="77" t="s">
        <v>277</v>
      </c>
      <c r="F78" s="78">
        <v>3.51635830101539E+16</v>
      </c>
      <c r="G78" s="78">
        <v>4.3962971075075504E+16</v>
      </c>
      <c r="I78" s="76">
        <v>41395</v>
      </c>
      <c r="J78" s="79">
        <v>5826024.9698550003</v>
      </c>
    </row>
    <row r="79" spans="1:10" x14ac:dyDescent="0.2">
      <c r="A79" s="76">
        <v>41396</v>
      </c>
      <c r="B79" s="77" t="s">
        <v>281</v>
      </c>
      <c r="C79" s="77" t="s">
        <v>282</v>
      </c>
      <c r="D79" s="77" t="s">
        <v>283</v>
      </c>
      <c r="E79" s="77" t="s">
        <v>277</v>
      </c>
      <c r="F79" s="78">
        <v>3.4853798487417E+16</v>
      </c>
      <c r="G79" s="78">
        <v>4.38886967504268E+16</v>
      </c>
      <c r="I79" s="76">
        <v>41396</v>
      </c>
      <c r="J79" s="79">
        <v>5813800.8951319996</v>
      </c>
    </row>
    <row r="80" spans="1:10" x14ac:dyDescent="0.2">
      <c r="A80" s="76">
        <v>41397</v>
      </c>
      <c r="B80" s="77" t="s">
        <v>284</v>
      </c>
      <c r="C80" s="77" t="s">
        <v>285</v>
      </c>
      <c r="D80" s="77" t="s">
        <v>286</v>
      </c>
      <c r="E80" s="77" t="s">
        <v>277</v>
      </c>
      <c r="F80" s="78">
        <v>3.43759099636842E+16</v>
      </c>
      <c r="G80" s="78">
        <v>4.3845307938056496E+16</v>
      </c>
      <c r="I80" s="76">
        <v>41397</v>
      </c>
      <c r="J80" s="79">
        <v>6404593.1511960002</v>
      </c>
    </row>
    <row r="81" spans="1:10" x14ac:dyDescent="0.2">
      <c r="A81" s="76">
        <v>41398</v>
      </c>
      <c r="B81" s="77" t="s">
        <v>287</v>
      </c>
      <c r="C81" s="77" t="s">
        <v>288</v>
      </c>
      <c r="D81" s="77" t="s">
        <v>289</v>
      </c>
      <c r="E81" s="77" t="s">
        <v>277</v>
      </c>
      <c r="F81" s="78">
        <v>3.41328692269782E+16</v>
      </c>
      <c r="G81" s="78">
        <v>4.3821206701986704E+16</v>
      </c>
      <c r="I81" s="76">
        <v>41398</v>
      </c>
      <c r="J81" s="79">
        <v>6404570.56097</v>
      </c>
    </row>
    <row r="82" spans="1:10" x14ac:dyDescent="0.2">
      <c r="A82" s="76">
        <v>41399</v>
      </c>
      <c r="B82" s="77" t="s">
        <v>290</v>
      </c>
      <c r="C82" s="77" t="s">
        <v>291</v>
      </c>
      <c r="D82" s="77" t="s">
        <v>292</v>
      </c>
      <c r="E82" s="77" t="s">
        <v>277</v>
      </c>
      <c r="F82" s="78">
        <v>3.40654755287894E+16</v>
      </c>
      <c r="G82" s="78">
        <v>4.36508903762924E+16</v>
      </c>
      <c r="I82" s="76">
        <v>41399</v>
      </c>
      <c r="J82" s="79">
        <v>6404547.4667570004</v>
      </c>
    </row>
    <row r="83" spans="1:10" x14ac:dyDescent="0.2">
      <c r="A83" s="76">
        <v>41400</v>
      </c>
      <c r="B83" s="77" t="s">
        <v>293</v>
      </c>
      <c r="C83" s="77" t="s">
        <v>294</v>
      </c>
      <c r="D83" s="77" t="s">
        <v>295</v>
      </c>
      <c r="E83" s="77" t="s">
        <v>277</v>
      </c>
      <c r="F83" s="78">
        <v>3.428342895161E+16</v>
      </c>
      <c r="G83" s="78">
        <v>4.36273575924266E+16</v>
      </c>
      <c r="I83" s="76">
        <v>41400</v>
      </c>
      <c r="J83" s="79">
        <v>6447978.234127</v>
      </c>
    </row>
    <row r="84" spans="1:10" x14ac:dyDescent="0.2">
      <c r="A84" s="76">
        <v>41401</v>
      </c>
      <c r="B84" s="77" t="s">
        <v>296</v>
      </c>
      <c r="C84" s="77" t="s">
        <v>297</v>
      </c>
      <c r="D84" s="77" t="s">
        <v>298</v>
      </c>
      <c r="E84" s="77" t="s">
        <v>299</v>
      </c>
      <c r="F84" s="78">
        <v>3.37730539979226E+16</v>
      </c>
      <c r="G84" s="78">
        <v>4.35657929050374E+16</v>
      </c>
      <c r="I84" s="76">
        <v>41401</v>
      </c>
      <c r="J84" s="79">
        <v>7003890.6695760004</v>
      </c>
    </row>
    <row r="85" spans="1:10" x14ac:dyDescent="0.2">
      <c r="A85" s="76">
        <v>41402</v>
      </c>
      <c r="B85" s="77" t="s">
        <v>300</v>
      </c>
      <c r="C85" s="77" t="s">
        <v>301</v>
      </c>
      <c r="D85" s="77" t="s">
        <v>302</v>
      </c>
      <c r="E85" s="77" t="s">
        <v>277</v>
      </c>
      <c r="F85" s="78">
        <v>3.30570785170114E+16</v>
      </c>
      <c r="G85" s="78">
        <v>4.35104373939922E+16</v>
      </c>
      <c r="I85" s="76">
        <v>41402</v>
      </c>
      <c r="J85" s="79">
        <v>6970182.9410469998</v>
      </c>
    </row>
    <row r="86" spans="1:10" x14ac:dyDescent="0.2">
      <c r="A86" s="76">
        <v>41403</v>
      </c>
      <c r="B86" s="77" t="s">
        <v>303</v>
      </c>
      <c r="C86" s="77" t="s">
        <v>304</v>
      </c>
      <c r="D86" s="77" t="s">
        <v>305</v>
      </c>
      <c r="E86" s="77" t="s">
        <v>58</v>
      </c>
      <c r="F86" s="78">
        <v>3.35657629160945E+16</v>
      </c>
      <c r="G86" s="78">
        <v>4.3463119716283504E+16</v>
      </c>
      <c r="I86" s="76">
        <v>41403</v>
      </c>
      <c r="J86" s="79">
        <v>7741903.3708849996</v>
      </c>
    </row>
    <row r="87" spans="1:10" x14ac:dyDescent="0.2">
      <c r="A87" s="76">
        <v>41404</v>
      </c>
      <c r="B87" s="77" t="s">
        <v>306</v>
      </c>
      <c r="C87" s="77" t="s">
        <v>307</v>
      </c>
      <c r="D87" s="77" t="s">
        <v>308</v>
      </c>
      <c r="E87" s="77" t="s">
        <v>58</v>
      </c>
      <c r="F87" s="78">
        <v>3.34656418738281E+16</v>
      </c>
      <c r="G87" s="78">
        <v>4.343383907941E+16</v>
      </c>
      <c r="I87" s="76">
        <v>41404</v>
      </c>
      <c r="J87" s="79">
        <v>7780283.7403570004</v>
      </c>
    </row>
    <row r="88" spans="1:10" x14ac:dyDescent="0.2">
      <c r="A88" s="76">
        <v>41405</v>
      </c>
      <c r="B88" s="77" t="s">
        <v>309</v>
      </c>
      <c r="C88" s="77" t="s">
        <v>310</v>
      </c>
      <c r="D88" s="77" t="s">
        <v>311</v>
      </c>
      <c r="E88" s="77" t="s">
        <v>58</v>
      </c>
      <c r="F88" s="78">
        <v>3.33977965894245E+16</v>
      </c>
      <c r="G88" s="78">
        <v>4.33309966386306E+16</v>
      </c>
      <c r="I88" s="76">
        <v>41405</v>
      </c>
      <c r="J88" s="79">
        <v>7780255.1739490004</v>
      </c>
    </row>
    <row r="89" spans="1:10" x14ac:dyDescent="0.2">
      <c r="A89" s="76">
        <v>41406</v>
      </c>
      <c r="B89" s="77" t="s">
        <v>312</v>
      </c>
      <c r="C89" s="77" t="s">
        <v>313</v>
      </c>
      <c r="D89" s="77" t="s">
        <v>314</v>
      </c>
      <c r="E89" s="77" t="s">
        <v>58</v>
      </c>
      <c r="F89" s="78">
        <v>3.38395127559083E+16</v>
      </c>
      <c r="G89" s="78">
        <v>4.3284487004211696E+16</v>
      </c>
      <c r="I89" s="76">
        <v>41406</v>
      </c>
      <c r="J89" s="79">
        <v>7780226.8376749996</v>
      </c>
    </row>
    <row r="90" spans="1:10" x14ac:dyDescent="0.2">
      <c r="A90" s="76">
        <v>41407</v>
      </c>
      <c r="B90" s="77" t="s">
        <v>315</v>
      </c>
      <c r="C90" s="77" t="s">
        <v>316</v>
      </c>
      <c r="D90" s="77" t="s">
        <v>317</v>
      </c>
      <c r="E90" s="77" t="s">
        <v>58</v>
      </c>
      <c r="F90" s="78">
        <v>3.38079993468565E+16</v>
      </c>
      <c r="G90" s="78">
        <v>4.3133357661669E+16</v>
      </c>
      <c r="I90" s="76">
        <v>41407</v>
      </c>
      <c r="J90" s="79">
        <v>7780194.6235250002</v>
      </c>
    </row>
    <row r="91" spans="1:10" x14ac:dyDescent="0.2">
      <c r="A91" s="76">
        <v>41408</v>
      </c>
      <c r="B91" s="77" t="s">
        <v>318</v>
      </c>
      <c r="C91" s="77" t="s">
        <v>319</v>
      </c>
      <c r="D91" s="77" t="s">
        <v>320</v>
      </c>
      <c r="E91" s="77" t="s">
        <v>58</v>
      </c>
      <c r="F91" s="78">
        <v>3.33455120381904E+16</v>
      </c>
      <c r="G91" s="78">
        <v>4.29504171341592E+16</v>
      </c>
      <c r="I91" s="76">
        <v>41408</v>
      </c>
      <c r="J91" s="79">
        <v>6466234.768964</v>
      </c>
    </row>
    <row r="92" spans="1:10" x14ac:dyDescent="0.2">
      <c r="A92" s="76">
        <v>41409</v>
      </c>
      <c r="B92" s="77" t="s">
        <v>321</v>
      </c>
      <c r="C92" s="77" t="s">
        <v>322</v>
      </c>
      <c r="D92" s="77" t="s">
        <v>323</v>
      </c>
      <c r="E92" s="77" t="s">
        <v>45</v>
      </c>
      <c r="F92" s="78">
        <v>3.24982009870626E+16</v>
      </c>
      <c r="G92" s="78">
        <v>4.30393118796332E+16</v>
      </c>
      <c r="I92" s="76">
        <v>41409</v>
      </c>
      <c r="J92" s="79">
        <v>6598300.7574079996</v>
      </c>
    </row>
    <row r="93" spans="1:10" x14ac:dyDescent="0.2">
      <c r="A93" s="76">
        <v>41410</v>
      </c>
      <c r="B93" s="77" t="s">
        <v>324</v>
      </c>
      <c r="C93" s="77" t="s">
        <v>325</v>
      </c>
      <c r="D93" s="77" t="s">
        <v>326</v>
      </c>
      <c r="E93" s="77" t="s">
        <v>45</v>
      </c>
      <c r="F93" s="78">
        <v>3.29951959526653E+16</v>
      </c>
      <c r="G93" s="78">
        <v>4.3086963716866E+16</v>
      </c>
      <c r="I93" s="76">
        <v>41410</v>
      </c>
      <c r="J93" s="79">
        <v>7394466.2042399999</v>
      </c>
    </row>
    <row r="94" spans="1:10" x14ac:dyDescent="0.2">
      <c r="A94" s="76">
        <v>41411</v>
      </c>
      <c r="B94" s="77" t="s">
        <v>327</v>
      </c>
      <c r="C94" s="77" t="s">
        <v>328</v>
      </c>
      <c r="D94" s="77" t="s">
        <v>329</v>
      </c>
      <c r="E94" s="77" t="s">
        <v>45</v>
      </c>
      <c r="F94" s="78">
        <v>3.21717632876286E+16</v>
      </c>
      <c r="G94" s="78">
        <v>4.3042234402429E+16</v>
      </c>
      <c r="I94" s="76">
        <v>41411</v>
      </c>
      <c r="J94" s="79">
        <v>7001342.6586250002</v>
      </c>
    </row>
    <row r="95" spans="1:10" x14ac:dyDescent="0.2">
      <c r="A95" s="76">
        <v>41412</v>
      </c>
      <c r="B95" s="77" t="s">
        <v>330</v>
      </c>
      <c r="C95" s="77" t="s">
        <v>331</v>
      </c>
      <c r="D95" s="77" t="s">
        <v>332</v>
      </c>
      <c r="E95" s="77" t="s">
        <v>45</v>
      </c>
      <c r="F95" s="78">
        <v>3.16233078258241E+16</v>
      </c>
      <c r="G95" s="78">
        <v>4.2983993340538704E+16</v>
      </c>
      <c r="I95" s="76">
        <v>41412</v>
      </c>
      <c r="J95" s="79">
        <v>7001315.737094</v>
      </c>
    </row>
    <row r="96" spans="1:10" x14ac:dyDescent="0.2">
      <c r="A96" s="76">
        <v>41413</v>
      </c>
      <c r="B96" s="77" t="s">
        <v>333</v>
      </c>
      <c r="C96" s="77" t="s">
        <v>334</v>
      </c>
      <c r="D96" s="77" t="s">
        <v>335</v>
      </c>
      <c r="E96" s="77" t="s">
        <v>45</v>
      </c>
      <c r="F96" s="78">
        <v>3.23368731813937E+16</v>
      </c>
      <c r="G96" s="78">
        <v>4.2976640141512096E+16</v>
      </c>
      <c r="I96" s="76">
        <v>41413</v>
      </c>
      <c r="J96" s="79">
        <v>7001277.9127409998</v>
      </c>
    </row>
    <row r="97" spans="1:10" x14ac:dyDescent="0.2">
      <c r="A97" s="76">
        <v>41414</v>
      </c>
      <c r="B97" s="77" t="s">
        <v>336</v>
      </c>
      <c r="C97" s="77" t="s">
        <v>337</v>
      </c>
      <c r="D97" s="77" t="s">
        <v>338</v>
      </c>
      <c r="E97" s="77" t="s">
        <v>45</v>
      </c>
      <c r="F97" s="78">
        <v>3.22538281386812E+16</v>
      </c>
      <c r="G97" s="78">
        <v>4.29935722800574E+16</v>
      </c>
      <c r="I97" s="76">
        <v>41414</v>
      </c>
      <c r="J97" s="79">
        <v>6885627.1438159999</v>
      </c>
    </row>
    <row r="98" spans="1:10" x14ac:dyDescent="0.2">
      <c r="A98" s="76">
        <v>41415</v>
      </c>
      <c r="B98" s="77" t="s">
        <v>339</v>
      </c>
      <c r="C98" s="77" t="s">
        <v>340</v>
      </c>
      <c r="D98" s="77" t="s">
        <v>341</v>
      </c>
      <c r="E98" s="77" t="s">
        <v>45</v>
      </c>
      <c r="F98" s="78">
        <v>3.26964947949532E+16</v>
      </c>
      <c r="G98" s="78">
        <v>4.3056456100154E+16</v>
      </c>
      <c r="I98" s="76">
        <v>41415</v>
      </c>
      <c r="J98" s="79">
        <v>6451235.6185269998</v>
      </c>
    </row>
    <row r="99" spans="1:10" x14ac:dyDescent="0.2">
      <c r="A99" s="76">
        <v>41416</v>
      </c>
      <c r="B99" s="77" t="s">
        <v>342</v>
      </c>
      <c r="C99" s="77" t="s">
        <v>343</v>
      </c>
      <c r="D99" s="77" t="s">
        <v>344</v>
      </c>
      <c r="E99" s="77" t="s">
        <v>45</v>
      </c>
      <c r="F99" s="78">
        <v>3.39626140700672E+16</v>
      </c>
      <c r="G99" s="78">
        <v>4.3002722417898496E+16</v>
      </c>
      <c r="I99" s="76">
        <v>41416</v>
      </c>
      <c r="J99" s="79">
        <v>6447581.7956339996</v>
      </c>
    </row>
    <row r="100" spans="1:10" x14ac:dyDescent="0.2">
      <c r="A100" s="76">
        <v>41417</v>
      </c>
      <c r="B100" s="77" t="s">
        <v>345</v>
      </c>
      <c r="C100" s="77" t="s">
        <v>346</v>
      </c>
      <c r="D100" s="77" t="s">
        <v>347</v>
      </c>
      <c r="E100" s="77" t="s">
        <v>45</v>
      </c>
      <c r="F100" s="78">
        <v>3.4489435889613E+16</v>
      </c>
      <c r="G100" s="78">
        <v>4.2998084416514496E+16</v>
      </c>
      <c r="I100" s="76">
        <v>41417</v>
      </c>
      <c r="J100" s="79">
        <v>6501269.6244259998</v>
      </c>
    </row>
    <row r="101" spans="1:10" x14ac:dyDescent="0.2">
      <c r="A101" s="76">
        <v>41418</v>
      </c>
      <c r="B101" s="77" t="s">
        <v>348</v>
      </c>
      <c r="C101" s="77" t="s">
        <v>349</v>
      </c>
      <c r="D101" s="77" t="s">
        <v>350</v>
      </c>
      <c r="E101" s="77" t="s">
        <v>45</v>
      </c>
      <c r="F101" s="78">
        <v>3.20736673554431E+16</v>
      </c>
      <c r="G101" s="78">
        <v>4.2493417503774304E+16</v>
      </c>
      <c r="I101" s="76">
        <v>41418</v>
      </c>
      <c r="J101" s="79">
        <v>6454261.2887620004</v>
      </c>
    </row>
    <row r="102" spans="1:10" x14ac:dyDescent="0.2">
      <c r="A102" s="76">
        <v>41419</v>
      </c>
      <c r="B102" s="77" t="s">
        <v>351</v>
      </c>
      <c r="C102" s="77" t="s">
        <v>352</v>
      </c>
      <c r="D102" s="77" t="s">
        <v>353</v>
      </c>
      <c r="E102" s="77" t="s">
        <v>45</v>
      </c>
      <c r="F102" s="78">
        <v>3.21391105976824E+16</v>
      </c>
      <c r="G102" s="78">
        <v>4.2518944663498496E+16</v>
      </c>
      <c r="I102" s="76">
        <v>41419</v>
      </c>
      <c r="J102" s="79">
        <v>6454234.5689859996</v>
      </c>
    </row>
    <row r="103" spans="1:10" x14ac:dyDescent="0.2">
      <c r="A103" s="76">
        <v>41420</v>
      </c>
      <c r="B103" s="77" t="s">
        <v>354</v>
      </c>
      <c r="C103" s="77" t="s">
        <v>355</v>
      </c>
      <c r="D103" s="77" t="s">
        <v>356</v>
      </c>
      <c r="E103" s="77" t="s">
        <v>45</v>
      </c>
      <c r="F103" s="78">
        <v>3.2247011060787E+16</v>
      </c>
      <c r="G103" s="78">
        <v>4.2554835831578496E+16</v>
      </c>
      <c r="I103" s="76">
        <v>41420</v>
      </c>
      <c r="J103" s="79">
        <v>6454211.9136910001</v>
      </c>
    </row>
    <row r="104" spans="1:10" x14ac:dyDescent="0.2">
      <c r="A104" s="76">
        <v>41421</v>
      </c>
      <c r="B104" s="77" t="s">
        <v>357</v>
      </c>
      <c r="C104" s="77" t="s">
        <v>358</v>
      </c>
      <c r="D104" s="77" t="s">
        <v>359</v>
      </c>
      <c r="E104" s="77" t="s">
        <v>45</v>
      </c>
      <c r="F104" s="78">
        <v>3.45318925038597E+16</v>
      </c>
      <c r="G104" s="78">
        <v>4.27012050601152E+16</v>
      </c>
      <c r="I104" s="76">
        <v>41421</v>
      </c>
      <c r="J104" s="79">
        <v>6445441.4465629999</v>
      </c>
    </row>
    <row r="105" spans="1:10" x14ac:dyDescent="0.2">
      <c r="A105" s="76">
        <v>41422</v>
      </c>
      <c r="B105" s="77" t="s">
        <v>360</v>
      </c>
      <c r="C105" s="77" t="s">
        <v>361</v>
      </c>
      <c r="D105" s="77" t="s">
        <v>362</v>
      </c>
      <c r="E105" s="77" t="s">
        <v>45</v>
      </c>
      <c r="F105" s="78">
        <v>3.46078792495638E+16</v>
      </c>
      <c r="G105" s="78">
        <v>4.2825304781234096E+16</v>
      </c>
      <c r="I105" s="76">
        <v>41422</v>
      </c>
      <c r="J105" s="79">
        <v>6373385.344703</v>
      </c>
    </row>
    <row r="106" spans="1:10" x14ac:dyDescent="0.2">
      <c r="A106" s="76">
        <v>41423</v>
      </c>
      <c r="B106" s="77" t="s">
        <v>363</v>
      </c>
      <c r="C106" s="77" t="s">
        <v>364</v>
      </c>
      <c r="D106" s="77" t="s">
        <v>365</v>
      </c>
      <c r="E106" s="77" t="s">
        <v>58</v>
      </c>
      <c r="F106" s="78">
        <v>3.4485581373111E+16</v>
      </c>
      <c r="G106" s="78">
        <v>4.27618140745806E+16</v>
      </c>
      <c r="I106" s="76">
        <v>41423</v>
      </c>
      <c r="J106" s="79">
        <v>6430141.0204119999</v>
      </c>
    </row>
    <row r="107" spans="1:10" x14ac:dyDescent="0.2">
      <c r="A107" s="76">
        <v>41424</v>
      </c>
      <c r="B107" s="77" t="s">
        <v>366</v>
      </c>
      <c r="C107" s="77" t="s">
        <v>367</v>
      </c>
      <c r="D107" s="77" t="s">
        <v>368</v>
      </c>
      <c r="E107" s="77" t="s">
        <v>58</v>
      </c>
      <c r="F107" s="78">
        <v>3.44054203008352E+16</v>
      </c>
      <c r="G107" s="78">
        <v>4.27282589523878E+16</v>
      </c>
      <c r="I107" s="76">
        <v>41424</v>
      </c>
      <c r="J107" s="79">
        <v>6328742.4925859999</v>
      </c>
    </row>
    <row r="108" spans="1:10" x14ac:dyDescent="0.2">
      <c r="A108" s="76">
        <v>41425</v>
      </c>
      <c r="B108" s="77" t="s">
        <v>369</v>
      </c>
      <c r="C108" s="77" t="s">
        <v>370</v>
      </c>
      <c r="D108" s="77" t="s">
        <v>371</v>
      </c>
      <c r="E108" s="77" t="s">
        <v>58</v>
      </c>
      <c r="F108" s="78">
        <v>3.41181501629534E+16</v>
      </c>
      <c r="G108" s="78">
        <v>4.2622260520451296E+16</v>
      </c>
      <c r="I108" s="76">
        <v>41425</v>
      </c>
      <c r="J108" s="79">
        <v>6276743.2255309997</v>
      </c>
    </row>
    <row r="109" spans="1:10" x14ac:dyDescent="0.2">
      <c r="A109" s="76">
        <v>41426</v>
      </c>
      <c r="B109" s="77" t="s">
        <v>372</v>
      </c>
      <c r="C109" s="77" t="s">
        <v>373</v>
      </c>
      <c r="D109" s="77" t="s">
        <v>374</v>
      </c>
      <c r="E109" s="77" t="s">
        <v>58</v>
      </c>
      <c r="F109" s="78">
        <v>3.40726564113125E+16</v>
      </c>
      <c r="G109" s="78">
        <v>4.24899434240602E+16</v>
      </c>
      <c r="I109" s="76">
        <v>41426</v>
      </c>
      <c r="J109" s="79">
        <v>6276722.7513380004</v>
      </c>
    </row>
    <row r="110" spans="1:10" x14ac:dyDescent="0.2">
      <c r="A110" s="76">
        <v>41427</v>
      </c>
      <c r="B110" s="77" t="s">
        <v>375</v>
      </c>
      <c r="C110" s="77" t="s">
        <v>376</v>
      </c>
      <c r="D110" s="77" t="s">
        <v>377</v>
      </c>
      <c r="E110" s="77" t="s">
        <v>58</v>
      </c>
      <c r="F110" s="78">
        <v>3.38359278751962E+16</v>
      </c>
      <c r="G110" s="78">
        <v>4.23120549685944E+16</v>
      </c>
      <c r="I110" s="76">
        <v>41427</v>
      </c>
      <c r="J110" s="79">
        <v>6276702.6118660001</v>
      </c>
    </row>
    <row r="111" spans="1:10" x14ac:dyDescent="0.2">
      <c r="A111" s="76">
        <v>41428</v>
      </c>
      <c r="B111" s="77" t="s">
        <v>378</v>
      </c>
      <c r="C111" s="77" t="s">
        <v>379</v>
      </c>
      <c r="D111" s="77" t="s">
        <v>380</v>
      </c>
      <c r="E111" s="77" t="s">
        <v>58</v>
      </c>
      <c r="F111" s="78">
        <v>3.37556112698143E+16</v>
      </c>
      <c r="G111" s="78">
        <v>4.2256554568456496E+16</v>
      </c>
      <c r="I111" s="76">
        <v>41428</v>
      </c>
      <c r="J111" s="79">
        <v>6276683.3071990004</v>
      </c>
    </row>
    <row r="112" spans="1:10" x14ac:dyDescent="0.2">
      <c r="A112" s="76">
        <v>41429</v>
      </c>
      <c r="B112" s="77" t="s">
        <v>381</v>
      </c>
      <c r="C112" s="77" t="s">
        <v>382</v>
      </c>
      <c r="D112" s="77" t="s">
        <v>383</v>
      </c>
      <c r="E112" s="77" t="s">
        <v>58</v>
      </c>
      <c r="F112" s="78">
        <v>3.38098327285845E+16</v>
      </c>
      <c r="G112" s="78">
        <v>4.21747407940684E+16</v>
      </c>
      <c r="I112" s="76">
        <v>41429</v>
      </c>
      <c r="J112" s="79">
        <v>6263328.2470979998</v>
      </c>
    </row>
    <row r="113" spans="1:10" x14ac:dyDescent="0.2">
      <c r="A113" s="76">
        <v>41430</v>
      </c>
      <c r="B113" s="77" t="s">
        <v>384</v>
      </c>
      <c r="C113" s="77" t="s">
        <v>385</v>
      </c>
      <c r="D113" s="77" t="s">
        <v>386</v>
      </c>
      <c r="E113" s="77" t="s">
        <v>58</v>
      </c>
      <c r="F113" s="78">
        <v>3.30934618934199E+16</v>
      </c>
      <c r="G113" s="78">
        <v>4.20382351920352E+16</v>
      </c>
      <c r="I113" s="76">
        <v>41430</v>
      </c>
      <c r="J113" s="79">
        <v>6289586.3102559997</v>
      </c>
    </row>
    <row r="114" spans="1:10" x14ac:dyDescent="0.2">
      <c r="A114" s="76">
        <v>41431</v>
      </c>
      <c r="B114" s="77" t="s">
        <v>387</v>
      </c>
      <c r="C114" s="77" t="s">
        <v>388</v>
      </c>
      <c r="D114" s="77" t="s">
        <v>389</v>
      </c>
      <c r="E114" s="77" t="s">
        <v>58</v>
      </c>
      <c r="F114" s="78">
        <v>3.31288655434993E+16</v>
      </c>
      <c r="G114" s="78">
        <v>4.1910484509062496E+16</v>
      </c>
      <c r="I114" s="76">
        <v>41431</v>
      </c>
      <c r="J114" s="79">
        <v>6166072.5283789998</v>
      </c>
    </row>
    <row r="115" spans="1:10" x14ac:dyDescent="0.2">
      <c r="A115" s="76">
        <v>41432</v>
      </c>
      <c r="B115" s="77" t="s">
        <v>390</v>
      </c>
      <c r="C115" s="77" t="s">
        <v>391</v>
      </c>
      <c r="D115" s="77" t="s">
        <v>392</v>
      </c>
      <c r="E115" s="77" t="s">
        <v>58</v>
      </c>
      <c r="F115" s="78">
        <v>3.26417411889869E+16</v>
      </c>
      <c r="G115" s="78">
        <v>4.1748527719763104E+16</v>
      </c>
      <c r="I115" s="76">
        <v>41432</v>
      </c>
      <c r="J115" s="79">
        <v>6744581.8559659999</v>
      </c>
    </row>
    <row r="116" spans="1:10" x14ac:dyDescent="0.2">
      <c r="A116" s="76">
        <v>41433</v>
      </c>
      <c r="B116" s="77" t="s">
        <v>393</v>
      </c>
      <c r="C116" s="77" t="s">
        <v>394</v>
      </c>
      <c r="D116" s="77" t="s">
        <v>395</v>
      </c>
      <c r="E116" s="77" t="s">
        <v>58</v>
      </c>
      <c r="F116" s="78">
        <v>3.25737486314789E+16</v>
      </c>
      <c r="G116" s="78">
        <v>4.1643890582591504E+16</v>
      </c>
      <c r="I116" s="76">
        <v>41433</v>
      </c>
      <c r="J116" s="79">
        <v>6744556.6467209999</v>
      </c>
    </row>
    <row r="117" spans="1:10" x14ac:dyDescent="0.2">
      <c r="A117" s="76">
        <v>41434</v>
      </c>
      <c r="B117" s="77" t="s">
        <v>396</v>
      </c>
      <c r="C117" s="77" t="s">
        <v>397</v>
      </c>
      <c r="D117" s="77" t="s">
        <v>398</v>
      </c>
      <c r="E117" s="77" t="s">
        <v>58</v>
      </c>
      <c r="F117" s="78">
        <v>3.239246437045E+16</v>
      </c>
      <c r="G117" s="78">
        <v>4.12934339360138E+16</v>
      </c>
      <c r="I117" s="76">
        <v>41434</v>
      </c>
      <c r="J117" s="79">
        <v>6744531.6165209999</v>
      </c>
    </row>
    <row r="118" spans="1:10" x14ac:dyDescent="0.2">
      <c r="A118" s="76">
        <v>41435</v>
      </c>
      <c r="B118" s="77" t="s">
        <v>399</v>
      </c>
      <c r="C118" s="77" t="s">
        <v>400</v>
      </c>
      <c r="D118" s="77" t="s">
        <v>401</v>
      </c>
      <c r="E118" s="77" t="s">
        <v>58</v>
      </c>
      <c r="F118" s="78">
        <v>3.24014395650127E+16</v>
      </c>
      <c r="G118" s="78">
        <v>4.12019101416534E+16</v>
      </c>
      <c r="I118" s="76">
        <v>41435</v>
      </c>
      <c r="J118" s="79">
        <v>6744507.3210789999</v>
      </c>
    </row>
    <row r="119" spans="1:10" x14ac:dyDescent="0.2">
      <c r="A119" s="76">
        <v>41436</v>
      </c>
      <c r="B119" s="77" t="s">
        <v>402</v>
      </c>
      <c r="C119" s="77" t="s">
        <v>403</v>
      </c>
      <c r="D119" s="77" t="s">
        <v>404</v>
      </c>
      <c r="E119" s="77" t="s">
        <v>45</v>
      </c>
      <c r="F119" s="78">
        <v>3.15760485584906E+16</v>
      </c>
      <c r="G119" s="78">
        <v>4.1126218242591296E+16</v>
      </c>
      <c r="I119" s="76">
        <v>41436</v>
      </c>
      <c r="J119" s="79">
        <v>6839002.2528860001</v>
      </c>
    </row>
    <row r="120" spans="1:10" x14ac:dyDescent="0.2">
      <c r="A120" s="76">
        <v>41437</v>
      </c>
      <c r="B120" s="77" t="s">
        <v>405</v>
      </c>
      <c r="C120" s="77" t="s">
        <v>406</v>
      </c>
      <c r="D120" s="77" t="s">
        <v>407</v>
      </c>
      <c r="E120" s="77" t="s">
        <v>45</v>
      </c>
      <c r="F120" s="78">
        <v>3.18660522935634E+16</v>
      </c>
      <c r="G120" s="78">
        <v>4.1153318086713104E+16</v>
      </c>
      <c r="I120" s="76">
        <v>41437</v>
      </c>
      <c r="J120" s="79">
        <v>6229870.3509419998</v>
      </c>
    </row>
    <row r="121" spans="1:10" x14ac:dyDescent="0.2">
      <c r="A121" s="76">
        <v>41438</v>
      </c>
      <c r="B121" s="77" t="s">
        <v>408</v>
      </c>
      <c r="C121" s="77" t="s">
        <v>409</v>
      </c>
      <c r="D121" s="77" t="s">
        <v>410</v>
      </c>
      <c r="E121" s="77" t="s">
        <v>58</v>
      </c>
      <c r="F121" s="78">
        <v>3.18693614070562E+16</v>
      </c>
      <c r="G121" s="78">
        <v>4.10175746820062E+16</v>
      </c>
      <c r="I121" s="76">
        <v>41438</v>
      </c>
      <c r="J121" s="79">
        <v>6161125.8246609997</v>
      </c>
    </row>
    <row r="122" spans="1:10" x14ac:dyDescent="0.2">
      <c r="A122" s="76">
        <v>41439</v>
      </c>
      <c r="B122" s="77" t="s">
        <v>411</v>
      </c>
      <c r="C122" s="77" t="s">
        <v>412</v>
      </c>
      <c r="D122" s="77" t="s">
        <v>413</v>
      </c>
      <c r="E122" s="77" t="s">
        <v>58</v>
      </c>
      <c r="F122" s="78">
        <v>3.18422212381499E+16</v>
      </c>
      <c r="G122" s="78">
        <v>4.0960365883597696E+16</v>
      </c>
      <c r="I122" s="76">
        <v>41439</v>
      </c>
      <c r="J122" s="79">
        <v>6626059.5019899998</v>
      </c>
    </row>
    <row r="123" spans="1:10" x14ac:dyDescent="0.2">
      <c r="A123" s="76">
        <v>41440</v>
      </c>
      <c r="B123" s="77" t="s">
        <v>414</v>
      </c>
      <c r="C123" s="77" t="s">
        <v>415</v>
      </c>
      <c r="D123" s="77" t="s">
        <v>416</v>
      </c>
      <c r="E123" s="77" t="s">
        <v>58</v>
      </c>
      <c r="F123" s="78">
        <v>3.11464757535797E+16</v>
      </c>
      <c r="G123" s="78">
        <v>4.0900456910461104E+16</v>
      </c>
      <c r="I123" s="76">
        <v>41440</v>
      </c>
      <c r="J123" s="79">
        <v>6626035.666522</v>
      </c>
    </row>
    <row r="124" spans="1:10" x14ac:dyDescent="0.2">
      <c r="A124" s="76">
        <v>41441</v>
      </c>
      <c r="B124" s="77" t="s">
        <v>417</v>
      </c>
      <c r="C124" s="77" t="s">
        <v>418</v>
      </c>
      <c r="D124" s="77" t="s">
        <v>419</v>
      </c>
      <c r="E124" s="77" t="s">
        <v>58</v>
      </c>
      <c r="F124" s="78">
        <v>3.09500338877983E+16</v>
      </c>
      <c r="G124" s="78">
        <v>4.0798381247034896E+16</v>
      </c>
      <c r="I124" s="76">
        <v>41441</v>
      </c>
      <c r="J124" s="79">
        <v>6626012.0365970004</v>
      </c>
    </row>
    <row r="125" spans="1:10" x14ac:dyDescent="0.2">
      <c r="A125" s="76">
        <v>41442</v>
      </c>
      <c r="B125" s="77" t="s">
        <v>420</v>
      </c>
      <c r="C125" s="77" t="s">
        <v>421</v>
      </c>
      <c r="D125" s="77" t="s">
        <v>422</v>
      </c>
      <c r="E125" s="77" t="s">
        <v>45</v>
      </c>
      <c r="F125" s="78">
        <v>3.08221526862799E+16</v>
      </c>
      <c r="G125" s="78">
        <v>4.08228885336208E+16</v>
      </c>
      <c r="I125" s="76">
        <v>41442</v>
      </c>
      <c r="J125" s="79">
        <v>6582570.4434780004</v>
      </c>
    </row>
    <row r="126" spans="1:10" x14ac:dyDescent="0.2">
      <c r="A126" s="76">
        <v>41443</v>
      </c>
      <c r="B126" s="77" t="s">
        <v>423</v>
      </c>
      <c r="C126" s="77" t="s">
        <v>424</v>
      </c>
      <c r="D126" s="77" t="s">
        <v>425</v>
      </c>
      <c r="E126" s="77" t="s">
        <v>58</v>
      </c>
      <c r="F126" s="78">
        <v>3.03902344927229E+16</v>
      </c>
      <c r="G126" s="78">
        <v>4.0788873172862496E+16</v>
      </c>
      <c r="I126" s="76">
        <v>41443</v>
      </c>
      <c r="J126" s="79">
        <v>6634870.619496</v>
      </c>
    </row>
    <row r="127" spans="1:10" x14ac:dyDescent="0.2">
      <c r="A127" s="76">
        <v>41444</v>
      </c>
      <c r="B127" s="77" t="s">
        <v>426</v>
      </c>
      <c r="C127" s="77" t="s">
        <v>427</v>
      </c>
      <c r="D127" s="77" t="s">
        <v>428</v>
      </c>
      <c r="E127" s="77" t="s">
        <v>62</v>
      </c>
      <c r="F127" s="78">
        <v>2.95601001335688E+16</v>
      </c>
      <c r="G127" s="78">
        <v>4.0498074874849696E+16</v>
      </c>
      <c r="I127" s="76">
        <v>41444</v>
      </c>
      <c r="J127" s="79">
        <v>6635658.9501980003</v>
      </c>
    </row>
    <row r="128" spans="1:10" x14ac:dyDescent="0.2">
      <c r="A128" s="76">
        <v>41445</v>
      </c>
      <c r="B128" s="77" t="s">
        <v>429</v>
      </c>
      <c r="C128" s="77" t="s">
        <v>430</v>
      </c>
      <c r="D128" s="77" t="s">
        <v>431</v>
      </c>
      <c r="E128" s="77" t="s">
        <v>62</v>
      </c>
      <c r="F128" s="78">
        <v>2.85732074380642E+16</v>
      </c>
      <c r="G128" s="78">
        <v>4.04791916120972E+16</v>
      </c>
      <c r="I128" s="76">
        <v>41445</v>
      </c>
      <c r="J128" s="79">
        <v>6628763.9982629996</v>
      </c>
    </row>
    <row r="129" spans="1:10" x14ac:dyDescent="0.2">
      <c r="A129" s="76">
        <v>41446</v>
      </c>
      <c r="B129" s="77" t="s">
        <v>432</v>
      </c>
      <c r="C129" s="77" t="s">
        <v>433</v>
      </c>
      <c r="D129" s="77" t="s">
        <v>434</v>
      </c>
      <c r="E129" s="77" t="s">
        <v>62</v>
      </c>
      <c r="F129" s="78">
        <v>2.86649885566712E+16</v>
      </c>
      <c r="G129" s="78">
        <v>4.04455581383356E+16</v>
      </c>
      <c r="I129" s="76">
        <v>41446</v>
      </c>
      <c r="J129" s="79">
        <v>6482810.1372499997</v>
      </c>
    </row>
    <row r="130" spans="1:10" x14ac:dyDescent="0.2">
      <c r="A130" s="76">
        <v>41447</v>
      </c>
      <c r="B130" s="77" t="s">
        <v>435</v>
      </c>
      <c r="C130" s="77" t="s">
        <v>436</v>
      </c>
      <c r="D130" s="77" t="s">
        <v>437</v>
      </c>
      <c r="E130" s="77" t="s">
        <v>62</v>
      </c>
      <c r="F130" s="78">
        <v>2.82888751758176E+16</v>
      </c>
      <c r="G130" s="78">
        <v>4.0383409118980896E+16</v>
      </c>
      <c r="I130" s="76">
        <v>41447</v>
      </c>
      <c r="J130" s="79">
        <v>6482786.2286499999</v>
      </c>
    </row>
    <row r="131" spans="1:10" x14ac:dyDescent="0.2">
      <c r="A131" s="76">
        <v>41448</v>
      </c>
      <c r="B131" s="77" t="s">
        <v>438</v>
      </c>
      <c r="C131" s="77" t="s">
        <v>439</v>
      </c>
      <c r="D131" s="77" t="s">
        <v>440</v>
      </c>
      <c r="E131" s="77" t="s">
        <v>62</v>
      </c>
      <c r="F131" s="78">
        <v>3.08437245516788E+16</v>
      </c>
      <c r="G131" s="78">
        <v>4.03462638679554E+16</v>
      </c>
      <c r="I131" s="76">
        <v>41448</v>
      </c>
      <c r="J131" s="79">
        <v>6482762.4003919996</v>
      </c>
    </row>
    <row r="132" spans="1:10" x14ac:dyDescent="0.2">
      <c r="A132" s="76">
        <v>41449</v>
      </c>
      <c r="B132" s="77" t="s">
        <v>441</v>
      </c>
      <c r="C132" s="77" t="s">
        <v>442</v>
      </c>
      <c r="D132" s="77" t="s">
        <v>443</v>
      </c>
      <c r="E132" s="77" t="s">
        <v>62</v>
      </c>
      <c r="F132" s="78">
        <v>3.07032217702947E+16</v>
      </c>
      <c r="G132" s="78">
        <v>4.0130998207050704E+16</v>
      </c>
      <c r="I132" s="76">
        <v>41449</v>
      </c>
      <c r="J132" s="79">
        <v>6213775.4151060004</v>
      </c>
    </row>
    <row r="133" spans="1:10" x14ac:dyDescent="0.2">
      <c r="A133" s="76">
        <v>41450</v>
      </c>
      <c r="B133" s="77" t="s">
        <v>444</v>
      </c>
      <c r="C133" s="77" t="s">
        <v>445</v>
      </c>
      <c r="D133" s="77" t="s">
        <v>446</v>
      </c>
      <c r="E133" s="77" t="s">
        <v>58</v>
      </c>
      <c r="F133" s="78">
        <v>3.09401815501757E+16</v>
      </c>
      <c r="G133" s="78">
        <v>3.9943906454346496E+16</v>
      </c>
      <c r="I133" s="76">
        <v>41450</v>
      </c>
      <c r="J133" s="79">
        <v>6197835.5793070002</v>
      </c>
    </row>
    <row r="134" spans="1:10" x14ac:dyDescent="0.2">
      <c r="A134" s="76">
        <v>41451</v>
      </c>
      <c r="B134" s="77" t="s">
        <v>447</v>
      </c>
      <c r="C134" s="77" t="s">
        <v>448</v>
      </c>
      <c r="D134" s="77" t="s">
        <v>449</v>
      </c>
      <c r="E134" s="77" t="s">
        <v>45</v>
      </c>
      <c r="F134" s="78">
        <v>2.84828013800886E+16</v>
      </c>
      <c r="G134" s="78">
        <v>3.9752058551121904E+16</v>
      </c>
      <c r="I134" s="76">
        <v>41451</v>
      </c>
      <c r="J134" s="79">
        <v>6257208.8399980003</v>
      </c>
    </row>
    <row r="135" spans="1:10" x14ac:dyDescent="0.2">
      <c r="A135" s="76">
        <v>41452</v>
      </c>
      <c r="B135" s="77" t="s">
        <v>450</v>
      </c>
      <c r="C135" s="77" t="s">
        <v>451</v>
      </c>
      <c r="D135" s="77" t="s">
        <v>452</v>
      </c>
      <c r="E135" s="77" t="s">
        <v>45</v>
      </c>
      <c r="F135" s="78">
        <v>2.77566991793216E+16</v>
      </c>
      <c r="G135" s="78">
        <v>3.95914454166828E+16</v>
      </c>
      <c r="I135" s="76">
        <v>41452</v>
      </c>
      <c r="J135" s="79">
        <v>6250518.400347</v>
      </c>
    </row>
    <row r="136" spans="1:10" x14ac:dyDescent="0.2">
      <c r="A136" s="76">
        <v>41453</v>
      </c>
      <c r="B136" s="77" t="s">
        <v>453</v>
      </c>
      <c r="C136" s="77" t="s">
        <v>454</v>
      </c>
      <c r="D136" s="77" t="s">
        <v>455</v>
      </c>
      <c r="E136" s="77" t="s">
        <v>277</v>
      </c>
      <c r="F136" s="78">
        <v>2.43033632278428E+16</v>
      </c>
      <c r="G136" s="78">
        <v>3.89809023702092E+16</v>
      </c>
      <c r="I136" s="76">
        <v>41453</v>
      </c>
      <c r="J136" s="79">
        <v>6731195.4988630004</v>
      </c>
    </row>
    <row r="137" spans="1:10" x14ac:dyDescent="0.2">
      <c r="A137" s="76">
        <v>41454</v>
      </c>
      <c r="B137" s="77" t="s">
        <v>456</v>
      </c>
      <c r="C137" s="77" t="s">
        <v>457</v>
      </c>
      <c r="D137" s="77" t="s">
        <v>458</v>
      </c>
      <c r="E137" s="77" t="s">
        <v>277</v>
      </c>
      <c r="F137" s="78">
        <v>2.40153411455901E+16</v>
      </c>
      <c r="G137" s="78">
        <v>3.89258260687168E+16</v>
      </c>
      <c r="I137" s="76">
        <v>41454</v>
      </c>
      <c r="J137" s="79">
        <v>6731172.963002</v>
      </c>
    </row>
    <row r="138" spans="1:10" x14ac:dyDescent="0.2">
      <c r="A138" s="76">
        <v>41455</v>
      </c>
      <c r="B138" s="77" t="s">
        <v>459</v>
      </c>
      <c r="C138" s="77" t="s">
        <v>460</v>
      </c>
      <c r="D138" s="77" t="s">
        <v>461</v>
      </c>
      <c r="E138" s="77" t="s">
        <v>277</v>
      </c>
      <c r="F138" s="78">
        <v>2.43603586437743E+16</v>
      </c>
      <c r="G138" s="78">
        <v>3.8866620616843696E+16</v>
      </c>
      <c r="I138" s="76">
        <v>41455</v>
      </c>
      <c r="J138" s="79">
        <v>6731105.676732</v>
      </c>
    </row>
    <row r="139" spans="1:10" x14ac:dyDescent="0.2">
      <c r="A139" s="76">
        <v>41456</v>
      </c>
      <c r="B139" s="77" t="s">
        <v>462</v>
      </c>
      <c r="C139" s="77" t="s">
        <v>463</v>
      </c>
      <c r="D139" s="77" t="s">
        <v>464</v>
      </c>
      <c r="E139" s="77" t="s">
        <v>277</v>
      </c>
      <c r="F139" s="78">
        <v>2.44158583311424E+16</v>
      </c>
      <c r="G139" s="78">
        <v>3.8622844421237696E+16</v>
      </c>
      <c r="I139" s="76">
        <v>41456</v>
      </c>
      <c r="J139" s="79">
        <v>6731080.2868149998</v>
      </c>
    </row>
    <row r="140" spans="1:10" x14ac:dyDescent="0.2">
      <c r="A140" s="76">
        <v>41457</v>
      </c>
      <c r="B140" s="77" t="s">
        <v>465</v>
      </c>
      <c r="C140" s="77" t="s">
        <v>466</v>
      </c>
      <c r="D140" s="77" t="s">
        <v>467</v>
      </c>
      <c r="E140" s="77" t="s">
        <v>277</v>
      </c>
      <c r="F140" s="78">
        <v>2.394929479679E+16</v>
      </c>
      <c r="G140" s="78">
        <v>3.8472046357901296E+16</v>
      </c>
      <c r="I140" s="76">
        <v>41457</v>
      </c>
      <c r="J140" s="79">
        <v>6819675.1130980002</v>
      </c>
    </row>
    <row r="141" spans="1:10" x14ac:dyDescent="0.2">
      <c r="A141" s="76">
        <v>41458</v>
      </c>
      <c r="B141" s="77" t="s">
        <v>468</v>
      </c>
      <c r="C141" s="77" t="s">
        <v>469</v>
      </c>
      <c r="D141" s="77" t="s">
        <v>470</v>
      </c>
      <c r="E141" s="77" t="s">
        <v>277</v>
      </c>
      <c r="F141" s="78">
        <v>2.32064274321659E+16</v>
      </c>
      <c r="G141" s="78">
        <v>3.8379148234973104E+16</v>
      </c>
      <c r="I141" s="76">
        <v>41458</v>
      </c>
      <c r="J141" s="79">
        <v>6797212.5892460002</v>
      </c>
    </row>
    <row r="142" spans="1:10" x14ac:dyDescent="0.2">
      <c r="A142" s="76">
        <v>41459</v>
      </c>
      <c r="B142" s="77" t="s">
        <v>471</v>
      </c>
      <c r="C142" s="77" t="s">
        <v>472</v>
      </c>
      <c r="D142" s="77" t="s">
        <v>473</v>
      </c>
      <c r="E142" s="77" t="s">
        <v>277</v>
      </c>
      <c r="F142" s="78">
        <v>2.21486766162157E+16</v>
      </c>
      <c r="G142" s="78">
        <v>3.81420524745434E+16</v>
      </c>
      <c r="I142" s="76">
        <v>41459</v>
      </c>
      <c r="J142" s="79">
        <v>6863387.270645</v>
      </c>
    </row>
    <row r="143" spans="1:10" x14ac:dyDescent="0.2">
      <c r="A143" s="76">
        <v>41460</v>
      </c>
      <c r="B143" s="77" t="s">
        <v>474</v>
      </c>
      <c r="C143" s="77" t="s">
        <v>475</v>
      </c>
      <c r="D143" s="77" t="s">
        <v>476</v>
      </c>
      <c r="E143" s="77" t="s">
        <v>277</v>
      </c>
      <c r="F143" s="78">
        <v>1.96850958006657E+16</v>
      </c>
      <c r="G143" s="78">
        <v>3.75957063508374E+16</v>
      </c>
      <c r="I143" s="76">
        <v>41460</v>
      </c>
      <c r="J143" s="79">
        <v>6845072.6285319999</v>
      </c>
    </row>
    <row r="144" spans="1:10" x14ac:dyDescent="0.2">
      <c r="A144" s="76">
        <v>41461</v>
      </c>
      <c r="B144" s="77" t="s">
        <v>477</v>
      </c>
      <c r="C144" s="77" t="s">
        <v>478</v>
      </c>
      <c r="D144" s="77" t="s">
        <v>479</v>
      </c>
      <c r="E144" s="77" t="s">
        <v>277</v>
      </c>
      <c r="F144" s="78">
        <v>1.99593886212563E+16</v>
      </c>
      <c r="G144" s="78">
        <v>3.7464557451815296E+16</v>
      </c>
      <c r="I144" s="76">
        <v>41461</v>
      </c>
      <c r="J144" s="79">
        <v>6845047.4313150002</v>
      </c>
    </row>
    <row r="145" spans="1:10" x14ac:dyDescent="0.2">
      <c r="A145" s="76">
        <v>41462</v>
      </c>
      <c r="B145" s="77" t="s">
        <v>480</v>
      </c>
      <c r="C145" s="77" t="s">
        <v>481</v>
      </c>
      <c r="D145" s="77" t="s">
        <v>482</v>
      </c>
      <c r="E145" s="77" t="s">
        <v>277</v>
      </c>
      <c r="F145" s="78">
        <v>2.04071550391387E+16</v>
      </c>
      <c r="G145" s="78">
        <v>3.7245152196678096E+16</v>
      </c>
      <c r="I145" s="76">
        <v>41462</v>
      </c>
      <c r="J145" s="79">
        <v>6845021.6012399998</v>
      </c>
    </row>
    <row r="146" spans="1:10" x14ac:dyDescent="0.2">
      <c r="A146" s="76">
        <v>41463</v>
      </c>
      <c r="B146" s="77" t="s">
        <v>483</v>
      </c>
      <c r="C146" s="77" t="s">
        <v>484</v>
      </c>
      <c r="D146" s="77" t="s">
        <v>485</v>
      </c>
      <c r="E146" s="77" t="s">
        <v>277</v>
      </c>
      <c r="F146" s="78">
        <v>2.00943979766621E+16</v>
      </c>
      <c r="G146" s="78">
        <v>3.71421188120804E+16</v>
      </c>
      <c r="I146" s="76">
        <v>41463</v>
      </c>
      <c r="J146" s="79">
        <v>6848673.8183599999</v>
      </c>
    </row>
    <row r="147" spans="1:10" x14ac:dyDescent="0.2">
      <c r="A147" s="76">
        <v>41464</v>
      </c>
      <c r="B147" s="77" t="s">
        <v>486</v>
      </c>
      <c r="C147" s="77" t="s">
        <v>487</v>
      </c>
      <c r="D147" s="77" t="s">
        <v>488</v>
      </c>
      <c r="E147" s="77" t="s">
        <v>277</v>
      </c>
      <c r="F147" s="78">
        <v>1.99666479710163E+16</v>
      </c>
      <c r="G147" s="78">
        <v>3.7000100345090304E+16</v>
      </c>
      <c r="I147" s="76">
        <v>41464</v>
      </c>
      <c r="J147" s="79">
        <v>6115828.0626499997</v>
      </c>
    </row>
    <row r="148" spans="1:10" x14ac:dyDescent="0.2">
      <c r="A148" s="76">
        <v>41465</v>
      </c>
      <c r="B148" s="77" t="s">
        <v>489</v>
      </c>
      <c r="C148" s="77" t="s">
        <v>490</v>
      </c>
      <c r="D148" s="77" t="s">
        <v>491</v>
      </c>
      <c r="E148" s="77" t="s">
        <v>277</v>
      </c>
      <c r="F148" s="78">
        <v>1.98454348046743E+16</v>
      </c>
      <c r="G148" s="78">
        <v>3.6861629583583504E+16</v>
      </c>
      <c r="I148" s="76">
        <v>41465</v>
      </c>
      <c r="J148" s="79">
        <v>6087787.279724</v>
      </c>
    </row>
    <row r="149" spans="1:10" x14ac:dyDescent="0.2">
      <c r="A149" s="76">
        <v>41466</v>
      </c>
      <c r="B149" s="77" t="s">
        <v>492</v>
      </c>
      <c r="C149" s="77" t="s">
        <v>493</v>
      </c>
      <c r="D149" s="77" t="s">
        <v>494</v>
      </c>
      <c r="E149" s="77" t="s">
        <v>277</v>
      </c>
      <c r="F149" s="78">
        <v>2.12539568366998E+16</v>
      </c>
      <c r="G149" s="78">
        <v>3.68882419078668E+16</v>
      </c>
      <c r="I149" s="76">
        <v>41466</v>
      </c>
      <c r="J149" s="79">
        <v>7167025.7336910004</v>
      </c>
    </row>
    <row r="150" spans="1:10" x14ac:dyDescent="0.2">
      <c r="A150" s="76">
        <v>41467</v>
      </c>
      <c r="B150" s="77" t="s">
        <v>495</v>
      </c>
      <c r="C150" s="77" t="s">
        <v>496</v>
      </c>
      <c r="D150" s="77" t="s">
        <v>497</v>
      </c>
      <c r="E150" s="77" t="s">
        <v>277</v>
      </c>
      <c r="F150" s="78">
        <v>2.120706705791E+16</v>
      </c>
      <c r="G150" s="78">
        <v>3.68757976820484E+16</v>
      </c>
      <c r="I150" s="76">
        <v>41467</v>
      </c>
      <c r="J150" s="79">
        <v>6344718.4019809999</v>
      </c>
    </row>
    <row r="151" spans="1:10" x14ac:dyDescent="0.2">
      <c r="A151" s="76">
        <v>41468</v>
      </c>
      <c r="B151" s="77" t="s">
        <v>498</v>
      </c>
      <c r="C151" s="77" t="s">
        <v>499</v>
      </c>
      <c r="D151" s="77" t="s">
        <v>500</v>
      </c>
      <c r="E151" s="77" t="s">
        <v>277</v>
      </c>
      <c r="F151" s="78">
        <v>2.16176324305539E+16</v>
      </c>
      <c r="G151" s="78">
        <v>3.6789584848434896E+16</v>
      </c>
      <c r="I151" s="76">
        <v>41468</v>
      </c>
      <c r="J151" s="79">
        <v>6344693.227287</v>
      </c>
    </row>
    <row r="152" spans="1:10" x14ac:dyDescent="0.2">
      <c r="A152" s="76">
        <v>41469</v>
      </c>
      <c r="B152" s="77" t="s">
        <v>501</v>
      </c>
      <c r="C152" s="77" t="s">
        <v>502</v>
      </c>
      <c r="D152" s="77" t="s">
        <v>503</v>
      </c>
      <c r="E152" s="77" t="s">
        <v>277</v>
      </c>
      <c r="F152" s="78">
        <v>2.16483735011108E+16</v>
      </c>
      <c r="G152" s="78">
        <v>3.6721079003042096E+16</v>
      </c>
      <c r="I152" s="76">
        <v>41469</v>
      </c>
      <c r="J152" s="79">
        <v>6344668.4015149996</v>
      </c>
    </row>
    <row r="153" spans="1:10" x14ac:dyDescent="0.2">
      <c r="A153" s="76">
        <v>41470</v>
      </c>
      <c r="B153" s="77" t="s">
        <v>504</v>
      </c>
      <c r="C153" s="77" t="s">
        <v>505</v>
      </c>
      <c r="D153" s="77" t="s">
        <v>506</v>
      </c>
      <c r="E153" s="77" t="s">
        <v>45</v>
      </c>
      <c r="F153" s="78">
        <v>2.2174035182769E+16</v>
      </c>
      <c r="G153" s="78">
        <v>3.6602945038927104E+16</v>
      </c>
      <c r="I153" s="76">
        <v>41470</v>
      </c>
      <c r="J153" s="79">
        <v>6284359.7939990005</v>
      </c>
    </row>
    <row r="154" spans="1:10" x14ac:dyDescent="0.2">
      <c r="A154" s="76">
        <v>41471</v>
      </c>
      <c r="B154" s="77" t="s">
        <v>507</v>
      </c>
      <c r="C154" s="77" t="s">
        <v>508</v>
      </c>
      <c r="D154" s="77" t="s">
        <v>509</v>
      </c>
      <c r="E154" s="77" t="s">
        <v>45</v>
      </c>
      <c r="F154" s="78">
        <v>2.21800551728876E+16</v>
      </c>
      <c r="G154" s="78">
        <v>3.65940637241188E+16</v>
      </c>
      <c r="I154" s="76">
        <v>41471</v>
      </c>
      <c r="J154" s="79">
        <v>5909762.753211</v>
      </c>
    </row>
    <row r="155" spans="1:10" x14ac:dyDescent="0.2">
      <c r="A155" s="76">
        <v>41472</v>
      </c>
      <c r="B155" s="77" t="s">
        <v>510</v>
      </c>
      <c r="C155" s="77" t="s">
        <v>511</v>
      </c>
      <c r="D155" s="77" t="s">
        <v>512</v>
      </c>
      <c r="E155" s="77" t="s">
        <v>45</v>
      </c>
      <c r="F155" s="78">
        <v>2.23304975274034E+16</v>
      </c>
      <c r="G155" s="78">
        <v>3.65796992088962E+16</v>
      </c>
      <c r="I155" s="76">
        <v>41472</v>
      </c>
      <c r="J155" s="79">
        <v>6170021.2378310002</v>
      </c>
    </row>
    <row r="156" spans="1:10" x14ac:dyDescent="0.2">
      <c r="A156" s="76">
        <v>41473</v>
      </c>
      <c r="B156" s="77" t="s">
        <v>513</v>
      </c>
      <c r="C156" s="77" t="s">
        <v>514</v>
      </c>
      <c r="D156" s="77" t="s">
        <v>515</v>
      </c>
      <c r="E156" s="77" t="s">
        <v>45</v>
      </c>
      <c r="F156" s="78">
        <v>2.24286426327056E+16</v>
      </c>
      <c r="G156" s="78">
        <v>3.6416314428405E+16</v>
      </c>
      <c r="I156" s="76">
        <v>41473</v>
      </c>
      <c r="J156" s="79">
        <v>6141166.8924399996</v>
      </c>
    </row>
    <row r="157" spans="1:10" x14ac:dyDescent="0.2">
      <c r="A157" s="76">
        <v>41474</v>
      </c>
      <c r="B157" s="77" t="s">
        <v>516</v>
      </c>
      <c r="C157" s="77" t="s">
        <v>517</v>
      </c>
      <c r="D157" s="77" t="s">
        <v>518</v>
      </c>
      <c r="E157" s="77" t="s">
        <v>45</v>
      </c>
      <c r="F157" s="78">
        <v>2.37166284094318E+16</v>
      </c>
      <c r="G157" s="78">
        <v>3.64274570481828E+16</v>
      </c>
      <c r="I157" s="76">
        <v>41474</v>
      </c>
      <c r="J157" s="79">
        <v>5966036.3691079998</v>
      </c>
    </row>
    <row r="158" spans="1:10" x14ac:dyDescent="0.2">
      <c r="A158" s="76">
        <v>41475</v>
      </c>
      <c r="B158" s="77" t="s">
        <v>519</v>
      </c>
      <c r="C158" s="77" t="s">
        <v>520</v>
      </c>
      <c r="D158" s="77" t="s">
        <v>521</v>
      </c>
      <c r="E158" s="77" t="s">
        <v>45</v>
      </c>
      <c r="F158" s="78">
        <v>2.36587088433684E+16</v>
      </c>
      <c r="G158" s="78">
        <v>3.62444680620528E+16</v>
      </c>
      <c r="I158" s="76">
        <v>41475</v>
      </c>
      <c r="J158" s="79">
        <v>5966013.9104359997</v>
      </c>
    </row>
    <row r="159" spans="1:10" x14ac:dyDescent="0.2">
      <c r="A159" s="76">
        <v>41476</v>
      </c>
      <c r="B159" s="77" t="s">
        <v>522</v>
      </c>
      <c r="C159" s="77" t="s">
        <v>523</v>
      </c>
      <c r="D159" s="77" t="s">
        <v>524</v>
      </c>
      <c r="E159" s="77" t="s">
        <v>45</v>
      </c>
      <c r="F159" s="78">
        <v>2.34231783618816E+16</v>
      </c>
      <c r="G159" s="78">
        <v>3.61867158044872E+16</v>
      </c>
      <c r="I159" s="76">
        <v>41476</v>
      </c>
      <c r="J159" s="79">
        <v>5965991.3073420003</v>
      </c>
    </row>
    <row r="160" spans="1:10" x14ac:dyDescent="0.2">
      <c r="A160" s="76">
        <v>41477</v>
      </c>
      <c r="B160" s="77" t="s">
        <v>525</v>
      </c>
      <c r="C160" s="77" t="s">
        <v>526</v>
      </c>
      <c r="D160" s="77" t="s">
        <v>527</v>
      </c>
      <c r="E160" s="77" t="s">
        <v>45</v>
      </c>
      <c r="F160" s="78">
        <v>2.51205776522507E+16</v>
      </c>
      <c r="G160" s="78">
        <v>3.627540459834E+16</v>
      </c>
      <c r="I160" s="76">
        <v>41477</v>
      </c>
      <c r="J160" s="79">
        <v>5961322.0437829997</v>
      </c>
    </row>
    <row r="161" spans="1:10" x14ac:dyDescent="0.2">
      <c r="A161" s="76">
        <v>41478</v>
      </c>
      <c r="B161" s="77" t="s">
        <v>528</v>
      </c>
      <c r="C161" s="77" t="s">
        <v>529</v>
      </c>
      <c r="D161" s="77" t="s">
        <v>530</v>
      </c>
      <c r="E161" s="77" t="s">
        <v>45</v>
      </c>
      <c r="F161" s="78">
        <v>2.53092509580938E+16</v>
      </c>
      <c r="G161" s="78">
        <v>3.61908658580576E+16</v>
      </c>
      <c r="I161" s="76">
        <v>41478</v>
      </c>
      <c r="J161" s="79">
        <v>6036823.8361250004</v>
      </c>
    </row>
    <row r="162" spans="1:10" x14ac:dyDescent="0.2">
      <c r="A162" s="76">
        <v>41479</v>
      </c>
      <c r="B162" s="77" t="s">
        <v>531</v>
      </c>
      <c r="C162" s="77" t="s">
        <v>532</v>
      </c>
      <c r="D162" s="77" t="s">
        <v>533</v>
      </c>
      <c r="E162" s="77" t="s">
        <v>45</v>
      </c>
      <c r="F162" s="78">
        <v>2.5406723046365E+16</v>
      </c>
      <c r="G162" s="78">
        <v>3.6250672140007104E+16</v>
      </c>
      <c r="I162" s="76">
        <v>41479</v>
      </c>
      <c r="J162" s="79">
        <v>6003436.8187539997</v>
      </c>
    </row>
    <row r="163" spans="1:10" x14ac:dyDescent="0.2">
      <c r="A163" s="76">
        <v>41480</v>
      </c>
      <c r="B163" s="77" t="s">
        <v>534</v>
      </c>
      <c r="C163" s="77" t="s">
        <v>535</v>
      </c>
      <c r="D163" s="77" t="s">
        <v>536</v>
      </c>
      <c r="E163" s="77" t="s">
        <v>45</v>
      </c>
      <c r="F163" s="78">
        <v>2.57595649154225E+16</v>
      </c>
      <c r="G163" s="78">
        <v>3.62750561608204E+16</v>
      </c>
      <c r="I163" s="76">
        <v>41480</v>
      </c>
      <c r="J163" s="79">
        <v>6001239.1520180004</v>
      </c>
    </row>
    <row r="164" spans="1:10" x14ac:dyDescent="0.2">
      <c r="A164" s="76">
        <v>41481</v>
      </c>
      <c r="B164" s="77" t="s">
        <v>537</v>
      </c>
      <c r="C164" s="77" t="s">
        <v>538</v>
      </c>
      <c r="D164" s="77" t="s">
        <v>539</v>
      </c>
      <c r="E164" s="77" t="s">
        <v>45</v>
      </c>
      <c r="F164" s="78">
        <v>2.61605291364828E+16</v>
      </c>
      <c r="G164" s="78">
        <v>3.62593154847816E+16</v>
      </c>
      <c r="I164" s="76">
        <v>41481</v>
      </c>
      <c r="J164" s="79">
        <v>6187229.1058280002</v>
      </c>
    </row>
    <row r="165" spans="1:10" x14ac:dyDescent="0.2">
      <c r="A165" s="76">
        <v>41482</v>
      </c>
      <c r="B165" s="77" t="s">
        <v>540</v>
      </c>
      <c r="C165" s="77" t="s">
        <v>541</v>
      </c>
      <c r="D165" s="77" t="s">
        <v>542</v>
      </c>
      <c r="E165" s="77" t="s">
        <v>45</v>
      </c>
      <c r="F165" s="78">
        <v>2.69608637846932E+16</v>
      </c>
      <c r="G165" s="78">
        <v>3.62292562812118E+16</v>
      </c>
      <c r="I165" s="76">
        <v>41482</v>
      </c>
      <c r="J165" s="79">
        <v>6187202.4048990002</v>
      </c>
    </row>
    <row r="166" spans="1:10" x14ac:dyDescent="0.2">
      <c r="A166" s="76">
        <v>41483</v>
      </c>
      <c r="B166" s="77" t="s">
        <v>543</v>
      </c>
      <c r="C166" s="77" t="s">
        <v>544</v>
      </c>
      <c r="D166" s="77" t="s">
        <v>545</v>
      </c>
      <c r="E166" s="77" t="s">
        <v>45</v>
      </c>
      <c r="F166" s="78">
        <v>3.02493895938729E+16</v>
      </c>
      <c r="G166" s="78">
        <v>3.6075686185434704E+16</v>
      </c>
      <c r="I166" s="76">
        <v>41483</v>
      </c>
      <c r="J166" s="79">
        <v>6187176.3827689998</v>
      </c>
    </row>
    <row r="167" spans="1:10" x14ac:dyDescent="0.2">
      <c r="A167" s="76">
        <v>41484</v>
      </c>
      <c r="B167" s="77" t="s">
        <v>546</v>
      </c>
      <c r="C167" s="77" t="s">
        <v>547</v>
      </c>
      <c r="D167" s="77" t="s">
        <v>548</v>
      </c>
      <c r="E167" s="77" t="s">
        <v>45</v>
      </c>
      <c r="F167" s="78">
        <v>3.07619726905441E+16</v>
      </c>
      <c r="G167" s="78">
        <v>3.57761931682549E+16</v>
      </c>
      <c r="I167" s="76">
        <v>41484</v>
      </c>
      <c r="J167" s="79">
        <v>6173033.4280510005</v>
      </c>
    </row>
    <row r="168" spans="1:10" x14ac:dyDescent="0.2">
      <c r="A168" s="76">
        <v>41485</v>
      </c>
      <c r="B168" s="77" t="s">
        <v>549</v>
      </c>
      <c r="C168" s="77" t="s">
        <v>550</v>
      </c>
      <c r="D168" s="77" t="s">
        <v>551</v>
      </c>
      <c r="E168" s="77" t="s">
        <v>45</v>
      </c>
      <c r="F168" s="78">
        <v>3.09057741973366E+16</v>
      </c>
      <c r="G168" s="78">
        <v>3.57351551784279E+16</v>
      </c>
      <c r="I168" s="76">
        <v>41485</v>
      </c>
      <c r="J168" s="79">
        <v>6175945.3060630001</v>
      </c>
    </row>
    <row r="169" spans="1:10" x14ac:dyDescent="0.2">
      <c r="A169" s="76">
        <v>41486</v>
      </c>
      <c r="B169" s="77" t="s">
        <v>552</v>
      </c>
      <c r="C169" s="77" t="s">
        <v>553</v>
      </c>
      <c r="D169" s="77" t="s">
        <v>554</v>
      </c>
      <c r="E169" s="77" t="s">
        <v>45</v>
      </c>
      <c r="F169" s="78">
        <v>3.11143309033259E+16</v>
      </c>
      <c r="G169" s="78">
        <v>3.56283336265605E+16</v>
      </c>
      <c r="I169" s="76">
        <v>41486</v>
      </c>
      <c r="J169" s="79">
        <v>5832121.9324019998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9"/>
  <sheetViews>
    <sheetView workbookViewId="0">
      <selection activeCell="G9" sqref="G9"/>
    </sheetView>
  </sheetViews>
  <sheetFormatPr baseColWidth="10" defaultRowHeight="12.75" x14ac:dyDescent="0.2"/>
  <cols>
    <col min="1" max="1" width="11.5703125" style="81" bestFit="1" customWidth="1"/>
    <col min="2" max="2" width="18" style="81" customWidth="1"/>
    <col min="3" max="3" width="21.85546875" style="81" customWidth="1"/>
    <col min="4" max="4" width="18.5703125" style="81" customWidth="1"/>
    <col min="5" max="5" width="15.28515625" style="81" customWidth="1"/>
    <col min="6" max="7" width="21" style="81" bestFit="1" customWidth="1"/>
    <col min="8" max="8" width="11.42578125" style="81"/>
    <col min="9" max="9" width="11.5703125" style="81" bestFit="1" customWidth="1"/>
    <col min="10" max="10" width="12.7109375" style="81" bestFit="1" customWidth="1"/>
    <col min="11" max="16384" width="11.42578125" style="81"/>
  </cols>
  <sheetData>
    <row r="1" spans="1:10" ht="38.25" x14ac:dyDescent="0.2">
      <c r="A1" s="86" t="s">
        <v>35</v>
      </c>
      <c r="B1" s="86" t="s">
        <v>36</v>
      </c>
      <c r="C1" s="86" t="s">
        <v>37</v>
      </c>
      <c r="D1" s="86" t="s">
        <v>38</v>
      </c>
      <c r="E1" s="86" t="s">
        <v>39</v>
      </c>
      <c r="F1" s="86" t="s">
        <v>40</v>
      </c>
      <c r="G1" s="86" t="s">
        <v>41</v>
      </c>
      <c r="I1" s="86" t="s">
        <v>35</v>
      </c>
      <c r="J1" s="86" t="s">
        <v>38</v>
      </c>
    </row>
    <row r="2" spans="1:10" x14ac:dyDescent="0.2">
      <c r="A2" s="82">
        <v>41319</v>
      </c>
      <c r="B2" s="83" t="s">
        <v>555</v>
      </c>
      <c r="C2" s="83" t="s">
        <v>556</v>
      </c>
      <c r="D2" s="83" t="s">
        <v>557</v>
      </c>
      <c r="E2" s="83" t="s">
        <v>558</v>
      </c>
      <c r="F2" s="84">
        <v>6.2207312978356896E+16</v>
      </c>
      <c r="G2" s="84">
        <v>5.24796650500718E+16</v>
      </c>
      <c r="I2" s="82">
        <v>41319</v>
      </c>
      <c r="J2" s="85">
        <v>12009020.291053001</v>
      </c>
    </row>
    <row r="3" spans="1:10" x14ac:dyDescent="0.2">
      <c r="A3" s="82">
        <v>41320</v>
      </c>
      <c r="B3" s="83" t="s">
        <v>559</v>
      </c>
      <c r="C3" s="83" t="s">
        <v>560</v>
      </c>
      <c r="D3" s="83" t="s">
        <v>561</v>
      </c>
      <c r="E3" s="83" t="s">
        <v>562</v>
      </c>
      <c r="F3" s="84">
        <v>6.3651640699840096E+16</v>
      </c>
      <c r="G3" s="84">
        <v>5.28339659908148E+16</v>
      </c>
      <c r="I3" s="82">
        <v>41320</v>
      </c>
      <c r="J3" s="85">
        <v>12166077.589235</v>
      </c>
    </row>
    <row r="4" spans="1:10" x14ac:dyDescent="0.2">
      <c r="A4" s="82">
        <v>41321</v>
      </c>
      <c r="B4" s="83" t="s">
        <v>563</v>
      </c>
      <c r="C4" s="83" t="s">
        <v>564</v>
      </c>
      <c r="D4" s="83" t="s">
        <v>565</v>
      </c>
      <c r="E4" s="83" t="s">
        <v>562</v>
      </c>
      <c r="F4" s="84">
        <v>6.2063728250069296E+16</v>
      </c>
      <c r="G4" s="84">
        <v>5.27963671979236E+16</v>
      </c>
      <c r="I4" s="82">
        <v>41321</v>
      </c>
      <c r="J4" s="85">
        <v>12165998.502707001</v>
      </c>
    </row>
    <row r="5" spans="1:10" x14ac:dyDescent="0.2">
      <c r="A5" s="82">
        <v>41322</v>
      </c>
      <c r="B5" s="83" t="s">
        <v>566</v>
      </c>
      <c r="C5" s="83" t="s">
        <v>567</v>
      </c>
      <c r="D5" s="83" t="s">
        <v>568</v>
      </c>
      <c r="E5" s="83" t="s">
        <v>562</v>
      </c>
      <c r="F5" s="84">
        <v>6.2249035716838496E+16</v>
      </c>
      <c r="G5" s="84">
        <v>5.2547828987786704E+16</v>
      </c>
      <c r="I5" s="82">
        <v>41322</v>
      </c>
      <c r="J5" s="85">
        <v>12165918.457866</v>
      </c>
    </row>
    <row r="6" spans="1:10" x14ac:dyDescent="0.2">
      <c r="A6" s="82">
        <v>41323</v>
      </c>
      <c r="B6" s="83" t="s">
        <v>569</v>
      </c>
      <c r="C6" s="83" t="s">
        <v>570</v>
      </c>
      <c r="D6" s="83" t="s">
        <v>571</v>
      </c>
      <c r="E6" s="83" t="s">
        <v>572</v>
      </c>
      <c r="F6" s="84">
        <v>6.2344592186564096E+16</v>
      </c>
      <c r="G6" s="84">
        <v>5.2446650459670096E+16</v>
      </c>
      <c r="I6" s="82">
        <v>41323</v>
      </c>
      <c r="J6" s="85">
        <v>12116980.860200999</v>
      </c>
    </row>
    <row r="7" spans="1:10" x14ac:dyDescent="0.2">
      <c r="A7" s="82">
        <v>41324</v>
      </c>
      <c r="B7" s="83" t="s">
        <v>573</v>
      </c>
      <c r="C7" s="83" t="s">
        <v>574</v>
      </c>
      <c r="D7" s="83" t="s">
        <v>575</v>
      </c>
      <c r="E7" s="83" t="s">
        <v>576</v>
      </c>
      <c r="F7" s="84">
        <v>6.41178625305698E+16</v>
      </c>
      <c r="G7" s="84">
        <v>5.2652881136301296E+16</v>
      </c>
      <c r="I7" s="82">
        <v>41324</v>
      </c>
      <c r="J7" s="85">
        <v>12087071.255514</v>
      </c>
    </row>
    <row r="8" spans="1:10" x14ac:dyDescent="0.2">
      <c r="A8" s="82">
        <v>41325</v>
      </c>
      <c r="B8" s="83" t="s">
        <v>577</v>
      </c>
      <c r="C8" s="83" t="s">
        <v>578</v>
      </c>
      <c r="D8" s="83" t="s">
        <v>579</v>
      </c>
      <c r="E8" s="83" t="s">
        <v>572</v>
      </c>
      <c r="F8" s="84">
        <v>6.36795073667544E+16</v>
      </c>
      <c r="G8" s="84">
        <v>5.292126504793E+16</v>
      </c>
      <c r="I8" s="82">
        <v>41325</v>
      </c>
      <c r="J8" s="85">
        <v>12215254.775016</v>
      </c>
    </row>
    <row r="9" spans="1:10" x14ac:dyDescent="0.2">
      <c r="A9" s="82">
        <v>41326</v>
      </c>
      <c r="B9" s="83" t="s">
        <v>580</v>
      </c>
      <c r="C9" s="83" t="s">
        <v>581</v>
      </c>
      <c r="D9" s="83" t="s">
        <v>582</v>
      </c>
      <c r="E9" s="83" t="s">
        <v>583</v>
      </c>
      <c r="F9" s="84">
        <v>6.33354611579064E+16</v>
      </c>
      <c r="G9" s="84">
        <v>5.2968679230406896E+16</v>
      </c>
      <c r="I9" s="82">
        <v>41326</v>
      </c>
      <c r="J9" s="85">
        <v>11643352.309327999</v>
      </c>
    </row>
    <row r="10" spans="1:10" x14ac:dyDescent="0.2">
      <c r="A10" s="82">
        <v>41327</v>
      </c>
      <c r="B10" s="83" t="s">
        <v>584</v>
      </c>
      <c r="C10" s="83" t="s">
        <v>585</v>
      </c>
      <c r="D10" s="83" t="s">
        <v>586</v>
      </c>
      <c r="E10" s="83" t="s">
        <v>583</v>
      </c>
      <c r="F10" s="84">
        <v>6.57776052358152E+16</v>
      </c>
      <c r="G10" s="84">
        <v>5.3309259656554E+16</v>
      </c>
      <c r="I10" s="82">
        <v>41327</v>
      </c>
      <c r="J10" s="85">
        <v>11507903.708851</v>
      </c>
    </row>
    <row r="11" spans="1:10" x14ac:dyDescent="0.2">
      <c r="A11" s="82">
        <v>41328</v>
      </c>
      <c r="B11" s="83" t="s">
        <v>587</v>
      </c>
      <c r="C11" s="83" t="s">
        <v>588</v>
      </c>
      <c r="D11" s="83" t="s">
        <v>589</v>
      </c>
      <c r="E11" s="83" t="s">
        <v>583</v>
      </c>
      <c r="F11" s="84">
        <v>6.3212599873114096E+16</v>
      </c>
      <c r="G11" s="84">
        <v>5.32706683522408E+16</v>
      </c>
      <c r="I11" s="82">
        <v>41328</v>
      </c>
      <c r="J11" s="85">
        <v>11507811.562859001</v>
      </c>
    </row>
    <row r="12" spans="1:10" x14ac:dyDescent="0.2">
      <c r="A12" s="82">
        <v>41329</v>
      </c>
      <c r="B12" s="83" t="s">
        <v>590</v>
      </c>
      <c r="C12" s="83" t="s">
        <v>591</v>
      </c>
      <c r="D12" s="83" t="s">
        <v>592</v>
      </c>
      <c r="E12" s="83" t="s">
        <v>583</v>
      </c>
      <c r="F12" s="84">
        <v>6.25691240424444E+16</v>
      </c>
      <c r="G12" s="84">
        <v>5.3163884656139296E+16</v>
      </c>
      <c r="I12" s="82">
        <v>41329</v>
      </c>
      <c r="J12" s="85">
        <v>11507740.942589</v>
      </c>
    </row>
    <row r="13" spans="1:10" x14ac:dyDescent="0.2">
      <c r="A13" s="82">
        <v>41330</v>
      </c>
      <c r="B13" s="83" t="s">
        <v>593</v>
      </c>
      <c r="C13" s="83" t="s">
        <v>594</v>
      </c>
      <c r="D13" s="83" t="s">
        <v>595</v>
      </c>
      <c r="E13" s="83" t="s">
        <v>596</v>
      </c>
      <c r="F13" s="84">
        <v>6.48658260183414E+16</v>
      </c>
      <c r="G13" s="84">
        <v>5.3547233211331104E+16</v>
      </c>
      <c r="I13" s="82">
        <v>41330</v>
      </c>
      <c r="J13" s="85">
        <v>11877067.667943999</v>
      </c>
    </row>
    <row r="14" spans="1:10" x14ac:dyDescent="0.2">
      <c r="A14" s="82">
        <v>41331</v>
      </c>
      <c r="B14" s="83" t="s">
        <v>597</v>
      </c>
      <c r="C14" s="83" t="s">
        <v>598</v>
      </c>
      <c r="D14" s="83" t="s">
        <v>599</v>
      </c>
      <c r="E14" s="83" t="s">
        <v>600</v>
      </c>
      <c r="F14" s="84">
        <v>6.48245464278842E+16</v>
      </c>
      <c r="G14" s="84">
        <v>5.34091281883612E+16</v>
      </c>
      <c r="I14" s="82">
        <v>41331</v>
      </c>
      <c r="J14" s="85">
        <v>11807427.927986</v>
      </c>
    </row>
    <row r="15" spans="1:10" x14ac:dyDescent="0.2">
      <c r="A15" s="82">
        <v>41332</v>
      </c>
      <c r="B15" s="83" t="s">
        <v>601</v>
      </c>
      <c r="C15" s="83" t="s">
        <v>602</v>
      </c>
      <c r="D15" s="83" t="s">
        <v>603</v>
      </c>
      <c r="E15" s="83" t="s">
        <v>604</v>
      </c>
      <c r="F15" s="84">
        <v>6.46892455381156E+16</v>
      </c>
      <c r="G15" s="84">
        <v>5.3757030289426704E+16</v>
      </c>
      <c r="I15" s="82">
        <v>41332</v>
      </c>
      <c r="J15" s="85">
        <v>11788877.472805999</v>
      </c>
    </row>
    <row r="16" spans="1:10" x14ac:dyDescent="0.2">
      <c r="A16" s="82">
        <v>41333</v>
      </c>
      <c r="B16" s="83" t="s">
        <v>605</v>
      </c>
      <c r="C16" s="83" t="s">
        <v>606</v>
      </c>
      <c r="D16" s="83" t="s">
        <v>607</v>
      </c>
      <c r="E16" s="83" t="s">
        <v>608</v>
      </c>
      <c r="F16" s="84">
        <v>6.1611760060185504E+16</v>
      </c>
      <c r="G16" s="84">
        <v>5.36882678402654E+16</v>
      </c>
      <c r="I16" s="82">
        <v>41333</v>
      </c>
      <c r="J16" s="85">
        <v>11825070.716569001</v>
      </c>
    </row>
    <row r="17" spans="1:10" x14ac:dyDescent="0.2">
      <c r="A17" s="82">
        <v>41334</v>
      </c>
      <c r="B17" s="83" t="s">
        <v>609</v>
      </c>
      <c r="C17" s="83" t="s">
        <v>610</v>
      </c>
      <c r="D17" s="83" t="s">
        <v>611</v>
      </c>
      <c r="E17" s="83" t="s">
        <v>608</v>
      </c>
      <c r="F17" s="84">
        <v>6.0926228167855E+16</v>
      </c>
      <c r="G17" s="84">
        <v>5.3882894230899296E+16</v>
      </c>
      <c r="I17" s="82">
        <v>41334</v>
      </c>
      <c r="J17" s="85">
        <v>12693727.898659</v>
      </c>
    </row>
    <row r="18" spans="1:10" x14ac:dyDescent="0.2">
      <c r="A18" s="82">
        <v>41335</v>
      </c>
      <c r="B18" s="83" t="s">
        <v>612</v>
      </c>
      <c r="C18" s="83" t="s">
        <v>613</v>
      </c>
      <c r="D18" s="83" t="s">
        <v>614</v>
      </c>
      <c r="E18" s="83" t="s">
        <v>608</v>
      </c>
      <c r="F18" s="84">
        <v>6.04300106390776E+16</v>
      </c>
      <c r="G18" s="84">
        <v>5.3859101909551104E+16</v>
      </c>
      <c r="I18" s="82">
        <v>41335</v>
      </c>
      <c r="J18" s="85">
        <v>12693655.610365</v>
      </c>
    </row>
    <row r="19" spans="1:10" x14ac:dyDescent="0.2">
      <c r="A19" s="82">
        <v>41336</v>
      </c>
      <c r="B19" s="83" t="s">
        <v>615</v>
      </c>
      <c r="C19" s="83" t="s">
        <v>616</v>
      </c>
      <c r="D19" s="83" t="s">
        <v>617</v>
      </c>
      <c r="E19" s="83" t="s">
        <v>608</v>
      </c>
      <c r="F19" s="84">
        <v>5.95175098228368E+16</v>
      </c>
      <c r="G19" s="84">
        <v>5.3671211774465904E+16</v>
      </c>
      <c r="I19" s="82">
        <v>41336</v>
      </c>
      <c r="J19" s="85">
        <v>12693583.388594</v>
      </c>
    </row>
    <row r="20" spans="1:10" x14ac:dyDescent="0.2">
      <c r="A20" s="82">
        <v>41337</v>
      </c>
      <c r="B20" s="83" t="s">
        <v>618</v>
      </c>
      <c r="C20" s="83" t="s">
        <v>619</v>
      </c>
      <c r="D20" s="83" t="s">
        <v>620</v>
      </c>
      <c r="E20" s="83" t="s">
        <v>621</v>
      </c>
      <c r="F20" s="84">
        <v>5.4301752591667296E+16</v>
      </c>
      <c r="G20" s="84">
        <v>5.31344637714412E+16</v>
      </c>
      <c r="I20" s="82">
        <v>41337</v>
      </c>
      <c r="J20" s="85">
        <v>12307209.983632</v>
      </c>
    </row>
    <row r="21" spans="1:10" x14ac:dyDescent="0.2">
      <c r="A21" s="82">
        <v>41338</v>
      </c>
      <c r="B21" s="83" t="s">
        <v>622</v>
      </c>
      <c r="C21" s="83" t="s">
        <v>623</v>
      </c>
      <c r="D21" s="83" t="s">
        <v>624</v>
      </c>
      <c r="E21" s="83" t="s">
        <v>608</v>
      </c>
      <c r="F21" s="84">
        <v>5.4618758907473504E+16</v>
      </c>
      <c r="G21" s="84">
        <v>5.32317860303428E+16</v>
      </c>
      <c r="I21" s="82">
        <v>41338</v>
      </c>
      <c r="J21" s="85">
        <v>12648744.149360999</v>
      </c>
    </row>
    <row r="22" spans="1:10" x14ac:dyDescent="0.2">
      <c r="A22" s="82">
        <v>41339</v>
      </c>
      <c r="B22" s="83" t="s">
        <v>625</v>
      </c>
      <c r="C22" s="83" t="s">
        <v>626</v>
      </c>
      <c r="D22" s="83" t="s">
        <v>627</v>
      </c>
      <c r="E22" s="83" t="s">
        <v>628</v>
      </c>
      <c r="F22" s="84">
        <v>5.56405884235E+16</v>
      </c>
      <c r="G22" s="84">
        <v>5.3890271983910704E+16</v>
      </c>
      <c r="I22" s="82">
        <v>41339</v>
      </c>
      <c r="J22" s="85">
        <v>12645203.556189001</v>
      </c>
    </row>
    <row r="23" spans="1:10" x14ac:dyDescent="0.2">
      <c r="A23" s="82">
        <v>41340</v>
      </c>
      <c r="B23" s="83" t="s">
        <v>629</v>
      </c>
      <c r="C23" s="83" t="s">
        <v>630</v>
      </c>
      <c r="D23" s="83" t="s">
        <v>631</v>
      </c>
      <c r="E23" s="83" t="s">
        <v>572</v>
      </c>
      <c r="F23" s="84">
        <v>5.44137264701882E+16</v>
      </c>
      <c r="G23" s="84">
        <v>5.3987313720109E+16</v>
      </c>
      <c r="I23" s="82">
        <v>41340</v>
      </c>
      <c r="J23" s="85">
        <v>12818874.238227</v>
      </c>
    </row>
    <row r="24" spans="1:10" x14ac:dyDescent="0.2">
      <c r="A24" s="82">
        <v>41341</v>
      </c>
      <c r="B24" s="83" t="s">
        <v>632</v>
      </c>
      <c r="C24" s="83" t="s">
        <v>633</v>
      </c>
      <c r="D24" s="83" t="s">
        <v>634</v>
      </c>
      <c r="E24" s="83" t="s">
        <v>576</v>
      </c>
      <c r="F24" s="84">
        <v>5.68479848018152E+16</v>
      </c>
      <c r="G24" s="84">
        <v>5.4147535426799696E+16</v>
      </c>
      <c r="I24" s="82">
        <v>41341</v>
      </c>
      <c r="J24" s="85">
        <v>12947436.915340999</v>
      </c>
    </row>
    <row r="25" spans="1:10" x14ac:dyDescent="0.2">
      <c r="A25" s="82">
        <v>41342</v>
      </c>
      <c r="B25" s="83" t="s">
        <v>635</v>
      </c>
      <c r="C25" s="83" t="s">
        <v>636</v>
      </c>
      <c r="D25" s="83" t="s">
        <v>637</v>
      </c>
      <c r="E25" s="83" t="s">
        <v>576</v>
      </c>
      <c r="F25" s="84">
        <v>5.6260103452581104E+16</v>
      </c>
      <c r="G25" s="84">
        <v>5.4114345355187696E+16</v>
      </c>
      <c r="I25" s="82">
        <v>41342</v>
      </c>
      <c r="J25" s="85">
        <v>12947363.407473</v>
      </c>
    </row>
    <row r="26" spans="1:10" x14ac:dyDescent="0.2">
      <c r="A26" s="82">
        <v>41343</v>
      </c>
      <c r="B26" s="83" t="s">
        <v>638</v>
      </c>
      <c r="C26" s="83" t="s">
        <v>639</v>
      </c>
      <c r="D26" s="83" t="s">
        <v>640</v>
      </c>
      <c r="E26" s="83" t="s">
        <v>576</v>
      </c>
      <c r="F26" s="84">
        <v>5.5868323078556304E+16</v>
      </c>
      <c r="G26" s="84">
        <v>5.41039567410108E+16</v>
      </c>
      <c r="I26" s="82">
        <v>41343</v>
      </c>
      <c r="J26" s="85">
        <v>12947292.509801</v>
      </c>
    </row>
    <row r="27" spans="1:10" x14ac:dyDescent="0.2">
      <c r="A27" s="82">
        <v>41344</v>
      </c>
      <c r="B27" s="83" t="s">
        <v>641</v>
      </c>
      <c r="C27" s="83" t="s">
        <v>642</v>
      </c>
      <c r="D27" s="83" t="s">
        <v>643</v>
      </c>
      <c r="E27" s="83" t="s">
        <v>644</v>
      </c>
      <c r="F27" s="84">
        <v>5.6374134095745696E+16</v>
      </c>
      <c r="G27" s="84">
        <v>5.41025738033442E+16</v>
      </c>
      <c r="I27" s="82">
        <v>41344</v>
      </c>
      <c r="J27" s="85">
        <v>12908255.542428</v>
      </c>
    </row>
    <row r="28" spans="1:10" x14ac:dyDescent="0.2">
      <c r="A28" s="82">
        <v>41345</v>
      </c>
      <c r="B28" s="83" t="s">
        <v>645</v>
      </c>
      <c r="C28" s="83" t="s">
        <v>646</v>
      </c>
      <c r="D28" s="83" t="s">
        <v>647</v>
      </c>
      <c r="E28" s="83" t="s">
        <v>648</v>
      </c>
      <c r="F28" s="84">
        <v>5.6748588063779E+16</v>
      </c>
      <c r="G28" s="84">
        <v>5.4327290957175696E+16</v>
      </c>
      <c r="I28" s="82">
        <v>41345</v>
      </c>
      <c r="J28" s="85">
        <v>13380867.270578001</v>
      </c>
    </row>
    <row r="29" spans="1:10" x14ac:dyDescent="0.2">
      <c r="A29" s="82">
        <v>41346</v>
      </c>
      <c r="B29" s="83" t="s">
        <v>649</v>
      </c>
      <c r="C29" s="83" t="s">
        <v>650</v>
      </c>
      <c r="D29" s="83" t="s">
        <v>651</v>
      </c>
      <c r="E29" s="83" t="s">
        <v>644</v>
      </c>
      <c r="F29" s="84">
        <v>5.5650742432639296E+16</v>
      </c>
      <c r="G29" s="84">
        <v>5.4264334813770704E+16</v>
      </c>
      <c r="I29" s="82">
        <v>41346</v>
      </c>
      <c r="J29" s="85">
        <v>13573148.407645</v>
      </c>
    </row>
    <row r="30" spans="1:10" x14ac:dyDescent="0.2">
      <c r="A30" s="82">
        <v>41347</v>
      </c>
      <c r="B30" s="83" t="s">
        <v>652</v>
      </c>
      <c r="C30" s="83" t="s">
        <v>653</v>
      </c>
      <c r="D30" s="83" t="s">
        <v>654</v>
      </c>
      <c r="E30" s="83" t="s">
        <v>608</v>
      </c>
      <c r="F30" s="84">
        <v>5.8948089295198096E+16</v>
      </c>
      <c r="G30" s="84">
        <v>5.4803303482107296E+16</v>
      </c>
      <c r="I30" s="82">
        <v>41347</v>
      </c>
      <c r="J30" s="85">
        <v>13583931.663335999</v>
      </c>
    </row>
    <row r="31" spans="1:10" x14ac:dyDescent="0.2">
      <c r="A31" s="82">
        <v>41348</v>
      </c>
      <c r="B31" s="83" t="s">
        <v>655</v>
      </c>
      <c r="C31" s="83" t="s">
        <v>656</v>
      </c>
      <c r="D31" s="83" t="s">
        <v>657</v>
      </c>
      <c r="E31" s="83" t="s">
        <v>658</v>
      </c>
      <c r="F31" s="84">
        <v>5.53768385127928E+16</v>
      </c>
      <c r="G31" s="84">
        <v>5.47680398995826E+16</v>
      </c>
      <c r="I31" s="82">
        <v>41348</v>
      </c>
      <c r="J31" s="85">
        <v>13411380.371732</v>
      </c>
    </row>
    <row r="32" spans="1:10" x14ac:dyDescent="0.2">
      <c r="A32" s="82">
        <v>41349</v>
      </c>
      <c r="B32" s="83" t="s">
        <v>659</v>
      </c>
      <c r="C32" s="83" t="s">
        <v>660</v>
      </c>
      <c r="D32" s="83" t="s">
        <v>661</v>
      </c>
      <c r="E32" s="83" t="s">
        <v>658</v>
      </c>
      <c r="F32" s="84">
        <v>5.23639667360034E+16</v>
      </c>
      <c r="G32" s="84">
        <v>5.4596198314859696E+16</v>
      </c>
      <c r="I32" s="82">
        <v>41349</v>
      </c>
      <c r="J32" s="85">
        <v>13411302.440926</v>
      </c>
    </row>
    <row r="33" spans="1:10" x14ac:dyDescent="0.2">
      <c r="A33" s="82">
        <v>41350</v>
      </c>
      <c r="B33" s="83" t="s">
        <v>662</v>
      </c>
      <c r="C33" s="83" t="s">
        <v>663</v>
      </c>
      <c r="D33" s="83" t="s">
        <v>664</v>
      </c>
      <c r="E33" s="83" t="s">
        <v>658</v>
      </c>
      <c r="F33" s="84">
        <v>4.95769735345936E+16</v>
      </c>
      <c r="G33" s="84">
        <v>5.44627690883328E+16</v>
      </c>
      <c r="I33" s="82">
        <v>41350</v>
      </c>
      <c r="J33" s="85">
        <v>13411268.660881</v>
      </c>
    </row>
    <row r="34" spans="1:10" x14ac:dyDescent="0.2">
      <c r="A34" s="82">
        <v>41351</v>
      </c>
      <c r="B34" s="83" t="s">
        <v>665</v>
      </c>
      <c r="C34" s="83" t="s">
        <v>666</v>
      </c>
      <c r="D34" s="83" t="s">
        <v>667</v>
      </c>
      <c r="E34" s="83" t="s">
        <v>668</v>
      </c>
      <c r="F34" s="84">
        <v>4.94375129205522E+16</v>
      </c>
      <c r="G34" s="84">
        <v>5.4380430146865696E+16</v>
      </c>
      <c r="I34" s="82">
        <v>41351</v>
      </c>
      <c r="J34" s="85">
        <v>13532206.953085</v>
      </c>
    </row>
    <row r="35" spans="1:10" x14ac:dyDescent="0.2">
      <c r="A35" s="82">
        <v>41352</v>
      </c>
      <c r="B35" s="83" t="s">
        <v>669</v>
      </c>
      <c r="C35" s="83" t="s">
        <v>670</v>
      </c>
      <c r="D35" s="83" t="s">
        <v>671</v>
      </c>
      <c r="E35" s="83" t="s">
        <v>672</v>
      </c>
      <c r="F35" s="84">
        <v>5.03983740398994E+16</v>
      </c>
      <c r="G35" s="84">
        <v>5.4485574110330896E+16</v>
      </c>
      <c r="I35" s="82">
        <v>41352</v>
      </c>
      <c r="J35" s="85">
        <v>13445545.044644</v>
      </c>
    </row>
    <row r="36" spans="1:10" x14ac:dyDescent="0.2">
      <c r="A36" s="82">
        <v>41353</v>
      </c>
      <c r="B36" s="83" t="s">
        <v>673</v>
      </c>
      <c r="C36" s="83" t="s">
        <v>674</v>
      </c>
      <c r="D36" s="83" t="s">
        <v>675</v>
      </c>
      <c r="E36" s="83" t="s">
        <v>676</v>
      </c>
      <c r="F36" s="84">
        <v>5.14358361117508E+16</v>
      </c>
      <c r="G36" s="84">
        <v>5.4586675750350096E+16</v>
      </c>
      <c r="I36" s="82">
        <v>41353</v>
      </c>
      <c r="J36" s="85">
        <v>13768466.005611001</v>
      </c>
    </row>
    <row r="37" spans="1:10" x14ac:dyDescent="0.2">
      <c r="A37" s="82">
        <v>41354</v>
      </c>
      <c r="B37" s="83" t="s">
        <v>677</v>
      </c>
      <c r="C37" s="83" t="s">
        <v>678</v>
      </c>
      <c r="D37" s="83" t="s">
        <v>679</v>
      </c>
      <c r="E37" s="83" t="s">
        <v>672</v>
      </c>
      <c r="F37" s="84">
        <v>5.0753993424922496E+16</v>
      </c>
      <c r="G37" s="84">
        <v>5.47698960000062E+16</v>
      </c>
      <c r="I37" s="82">
        <v>41354</v>
      </c>
      <c r="J37" s="85">
        <v>13687918.735618001</v>
      </c>
    </row>
    <row r="38" spans="1:10" x14ac:dyDescent="0.2">
      <c r="A38" s="82">
        <v>41355</v>
      </c>
      <c r="B38" s="83" t="s">
        <v>680</v>
      </c>
      <c r="C38" s="83" t="s">
        <v>681</v>
      </c>
      <c r="D38" s="83" t="s">
        <v>682</v>
      </c>
      <c r="E38" s="83" t="s">
        <v>683</v>
      </c>
      <c r="F38" s="84">
        <v>4.91445382721362E+16</v>
      </c>
      <c r="G38" s="84">
        <v>5.45751478232674E+16</v>
      </c>
      <c r="I38" s="82">
        <v>41355</v>
      </c>
      <c r="J38" s="85">
        <v>14266394.055640999</v>
      </c>
    </row>
    <row r="39" spans="1:10" x14ac:dyDescent="0.2">
      <c r="A39" s="82">
        <v>41356</v>
      </c>
      <c r="B39" s="83" t="s">
        <v>684</v>
      </c>
      <c r="C39" s="83" t="s">
        <v>685</v>
      </c>
      <c r="D39" s="83" t="s">
        <v>686</v>
      </c>
      <c r="E39" s="83" t="s">
        <v>683</v>
      </c>
      <c r="F39" s="84">
        <v>4.8736045218332896E+16</v>
      </c>
      <c r="G39" s="84">
        <v>5.4499615321587E+16</v>
      </c>
      <c r="I39" s="82">
        <v>41356</v>
      </c>
      <c r="J39" s="85">
        <v>14266313.10158</v>
      </c>
    </row>
    <row r="40" spans="1:10" x14ac:dyDescent="0.2">
      <c r="A40" s="82">
        <v>41357</v>
      </c>
      <c r="B40" s="83" t="s">
        <v>687</v>
      </c>
      <c r="C40" s="83" t="s">
        <v>688</v>
      </c>
      <c r="D40" s="83" t="s">
        <v>689</v>
      </c>
      <c r="E40" s="83" t="s">
        <v>683</v>
      </c>
      <c r="F40" s="84">
        <v>4.64765950559526E+16</v>
      </c>
      <c r="G40" s="84">
        <v>5.4416438687455904E+16</v>
      </c>
      <c r="I40" s="82">
        <v>41357</v>
      </c>
      <c r="J40" s="85">
        <v>14266233.067975</v>
      </c>
    </row>
    <row r="41" spans="1:10" x14ac:dyDescent="0.2">
      <c r="A41" s="82">
        <v>41358</v>
      </c>
      <c r="B41" s="83" t="s">
        <v>690</v>
      </c>
      <c r="C41" s="83" t="s">
        <v>691</v>
      </c>
      <c r="D41" s="83" t="s">
        <v>692</v>
      </c>
      <c r="E41" s="83" t="s">
        <v>683</v>
      </c>
      <c r="F41" s="84">
        <v>4.60573711406946E+16</v>
      </c>
      <c r="G41" s="84">
        <v>5.43790601842204E+16</v>
      </c>
      <c r="I41" s="82">
        <v>41358</v>
      </c>
      <c r="J41" s="85">
        <v>14266154.720101001</v>
      </c>
    </row>
    <row r="42" spans="1:10" x14ac:dyDescent="0.2">
      <c r="A42" s="82">
        <v>41359</v>
      </c>
      <c r="B42" s="83" t="s">
        <v>693</v>
      </c>
      <c r="C42" s="83" t="s">
        <v>694</v>
      </c>
      <c r="D42" s="83" t="s">
        <v>695</v>
      </c>
      <c r="E42" s="83" t="s">
        <v>696</v>
      </c>
      <c r="F42" s="84">
        <v>5.1688471344313904E+16</v>
      </c>
      <c r="G42" s="84">
        <v>5.5196216116960704E+16</v>
      </c>
      <c r="I42" s="82">
        <v>41359</v>
      </c>
      <c r="J42" s="85">
        <v>14837596.592259999</v>
      </c>
    </row>
    <row r="43" spans="1:10" x14ac:dyDescent="0.2">
      <c r="A43" s="82">
        <v>41360</v>
      </c>
      <c r="B43" s="83" t="s">
        <v>697</v>
      </c>
      <c r="C43" s="83" t="s">
        <v>698</v>
      </c>
      <c r="D43" s="83" t="s">
        <v>699</v>
      </c>
      <c r="E43" s="83" t="s">
        <v>700</v>
      </c>
      <c r="F43" s="84">
        <v>5.0880017449421696E+16</v>
      </c>
      <c r="G43" s="84">
        <v>5.53471961566316E+16</v>
      </c>
      <c r="I43" s="82">
        <v>41360</v>
      </c>
      <c r="J43" s="85">
        <v>15055925.666668</v>
      </c>
    </row>
    <row r="44" spans="1:10" x14ac:dyDescent="0.2">
      <c r="A44" s="82">
        <v>41361</v>
      </c>
      <c r="B44" s="83" t="s">
        <v>701</v>
      </c>
      <c r="C44" s="83" t="s">
        <v>702</v>
      </c>
      <c r="D44" s="83" t="s">
        <v>703</v>
      </c>
      <c r="E44" s="83" t="s">
        <v>700</v>
      </c>
      <c r="F44" s="84">
        <v>5.07586501448176E+16</v>
      </c>
      <c r="G44" s="84">
        <v>5.5308526472336496E+16</v>
      </c>
      <c r="I44" s="82">
        <v>41361</v>
      </c>
      <c r="J44" s="85">
        <v>15055850.899847001</v>
      </c>
    </row>
    <row r="45" spans="1:10" x14ac:dyDescent="0.2">
      <c r="A45" s="82">
        <v>41362</v>
      </c>
      <c r="B45" s="83" t="s">
        <v>704</v>
      </c>
      <c r="C45" s="83" t="s">
        <v>705</v>
      </c>
      <c r="D45" s="83" t="s">
        <v>706</v>
      </c>
      <c r="E45" s="83" t="s">
        <v>700</v>
      </c>
      <c r="F45" s="84">
        <v>5.02066758293686E+16</v>
      </c>
      <c r="G45" s="84">
        <v>5.5289223911300704E+16</v>
      </c>
      <c r="I45" s="82">
        <v>41362</v>
      </c>
      <c r="J45" s="85">
        <v>15055776.143082</v>
      </c>
    </row>
    <row r="46" spans="1:10" x14ac:dyDescent="0.2">
      <c r="A46" s="82">
        <v>41363</v>
      </c>
      <c r="B46" s="83" t="s">
        <v>707</v>
      </c>
      <c r="C46" s="83" t="s">
        <v>708</v>
      </c>
      <c r="D46" s="83" t="s">
        <v>709</v>
      </c>
      <c r="E46" s="83" t="s">
        <v>700</v>
      </c>
      <c r="F46" s="84">
        <v>5.03106492464886E+16</v>
      </c>
      <c r="G46" s="84">
        <v>5.5110216930482896E+16</v>
      </c>
      <c r="I46" s="82">
        <v>41363</v>
      </c>
      <c r="J46" s="85">
        <v>15055701.321129</v>
      </c>
    </row>
    <row r="47" spans="1:10" x14ac:dyDescent="0.2">
      <c r="A47" s="82">
        <v>41364</v>
      </c>
      <c r="B47" s="83" t="s">
        <v>710</v>
      </c>
      <c r="C47" s="83" t="s">
        <v>711</v>
      </c>
      <c r="D47" s="83" t="s">
        <v>712</v>
      </c>
      <c r="E47" s="83" t="s">
        <v>700</v>
      </c>
      <c r="F47" s="84">
        <v>4.8825262072587296E+16</v>
      </c>
      <c r="G47" s="84">
        <v>5.50277367512246E+16</v>
      </c>
      <c r="I47" s="82">
        <v>41364</v>
      </c>
      <c r="J47" s="85">
        <v>15055627.041532001</v>
      </c>
    </row>
    <row r="48" spans="1:10" x14ac:dyDescent="0.2">
      <c r="A48" s="82">
        <v>41365</v>
      </c>
      <c r="B48" s="83" t="s">
        <v>713</v>
      </c>
      <c r="C48" s="83" t="s">
        <v>714</v>
      </c>
      <c r="D48" s="83" t="s">
        <v>715</v>
      </c>
      <c r="E48" s="83" t="s">
        <v>716</v>
      </c>
      <c r="F48" s="84">
        <v>4.9511326625196304E+16</v>
      </c>
      <c r="G48" s="84">
        <v>5.5125761999271696E+16</v>
      </c>
      <c r="I48" s="82">
        <v>41365</v>
      </c>
      <c r="J48" s="85">
        <v>15063294.706597</v>
      </c>
    </row>
    <row r="49" spans="1:10" x14ac:dyDescent="0.2">
      <c r="A49" s="82">
        <v>41366</v>
      </c>
      <c r="B49" s="83" t="s">
        <v>717</v>
      </c>
      <c r="C49" s="83" t="s">
        <v>718</v>
      </c>
      <c r="D49" s="83" t="s">
        <v>719</v>
      </c>
      <c r="E49" s="83" t="s">
        <v>716</v>
      </c>
      <c r="F49" s="84">
        <v>4.86402764614426E+16</v>
      </c>
      <c r="G49" s="84">
        <v>5.49697116742948E+16</v>
      </c>
      <c r="I49" s="82">
        <v>41366</v>
      </c>
      <c r="J49" s="85">
        <v>15930284.324935</v>
      </c>
    </row>
    <row r="50" spans="1:10" x14ac:dyDescent="0.2">
      <c r="A50" s="82">
        <v>41367</v>
      </c>
      <c r="B50" s="83" t="s">
        <v>720</v>
      </c>
      <c r="C50" s="83" t="s">
        <v>721</v>
      </c>
      <c r="D50" s="83" t="s">
        <v>722</v>
      </c>
      <c r="E50" s="83" t="s">
        <v>723</v>
      </c>
      <c r="F50" s="84">
        <v>5.51297964413506E+16</v>
      </c>
      <c r="G50" s="84">
        <v>5.5050988369805104E+16</v>
      </c>
      <c r="I50" s="82">
        <v>41367</v>
      </c>
      <c r="J50" s="85">
        <v>16088719.181275999</v>
      </c>
    </row>
    <row r="51" spans="1:10" x14ac:dyDescent="0.2">
      <c r="A51" s="82">
        <v>41368</v>
      </c>
      <c r="B51" s="83" t="s">
        <v>724</v>
      </c>
      <c r="C51" s="83" t="s">
        <v>725</v>
      </c>
      <c r="D51" s="83" t="s">
        <v>726</v>
      </c>
      <c r="E51" s="83" t="s">
        <v>727</v>
      </c>
      <c r="F51" s="84">
        <v>5.42603815894506E+16</v>
      </c>
      <c r="G51" s="84">
        <v>5.50157574398122E+16</v>
      </c>
      <c r="I51" s="82">
        <v>41368</v>
      </c>
      <c r="J51" s="85">
        <v>15866131.611471999</v>
      </c>
    </row>
    <row r="52" spans="1:10" x14ac:dyDescent="0.2">
      <c r="A52" s="82">
        <v>41369</v>
      </c>
      <c r="B52" s="83" t="s">
        <v>728</v>
      </c>
      <c r="C52" s="83" t="s">
        <v>729</v>
      </c>
      <c r="D52" s="83" t="s">
        <v>730</v>
      </c>
      <c r="E52" s="83" t="s">
        <v>731</v>
      </c>
      <c r="F52" s="84">
        <v>5.22076840336622E+16</v>
      </c>
      <c r="G52" s="84">
        <v>5.4942115264221696E+16</v>
      </c>
      <c r="I52" s="82">
        <v>41369</v>
      </c>
      <c r="J52" s="85">
        <v>15477592.535125</v>
      </c>
    </row>
    <row r="53" spans="1:10" x14ac:dyDescent="0.2">
      <c r="A53" s="82">
        <v>41370</v>
      </c>
      <c r="B53" s="83" t="s">
        <v>732</v>
      </c>
      <c r="C53" s="83" t="s">
        <v>733</v>
      </c>
      <c r="D53" s="83" t="s">
        <v>734</v>
      </c>
      <c r="E53" s="83" t="s">
        <v>731</v>
      </c>
      <c r="F53" s="84">
        <v>5.1288995377739696E+16</v>
      </c>
      <c r="G53" s="84">
        <v>5.4741900340827296E+16</v>
      </c>
      <c r="I53" s="82">
        <v>41370</v>
      </c>
      <c r="J53" s="85">
        <v>15477514.431479</v>
      </c>
    </row>
    <row r="54" spans="1:10" x14ac:dyDescent="0.2">
      <c r="A54" s="82">
        <v>41371</v>
      </c>
      <c r="B54" s="83" t="s">
        <v>735</v>
      </c>
      <c r="C54" s="83" t="s">
        <v>736</v>
      </c>
      <c r="D54" s="83" t="s">
        <v>737</v>
      </c>
      <c r="E54" s="83" t="s">
        <v>731</v>
      </c>
      <c r="F54" s="84">
        <v>4.99888965338846E+16</v>
      </c>
      <c r="G54" s="84">
        <v>5.44775358659714E+16</v>
      </c>
      <c r="I54" s="82">
        <v>41371</v>
      </c>
      <c r="J54" s="85">
        <v>15477440.897286</v>
      </c>
    </row>
    <row r="55" spans="1:10" x14ac:dyDescent="0.2">
      <c r="A55" s="82">
        <v>41372</v>
      </c>
      <c r="B55" s="83" t="s">
        <v>738</v>
      </c>
      <c r="C55" s="83" t="s">
        <v>739</v>
      </c>
      <c r="D55" s="83" t="s">
        <v>740</v>
      </c>
      <c r="E55" s="83" t="s">
        <v>731</v>
      </c>
      <c r="F55" s="84">
        <v>5.1072366645686E+16</v>
      </c>
      <c r="G55" s="84">
        <v>5.45232522197396E+16</v>
      </c>
      <c r="I55" s="82">
        <v>41372</v>
      </c>
      <c r="J55" s="85">
        <v>14829879.940707</v>
      </c>
    </row>
    <row r="56" spans="1:10" x14ac:dyDescent="0.2">
      <c r="A56" s="82">
        <v>41373</v>
      </c>
      <c r="B56" s="83" t="s">
        <v>741</v>
      </c>
      <c r="C56" s="83" t="s">
        <v>742</v>
      </c>
      <c r="D56" s="83" t="s">
        <v>743</v>
      </c>
      <c r="E56" s="83" t="s">
        <v>744</v>
      </c>
      <c r="F56" s="84">
        <v>5.1059445123458496E+16</v>
      </c>
      <c r="G56" s="84">
        <v>5.45054632568586E+16</v>
      </c>
      <c r="I56" s="82">
        <v>41373</v>
      </c>
      <c r="J56" s="85">
        <v>14515590.756619999</v>
      </c>
    </row>
    <row r="57" spans="1:10" x14ac:dyDescent="0.2">
      <c r="A57" s="82">
        <v>41374</v>
      </c>
      <c r="B57" s="83" t="s">
        <v>745</v>
      </c>
      <c r="C57" s="83" t="s">
        <v>746</v>
      </c>
      <c r="D57" s="83" t="s">
        <v>747</v>
      </c>
      <c r="E57" s="83" t="s">
        <v>748</v>
      </c>
      <c r="F57" s="84">
        <v>5.1174180266124496E+16</v>
      </c>
      <c r="G57" s="84">
        <v>5.4468517644971904E+16</v>
      </c>
      <c r="I57" s="82">
        <v>41374</v>
      </c>
      <c r="J57" s="85">
        <v>13982918.665252</v>
      </c>
    </row>
    <row r="58" spans="1:10" x14ac:dyDescent="0.2">
      <c r="A58" s="82">
        <v>41375</v>
      </c>
      <c r="B58" s="83" t="s">
        <v>749</v>
      </c>
      <c r="C58" s="83" t="s">
        <v>750</v>
      </c>
      <c r="D58" s="83" t="s">
        <v>751</v>
      </c>
      <c r="E58" s="83" t="s">
        <v>727</v>
      </c>
      <c r="F58" s="84">
        <v>4.9597563027029296E+16</v>
      </c>
      <c r="G58" s="84">
        <v>5.4236735008402704E+16</v>
      </c>
      <c r="I58" s="82">
        <v>41375</v>
      </c>
      <c r="J58" s="85">
        <v>14260891.000268999</v>
      </c>
    </row>
    <row r="59" spans="1:10" x14ac:dyDescent="0.2">
      <c r="A59" s="82">
        <v>41376</v>
      </c>
      <c r="B59" s="83" t="s">
        <v>752</v>
      </c>
      <c r="C59" s="83" t="s">
        <v>753</v>
      </c>
      <c r="D59" s="83" t="s">
        <v>754</v>
      </c>
      <c r="E59" s="83" t="s">
        <v>744</v>
      </c>
      <c r="F59" s="84">
        <v>4.8944606031481504E+16</v>
      </c>
      <c r="G59" s="84">
        <v>5.4104210430448896E+16</v>
      </c>
      <c r="I59" s="82">
        <v>41376</v>
      </c>
      <c r="J59" s="85">
        <v>14344801.633330001</v>
      </c>
    </row>
    <row r="60" spans="1:10" x14ac:dyDescent="0.2">
      <c r="A60" s="82">
        <v>41377</v>
      </c>
      <c r="B60" s="83" t="s">
        <v>755</v>
      </c>
      <c r="C60" s="83" t="s">
        <v>756</v>
      </c>
      <c r="D60" s="83" t="s">
        <v>757</v>
      </c>
      <c r="E60" s="83" t="s">
        <v>744</v>
      </c>
      <c r="F60" s="84">
        <v>4.5688601808296704E+16</v>
      </c>
      <c r="G60" s="84">
        <v>5.4072325138990704E+16</v>
      </c>
      <c r="I60" s="82">
        <v>41377</v>
      </c>
      <c r="J60" s="85">
        <v>14344721.032496</v>
      </c>
    </row>
    <row r="61" spans="1:10" x14ac:dyDescent="0.2">
      <c r="A61" s="82">
        <v>41378</v>
      </c>
      <c r="B61" s="83" t="s">
        <v>758</v>
      </c>
      <c r="C61" s="83" t="s">
        <v>759</v>
      </c>
      <c r="D61" s="83" t="s">
        <v>760</v>
      </c>
      <c r="E61" s="83" t="s">
        <v>744</v>
      </c>
      <c r="F61" s="84">
        <v>4.5617040992293104E+16</v>
      </c>
      <c r="G61" s="84">
        <v>5.38849068113584E+16</v>
      </c>
      <c r="I61" s="82">
        <v>41378</v>
      </c>
      <c r="J61" s="85">
        <v>14344652.262344001</v>
      </c>
    </row>
    <row r="62" spans="1:10" x14ac:dyDescent="0.2">
      <c r="A62" s="82">
        <v>41379</v>
      </c>
      <c r="B62" s="83" t="s">
        <v>761</v>
      </c>
      <c r="C62" s="83" t="s">
        <v>762</v>
      </c>
      <c r="D62" s="83" t="s">
        <v>763</v>
      </c>
      <c r="E62" s="83" t="s">
        <v>727</v>
      </c>
      <c r="F62" s="84">
        <v>4.4579692513507504E+16</v>
      </c>
      <c r="G62" s="84">
        <v>5.35608443648336E+16</v>
      </c>
      <c r="I62" s="82">
        <v>41379</v>
      </c>
      <c r="J62" s="85">
        <v>14087298.752935</v>
      </c>
    </row>
    <row r="63" spans="1:10" x14ac:dyDescent="0.2">
      <c r="A63" s="82">
        <v>41380</v>
      </c>
      <c r="B63" s="83" t="s">
        <v>764</v>
      </c>
      <c r="C63" s="83" t="s">
        <v>765</v>
      </c>
      <c r="D63" s="83" t="s">
        <v>766</v>
      </c>
      <c r="E63" s="83" t="s">
        <v>767</v>
      </c>
      <c r="F63" s="84">
        <v>4.5074653056078304E+16</v>
      </c>
      <c r="G63" s="84">
        <v>5.3360404291262704E+16</v>
      </c>
      <c r="I63" s="82">
        <v>41380</v>
      </c>
      <c r="J63" s="85">
        <v>14253592.932905</v>
      </c>
    </row>
    <row r="64" spans="1:10" x14ac:dyDescent="0.2">
      <c r="A64" s="82">
        <v>41381</v>
      </c>
      <c r="B64" s="83" t="s">
        <v>768</v>
      </c>
      <c r="C64" s="83" t="s">
        <v>769</v>
      </c>
      <c r="D64" s="83" t="s">
        <v>770</v>
      </c>
      <c r="E64" s="83" t="s">
        <v>771</v>
      </c>
      <c r="F64" s="84">
        <v>4.70375388046506E+16</v>
      </c>
      <c r="G64" s="84">
        <v>5.34284215792348E+16</v>
      </c>
      <c r="I64" s="82">
        <v>41381</v>
      </c>
      <c r="J64" s="85">
        <v>13943959.018479001</v>
      </c>
    </row>
    <row r="65" spans="1:10" x14ac:dyDescent="0.2">
      <c r="A65" s="82">
        <v>41382</v>
      </c>
      <c r="B65" s="83" t="s">
        <v>772</v>
      </c>
      <c r="C65" s="83" t="s">
        <v>773</v>
      </c>
      <c r="D65" s="83" t="s">
        <v>774</v>
      </c>
      <c r="E65" s="83" t="s">
        <v>775</v>
      </c>
      <c r="F65" s="84">
        <v>4.71463515433396E+16</v>
      </c>
      <c r="G65" s="84">
        <v>5.36021387227558E+16</v>
      </c>
      <c r="I65" s="82">
        <v>41382</v>
      </c>
      <c r="J65" s="85">
        <v>13802762.017866001</v>
      </c>
    </row>
    <row r="66" spans="1:10" x14ac:dyDescent="0.2">
      <c r="A66" s="82">
        <v>41383</v>
      </c>
      <c r="B66" s="83" t="s">
        <v>776</v>
      </c>
      <c r="C66" s="83" t="s">
        <v>777</v>
      </c>
      <c r="D66" s="83" t="s">
        <v>778</v>
      </c>
      <c r="E66" s="83" t="s">
        <v>779</v>
      </c>
      <c r="F66" s="84">
        <v>4.60055223014854E+16</v>
      </c>
      <c r="G66" s="84">
        <v>5.3615190339792704E+16</v>
      </c>
      <c r="I66" s="82">
        <v>41383</v>
      </c>
      <c r="J66" s="85">
        <v>14482541.360104</v>
      </c>
    </row>
    <row r="67" spans="1:10" x14ac:dyDescent="0.2">
      <c r="A67" s="82">
        <v>41384</v>
      </c>
      <c r="B67" s="83" t="s">
        <v>780</v>
      </c>
      <c r="C67" s="83" t="s">
        <v>781</v>
      </c>
      <c r="D67" s="83" t="s">
        <v>782</v>
      </c>
      <c r="E67" s="83" t="s">
        <v>779</v>
      </c>
      <c r="F67" s="84">
        <v>4.4610132948845904E+16</v>
      </c>
      <c r="G67" s="84">
        <v>5.3463455538415904E+16</v>
      </c>
      <c r="I67" s="82">
        <v>41384</v>
      </c>
      <c r="J67" s="85">
        <v>14482473.823086999</v>
      </c>
    </row>
    <row r="68" spans="1:10" x14ac:dyDescent="0.2">
      <c r="A68" s="82">
        <v>41385</v>
      </c>
      <c r="B68" s="83" t="s">
        <v>783</v>
      </c>
      <c r="C68" s="83" t="s">
        <v>784</v>
      </c>
      <c r="D68" s="83" t="s">
        <v>785</v>
      </c>
      <c r="E68" s="83" t="s">
        <v>779</v>
      </c>
      <c r="F68" s="84">
        <v>4.5603856302414096E+16</v>
      </c>
      <c r="G68" s="84">
        <v>5.32886968483972E+16</v>
      </c>
      <c r="I68" s="82">
        <v>41385</v>
      </c>
      <c r="J68" s="85">
        <v>14482396.981775999</v>
      </c>
    </row>
    <row r="69" spans="1:10" x14ac:dyDescent="0.2">
      <c r="A69" s="82">
        <v>41386</v>
      </c>
      <c r="B69" s="83" t="s">
        <v>786</v>
      </c>
      <c r="C69" s="83" t="s">
        <v>787</v>
      </c>
      <c r="D69" s="83" t="s">
        <v>788</v>
      </c>
      <c r="E69" s="83" t="s">
        <v>789</v>
      </c>
      <c r="F69" s="84">
        <v>4.6405301453854304E+16</v>
      </c>
      <c r="G69" s="84">
        <v>5.33467929088766E+16</v>
      </c>
      <c r="I69" s="82">
        <v>41386</v>
      </c>
      <c r="J69" s="85">
        <v>14974873.609575</v>
      </c>
    </row>
    <row r="70" spans="1:10" x14ac:dyDescent="0.2">
      <c r="A70" s="82">
        <v>41387</v>
      </c>
      <c r="B70" s="83" t="s">
        <v>790</v>
      </c>
      <c r="C70" s="83" t="s">
        <v>791</v>
      </c>
      <c r="D70" s="83" t="s">
        <v>792</v>
      </c>
      <c r="E70" s="83" t="s">
        <v>793</v>
      </c>
      <c r="F70" s="84">
        <v>4.6285729389321904E+16</v>
      </c>
      <c r="G70" s="84">
        <v>5.305488540037E+16</v>
      </c>
      <c r="I70" s="82">
        <v>41387</v>
      </c>
      <c r="J70" s="85">
        <v>14926344.107332001</v>
      </c>
    </row>
    <row r="71" spans="1:10" x14ac:dyDescent="0.2">
      <c r="A71" s="82">
        <v>41388</v>
      </c>
      <c r="B71" s="83" t="s">
        <v>794</v>
      </c>
      <c r="C71" s="83" t="s">
        <v>795</v>
      </c>
      <c r="D71" s="83" t="s">
        <v>796</v>
      </c>
      <c r="E71" s="83" t="s">
        <v>793</v>
      </c>
      <c r="F71" s="84">
        <v>4.63052075101182E+16</v>
      </c>
      <c r="G71" s="84">
        <v>5.2923194975060496E+16</v>
      </c>
      <c r="I71" s="82">
        <v>41388</v>
      </c>
      <c r="J71" s="85">
        <v>15195595.866921</v>
      </c>
    </row>
    <row r="72" spans="1:10" x14ac:dyDescent="0.2">
      <c r="A72" s="82">
        <v>41389</v>
      </c>
      <c r="B72" s="83" t="s">
        <v>797</v>
      </c>
      <c r="C72" s="83" t="s">
        <v>798</v>
      </c>
      <c r="D72" s="83" t="s">
        <v>799</v>
      </c>
      <c r="E72" s="83" t="s">
        <v>800</v>
      </c>
      <c r="F72" s="84">
        <v>4.16537059355386E+16</v>
      </c>
      <c r="G72" s="84">
        <v>5.3059366666473504E+16</v>
      </c>
      <c r="I72" s="82">
        <v>41389</v>
      </c>
      <c r="J72" s="85">
        <v>14600415.792307001</v>
      </c>
    </row>
    <row r="73" spans="1:10" x14ac:dyDescent="0.2">
      <c r="A73" s="82">
        <v>41390</v>
      </c>
      <c r="B73" s="83" t="s">
        <v>801</v>
      </c>
      <c r="C73" s="83" t="s">
        <v>802</v>
      </c>
      <c r="D73" s="83" t="s">
        <v>803</v>
      </c>
      <c r="E73" s="83" t="s">
        <v>804</v>
      </c>
      <c r="F73" s="84">
        <v>3.9454704969932704E+16</v>
      </c>
      <c r="G73" s="84">
        <v>5.2930570949502704E+16</v>
      </c>
      <c r="I73" s="82">
        <v>41390</v>
      </c>
      <c r="J73" s="85">
        <v>14656914.282678001</v>
      </c>
    </row>
    <row r="74" spans="1:10" x14ac:dyDescent="0.2">
      <c r="A74" s="82">
        <v>41391</v>
      </c>
      <c r="B74" s="83" t="s">
        <v>805</v>
      </c>
      <c r="C74" s="83" t="s">
        <v>806</v>
      </c>
      <c r="D74" s="83" t="s">
        <v>807</v>
      </c>
      <c r="E74" s="83" t="s">
        <v>804</v>
      </c>
      <c r="F74" s="84">
        <v>3.9380557539073296E+16</v>
      </c>
      <c r="G74" s="84">
        <v>5.28122957666552E+16</v>
      </c>
      <c r="I74" s="82">
        <v>41391</v>
      </c>
      <c r="J74" s="85">
        <v>14656844.979382999</v>
      </c>
    </row>
    <row r="75" spans="1:10" x14ac:dyDescent="0.2">
      <c r="A75" s="82">
        <v>41392</v>
      </c>
      <c r="B75" s="83" t="s">
        <v>808</v>
      </c>
      <c r="C75" s="83" t="s">
        <v>809</v>
      </c>
      <c r="D75" s="83" t="s">
        <v>810</v>
      </c>
      <c r="E75" s="83" t="s">
        <v>804</v>
      </c>
      <c r="F75" s="84">
        <v>3.9303511977331904E+16</v>
      </c>
      <c r="G75" s="84">
        <v>5.26303502600766E+16</v>
      </c>
      <c r="I75" s="82">
        <v>41392</v>
      </c>
      <c r="J75" s="85">
        <v>14656775.913604001</v>
      </c>
    </row>
    <row r="76" spans="1:10" x14ac:dyDescent="0.2">
      <c r="A76" s="82">
        <v>41393</v>
      </c>
      <c r="B76" s="83" t="s">
        <v>811</v>
      </c>
      <c r="C76" s="83" t="s">
        <v>812</v>
      </c>
      <c r="D76" s="83" t="s">
        <v>813</v>
      </c>
      <c r="E76" s="83" t="s">
        <v>814</v>
      </c>
      <c r="F76" s="84">
        <v>4.0069392404872E+16</v>
      </c>
      <c r="G76" s="84">
        <v>5.2432094688602096E+16</v>
      </c>
      <c r="I76" s="82">
        <v>41393</v>
      </c>
      <c r="J76" s="85">
        <v>14586870.071626</v>
      </c>
    </row>
    <row r="77" spans="1:10" x14ac:dyDescent="0.2">
      <c r="A77" s="82">
        <v>41394</v>
      </c>
      <c r="B77" s="83" t="s">
        <v>815</v>
      </c>
      <c r="C77" s="83" t="s">
        <v>816</v>
      </c>
      <c r="D77" s="83" t="s">
        <v>817</v>
      </c>
      <c r="E77" s="83" t="s">
        <v>818</v>
      </c>
      <c r="F77" s="84">
        <v>4.00996967578728E+16</v>
      </c>
      <c r="G77" s="84">
        <v>5.23835690302976E+16</v>
      </c>
      <c r="I77" s="82">
        <v>41394</v>
      </c>
      <c r="J77" s="85">
        <v>14202846.530882001</v>
      </c>
    </row>
    <row r="78" spans="1:10" x14ac:dyDescent="0.2">
      <c r="A78" s="82">
        <v>41395</v>
      </c>
      <c r="B78" s="83" t="s">
        <v>819</v>
      </c>
      <c r="C78" s="83" t="s">
        <v>820</v>
      </c>
      <c r="D78" s="83" t="s">
        <v>821</v>
      </c>
      <c r="E78" s="83" t="s">
        <v>818</v>
      </c>
      <c r="F78" s="84">
        <v>3.9370332799143E+16</v>
      </c>
      <c r="G78" s="84">
        <v>5.24736270550436E+16</v>
      </c>
      <c r="I78" s="82">
        <v>41395</v>
      </c>
      <c r="J78" s="85">
        <v>14202664.583943</v>
      </c>
    </row>
    <row r="79" spans="1:10" x14ac:dyDescent="0.2">
      <c r="A79" s="82">
        <v>41396</v>
      </c>
      <c r="B79" s="83" t="s">
        <v>822</v>
      </c>
      <c r="C79" s="83" t="s">
        <v>823</v>
      </c>
      <c r="D79" s="83" t="s">
        <v>824</v>
      </c>
      <c r="E79" s="83" t="s">
        <v>804</v>
      </c>
      <c r="F79" s="84">
        <v>3.90672813702854E+16</v>
      </c>
      <c r="G79" s="84">
        <v>5.20994875983988E+16</v>
      </c>
      <c r="I79" s="82">
        <v>41396</v>
      </c>
      <c r="J79" s="85">
        <v>14090923.774987999</v>
      </c>
    </row>
    <row r="80" spans="1:10" x14ac:dyDescent="0.2">
      <c r="A80" s="82">
        <v>41397</v>
      </c>
      <c r="B80" s="83" t="s">
        <v>825</v>
      </c>
      <c r="C80" s="83" t="s">
        <v>826</v>
      </c>
      <c r="D80" s="83" t="s">
        <v>827</v>
      </c>
      <c r="E80" s="83" t="s">
        <v>828</v>
      </c>
      <c r="F80" s="84">
        <v>3.7582950542102096E+16</v>
      </c>
      <c r="G80" s="84">
        <v>5.20423195524388E+16</v>
      </c>
      <c r="I80" s="82">
        <v>41397</v>
      </c>
      <c r="J80" s="85">
        <v>13960129.031793</v>
      </c>
    </row>
    <row r="81" spans="1:10" x14ac:dyDescent="0.2">
      <c r="A81" s="82">
        <v>41398</v>
      </c>
      <c r="B81" s="83" t="s">
        <v>829</v>
      </c>
      <c r="C81" s="83" t="s">
        <v>830</v>
      </c>
      <c r="D81" s="83" t="s">
        <v>831</v>
      </c>
      <c r="E81" s="83" t="s">
        <v>828</v>
      </c>
      <c r="F81" s="84">
        <v>3.71498062846982E+16</v>
      </c>
      <c r="G81" s="84">
        <v>5.2274896493108096E+16</v>
      </c>
      <c r="I81" s="82">
        <v>41398</v>
      </c>
      <c r="J81" s="85">
        <v>13960079.954616001</v>
      </c>
    </row>
    <row r="82" spans="1:10" x14ac:dyDescent="0.2">
      <c r="A82" s="82">
        <v>41399</v>
      </c>
      <c r="B82" s="83" t="s">
        <v>832</v>
      </c>
      <c r="C82" s="83" t="s">
        <v>833</v>
      </c>
      <c r="D82" s="83" t="s">
        <v>834</v>
      </c>
      <c r="E82" s="83" t="s">
        <v>828</v>
      </c>
      <c r="F82" s="84">
        <v>3.7186762880245104E+16</v>
      </c>
      <c r="G82" s="84">
        <v>5.2064729297058096E+16</v>
      </c>
      <c r="I82" s="82">
        <v>41399</v>
      </c>
      <c r="J82" s="85">
        <v>13960012.779913001</v>
      </c>
    </row>
    <row r="83" spans="1:10" x14ac:dyDescent="0.2">
      <c r="A83" s="82">
        <v>41400</v>
      </c>
      <c r="B83" s="83" t="s">
        <v>835</v>
      </c>
      <c r="C83" s="83" t="s">
        <v>836</v>
      </c>
      <c r="D83" s="83" t="s">
        <v>837</v>
      </c>
      <c r="E83" s="83" t="s">
        <v>828</v>
      </c>
      <c r="F83" s="84">
        <v>3.8533445060731904E+16</v>
      </c>
      <c r="G83" s="84">
        <v>5.21302380452766E+16</v>
      </c>
      <c r="I83" s="82">
        <v>41400</v>
      </c>
      <c r="J83" s="85">
        <v>13979568.193118</v>
      </c>
    </row>
    <row r="84" spans="1:10" x14ac:dyDescent="0.2">
      <c r="A84" s="82">
        <v>41401</v>
      </c>
      <c r="B84" s="83" t="s">
        <v>838</v>
      </c>
      <c r="C84" s="83" t="s">
        <v>839</v>
      </c>
      <c r="D84" s="83" t="s">
        <v>840</v>
      </c>
      <c r="E84" s="83" t="s">
        <v>841</v>
      </c>
      <c r="F84" s="84">
        <v>3.7478458134694496E+16</v>
      </c>
      <c r="G84" s="84">
        <v>5.13256938748478E+16</v>
      </c>
      <c r="I84" s="82">
        <v>41401</v>
      </c>
      <c r="J84" s="85">
        <v>14867558.393844999</v>
      </c>
    </row>
    <row r="85" spans="1:10" x14ac:dyDescent="0.2">
      <c r="A85" s="82">
        <v>41402</v>
      </c>
      <c r="B85" s="83" t="s">
        <v>842</v>
      </c>
      <c r="C85" s="83" t="s">
        <v>843</v>
      </c>
      <c r="D85" s="83" t="s">
        <v>844</v>
      </c>
      <c r="E85" s="83" t="s">
        <v>845</v>
      </c>
      <c r="F85" s="84">
        <v>3.63825089338982E+16</v>
      </c>
      <c r="G85" s="84">
        <v>5.15327529428184E+16</v>
      </c>
      <c r="I85" s="82">
        <v>41402</v>
      </c>
      <c r="J85" s="85">
        <v>14802979.149177</v>
      </c>
    </row>
    <row r="86" spans="1:10" x14ac:dyDescent="0.2">
      <c r="A86" s="82">
        <v>41403</v>
      </c>
      <c r="B86" s="83" t="s">
        <v>846</v>
      </c>
      <c r="C86" s="83" t="s">
        <v>847</v>
      </c>
      <c r="D86" s="83" t="s">
        <v>848</v>
      </c>
      <c r="E86" s="83" t="s">
        <v>849</v>
      </c>
      <c r="F86" s="84">
        <v>3.48594314098229E+16</v>
      </c>
      <c r="G86" s="84">
        <v>5.12134888103046E+16</v>
      </c>
      <c r="I86" s="82">
        <v>41403</v>
      </c>
      <c r="J86" s="85">
        <v>15076314.378163001</v>
      </c>
    </row>
    <row r="87" spans="1:10" x14ac:dyDescent="0.2">
      <c r="A87" s="82">
        <v>41404</v>
      </c>
      <c r="B87" s="83" t="s">
        <v>850</v>
      </c>
      <c r="C87" s="83" t="s">
        <v>851</v>
      </c>
      <c r="D87" s="83" t="s">
        <v>852</v>
      </c>
      <c r="E87" s="83" t="s">
        <v>853</v>
      </c>
      <c r="F87" s="84">
        <v>3.41469580015436E+16</v>
      </c>
      <c r="G87" s="84">
        <v>5.11381590726214E+16</v>
      </c>
      <c r="I87" s="82">
        <v>41404</v>
      </c>
      <c r="J87" s="85">
        <v>14743437.055465</v>
      </c>
    </row>
    <row r="88" spans="1:10" x14ac:dyDescent="0.2">
      <c r="A88" s="82">
        <v>41405</v>
      </c>
      <c r="B88" s="83" t="s">
        <v>854</v>
      </c>
      <c r="C88" s="83" t="s">
        <v>855</v>
      </c>
      <c r="D88" s="83" t="s">
        <v>856</v>
      </c>
      <c r="E88" s="83" t="s">
        <v>853</v>
      </c>
      <c r="F88" s="84">
        <v>3.50234274564513E+16</v>
      </c>
      <c r="G88" s="84">
        <v>5.11373345553376E+16</v>
      </c>
      <c r="I88" s="82">
        <v>41405</v>
      </c>
      <c r="J88" s="85">
        <v>14743372.547697</v>
      </c>
    </row>
    <row r="89" spans="1:10" x14ac:dyDescent="0.2">
      <c r="A89" s="82">
        <v>41406</v>
      </c>
      <c r="B89" s="83" t="s">
        <v>857</v>
      </c>
      <c r="C89" s="83" t="s">
        <v>858</v>
      </c>
      <c r="D89" s="83" t="s">
        <v>859</v>
      </c>
      <c r="E89" s="83" t="s">
        <v>853</v>
      </c>
      <c r="F89" s="84">
        <v>3.55223211450452E+16</v>
      </c>
      <c r="G89" s="84">
        <v>5.0457273661868896E+16</v>
      </c>
      <c r="I89" s="82">
        <v>41406</v>
      </c>
      <c r="J89" s="85">
        <v>14743302.672881</v>
      </c>
    </row>
    <row r="90" spans="1:10" x14ac:dyDescent="0.2">
      <c r="A90" s="82">
        <v>41407</v>
      </c>
      <c r="B90" s="83" t="s">
        <v>860</v>
      </c>
      <c r="C90" s="83" t="s">
        <v>861</v>
      </c>
      <c r="D90" s="83" t="s">
        <v>862</v>
      </c>
      <c r="E90" s="83" t="s">
        <v>853</v>
      </c>
      <c r="F90" s="84">
        <v>3.54191234568486E+16</v>
      </c>
      <c r="G90" s="84">
        <v>5.04653746189334E+16</v>
      </c>
      <c r="I90" s="82">
        <v>41407</v>
      </c>
      <c r="J90" s="85">
        <v>14743222.798386</v>
      </c>
    </row>
    <row r="91" spans="1:10" x14ac:dyDescent="0.2">
      <c r="A91" s="82">
        <v>41408</v>
      </c>
      <c r="B91" s="83" t="s">
        <v>863</v>
      </c>
      <c r="C91" s="83" t="s">
        <v>864</v>
      </c>
      <c r="D91" s="83" t="s">
        <v>865</v>
      </c>
      <c r="E91" s="83" t="s">
        <v>818</v>
      </c>
      <c r="F91" s="84">
        <v>3.51521179649756E+16</v>
      </c>
      <c r="G91" s="84">
        <v>5.0450610479520304E+16</v>
      </c>
      <c r="I91" s="82">
        <v>41408</v>
      </c>
      <c r="J91" s="85">
        <v>14772377.342962001</v>
      </c>
    </row>
    <row r="92" spans="1:10" x14ac:dyDescent="0.2">
      <c r="A92" s="82">
        <v>41409</v>
      </c>
      <c r="B92" s="83" t="s">
        <v>866</v>
      </c>
      <c r="C92" s="83" t="s">
        <v>867</v>
      </c>
      <c r="D92" s="83" t="s">
        <v>868</v>
      </c>
      <c r="E92" s="83" t="s">
        <v>869</v>
      </c>
      <c r="F92" s="84">
        <v>3.6442237884459504E+16</v>
      </c>
      <c r="G92" s="84">
        <v>5.05929190790674E+16</v>
      </c>
      <c r="I92" s="82">
        <v>41409</v>
      </c>
      <c r="J92" s="85">
        <v>14804185.533625999</v>
      </c>
    </row>
    <row r="93" spans="1:10" x14ac:dyDescent="0.2">
      <c r="A93" s="82">
        <v>41410</v>
      </c>
      <c r="B93" s="83" t="s">
        <v>870</v>
      </c>
      <c r="C93" s="83" t="s">
        <v>871</v>
      </c>
      <c r="D93" s="83" t="s">
        <v>872</v>
      </c>
      <c r="E93" s="83" t="s">
        <v>873</v>
      </c>
      <c r="F93" s="84">
        <v>3.6850809041315904E+16</v>
      </c>
      <c r="G93" s="84">
        <v>5.0626645113317904E+16</v>
      </c>
      <c r="I93" s="82">
        <v>41410</v>
      </c>
      <c r="J93" s="85">
        <v>14325384.516697999</v>
      </c>
    </row>
    <row r="94" spans="1:10" x14ac:dyDescent="0.2">
      <c r="A94" s="82">
        <v>41411</v>
      </c>
      <c r="B94" s="83" t="s">
        <v>874</v>
      </c>
      <c r="C94" s="83" t="s">
        <v>875</v>
      </c>
      <c r="D94" s="83" t="s">
        <v>876</v>
      </c>
      <c r="E94" s="83" t="s">
        <v>767</v>
      </c>
      <c r="F94" s="84">
        <v>3.57995433476361E+16</v>
      </c>
      <c r="G94" s="84">
        <v>5.07209015087626E+16</v>
      </c>
      <c r="I94" s="82">
        <v>41411</v>
      </c>
      <c r="J94" s="85">
        <v>14548874.926565999</v>
      </c>
    </row>
    <row r="95" spans="1:10" x14ac:dyDescent="0.2">
      <c r="A95" s="82">
        <v>41412</v>
      </c>
      <c r="B95" s="83" t="s">
        <v>877</v>
      </c>
      <c r="C95" s="83" t="s">
        <v>878</v>
      </c>
      <c r="D95" s="83" t="s">
        <v>879</v>
      </c>
      <c r="E95" s="83" t="s">
        <v>767</v>
      </c>
      <c r="F95" s="84">
        <v>3.44376786261997E+16</v>
      </c>
      <c r="G95" s="84">
        <v>5.04850026065242E+16</v>
      </c>
      <c r="I95" s="82">
        <v>41412</v>
      </c>
      <c r="J95" s="85">
        <v>14548808.577364</v>
      </c>
    </row>
    <row r="96" spans="1:10" x14ac:dyDescent="0.2">
      <c r="A96" s="82">
        <v>41413</v>
      </c>
      <c r="B96" s="83" t="s">
        <v>880</v>
      </c>
      <c r="C96" s="83" t="s">
        <v>881</v>
      </c>
      <c r="D96" s="83" t="s">
        <v>882</v>
      </c>
      <c r="E96" s="83" t="s">
        <v>767</v>
      </c>
      <c r="F96" s="84">
        <v>3.40409922625062E+16</v>
      </c>
      <c r="G96" s="84">
        <v>5.03698211856742E+16</v>
      </c>
      <c r="I96" s="82">
        <v>41413</v>
      </c>
      <c r="J96" s="85">
        <v>14548741.383548999</v>
      </c>
    </row>
    <row r="97" spans="1:10" x14ac:dyDescent="0.2">
      <c r="A97" s="82">
        <v>41414</v>
      </c>
      <c r="B97" s="83" t="s">
        <v>883</v>
      </c>
      <c r="C97" s="83" t="s">
        <v>884</v>
      </c>
      <c r="D97" s="83" t="s">
        <v>885</v>
      </c>
      <c r="E97" s="83" t="s">
        <v>886</v>
      </c>
      <c r="F97" s="84">
        <v>3.41995966842527E+16</v>
      </c>
      <c r="G97" s="84">
        <v>5.0335801073648304E+16</v>
      </c>
      <c r="I97" s="82">
        <v>41414</v>
      </c>
      <c r="J97" s="85">
        <v>14726184.767663</v>
      </c>
    </row>
    <row r="98" spans="1:10" x14ac:dyDescent="0.2">
      <c r="A98" s="82">
        <v>41415</v>
      </c>
      <c r="B98" s="83" t="s">
        <v>887</v>
      </c>
      <c r="C98" s="83" t="s">
        <v>888</v>
      </c>
      <c r="D98" s="83" t="s">
        <v>889</v>
      </c>
      <c r="E98" s="83" t="s">
        <v>890</v>
      </c>
      <c r="F98" s="84">
        <v>3.38906573651633E+16</v>
      </c>
      <c r="G98" s="84">
        <v>5.02642201576106E+16</v>
      </c>
      <c r="I98" s="82">
        <v>41415</v>
      </c>
      <c r="J98" s="85">
        <v>14681815.388457</v>
      </c>
    </row>
    <row r="99" spans="1:10" x14ac:dyDescent="0.2">
      <c r="A99" s="82">
        <v>41416</v>
      </c>
      <c r="B99" s="83" t="s">
        <v>891</v>
      </c>
      <c r="C99" s="83" t="s">
        <v>892</v>
      </c>
      <c r="D99" s="83" t="s">
        <v>893</v>
      </c>
      <c r="E99" s="83" t="s">
        <v>873</v>
      </c>
      <c r="F99" s="84">
        <v>3.31998356302909E+16</v>
      </c>
      <c r="G99" s="84">
        <v>5.01645245765602E+16</v>
      </c>
      <c r="I99" s="82">
        <v>41416</v>
      </c>
      <c r="J99" s="85">
        <v>14314857.854955999</v>
      </c>
    </row>
    <row r="100" spans="1:10" x14ac:dyDescent="0.2">
      <c r="A100" s="82">
        <v>41417</v>
      </c>
      <c r="B100" s="83" t="s">
        <v>894</v>
      </c>
      <c r="C100" s="83" t="s">
        <v>895</v>
      </c>
      <c r="D100" s="83" t="s">
        <v>896</v>
      </c>
      <c r="E100" s="83" t="s">
        <v>873</v>
      </c>
      <c r="F100" s="84">
        <v>3.32943263240446E+16</v>
      </c>
      <c r="G100" s="84">
        <v>5.01026184947426E+16</v>
      </c>
      <c r="I100" s="82">
        <v>41417</v>
      </c>
      <c r="J100" s="85">
        <v>14281646.739863999</v>
      </c>
    </row>
    <row r="101" spans="1:10" x14ac:dyDescent="0.2">
      <c r="A101" s="82">
        <v>41418</v>
      </c>
      <c r="B101" s="83" t="s">
        <v>897</v>
      </c>
      <c r="C101" s="83" t="s">
        <v>898</v>
      </c>
      <c r="D101" s="83" t="s">
        <v>899</v>
      </c>
      <c r="E101" s="83" t="s">
        <v>900</v>
      </c>
      <c r="F101" s="84">
        <v>3.20536302393723E+16</v>
      </c>
      <c r="G101" s="84">
        <v>4.9821480170284896E+16</v>
      </c>
      <c r="I101" s="82">
        <v>41418</v>
      </c>
      <c r="J101" s="85">
        <v>14308108.003714001</v>
      </c>
    </row>
    <row r="102" spans="1:10" x14ac:dyDescent="0.2">
      <c r="A102" s="82">
        <v>41419</v>
      </c>
      <c r="B102" s="83" t="s">
        <v>901</v>
      </c>
      <c r="C102" s="83" t="s">
        <v>902</v>
      </c>
      <c r="D102" s="83" t="s">
        <v>903</v>
      </c>
      <c r="E102" s="83" t="s">
        <v>900</v>
      </c>
      <c r="F102" s="84">
        <v>3.07228788846254E+16</v>
      </c>
      <c r="G102" s="84">
        <v>4.97783429429552E+16</v>
      </c>
      <c r="I102" s="82">
        <v>41419</v>
      </c>
      <c r="J102" s="85">
        <v>14308051.537808999</v>
      </c>
    </row>
    <row r="103" spans="1:10" x14ac:dyDescent="0.2">
      <c r="A103" s="82">
        <v>41420</v>
      </c>
      <c r="B103" s="83" t="s">
        <v>904</v>
      </c>
      <c r="C103" s="83" t="s">
        <v>905</v>
      </c>
      <c r="D103" s="83" t="s">
        <v>906</v>
      </c>
      <c r="E103" s="83" t="s">
        <v>900</v>
      </c>
      <c r="F103" s="84">
        <v>3.09936444731917E+16</v>
      </c>
      <c r="G103" s="84">
        <v>4.9629759113663104E+16</v>
      </c>
      <c r="I103" s="82">
        <v>41420</v>
      </c>
      <c r="J103" s="85">
        <v>14307992.521837</v>
      </c>
    </row>
    <row r="104" spans="1:10" x14ac:dyDescent="0.2">
      <c r="A104" s="82">
        <v>41421</v>
      </c>
      <c r="B104" s="83" t="s">
        <v>907</v>
      </c>
      <c r="C104" s="83" t="s">
        <v>908</v>
      </c>
      <c r="D104" s="83" t="s">
        <v>909</v>
      </c>
      <c r="E104" s="83" t="s">
        <v>900</v>
      </c>
      <c r="F104" s="84">
        <v>3.15029260512906E+16</v>
      </c>
      <c r="G104" s="84">
        <v>4.9576814058340304E+16</v>
      </c>
      <c r="I104" s="82">
        <v>41421</v>
      </c>
      <c r="J104" s="85">
        <v>14389114.404255999</v>
      </c>
    </row>
    <row r="105" spans="1:10" x14ac:dyDescent="0.2">
      <c r="A105" s="82">
        <v>41422</v>
      </c>
      <c r="B105" s="83" t="s">
        <v>910</v>
      </c>
      <c r="C105" s="83" t="s">
        <v>911</v>
      </c>
      <c r="D105" s="83" t="s">
        <v>912</v>
      </c>
      <c r="E105" s="83" t="s">
        <v>890</v>
      </c>
      <c r="F105" s="84">
        <v>2.91328448930536E+16</v>
      </c>
      <c r="G105" s="84">
        <v>4.9178345747612704E+16</v>
      </c>
      <c r="I105" s="82">
        <v>41422</v>
      </c>
      <c r="J105" s="85">
        <v>14653376.5151</v>
      </c>
    </row>
    <row r="106" spans="1:10" x14ac:dyDescent="0.2">
      <c r="A106" s="82">
        <v>41423</v>
      </c>
      <c r="B106" s="83" t="s">
        <v>913</v>
      </c>
      <c r="C106" s="83" t="s">
        <v>914</v>
      </c>
      <c r="D106" s="83" t="s">
        <v>915</v>
      </c>
      <c r="E106" s="83" t="s">
        <v>916</v>
      </c>
      <c r="F106" s="84">
        <v>2.76733446534065E+16</v>
      </c>
      <c r="G106" s="84">
        <v>4.8854904857896704E+16</v>
      </c>
      <c r="I106" s="82">
        <v>41423</v>
      </c>
      <c r="J106" s="85">
        <v>15082135.652721001</v>
      </c>
    </row>
    <row r="107" spans="1:10" x14ac:dyDescent="0.2">
      <c r="A107" s="82">
        <v>41424</v>
      </c>
      <c r="B107" s="83" t="s">
        <v>917</v>
      </c>
      <c r="C107" s="83" t="s">
        <v>918</v>
      </c>
      <c r="D107" s="83" t="s">
        <v>919</v>
      </c>
      <c r="E107" s="83" t="s">
        <v>920</v>
      </c>
      <c r="F107" s="84">
        <v>2.67128803399243E+16</v>
      </c>
      <c r="G107" s="84">
        <v>4.8626360207339296E+16</v>
      </c>
      <c r="I107" s="82">
        <v>41424</v>
      </c>
      <c r="J107" s="85">
        <v>15341566.820857</v>
      </c>
    </row>
    <row r="108" spans="1:10" x14ac:dyDescent="0.2">
      <c r="A108" s="82">
        <v>41425</v>
      </c>
      <c r="B108" s="83" t="s">
        <v>921</v>
      </c>
      <c r="C108" s="83" t="s">
        <v>922</v>
      </c>
      <c r="D108" s="83" t="s">
        <v>923</v>
      </c>
      <c r="E108" s="83" t="s">
        <v>924</v>
      </c>
      <c r="F108" s="84">
        <v>2.49330432853638E+16</v>
      </c>
      <c r="G108" s="84">
        <v>4.82624422072226E+16</v>
      </c>
      <c r="I108" s="82">
        <v>41425</v>
      </c>
      <c r="J108" s="85">
        <v>15340353.79628</v>
      </c>
    </row>
    <row r="109" spans="1:10" x14ac:dyDescent="0.2">
      <c r="A109" s="82">
        <v>41426</v>
      </c>
      <c r="B109" s="83" t="s">
        <v>925</v>
      </c>
      <c r="C109" s="83" t="s">
        <v>926</v>
      </c>
      <c r="D109" s="83" t="s">
        <v>927</v>
      </c>
      <c r="E109" s="83" t="s">
        <v>924</v>
      </c>
      <c r="F109" s="84">
        <v>2.58883291924441E+16</v>
      </c>
      <c r="G109" s="84">
        <v>4.8096844501591E+16</v>
      </c>
      <c r="I109" s="82">
        <v>41426</v>
      </c>
      <c r="J109" s="85">
        <v>15340279.868992999</v>
      </c>
    </row>
    <row r="110" spans="1:10" x14ac:dyDescent="0.2">
      <c r="A110" s="82">
        <v>41427</v>
      </c>
      <c r="B110" s="83" t="s">
        <v>928</v>
      </c>
      <c r="C110" s="83" t="s">
        <v>929</v>
      </c>
      <c r="D110" s="83" t="s">
        <v>930</v>
      </c>
      <c r="E110" s="83" t="s">
        <v>924</v>
      </c>
      <c r="F110" s="84">
        <v>2.58315878232004E+16</v>
      </c>
      <c r="G110" s="84">
        <v>4.79660850370442E+16</v>
      </c>
      <c r="I110" s="82">
        <v>41427</v>
      </c>
      <c r="J110" s="85">
        <v>15340207.043718999</v>
      </c>
    </row>
    <row r="111" spans="1:10" x14ac:dyDescent="0.2">
      <c r="A111" s="82">
        <v>41428</v>
      </c>
      <c r="B111" s="83" t="s">
        <v>931</v>
      </c>
      <c r="C111" s="83" t="s">
        <v>932</v>
      </c>
      <c r="D111" s="83" t="s">
        <v>933</v>
      </c>
      <c r="E111" s="83" t="s">
        <v>924</v>
      </c>
      <c r="F111" s="84">
        <v>2.59614518411943E+16</v>
      </c>
      <c r="G111" s="84">
        <v>4.7802631597192E+16</v>
      </c>
      <c r="I111" s="82">
        <v>41428</v>
      </c>
      <c r="J111" s="85">
        <v>15340143.955452001</v>
      </c>
    </row>
    <row r="112" spans="1:10" x14ac:dyDescent="0.2">
      <c r="A112" s="82">
        <v>41429</v>
      </c>
      <c r="B112" s="83" t="s">
        <v>934</v>
      </c>
      <c r="C112" s="83" t="s">
        <v>935</v>
      </c>
      <c r="D112" s="83" t="s">
        <v>936</v>
      </c>
      <c r="E112" s="83" t="s">
        <v>924</v>
      </c>
      <c r="F112" s="84">
        <v>2.49987164413782E+16</v>
      </c>
      <c r="G112" s="84">
        <v>4.7289263668226704E+16</v>
      </c>
      <c r="I112" s="82">
        <v>41429</v>
      </c>
      <c r="J112" s="85">
        <v>14983317.80848</v>
      </c>
    </row>
    <row r="113" spans="1:10" x14ac:dyDescent="0.2">
      <c r="A113" s="82">
        <v>41430</v>
      </c>
      <c r="B113" s="83" t="s">
        <v>937</v>
      </c>
      <c r="C113" s="83" t="s">
        <v>938</v>
      </c>
      <c r="D113" s="83" t="s">
        <v>939</v>
      </c>
      <c r="E113" s="83" t="s">
        <v>940</v>
      </c>
      <c r="F113" s="84">
        <v>2.22980857084962E+16</v>
      </c>
      <c r="G113" s="84">
        <v>4.7065158647294896E+16</v>
      </c>
      <c r="I113" s="82">
        <v>41430</v>
      </c>
      <c r="J113" s="85">
        <v>15222300.654556001</v>
      </c>
    </row>
    <row r="114" spans="1:10" x14ac:dyDescent="0.2">
      <c r="A114" s="82">
        <v>41431</v>
      </c>
      <c r="B114" s="83" t="s">
        <v>941</v>
      </c>
      <c r="C114" s="83" t="s">
        <v>942</v>
      </c>
      <c r="D114" s="83" t="s">
        <v>943</v>
      </c>
      <c r="E114" s="83" t="s">
        <v>944</v>
      </c>
      <c r="F114" s="84">
        <v>2.23143405267087E+16</v>
      </c>
      <c r="G114" s="84">
        <v>4.6822274608929696E+16</v>
      </c>
      <c r="I114" s="82">
        <v>41431</v>
      </c>
      <c r="J114" s="85">
        <v>15448135.950906999</v>
      </c>
    </row>
    <row r="115" spans="1:10" x14ac:dyDescent="0.2">
      <c r="A115" s="82">
        <v>41432</v>
      </c>
      <c r="B115" s="83" t="s">
        <v>945</v>
      </c>
      <c r="C115" s="83" t="s">
        <v>946</v>
      </c>
      <c r="D115" s="83" t="s">
        <v>947</v>
      </c>
      <c r="E115" s="83" t="s">
        <v>948</v>
      </c>
      <c r="F115" s="84">
        <v>2.09964930732953E+16</v>
      </c>
      <c r="G115" s="84">
        <v>4.6548214216135296E+16</v>
      </c>
      <c r="I115" s="82">
        <v>41432</v>
      </c>
      <c r="J115" s="85">
        <v>15451762.214985</v>
      </c>
    </row>
    <row r="116" spans="1:10" x14ac:dyDescent="0.2">
      <c r="A116" s="82">
        <v>41433</v>
      </c>
      <c r="B116" s="83" t="s">
        <v>949</v>
      </c>
      <c r="C116" s="83" t="s">
        <v>950</v>
      </c>
      <c r="D116" s="83" t="s">
        <v>951</v>
      </c>
      <c r="E116" s="83" t="s">
        <v>948</v>
      </c>
      <c r="F116" s="84">
        <v>2.19061953678938E+16</v>
      </c>
      <c r="G116" s="84">
        <v>4.6218661028468E+16</v>
      </c>
      <c r="I116" s="82">
        <v>41433</v>
      </c>
      <c r="J116" s="85">
        <v>15451719.652092</v>
      </c>
    </row>
    <row r="117" spans="1:10" x14ac:dyDescent="0.2">
      <c r="A117" s="82">
        <v>41434</v>
      </c>
      <c r="B117" s="83" t="s">
        <v>952</v>
      </c>
      <c r="C117" s="83" t="s">
        <v>953</v>
      </c>
      <c r="D117" s="83" t="s">
        <v>954</v>
      </c>
      <c r="E117" s="83" t="s">
        <v>948</v>
      </c>
      <c r="F117" s="84">
        <v>2.14040133444952E+16</v>
      </c>
      <c r="G117" s="84">
        <v>4.62578502160058E+16</v>
      </c>
      <c r="I117" s="82">
        <v>41434</v>
      </c>
      <c r="J117" s="85">
        <v>15451676.037647</v>
      </c>
    </row>
    <row r="118" spans="1:10" x14ac:dyDescent="0.2">
      <c r="A118" s="82">
        <v>41435</v>
      </c>
      <c r="B118" s="83" t="s">
        <v>955</v>
      </c>
      <c r="C118" s="83" t="s">
        <v>956</v>
      </c>
      <c r="D118" s="83" t="s">
        <v>957</v>
      </c>
      <c r="E118" s="83" t="s">
        <v>948</v>
      </c>
      <c r="F118" s="84">
        <v>2.11345802772464E+16</v>
      </c>
      <c r="G118" s="84">
        <v>4.6015367521198704E+16</v>
      </c>
      <c r="I118" s="82">
        <v>41435</v>
      </c>
      <c r="J118" s="85">
        <v>15451623.502571</v>
      </c>
    </row>
    <row r="119" spans="1:10" x14ac:dyDescent="0.2">
      <c r="A119" s="82">
        <v>41436</v>
      </c>
      <c r="B119" s="83" t="s">
        <v>958</v>
      </c>
      <c r="C119" s="83" t="s">
        <v>959</v>
      </c>
      <c r="D119" s="83" t="s">
        <v>960</v>
      </c>
      <c r="E119" s="83" t="s">
        <v>961</v>
      </c>
      <c r="F119" s="84">
        <v>1.97758080862524E+16</v>
      </c>
      <c r="G119" s="84">
        <v>4.56915518670684E+16</v>
      </c>
      <c r="I119" s="82">
        <v>41436</v>
      </c>
      <c r="J119" s="85">
        <v>15493834.642611001</v>
      </c>
    </row>
    <row r="120" spans="1:10" x14ac:dyDescent="0.2">
      <c r="A120" s="82">
        <v>41437</v>
      </c>
      <c r="B120" s="83" t="s">
        <v>962</v>
      </c>
      <c r="C120" s="83" t="s">
        <v>963</v>
      </c>
      <c r="D120" s="83" t="s">
        <v>964</v>
      </c>
      <c r="E120" s="83" t="s">
        <v>965</v>
      </c>
      <c r="F120" s="84">
        <v>1.98958780949232E+16</v>
      </c>
      <c r="G120" s="84">
        <v>4.5813530820607104E+16</v>
      </c>
      <c r="I120" s="82">
        <v>41437</v>
      </c>
      <c r="J120" s="85">
        <v>14617333.705147</v>
      </c>
    </row>
    <row r="121" spans="1:10" x14ac:dyDescent="0.2">
      <c r="A121" s="82">
        <v>41438</v>
      </c>
      <c r="B121" s="83" t="s">
        <v>966</v>
      </c>
      <c r="C121" s="83" t="s">
        <v>967</v>
      </c>
      <c r="D121" s="83" t="s">
        <v>968</v>
      </c>
      <c r="E121" s="83" t="s">
        <v>940</v>
      </c>
      <c r="F121" s="84">
        <v>2.08030202194293E+16</v>
      </c>
      <c r="G121" s="84">
        <v>4.5861606462614E+16</v>
      </c>
      <c r="I121" s="82">
        <v>41438</v>
      </c>
      <c r="J121" s="85">
        <v>14396010.748622</v>
      </c>
    </row>
    <row r="122" spans="1:10" x14ac:dyDescent="0.2">
      <c r="A122" s="82">
        <v>41439</v>
      </c>
      <c r="B122" s="83" t="s">
        <v>969</v>
      </c>
      <c r="C122" s="83" t="s">
        <v>970</v>
      </c>
      <c r="D122" s="83" t="s">
        <v>971</v>
      </c>
      <c r="E122" s="83" t="s">
        <v>940</v>
      </c>
      <c r="F122" s="84">
        <v>1.96390403891244E+16</v>
      </c>
      <c r="G122" s="84">
        <v>4.5669375233281504E+16</v>
      </c>
      <c r="I122" s="82">
        <v>41439</v>
      </c>
      <c r="J122" s="85">
        <v>14519223.79624</v>
      </c>
    </row>
    <row r="123" spans="1:10" x14ac:dyDescent="0.2">
      <c r="A123" s="82">
        <v>41440</v>
      </c>
      <c r="B123" s="83" t="s">
        <v>972</v>
      </c>
      <c r="C123" s="83" t="s">
        <v>973</v>
      </c>
      <c r="D123" s="83" t="s">
        <v>974</v>
      </c>
      <c r="E123" s="83" t="s">
        <v>940</v>
      </c>
      <c r="F123" s="84">
        <v>1.91795671591667E+16</v>
      </c>
      <c r="G123" s="84">
        <v>4.5529224320744096E+16</v>
      </c>
      <c r="I123" s="82">
        <v>41440</v>
      </c>
      <c r="J123" s="85">
        <v>14519140.526711</v>
      </c>
    </row>
    <row r="124" spans="1:10" x14ac:dyDescent="0.2">
      <c r="A124" s="82">
        <v>41441</v>
      </c>
      <c r="B124" s="83" t="s">
        <v>975</v>
      </c>
      <c r="C124" s="83" t="s">
        <v>976</v>
      </c>
      <c r="D124" s="83" t="s">
        <v>977</v>
      </c>
      <c r="E124" s="83" t="s">
        <v>940</v>
      </c>
      <c r="F124" s="84">
        <v>1.82513044503975E+16</v>
      </c>
      <c r="G124" s="84">
        <v>4.54647504643108E+16</v>
      </c>
      <c r="I124" s="82">
        <v>41441</v>
      </c>
      <c r="J124" s="85">
        <v>14519058.519289</v>
      </c>
    </row>
    <row r="125" spans="1:10" x14ac:dyDescent="0.2">
      <c r="A125" s="82">
        <v>41442</v>
      </c>
      <c r="B125" s="83" t="s">
        <v>978</v>
      </c>
      <c r="C125" s="83" t="s">
        <v>979</v>
      </c>
      <c r="D125" s="83" t="s">
        <v>980</v>
      </c>
      <c r="E125" s="83" t="s">
        <v>940</v>
      </c>
      <c r="F125" s="84">
        <v>1.73251190766818E+16</v>
      </c>
      <c r="G125" s="84">
        <v>4.53078388409418E+16</v>
      </c>
      <c r="I125" s="82">
        <v>41442</v>
      </c>
      <c r="J125" s="85">
        <v>14295856.581366999</v>
      </c>
    </row>
    <row r="126" spans="1:10" x14ac:dyDescent="0.2">
      <c r="A126" s="82">
        <v>41443</v>
      </c>
      <c r="B126" s="83" t="s">
        <v>981</v>
      </c>
      <c r="C126" s="83" t="s">
        <v>982</v>
      </c>
      <c r="D126" s="83" t="s">
        <v>983</v>
      </c>
      <c r="E126" s="83" t="s">
        <v>940</v>
      </c>
      <c r="F126" s="84">
        <v>1.78070606580662E+16</v>
      </c>
      <c r="G126" s="84">
        <v>4.4876097170535E+16</v>
      </c>
      <c r="I126" s="82">
        <v>41443</v>
      </c>
      <c r="J126" s="85">
        <v>14432462.313052</v>
      </c>
    </row>
    <row r="127" spans="1:10" x14ac:dyDescent="0.2">
      <c r="A127" s="82">
        <v>41444</v>
      </c>
      <c r="B127" s="83" t="s">
        <v>984</v>
      </c>
      <c r="C127" s="83" t="s">
        <v>985</v>
      </c>
      <c r="D127" s="83" t="s">
        <v>986</v>
      </c>
      <c r="E127" s="83" t="s">
        <v>987</v>
      </c>
      <c r="F127" s="84">
        <v>1.66087742707772E+16</v>
      </c>
      <c r="G127" s="84">
        <v>4.45350800542168E+16</v>
      </c>
      <c r="I127" s="82">
        <v>41444</v>
      </c>
      <c r="J127" s="85">
        <v>14288177.99639</v>
      </c>
    </row>
    <row r="128" spans="1:10" x14ac:dyDescent="0.2">
      <c r="A128" s="82">
        <v>41445</v>
      </c>
      <c r="B128" s="83" t="s">
        <v>988</v>
      </c>
      <c r="C128" s="83" t="s">
        <v>989</v>
      </c>
      <c r="D128" s="83" t="s">
        <v>990</v>
      </c>
      <c r="E128" s="83" t="s">
        <v>991</v>
      </c>
      <c r="F128" s="84">
        <v>1.69969760135348E+16</v>
      </c>
      <c r="G128" s="84">
        <v>4.4518720383166E+16</v>
      </c>
      <c r="I128" s="82">
        <v>41445</v>
      </c>
      <c r="J128" s="85">
        <v>14057778.463114001</v>
      </c>
    </row>
    <row r="129" spans="1:10" x14ac:dyDescent="0.2">
      <c r="A129" s="82">
        <v>41446</v>
      </c>
      <c r="B129" s="83" t="s">
        <v>992</v>
      </c>
      <c r="C129" s="83" t="s">
        <v>993</v>
      </c>
      <c r="D129" s="83" t="s">
        <v>994</v>
      </c>
      <c r="E129" s="83" t="s">
        <v>991</v>
      </c>
      <c r="F129" s="84">
        <v>1.39980646667912E+16</v>
      </c>
      <c r="G129" s="84">
        <v>4.3996140541929504E+16</v>
      </c>
      <c r="I129" s="82">
        <v>41446</v>
      </c>
      <c r="J129" s="85">
        <v>14078808.890469</v>
      </c>
    </row>
    <row r="130" spans="1:10" x14ac:dyDescent="0.2">
      <c r="A130" s="82">
        <v>41447</v>
      </c>
      <c r="B130" s="83" t="s">
        <v>995</v>
      </c>
      <c r="C130" s="83" t="s">
        <v>996</v>
      </c>
      <c r="D130" s="83" t="s">
        <v>997</v>
      </c>
      <c r="E130" s="83" t="s">
        <v>991</v>
      </c>
      <c r="F130" s="84">
        <v>1.3798154411446E+16</v>
      </c>
      <c r="G130" s="84">
        <v>4.37824800297828E+16</v>
      </c>
      <c r="I130" s="82">
        <v>41447</v>
      </c>
      <c r="J130" s="85">
        <v>14078737.978952</v>
      </c>
    </row>
    <row r="131" spans="1:10" x14ac:dyDescent="0.2">
      <c r="A131" s="82">
        <v>41448</v>
      </c>
      <c r="B131" s="83" t="s">
        <v>998</v>
      </c>
      <c r="C131" s="83" t="s">
        <v>999</v>
      </c>
      <c r="D131" s="83" t="s">
        <v>1000</v>
      </c>
      <c r="E131" s="83" t="s">
        <v>991</v>
      </c>
      <c r="F131" s="84">
        <v>1.49702513529694E+16</v>
      </c>
      <c r="G131" s="84">
        <v>4.3750614901099104E+16</v>
      </c>
      <c r="I131" s="82">
        <v>41448</v>
      </c>
      <c r="J131" s="85">
        <v>14078654.841365</v>
      </c>
    </row>
    <row r="132" spans="1:10" x14ac:dyDescent="0.2">
      <c r="A132" s="82">
        <v>41449</v>
      </c>
      <c r="B132" s="83" t="s">
        <v>1001</v>
      </c>
      <c r="C132" s="83" t="s">
        <v>1002</v>
      </c>
      <c r="D132" s="83" t="s">
        <v>1003</v>
      </c>
      <c r="E132" s="83" t="s">
        <v>916</v>
      </c>
      <c r="F132" s="84">
        <v>1.32761778766217E+16</v>
      </c>
      <c r="G132" s="84">
        <v>4.3220807232400704E+16</v>
      </c>
      <c r="I132" s="82">
        <v>41449</v>
      </c>
      <c r="J132" s="85">
        <v>13889997.668359</v>
      </c>
    </row>
    <row r="133" spans="1:10" x14ac:dyDescent="0.2">
      <c r="A133" s="82">
        <v>41450</v>
      </c>
      <c r="B133" s="83" t="s">
        <v>1004</v>
      </c>
      <c r="C133" s="83" t="s">
        <v>1005</v>
      </c>
      <c r="D133" s="83" t="s">
        <v>1006</v>
      </c>
      <c r="E133" s="83" t="s">
        <v>1007</v>
      </c>
      <c r="F133" s="84">
        <v>1.30439424691004E+16</v>
      </c>
      <c r="G133" s="84">
        <v>4.28592219094152E+16</v>
      </c>
      <c r="I133" s="82">
        <v>41450</v>
      </c>
      <c r="J133" s="85">
        <v>13665056.910546999</v>
      </c>
    </row>
    <row r="134" spans="1:10" x14ac:dyDescent="0.2">
      <c r="A134" s="82">
        <v>41451</v>
      </c>
      <c r="B134" s="83" t="s">
        <v>1008</v>
      </c>
      <c r="C134" s="83" t="s">
        <v>1009</v>
      </c>
      <c r="D134" s="83" t="s">
        <v>1010</v>
      </c>
      <c r="E134" s="83" t="s">
        <v>1011</v>
      </c>
      <c r="F134" s="84">
        <v>1.18755031499482E+16</v>
      </c>
      <c r="G134" s="84">
        <v>4.26375581420126E+16</v>
      </c>
      <c r="I134" s="82">
        <v>41451</v>
      </c>
      <c r="J134" s="85">
        <v>13562868.873761</v>
      </c>
    </row>
    <row r="135" spans="1:10" x14ac:dyDescent="0.2">
      <c r="A135" s="82">
        <v>41452</v>
      </c>
      <c r="B135" s="83" t="s">
        <v>1012</v>
      </c>
      <c r="C135" s="83" t="s">
        <v>1013</v>
      </c>
      <c r="D135" s="83" t="s">
        <v>1014</v>
      </c>
      <c r="E135" s="83" t="s">
        <v>900</v>
      </c>
      <c r="F135" s="84">
        <v>1.45546941848866E+16</v>
      </c>
      <c r="G135" s="84">
        <v>4.26433877206444E+16</v>
      </c>
      <c r="I135" s="82">
        <v>41452</v>
      </c>
      <c r="J135" s="85">
        <v>13630294.705774</v>
      </c>
    </row>
    <row r="136" spans="1:10" x14ac:dyDescent="0.2">
      <c r="A136" s="82">
        <v>41453</v>
      </c>
      <c r="B136" s="83" t="s">
        <v>1015</v>
      </c>
      <c r="C136" s="83" t="s">
        <v>1016</v>
      </c>
      <c r="D136" s="83" t="s">
        <v>1017</v>
      </c>
      <c r="E136" s="83" t="s">
        <v>1018</v>
      </c>
      <c r="F136" s="83" t="s">
        <v>1019</v>
      </c>
      <c r="G136" s="84">
        <v>4.1213406960967904E+16</v>
      </c>
      <c r="I136" s="82">
        <v>41453</v>
      </c>
      <c r="J136" s="85">
        <v>14196071.414305</v>
      </c>
    </row>
    <row r="137" spans="1:10" x14ac:dyDescent="0.2">
      <c r="A137" s="82">
        <v>41454</v>
      </c>
      <c r="B137" s="83" t="s">
        <v>1020</v>
      </c>
      <c r="C137" s="83" t="s">
        <v>1021</v>
      </c>
      <c r="D137" s="83" t="s">
        <v>1022</v>
      </c>
      <c r="E137" s="83" t="s">
        <v>1018</v>
      </c>
      <c r="F137" s="83" t="s">
        <v>1023</v>
      </c>
      <c r="G137" s="84">
        <v>4.1217775154715504E+16</v>
      </c>
      <c r="I137" s="82">
        <v>41454</v>
      </c>
      <c r="J137" s="85">
        <v>14196002.577808</v>
      </c>
    </row>
    <row r="138" spans="1:10" x14ac:dyDescent="0.2">
      <c r="A138" s="82">
        <v>41455</v>
      </c>
      <c r="B138" s="83" t="s">
        <v>1024</v>
      </c>
      <c r="C138" s="83" t="s">
        <v>1025</v>
      </c>
      <c r="D138" s="83" t="s">
        <v>1026</v>
      </c>
      <c r="E138" s="83" t="s">
        <v>1018</v>
      </c>
      <c r="F138" s="83" t="s">
        <v>1027</v>
      </c>
      <c r="G138" s="84">
        <v>4.11668672467508E+16</v>
      </c>
      <c r="I138" s="82">
        <v>41455</v>
      </c>
      <c r="J138" s="85">
        <v>14195930.381557001</v>
      </c>
    </row>
    <row r="139" spans="1:10" x14ac:dyDescent="0.2">
      <c r="A139" s="82">
        <v>41456</v>
      </c>
      <c r="B139" s="83" t="s">
        <v>1028</v>
      </c>
      <c r="C139" s="83" t="s">
        <v>1029</v>
      </c>
      <c r="D139" s="83" t="s">
        <v>1030</v>
      </c>
      <c r="E139" s="83" t="s">
        <v>1011</v>
      </c>
      <c r="F139" s="83" t="s">
        <v>1031</v>
      </c>
      <c r="G139" s="84">
        <v>4.11024988094352E+16</v>
      </c>
      <c r="I139" s="82">
        <v>41456</v>
      </c>
      <c r="J139" s="85">
        <v>14195822.477801999</v>
      </c>
    </row>
    <row r="140" spans="1:10" x14ac:dyDescent="0.2">
      <c r="A140" s="82">
        <v>41457</v>
      </c>
      <c r="B140" s="83" t="s">
        <v>1032</v>
      </c>
      <c r="C140" s="83" t="s">
        <v>1033</v>
      </c>
      <c r="D140" s="83" t="s">
        <v>1034</v>
      </c>
      <c r="E140" s="83" t="s">
        <v>1007</v>
      </c>
      <c r="F140" s="83" t="s">
        <v>1035</v>
      </c>
      <c r="G140" s="84">
        <v>4.0582988495982896E+16</v>
      </c>
      <c r="I140" s="82">
        <v>41457</v>
      </c>
      <c r="J140" s="85">
        <v>14704912.185133999</v>
      </c>
    </row>
    <row r="141" spans="1:10" x14ac:dyDescent="0.2">
      <c r="A141" s="82">
        <v>41458</v>
      </c>
      <c r="B141" s="83" t="s">
        <v>1036</v>
      </c>
      <c r="C141" s="83" t="s">
        <v>1037</v>
      </c>
      <c r="D141" s="83" t="s">
        <v>1038</v>
      </c>
      <c r="E141" s="83" t="s">
        <v>920</v>
      </c>
      <c r="F141" s="83" t="s">
        <v>1039</v>
      </c>
      <c r="G141" s="84">
        <v>4.0433922748949104E+16</v>
      </c>
      <c r="I141" s="82">
        <v>41458</v>
      </c>
      <c r="J141" s="85">
        <v>14040038.442908</v>
      </c>
    </row>
    <row r="142" spans="1:10" x14ac:dyDescent="0.2">
      <c r="A142" s="82">
        <v>41459</v>
      </c>
      <c r="B142" s="83" t="s">
        <v>1040</v>
      </c>
      <c r="C142" s="83" t="s">
        <v>1041</v>
      </c>
      <c r="D142" s="83" t="s">
        <v>1042</v>
      </c>
      <c r="E142" s="83" t="s">
        <v>991</v>
      </c>
      <c r="F142" s="83" t="s">
        <v>1043</v>
      </c>
      <c r="G142" s="84">
        <v>3.9513669937378096E+16</v>
      </c>
      <c r="I142" s="82">
        <v>41459</v>
      </c>
      <c r="J142" s="85">
        <v>14436733.809266999</v>
      </c>
    </row>
    <row r="143" spans="1:10" x14ac:dyDescent="0.2">
      <c r="A143" s="82">
        <v>41460</v>
      </c>
      <c r="B143" s="83" t="s">
        <v>1044</v>
      </c>
      <c r="C143" s="83" t="s">
        <v>1045</v>
      </c>
      <c r="D143" s="83" t="s">
        <v>1046</v>
      </c>
      <c r="E143" s="83" t="s">
        <v>1047</v>
      </c>
      <c r="F143" s="83" t="s">
        <v>1048</v>
      </c>
      <c r="G143" s="84">
        <v>3.9046749804772096E+16</v>
      </c>
      <c r="I143" s="82">
        <v>41460</v>
      </c>
      <c r="J143" s="85">
        <v>14455381.602277</v>
      </c>
    </row>
    <row r="144" spans="1:10" x14ac:dyDescent="0.2">
      <c r="A144" s="82">
        <v>41461</v>
      </c>
      <c r="B144" s="83" t="s">
        <v>1049</v>
      </c>
      <c r="C144" s="83" t="s">
        <v>1050</v>
      </c>
      <c r="D144" s="83" t="s">
        <v>1051</v>
      </c>
      <c r="E144" s="83" t="s">
        <v>1047</v>
      </c>
      <c r="F144" s="83" t="s">
        <v>1052</v>
      </c>
      <c r="G144" s="84">
        <v>3.8860123023477696E+16</v>
      </c>
      <c r="I144" s="82">
        <v>41461</v>
      </c>
      <c r="J144" s="85">
        <v>14455337.654816</v>
      </c>
    </row>
    <row r="145" spans="1:10" x14ac:dyDescent="0.2">
      <c r="A145" s="82">
        <v>41462</v>
      </c>
      <c r="B145" s="83" t="s">
        <v>1053</v>
      </c>
      <c r="C145" s="83" t="s">
        <v>1054</v>
      </c>
      <c r="D145" s="83" t="s">
        <v>1055</v>
      </c>
      <c r="E145" s="83" t="s">
        <v>1047</v>
      </c>
      <c r="F145" s="83" t="s">
        <v>1056</v>
      </c>
      <c r="G145" s="84">
        <v>3.83633958898654E+16</v>
      </c>
      <c r="I145" s="82">
        <v>41462</v>
      </c>
      <c r="J145" s="85">
        <v>14455293.220368</v>
      </c>
    </row>
    <row r="146" spans="1:10" x14ac:dyDescent="0.2">
      <c r="A146" s="82">
        <v>41463</v>
      </c>
      <c r="B146" s="83" t="s">
        <v>1057</v>
      </c>
      <c r="C146" s="83" t="s">
        <v>1058</v>
      </c>
      <c r="D146" s="83" t="s">
        <v>1059</v>
      </c>
      <c r="E146" s="83" t="s">
        <v>767</v>
      </c>
      <c r="F146" s="83" t="s">
        <v>1060</v>
      </c>
      <c r="G146" s="84">
        <v>3.81568377486016E+16</v>
      </c>
      <c r="I146" s="82">
        <v>41463</v>
      </c>
      <c r="J146" s="85">
        <v>14122856.163323</v>
      </c>
    </row>
    <row r="147" spans="1:10" x14ac:dyDescent="0.2">
      <c r="A147" s="82">
        <v>41464</v>
      </c>
      <c r="B147" s="83" t="s">
        <v>1061</v>
      </c>
      <c r="C147" s="83" t="s">
        <v>1062</v>
      </c>
      <c r="D147" s="83" t="s">
        <v>1063</v>
      </c>
      <c r="E147" s="83" t="s">
        <v>920</v>
      </c>
      <c r="F147" s="83" t="s">
        <v>1064</v>
      </c>
      <c r="G147" s="84">
        <v>3.82584550988924E+16</v>
      </c>
      <c r="I147" s="82">
        <v>41464</v>
      </c>
      <c r="J147" s="85">
        <v>14325035.927750999</v>
      </c>
    </row>
    <row r="148" spans="1:10" x14ac:dyDescent="0.2">
      <c r="A148" s="82">
        <v>41465</v>
      </c>
      <c r="B148" s="83" t="s">
        <v>1065</v>
      </c>
      <c r="C148" s="83" t="s">
        <v>1066</v>
      </c>
      <c r="D148" s="83" t="s">
        <v>1067</v>
      </c>
      <c r="E148" s="83" t="s">
        <v>1068</v>
      </c>
      <c r="F148" s="83" t="s">
        <v>1069</v>
      </c>
      <c r="G148" s="84">
        <v>3.804977135731E+16</v>
      </c>
      <c r="I148" s="82">
        <v>41465</v>
      </c>
      <c r="J148" s="85">
        <v>14535163.855565</v>
      </c>
    </row>
    <row r="149" spans="1:10" x14ac:dyDescent="0.2">
      <c r="A149" s="82">
        <v>41466</v>
      </c>
      <c r="B149" s="83" t="s">
        <v>1070</v>
      </c>
      <c r="C149" s="83" t="s">
        <v>1071</v>
      </c>
      <c r="D149" s="83" t="s">
        <v>1072</v>
      </c>
      <c r="E149" s="83" t="s">
        <v>1068</v>
      </c>
      <c r="F149" s="84">
        <v>1.34659494373758E+16</v>
      </c>
      <c r="G149" s="84">
        <v>3.88169299519518E+16</v>
      </c>
      <c r="I149" s="82">
        <v>41466</v>
      </c>
      <c r="J149" s="85">
        <v>14720539.311532</v>
      </c>
    </row>
    <row r="150" spans="1:10" x14ac:dyDescent="0.2">
      <c r="A150" s="82">
        <v>41467</v>
      </c>
      <c r="B150" s="83" t="s">
        <v>1073</v>
      </c>
      <c r="C150" s="83" t="s">
        <v>1074</v>
      </c>
      <c r="D150" s="83" t="s">
        <v>1075</v>
      </c>
      <c r="E150" s="83" t="s">
        <v>1018</v>
      </c>
      <c r="F150" s="84">
        <v>1.3187249383638E+16</v>
      </c>
      <c r="G150" s="84">
        <v>3.8753956541505104E+16</v>
      </c>
      <c r="I150" s="82">
        <v>41467</v>
      </c>
      <c r="J150" s="85">
        <v>14477220.462864</v>
      </c>
    </row>
    <row r="151" spans="1:10" x14ac:dyDescent="0.2">
      <c r="A151" s="82">
        <v>41468</v>
      </c>
      <c r="B151" s="83" t="s">
        <v>1076</v>
      </c>
      <c r="C151" s="83" t="s">
        <v>1077</v>
      </c>
      <c r="D151" s="83" t="s">
        <v>1078</v>
      </c>
      <c r="E151" s="83" t="s">
        <v>1018</v>
      </c>
      <c r="F151" s="84">
        <v>1.25807756299498E+16</v>
      </c>
      <c r="G151" s="84">
        <v>3.84662392066172E+16</v>
      </c>
      <c r="I151" s="82">
        <v>41468</v>
      </c>
      <c r="J151" s="85">
        <v>14477145.192875</v>
      </c>
    </row>
    <row r="152" spans="1:10" x14ac:dyDescent="0.2">
      <c r="A152" s="82">
        <v>41469</v>
      </c>
      <c r="B152" s="83" t="s">
        <v>1079</v>
      </c>
      <c r="C152" s="83" t="s">
        <v>1080</v>
      </c>
      <c r="D152" s="83" t="s">
        <v>1081</v>
      </c>
      <c r="E152" s="83" t="s">
        <v>1018</v>
      </c>
      <c r="F152" s="84">
        <v>1.33296829805584E+16</v>
      </c>
      <c r="G152" s="84">
        <v>3.7950222612030896E+16</v>
      </c>
      <c r="I152" s="82">
        <v>41469</v>
      </c>
      <c r="J152" s="85">
        <v>14477072.88766</v>
      </c>
    </row>
    <row r="153" spans="1:10" x14ac:dyDescent="0.2">
      <c r="A153" s="82">
        <v>41470</v>
      </c>
      <c r="B153" s="83" t="s">
        <v>1082</v>
      </c>
      <c r="C153" s="83" t="s">
        <v>1083</v>
      </c>
      <c r="D153" s="83" t="s">
        <v>1084</v>
      </c>
      <c r="E153" s="83" t="s">
        <v>900</v>
      </c>
      <c r="F153" s="84">
        <v>1.45822091003369E+16</v>
      </c>
      <c r="G153" s="84">
        <v>3.8012398153580704E+16</v>
      </c>
      <c r="I153" s="82">
        <v>41470</v>
      </c>
      <c r="J153" s="85">
        <v>14498599.709092</v>
      </c>
    </row>
    <row r="154" spans="1:10" x14ac:dyDescent="0.2">
      <c r="A154" s="82">
        <v>41471</v>
      </c>
      <c r="B154" s="83" t="s">
        <v>1085</v>
      </c>
      <c r="C154" s="83" t="s">
        <v>1086</v>
      </c>
      <c r="D154" s="83" t="s">
        <v>1087</v>
      </c>
      <c r="E154" s="83" t="s">
        <v>1088</v>
      </c>
      <c r="F154" s="84">
        <v>1.52658769329039E+16</v>
      </c>
      <c r="G154" s="84">
        <v>3.7838989722771296E+16</v>
      </c>
      <c r="I154" s="82">
        <v>41471</v>
      </c>
      <c r="J154" s="85">
        <v>14480523.620654</v>
      </c>
    </row>
    <row r="155" spans="1:10" x14ac:dyDescent="0.2">
      <c r="A155" s="82">
        <v>41472</v>
      </c>
      <c r="B155" s="83" t="s">
        <v>1089</v>
      </c>
      <c r="C155" s="83" t="s">
        <v>1090</v>
      </c>
      <c r="D155" s="83" t="s">
        <v>1091</v>
      </c>
      <c r="E155" s="83" t="s">
        <v>1092</v>
      </c>
      <c r="F155" s="83" t="s">
        <v>1093</v>
      </c>
      <c r="G155" s="84">
        <v>3.6236280769934304E+16</v>
      </c>
      <c r="I155" s="82">
        <v>41472</v>
      </c>
      <c r="J155" s="85">
        <v>14264591.080670999</v>
      </c>
    </row>
    <row r="156" spans="1:10" x14ac:dyDescent="0.2">
      <c r="A156" s="82">
        <v>41473</v>
      </c>
      <c r="B156" s="83" t="s">
        <v>1094</v>
      </c>
      <c r="C156" s="83" t="s">
        <v>1095</v>
      </c>
      <c r="D156" s="83" t="s">
        <v>1096</v>
      </c>
      <c r="E156" s="83" t="s">
        <v>1097</v>
      </c>
      <c r="F156" s="83" t="s">
        <v>1098</v>
      </c>
      <c r="G156" s="84">
        <v>3.6251681114006304E+16</v>
      </c>
      <c r="I156" s="82">
        <v>41473</v>
      </c>
      <c r="J156" s="85">
        <v>14369129.660809999</v>
      </c>
    </row>
    <row r="157" spans="1:10" x14ac:dyDescent="0.2">
      <c r="A157" s="82">
        <v>41474</v>
      </c>
      <c r="B157" s="83" t="s">
        <v>1099</v>
      </c>
      <c r="C157" s="83" t="s">
        <v>1100</v>
      </c>
      <c r="D157" s="83" t="s">
        <v>1101</v>
      </c>
      <c r="E157" s="83" t="s">
        <v>873</v>
      </c>
      <c r="F157" s="83" t="s">
        <v>1102</v>
      </c>
      <c r="G157" s="84">
        <v>3.6360710825993504E+16</v>
      </c>
      <c r="I157" s="82">
        <v>41474</v>
      </c>
      <c r="J157" s="85">
        <v>15075244.728002001</v>
      </c>
    </row>
    <row r="158" spans="1:10" x14ac:dyDescent="0.2">
      <c r="A158" s="82">
        <v>41475</v>
      </c>
      <c r="B158" s="83" t="s">
        <v>1103</v>
      </c>
      <c r="C158" s="83" t="s">
        <v>1104</v>
      </c>
      <c r="D158" s="83" t="s">
        <v>1105</v>
      </c>
      <c r="E158" s="83" t="s">
        <v>873</v>
      </c>
      <c r="F158" s="83" t="s">
        <v>1106</v>
      </c>
      <c r="G158" s="84">
        <v>3.61751638592804E+16</v>
      </c>
      <c r="I158" s="82">
        <v>41475</v>
      </c>
      <c r="J158" s="85">
        <v>15075167.492512001</v>
      </c>
    </row>
    <row r="159" spans="1:10" x14ac:dyDescent="0.2">
      <c r="A159" s="82">
        <v>41476</v>
      </c>
      <c r="B159" s="83" t="s">
        <v>1107</v>
      </c>
      <c r="C159" s="83" t="s">
        <v>1108</v>
      </c>
      <c r="D159" s="83" t="s">
        <v>1109</v>
      </c>
      <c r="E159" s="83" t="s">
        <v>873</v>
      </c>
      <c r="F159" s="84">
        <v>1.15348692420458E+16</v>
      </c>
      <c r="G159" s="84">
        <v>3.60318879522778E+16</v>
      </c>
      <c r="I159" s="82">
        <v>41476</v>
      </c>
      <c r="J159" s="85">
        <v>15075089.42389</v>
      </c>
    </row>
    <row r="160" spans="1:10" x14ac:dyDescent="0.2">
      <c r="A160" s="82">
        <v>41477</v>
      </c>
      <c r="B160" s="83" t="s">
        <v>1110</v>
      </c>
      <c r="C160" s="83" t="s">
        <v>1111</v>
      </c>
      <c r="D160" s="83" t="s">
        <v>1112</v>
      </c>
      <c r="E160" s="83" t="s">
        <v>1097</v>
      </c>
      <c r="F160" s="84">
        <v>1.16678477141018E+16</v>
      </c>
      <c r="G160" s="84">
        <v>3.60403026681384E+16</v>
      </c>
      <c r="I160" s="82">
        <v>41477</v>
      </c>
      <c r="J160" s="85">
        <v>14945372.573788</v>
      </c>
    </row>
    <row r="161" spans="1:10" x14ac:dyDescent="0.2">
      <c r="A161" s="82">
        <v>41478</v>
      </c>
      <c r="B161" s="83" t="s">
        <v>1113</v>
      </c>
      <c r="C161" s="83" t="s">
        <v>1114</v>
      </c>
      <c r="D161" s="83" t="s">
        <v>1115</v>
      </c>
      <c r="E161" s="83" t="s">
        <v>767</v>
      </c>
      <c r="F161" s="84">
        <v>1.21768075985959E+16</v>
      </c>
      <c r="G161" s="84">
        <v>3.56372459063865E+16</v>
      </c>
      <c r="I161" s="82">
        <v>41478</v>
      </c>
      <c r="J161" s="85">
        <v>15035341.265511001</v>
      </c>
    </row>
    <row r="162" spans="1:10" x14ac:dyDescent="0.2">
      <c r="A162" s="82">
        <v>41479</v>
      </c>
      <c r="B162" s="83" t="s">
        <v>1116</v>
      </c>
      <c r="C162" s="83" t="s">
        <v>1117</v>
      </c>
      <c r="D162" s="83" t="s">
        <v>1118</v>
      </c>
      <c r="E162" s="83" t="s">
        <v>920</v>
      </c>
      <c r="F162" s="84">
        <v>1.3373969643279E+16</v>
      </c>
      <c r="G162" s="84">
        <v>3.53833900674369E+16</v>
      </c>
      <c r="I162" s="82">
        <v>41479</v>
      </c>
      <c r="J162" s="85">
        <v>15345369.823848</v>
      </c>
    </row>
    <row r="163" spans="1:10" x14ac:dyDescent="0.2">
      <c r="A163" s="82">
        <v>41480</v>
      </c>
      <c r="B163" s="83" t="s">
        <v>1119</v>
      </c>
      <c r="C163" s="83" t="s">
        <v>1120</v>
      </c>
      <c r="D163" s="83" t="s">
        <v>1121</v>
      </c>
      <c r="E163" s="83" t="s">
        <v>920</v>
      </c>
      <c r="F163" s="84">
        <v>1.5060806488528E+16</v>
      </c>
      <c r="G163" s="84">
        <v>3.55513854918327E+16</v>
      </c>
      <c r="I163" s="82">
        <v>41480</v>
      </c>
      <c r="J163" s="85">
        <v>15183474.840973999</v>
      </c>
    </row>
    <row r="164" spans="1:10" x14ac:dyDescent="0.2">
      <c r="A164" s="82">
        <v>41481</v>
      </c>
      <c r="B164" s="83" t="s">
        <v>1122</v>
      </c>
      <c r="C164" s="83" t="s">
        <v>1123</v>
      </c>
      <c r="D164" s="83" t="s">
        <v>1124</v>
      </c>
      <c r="E164" s="83" t="s">
        <v>1007</v>
      </c>
      <c r="F164" s="84">
        <v>1.60057097875461E+16</v>
      </c>
      <c r="G164" s="84">
        <v>3.55590901513678E+16</v>
      </c>
      <c r="I164" s="82">
        <v>41481</v>
      </c>
      <c r="J164" s="85">
        <v>14133838.389258999</v>
      </c>
    </row>
    <row r="165" spans="1:10" x14ac:dyDescent="0.2">
      <c r="A165" s="82">
        <v>41482</v>
      </c>
      <c r="B165" s="83" t="s">
        <v>1125</v>
      </c>
      <c r="C165" s="83" t="s">
        <v>1126</v>
      </c>
      <c r="D165" s="83" t="s">
        <v>1127</v>
      </c>
      <c r="E165" s="83" t="s">
        <v>1007</v>
      </c>
      <c r="F165" s="84">
        <v>1.56156859392269E+16</v>
      </c>
      <c r="G165" s="84">
        <v>3.54267722771401E+16</v>
      </c>
      <c r="I165" s="82">
        <v>41482</v>
      </c>
      <c r="J165" s="85">
        <v>14133770.325873001</v>
      </c>
    </row>
    <row r="166" spans="1:10" x14ac:dyDescent="0.2">
      <c r="A166" s="82">
        <v>41483</v>
      </c>
      <c r="B166" s="83" t="s">
        <v>1128</v>
      </c>
      <c r="C166" s="83" t="s">
        <v>1129</v>
      </c>
      <c r="D166" s="83" t="s">
        <v>1130</v>
      </c>
      <c r="E166" s="83" t="s">
        <v>1007</v>
      </c>
      <c r="F166" s="84">
        <v>2.37094043566339E+16</v>
      </c>
      <c r="G166" s="84">
        <v>3.49340161099775E+16</v>
      </c>
      <c r="I166" s="82">
        <v>41483</v>
      </c>
      <c r="J166" s="85">
        <v>14133698.526804</v>
      </c>
    </row>
    <row r="167" spans="1:10" x14ac:dyDescent="0.2">
      <c r="A167" s="82">
        <v>41484</v>
      </c>
      <c r="B167" s="83" t="s">
        <v>1131</v>
      </c>
      <c r="C167" s="83" t="s">
        <v>1132</v>
      </c>
      <c r="D167" s="83" t="s">
        <v>1133</v>
      </c>
      <c r="E167" s="83" t="s">
        <v>991</v>
      </c>
      <c r="F167" s="84">
        <v>2.47601684712717E+16</v>
      </c>
      <c r="G167" s="84">
        <v>3.4742819648831E+16</v>
      </c>
      <c r="I167" s="82">
        <v>41484</v>
      </c>
      <c r="J167" s="85">
        <v>14217659.376868</v>
      </c>
    </row>
    <row r="168" spans="1:10" x14ac:dyDescent="0.2">
      <c r="A168" s="82">
        <v>41485</v>
      </c>
      <c r="B168" s="83" t="s">
        <v>1134</v>
      </c>
      <c r="C168" s="83" t="s">
        <v>1135</v>
      </c>
      <c r="D168" s="83" t="s">
        <v>1136</v>
      </c>
      <c r="E168" s="83" t="s">
        <v>1137</v>
      </c>
      <c r="F168" s="84">
        <v>2.5605973311958E+16</v>
      </c>
      <c r="G168" s="84">
        <v>3.47873236276041E+16</v>
      </c>
      <c r="I168" s="82">
        <v>41485</v>
      </c>
      <c r="J168" s="85">
        <v>14178834.560504001</v>
      </c>
    </row>
    <row r="169" spans="1:10" x14ac:dyDescent="0.2">
      <c r="A169" s="82">
        <v>41486</v>
      </c>
      <c r="B169" s="83" t="s">
        <v>1138</v>
      </c>
      <c r="C169" s="83" t="s">
        <v>1139</v>
      </c>
      <c r="D169" s="83" t="s">
        <v>1140</v>
      </c>
      <c r="E169" s="83" t="s">
        <v>1141</v>
      </c>
      <c r="F169" s="84">
        <v>2.60356024537311E+16</v>
      </c>
      <c r="G169" s="84">
        <v>3.47029118922674E+16</v>
      </c>
      <c r="I169" s="82">
        <v>41486</v>
      </c>
      <c r="J169" s="85">
        <v>14316963.188727001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9"/>
  <sheetViews>
    <sheetView workbookViewId="0">
      <selection activeCell="F4" sqref="F4"/>
    </sheetView>
  </sheetViews>
  <sheetFormatPr baseColWidth="10" defaultRowHeight="12.75" x14ac:dyDescent="0.2"/>
  <cols>
    <col min="1" max="1" width="16.140625" style="81" customWidth="1"/>
    <col min="2" max="2" width="14.42578125" style="81" customWidth="1"/>
    <col min="3" max="3" width="18.5703125" style="81" customWidth="1"/>
    <col min="4" max="4" width="16.28515625" style="81" customWidth="1"/>
    <col min="5" max="5" width="15.42578125" style="81" bestFit="1" customWidth="1"/>
    <col min="6" max="7" width="21" style="81" bestFit="1" customWidth="1"/>
    <col min="8" max="8" width="11.42578125" style="81"/>
    <col min="9" max="9" width="11.5703125" style="81" bestFit="1" customWidth="1"/>
    <col min="10" max="10" width="14.28515625" style="81" customWidth="1"/>
    <col min="11" max="16384" width="11.42578125" style="81"/>
  </cols>
  <sheetData>
    <row r="1" spans="1:10" ht="25.5" x14ac:dyDescent="0.2">
      <c r="A1" s="86" t="s">
        <v>35</v>
      </c>
      <c r="B1" s="86" t="s">
        <v>36</v>
      </c>
      <c r="C1" s="86" t="s">
        <v>37</v>
      </c>
      <c r="D1" s="86" t="s">
        <v>38</v>
      </c>
      <c r="E1" s="86" t="s">
        <v>39</v>
      </c>
      <c r="F1" s="86" t="s">
        <v>40</v>
      </c>
      <c r="G1" s="86" t="s">
        <v>41</v>
      </c>
      <c r="I1" s="86" t="s">
        <v>35</v>
      </c>
      <c r="J1" s="86" t="s">
        <v>38</v>
      </c>
    </row>
    <row r="2" spans="1:10" x14ac:dyDescent="0.2">
      <c r="A2" s="82">
        <v>41319</v>
      </c>
      <c r="B2" s="83" t="s">
        <v>1142</v>
      </c>
      <c r="C2" s="83" t="s">
        <v>1143</v>
      </c>
      <c r="D2" s="83" t="s">
        <v>1144</v>
      </c>
      <c r="E2" s="83" t="s">
        <v>1145</v>
      </c>
      <c r="F2" s="84">
        <v>3.57565663719072E+16</v>
      </c>
      <c r="G2" s="84">
        <v>4.0123303449411904E+16</v>
      </c>
      <c r="I2" s="82">
        <v>41319</v>
      </c>
      <c r="J2" s="85">
        <v>3556870.6129529998</v>
      </c>
    </row>
    <row r="3" spans="1:10" x14ac:dyDescent="0.2">
      <c r="A3" s="82">
        <v>41320</v>
      </c>
      <c r="B3" s="83" t="s">
        <v>1146</v>
      </c>
      <c r="C3" s="83" t="s">
        <v>1147</v>
      </c>
      <c r="D3" s="83" t="s">
        <v>1148</v>
      </c>
      <c r="E3" s="83" t="s">
        <v>1149</v>
      </c>
      <c r="F3" s="84">
        <v>3.40056831349291E+16</v>
      </c>
      <c r="G3" s="84">
        <v>3.99428927971754E+16</v>
      </c>
      <c r="I3" s="82">
        <v>41320</v>
      </c>
      <c r="J3" s="85">
        <v>3126195.127657</v>
      </c>
    </row>
    <row r="4" spans="1:10" x14ac:dyDescent="0.2">
      <c r="A4" s="82">
        <v>41321</v>
      </c>
      <c r="B4" s="83" t="s">
        <v>1150</v>
      </c>
      <c r="C4" s="83" t="s">
        <v>1151</v>
      </c>
      <c r="D4" s="83" t="s">
        <v>1152</v>
      </c>
      <c r="E4" s="83" t="s">
        <v>1149</v>
      </c>
      <c r="F4" s="84">
        <v>3.47877273135206E+16</v>
      </c>
      <c r="G4" s="84">
        <v>3.9874711227326096E+16</v>
      </c>
      <c r="I4" s="82">
        <v>41321</v>
      </c>
      <c r="J4" s="85">
        <v>3126177.6849799999</v>
      </c>
    </row>
    <row r="5" spans="1:10" x14ac:dyDescent="0.2">
      <c r="A5" s="82">
        <v>41322</v>
      </c>
      <c r="B5" s="83" t="s">
        <v>1153</v>
      </c>
      <c r="C5" s="83" t="s">
        <v>1154</v>
      </c>
      <c r="D5" s="83" t="s">
        <v>1155</v>
      </c>
      <c r="E5" s="83" t="s">
        <v>1145</v>
      </c>
      <c r="F5" s="84">
        <v>3.55999679194447E+16</v>
      </c>
      <c r="G5" s="84">
        <v>3.98180018828864E+16</v>
      </c>
      <c r="I5" s="82">
        <v>41322</v>
      </c>
      <c r="J5" s="85">
        <v>3122885.4411459998</v>
      </c>
    </row>
    <row r="6" spans="1:10" x14ac:dyDescent="0.2">
      <c r="A6" s="82">
        <v>41323</v>
      </c>
      <c r="B6" s="83" t="s">
        <v>1156</v>
      </c>
      <c r="C6" s="83" t="s">
        <v>1157</v>
      </c>
      <c r="D6" s="83" t="s">
        <v>1158</v>
      </c>
      <c r="E6" s="83" t="s">
        <v>1145</v>
      </c>
      <c r="F6" s="84">
        <v>3.6174171552659296E+16</v>
      </c>
      <c r="G6" s="84">
        <v>3.9922215833068304E+16</v>
      </c>
      <c r="I6" s="82">
        <v>41323</v>
      </c>
      <c r="J6" s="85">
        <v>3747404.635026</v>
      </c>
    </row>
    <row r="7" spans="1:10" x14ac:dyDescent="0.2">
      <c r="A7" s="82">
        <v>41324</v>
      </c>
      <c r="B7" s="83" t="s">
        <v>1159</v>
      </c>
      <c r="C7" s="83" t="s">
        <v>1160</v>
      </c>
      <c r="D7" s="83" t="s">
        <v>1161</v>
      </c>
      <c r="E7" s="83" t="s">
        <v>1149</v>
      </c>
      <c r="F7" s="84">
        <v>3.59589573724188E+16</v>
      </c>
      <c r="G7" s="84">
        <v>3.9876057501914496E+16</v>
      </c>
      <c r="I7" s="82">
        <v>41324</v>
      </c>
      <c r="J7" s="85">
        <v>3801711.1522260001</v>
      </c>
    </row>
    <row r="8" spans="1:10" x14ac:dyDescent="0.2">
      <c r="A8" s="82">
        <v>41325</v>
      </c>
      <c r="B8" s="83" t="s">
        <v>1162</v>
      </c>
      <c r="C8" s="83" t="s">
        <v>1163</v>
      </c>
      <c r="D8" s="83" t="s">
        <v>1164</v>
      </c>
      <c r="E8" s="83" t="s">
        <v>1165</v>
      </c>
      <c r="F8" s="84">
        <v>3.48791783753905E+16</v>
      </c>
      <c r="G8" s="84">
        <v>3.98379549461258E+16</v>
      </c>
      <c r="I8" s="82">
        <v>41325</v>
      </c>
      <c r="J8" s="85">
        <v>2931106.8539820001</v>
      </c>
    </row>
    <row r="9" spans="1:10" x14ac:dyDescent="0.2">
      <c r="A9" s="82">
        <v>41326</v>
      </c>
      <c r="B9" s="83" t="s">
        <v>1166</v>
      </c>
      <c r="C9" s="83" t="s">
        <v>1167</v>
      </c>
      <c r="D9" s="83" t="s">
        <v>1168</v>
      </c>
      <c r="E9" s="83" t="s">
        <v>1165</v>
      </c>
      <c r="F9" s="84">
        <v>3.53591025098989E+16</v>
      </c>
      <c r="G9" s="84">
        <v>3.9945847234221696E+16</v>
      </c>
      <c r="I9" s="82">
        <v>41326</v>
      </c>
      <c r="J9" s="85">
        <v>3799772.2381250001</v>
      </c>
    </row>
    <row r="10" spans="1:10" x14ac:dyDescent="0.2">
      <c r="A10" s="82">
        <v>41327</v>
      </c>
      <c r="B10" s="83" t="s">
        <v>1169</v>
      </c>
      <c r="C10" s="83" t="s">
        <v>1170</v>
      </c>
      <c r="D10" s="83" t="s">
        <v>1171</v>
      </c>
      <c r="E10" s="83" t="s">
        <v>1165</v>
      </c>
      <c r="F10" s="84">
        <v>3.52017225107741E+16</v>
      </c>
      <c r="G10" s="84">
        <v>3.98396938228424E+16</v>
      </c>
      <c r="I10" s="82">
        <v>41327</v>
      </c>
      <c r="J10" s="85">
        <v>3024328.1386299999</v>
      </c>
    </row>
    <row r="11" spans="1:10" x14ac:dyDescent="0.2">
      <c r="A11" s="82">
        <v>41328</v>
      </c>
      <c r="B11" s="83" t="s">
        <v>1172</v>
      </c>
      <c r="C11" s="83" t="s">
        <v>1173</v>
      </c>
      <c r="D11" s="83" t="s">
        <v>1174</v>
      </c>
      <c r="E11" s="83" t="s">
        <v>1165</v>
      </c>
      <c r="F11" s="84">
        <v>3.27453326465285E+16</v>
      </c>
      <c r="G11" s="84">
        <v>3.9801481373784496E+16</v>
      </c>
      <c r="I11" s="82">
        <v>41328</v>
      </c>
      <c r="J11" s="85">
        <v>3024313.3925510002</v>
      </c>
    </row>
    <row r="12" spans="1:10" x14ac:dyDescent="0.2">
      <c r="A12" s="82">
        <v>41329</v>
      </c>
      <c r="B12" s="83" t="s">
        <v>1175</v>
      </c>
      <c r="C12" s="83" t="s">
        <v>1176</v>
      </c>
      <c r="D12" s="83" t="s">
        <v>1177</v>
      </c>
      <c r="E12" s="83" t="s">
        <v>1178</v>
      </c>
      <c r="F12" s="84">
        <v>3.44174378869801E+16</v>
      </c>
      <c r="G12" s="84">
        <v>3.96131489878892E+16</v>
      </c>
      <c r="I12" s="82">
        <v>41329</v>
      </c>
      <c r="J12" s="85">
        <v>3020818.483916</v>
      </c>
    </row>
    <row r="13" spans="1:10" x14ac:dyDescent="0.2">
      <c r="A13" s="82">
        <v>41330</v>
      </c>
      <c r="B13" s="83" t="s">
        <v>1179</v>
      </c>
      <c r="C13" s="83" t="s">
        <v>1180</v>
      </c>
      <c r="D13" s="83" t="s">
        <v>1181</v>
      </c>
      <c r="E13" s="83" t="s">
        <v>1182</v>
      </c>
      <c r="F13" s="84">
        <v>3.43730106970652E+16</v>
      </c>
      <c r="G13" s="84">
        <v>3.9506220642317104E+16</v>
      </c>
      <c r="I13" s="82">
        <v>41330</v>
      </c>
      <c r="J13" s="85">
        <v>3208344.09993</v>
      </c>
    </row>
    <row r="14" spans="1:10" x14ac:dyDescent="0.2">
      <c r="A14" s="82">
        <v>41331</v>
      </c>
      <c r="B14" s="83" t="s">
        <v>1183</v>
      </c>
      <c r="C14" s="83" t="s">
        <v>1184</v>
      </c>
      <c r="D14" s="83" t="s">
        <v>1185</v>
      </c>
      <c r="E14" s="83" t="s">
        <v>1186</v>
      </c>
      <c r="F14" s="84">
        <v>3.532881965175E+16</v>
      </c>
      <c r="G14" s="84">
        <v>3.9571268207086496E+16</v>
      </c>
      <c r="I14" s="82">
        <v>41331</v>
      </c>
      <c r="J14" s="85">
        <v>5306110.1060110005</v>
      </c>
    </row>
    <row r="15" spans="1:10" x14ac:dyDescent="0.2">
      <c r="A15" s="82">
        <v>41332</v>
      </c>
      <c r="B15" s="83" t="s">
        <v>1187</v>
      </c>
      <c r="C15" s="83" t="s">
        <v>1188</v>
      </c>
      <c r="D15" s="83" t="s">
        <v>1189</v>
      </c>
      <c r="E15" s="83" t="s">
        <v>1190</v>
      </c>
      <c r="F15" s="84">
        <v>3.46455617808769E+16</v>
      </c>
      <c r="G15" s="84">
        <v>3.9426038897684096E+16</v>
      </c>
      <c r="I15" s="82">
        <v>41332</v>
      </c>
      <c r="J15" s="85">
        <v>3228785.3262789999</v>
      </c>
    </row>
    <row r="16" spans="1:10" x14ac:dyDescent="0.2">
      <c r="A16" s="82">
        <v>41333</v>
      </c>
      <c r="B16" s="83" t="s">
        <v>1191</v>
      </c>
      <c r="C16" s="83" t="s">
        <v>1192</v>
      </c>
      <c r="D16" s="83" t="s">
        <v>1193</v>
      </c>
      <c r="E16" s="83" t="s">
        <v>1194</v>
      </c>
      <c r="F16" s="84">
        <v>3.46123943459533E+16</v>
      </c>
      <c r="G16" s="84">
        <v>3.9419724594486896E+16</v>
      </c>
      <c r="I16" s="82">
        <v>41333</v>
      </c>
      <c r="J16" s="85">
        <v>3036932.7699910002</v>
      </c>
    </row>
    <row r="17" spans="1:10" x14ac:dyDescent="0.2">
      <c r="A17" s="82">
        <v>41334</v>
      </c>
      <c r="B17" s="83" t="s">
        <v>1195</v>
      </c>
      <c r="C17" s="83" t="s">
        <v>1196</v>
      </c>
      <c r="D17" s="83" t="s">
        <v>1197</v>
      </c>
      <c r="E17" s="83" t="s">
        <v>1198</v>
      </c>
      <c r="F17" s="84">
        <v>3.51928485690253E+16</v>
      </c>
      <c r="G17" s="84">
        <v>3.93997138195592E+16</v>
      </c>
      <c r="I17" s="82">
        <v>41334</v>
      </c>
      <c r="J17" s="85">
        <v>3259300.4410230001</v>
      </c>
    </row>
    <row r="18" spans="1:10" x14ac:dyDescent="0.2">
      <c r="A18" s="82">
        <v>41335</v>
      </c>
      <c r="B18" s="83" t="s">
        <v>1199</v>
      </c>
      <c r="C18" s="83" t="s">
        <v>1200</v>
      </c>
      <c r="D18" s="83" t="s">
        <v>1201</v>
      </c>
      <c r="E18" s="83" t="s">
        <v>1198</v>
      </c>
      <c r="F18" s="84">
        <v>3.4602280557191E+16</v>
      </c>
      <c r="G18" s="84">
        <v>3.9315621766571296E+16</v>
      </c>
      <c r="I18" s="82">
        <v>41335</v>
      </c>
      <c r="J18" s="85">
        <v>3259286.5293359999</v>
      </c>
    </row>
    <row r="19" spans="1:10" x14ac:dyDescent="0.2">
      <c r="A19" s="82">
        <v>41336</v>
      </c>
      <c r="B19" s="83" t="s">
        <v>1202</v>
      </c>
      <c r="C19" s="83" t="s">
        <v>1203</v>
      </c>
      <c r="D19" s="83" t="s">
        <v>1204</v>
      </c>
      <c r="E19" s="83" t="s">
        <v>1194</v>
      </c>
      <c r="F19" s="84">
        <v>3.25730211351555E+16</v>
      </c>
      <c r="G19" s="84">
        <v>3.9247911496308896E+16</v>
      </c>
      <c r="I19" s="82">
        <v>41336</v>
      </c>
      <c r="J19" s="85">
        <v>3259087.276174</v>
      </c>
    </row>
    <row r="20" spans="1:10" x14ac:dyDescent="0.2">
      <c r="A20" s="82">
        <v>41337</v>
      </c>
      <c r="B20" s="83" t="s">
        <v>1205</v>
      </c>
      <c r="C20" s="83" t="s">
        <v>1206</v>
      </c>
      <c r="D20" s="83" t="s">
        <v>1207</v>
      </c>
      <c r="E20" s="83" t="s">
        <v>1208</v>
      </c>
      <c r="F20" s="84">
        <v>3.28562808819252E+16</v>
      </c>
      <c r="G20" s="84">
        <v>3.9253756728532E+16</v>
      </c>
      <c r="I20" s="82">
        <v>41337</v>
      </c>
      <c r="J20" s="85">
        <v>3331088.2938629999</v>
      </c>
    </row>
    <row r="21" spans="1:10" x14ac:dyDescent="0.2">
      <c r="A21" s="82">
        <v>41338</v>
      </c>
      <c r="B21" s="83" t="s">
        <v>1209</v>
      </c>
      <c r="C21" s="83" t="s">
        <v>1210</v>
      </c>
      <c r="D21" s="83" t="s">
        <v>1211</v>
      </c>
      <c r="E21" s="83" t="s">
        <v>1208</v>
      </c>
      <c r="F21" s="84">
        <v>3.36036588158243E+16</v>
      </c>
      <c r="G21" s="84">
        <v>3.9329090140415904E+16</v>
      </c>
      <c r="I21" s="82">
        <v>41338</v>
      </c>
      <c r="J21" s="85">
        <v>3912279.5078969998</v>
      </c>
    </row>
    <row r="22" spans="1:10" x14ac:dyDescent="0.2">
      <c r="A22" s="82">
        <v>41339</v>
      </c>
      <c r="B22" s="83" t="s">
        <v>1212</v>
      </c>
      <c r="C22" s="83" t="s">
        <v>1213</v>
      </c>
      <c r="D22" s="83" t="s">
        <v>1214</v>
      </c>
      <c r="E22" s="83" t="s">
        <v>1215</v>
      </c>
      <c r="F22" s="84">
        <v>3.38132536125839E+16</v>
      </c>
      <c r="G22" s="84">
        <v>3.9216060509696496E+16</v>
      </c>
      <c r="I22" s="82">
        <v>41339</v>
      </c>
      <c r="J22" s="85">
        <v>4359112.783481</v>
      </c>
    </row>
    <row r="23" spans="1:10" x14ac:dyDescent="0.2">
      <c r="A23" s="82">
        <v>41340</v>
      </c>
      <c r="B23" s="83" t="s">
        <v>1216</v>
      </c>
      <c r="C23" s="83" t="s">
        <v>1217</v>
      </c>
      <c r="D23" s="83" t="s">
        <v>1218</v>
      </c>
      <c r="E23" s="83" t="s">
        <v>1215</v>
      </c>
      <c r="F23" s="84">
        <v>3.31708694979935E+16</v>
      </c>
      <c r="G23" s="84">
        <v>3.9139141085521696E+16</v>
      </c>
      <c r="I23" s="82">
        <v>41340</v>
      </c>
      <c r="J23" s="85">
        <v>3912012.3676390001</v>
      </c>
    </row>
    <row r="24" spans="1:10" x14ac:dyDescent="0.2">
      <c r="A24" s="82">
        <v>41341</v>
      </c>
      <c r="B24" s="83" t="s">
        <v>1219</v>
      </c>
      <c r="C24" s="83" t="s">
        <v>1220</v>
      </c>
      <c r="D24" s="83" t="s">
        <v>1221</v>
      </c>
      <c r="E24" s="83" t="s">
        <v>1222</v>
      </c>
      <c r="F24" s="84">
        <v>3.30369185715153E+16</v>
      </c>
      <c r="G24" s="84">
        <v>3.9023892025097504E+16</v>
      </c>
      <c r="I24" s="82">
        <v>41341</v>
      </c>
      <c r="J24" s="85">
        <v>3447262.32577</v>
      </c>
    </row>
    <row r="25" spans="1:10" x14ac:dyDescent="0.2">
      <c r="A25" s="82">
        <v>41342</v>
      </c>
      <c r="B25" s="83" t="s">
        <v>1223</v>
      </c>
      <c r="C25" s="83" t="s">
        <v>1224</v>
      </c>
      <c r="D25" s="83" t="s">
        <v>1225</v>
      </c>
      <c r="E25" s="83" t="s">
        <v>1222</v>
      </c>
      <c r="F25" s="84">
        <v>3.25619109732671E+16</v>
      </c>
      <c r="G25" s="84">
        <v>3.8907790181037904E+16</v>
      </c>
      <c r="I25" s="82">
        <v>41342</v>
      </c>
      <c r="J25" s="85">
        <v>3447250.0107499999</v>
      </c>
    </row>
    <row r="26" spans="1:10" x14ac:dyDescent="0.2">
      <c r="A26" s="82">
        <v>41343</v>
      </c>
      <c r="B26" s="83" t="s">
        <v>1226</v>
      </c>
      <c r="C26" s="83" t="s">
        <v>1227</v>
      </c>
      <c r="D26" s="83" t="s">
        <v>1228</v>
      </c>
      <c r="E26" s="83" t="s">
        <v>1229</v>
      </c>
      <c r="F26" s="84">
        <v>3.28044334792929E+16</v>
      </c>
      <c r="G26" s="84">
        <v>3.8909299101712304E+16</v>
      </c>
      <c r="I26" s="82">
        <v>41343</v>
      </c>
      <c r="J26" s="85">
        <v>3444358.06324</v>
      </c>
    </row>
    <row r="27" spans="1:10" x14ac:dyDescent="0.2">
      <c r="A27" s="82">
        <v>41344</v>
      </c>
      <c r="B27" s="83" t="s">
        <v>1230</v>
      </c>
      <c r="C27" s="83" t="s">
        <v>1231</v>
      </c>
      <c r="D27" s="83" t="s">
        <v>1232</v>
      </c>
      <c r="E27" s="83" t="s">
        <v>1233</v>
      </c>
      <c r="F27" s="84">
        <v>3.2484755340552E+16</v>
      </c>
      <c r="G27" s="84">
        <v>3.8811683070393696E+16</v>
      </c>
      <c r="I27" s="82">
        <v>41344</v>
      </c>
      <c r="J27" s="85">
        <v>3751001.2612290001</v>
      </c>
    </row>
    <row r="28" spans="1:10" x14ac:dyDescent="0.2">
      <c r="A28" s="82">
        <v>41345</v>
      </c>
      <c r="B28" s="83" t="s">
        <v>1234</v>
      </c>
      <c r="C28" s="83" t="s">
        <v>1235</v>
      </c>
      <c r="D28" s="83" t="s">
        <v>1236</v>
      </c>
      <c r="E28" s="83" t="s">
        <v>1237</v>
      </c>
      <c r="F28" s="84">
        <v>3.26183651229152E+16</v>
      </c>
      <c r="G28" s="84">
        <v>3.8702369273300096E+16</v>
      </c>
      <c r="I28" s="82">
        <v>41345</v>
      </c>
      <c r="J28" s="85">
        <v>3826540.88644</v>
      </c>
    </row>
    <row r="29" spans="1:10" x14ac:dyDescent="0.2">
      <c r="A29" s="82">
        <v>41346</v>
      </c>
      <c r="B29" s="83" t="s">
        <v>1238</v>
      </c>
      <c r="C29" s="83" t="s">
        <v>1239</v>
      </c>
      <c r="D29" s="83" t="s">
        <v>1240</v>
      </c>
      <c r="E29" s="83" t="s">
        <v>1241</v>
      </c>
      <c r="F29" s="84">
        <v>3.50315491686095E+16</v>
      </c>
      <c r="G29" s="84">
        <v>3.91551188492658E+16</v>
      </c>
      <c r="I29" s="82">
        <v>41346</v>
      </c>
      <c r="J29" s="85">
        <v>3800535.6465969998</v>
      </c>
    </row>
    <row r="30" spans="1:10" x14ac:dyDescent="0.2">
      <c r="A30" s="82">
        <v>41347</v>
      </c>
      <c r="B30" s="83" t="s">
        <v>1242</v>
      </c>
      <c r="C30" s="83" t="s">
        <v>1243</v>
      </c>
      <c r="D30" s="83" t="s">
        <v>1244</v>
      </c>
      <c r="E30" s="83" t="s">
        <v>1241</v>
      </c>
      <c r="F30" s="84">
        <v>3.42716379676679E+16</v>
      </c>
      <c r="G30" s="84">
        <v>3.8988737805156896E+16</v>
      </c>
      <c r="I30" s="82">
        <v>41347</v>
      </c>
      <c r="J30" s="85">
        <v>3474264.9027410001</v>
      </c>
    </row>
    <row r="31" spans="1:10" x14ac:dyDescent="0.2">
      <c r="A31" s="82">
        <v>41348</v>
      </c>
      <c r="B31" s="83" t="s">
        <v>1245</v>
      </c>
      <c r="C31" s="83" t="s">
        <v>1246</v>
      </c>
      <c r="D31" s="83" t="s">
        <v>1247</v>
      </c>
      <c r="E31" s="83" t="s">
        <v>1198</v>
      </c>
      <c r="F31" s="84">
        <v>3.32366177123171E+16</v>
      </c>
      <c r="G31" s="84">
        <v>3.87621596700686E+16</v>
      </c>
      <c r="I31" s="82">
        <v>41348</v>
      </c>
      <c r="J31" s="85">
        <v>3060360.2968049999</v>
      </c>
    </row>
    <row r="32" spans="1:10" x14ac:dyDescent="0.2">
      <c r="A32" s="82">
        <v>41349</v>
      </c>
      <c r="B32" s="83" t="s">
        <v>1248</v>
      </c>
      <c r="C32" s="83" t="s">
        <v>1249</v>
      </c>
      <c r="D32" s="83" t="s">
        <v>1250</v>
      </c>
      <c r="E32" s="83" t="s">
        <v>1198</v>
      </c>
      <c r="F32" s="84">
        <v>3.35986355011406E+16</v>
      </c>
      <c r="G32" s="84">
        <v>3.86600031169492E+16</v>
      </c>
      <c r="I32" s="82">
        <v>41349</v>
      </c>
      <c r="J32" s="85">
        <v>3060344.5609530001</v>
      </c>
    </row>
    <row r="33" spans="1:10" x14ac:dyDescent="0.2">
      <c r="A33" s="82">
        <v>41350</v>
      </c>
      <c r="B33" s="83" t="s">
        <v>1251</v>
      </c>
      <c r="C33" s="83" t="s">
        <v>1252</v>
      </c>
      <c r="D33" s="83" t="s">
        <v>1253</v>
      </c>
      <c r="E33" s="83" t="s">
        <v>1194</v>
      </c>
      <c r="F33" s="84">
        <v>3.42833011481424E+16</v>
      </c>
      <c r="G33" s="84">
        <v>3.85249910195912E+16</v>
      </c>
      <c r="I33" s="82">
        <v>41350</v>
      </c>
      <c r="J33" s="85">
        <v>3059510.1463939999</v>
      </c>
    </row>
    <row r="34" spans="1:10" x14ac:dyDescent="0.2">
      <c r="A34" s="82">
        <v>41351</v>
      </c>
      <c r="B34" s="83" t="s">
        <v>1254</v>
      </c>
      <c r="C34" s="83" t="s">
        <v>1255</v>
      </c>
      <c r="D34" s="83" t="s">
        <v>1256</v>
      </c>
      <c r="E34" s="83" t="s">
        <v>1194</v>
      </c>
      <c r="F34" s="84">
        <v>3.40694913490846E+16</v>
      </c>
      <c r="G34" s="84">
        <v>3.8437756588025104E+16</v>
      </c>
      <c r="I34" s="82">
        <v>41351</v>
      </c>
      <c r="J34" s="85">
        <v>3023789.3129329998</v>
      </c>
    </row>
    <row r="35" spans="1:10" x14ac:dyDescent="0.2">
      <c r="A35" s="82">
        <v>41352</v>
      </c>
      <c r="B35" s="83" t="s">
        <v>1257</v>
      </c>
      <c r="C35" s="83" t="s">
        <v>1258</v>
      </c>
      <c r="D35" s="83" t="s">
        <v>1259</v>
      </c>
      <c r="E35" s="83" t="s">
        <v>1198</v>
      </c>
      <c r="F35" s="84">
        <v>3.51168409152387E+16</v>
      </c>
      <c r="G35" s="84">
        <v>3.8643029026585296E+16</v>
      </c>
      <c r="I35" s="82">
        <v>41352</v>
      </c>
      <c r="J35" s="85">
        <v>3926956.928818</v>
      </c>
    </row>
    <row r="36" spans="1:10" x14ac:dyDescent="0.2">
      <c r="A36" s="82">
        <v>41353</v>
      </c>
      <c r="B36" s="83" t="s">
        <v>1260</v>
      </c>
      <c r="C36" s="83" t="s">
        <v>1261</v>
      </c>
      <c r="D36" s="83" t="s">
        <v>1262</v>
      </c>
      <c r="E36" s="83" t="s">
        <v>1198</v>
      </c>
      <c r="F36" s="84">
        <v>3.4331970145232E+16</v>
      </c>
      <c r="G36" s="84">
        <v>3.8526056822700096E+16</v>
      </c>
      <c r="I36" s="82">
        <v>41353</v>
      </c>
      <c r="J36" s="85">
        <v>3712731.0526049999</v>
      </c>
    </row>
    <row r="37" spans="1:10" x14ac:dyDescent="0.2">
      <c r="A37" s="82">
        <v>41354</v>
      </c>
      <c r="B37" s="83" t="s">
        <v>1263</v>
      </c>
      <c r="C37" s="83" t="s">
        <v>1264</v>
      </c>
      <c r="D37" s="83" t="s">
        <v>1265</v>
      </c>
      <c r="E37" s="83" t="s">
        <v>1266</v>
      </c>
      <c r="F37" s="84">
        <v>3.48605184425614E+16</v>
      </c>
      <c r="G37" s="84">
        <v>3.8571851833943696E+16</v>
      </c>
      <c r="I37" s="82">
        <v>41354</v>
      </c>
      <c r="J37" s="85">
        <v>4344994.5804199995</v>
      </c>
    </row>
    <row r="38" spans="1:10" x14ac:dyDescent="0.2">
      <c r="A38" s="82">
        <v>41355</v>
      </c>
      <c r="B38" s="83" t="s">
        <v>1267</v>
      </c>
      <c r="C38" s="83" t="s">
        <v>1268</v>
      </c>
      <c r="D38" s="83" t="s">
        <v>1269</v>
      </c>
      <c r="E38" s="83" t="s">
        <v>1208</v>
      </c>
      <c r="F38" s="84">
        <v>3.50161542496985E+16</v>
      </c>
      <c r="G38" s="84">
        <v>3.8476997175180304E+16</v>
      </c>
      <c r="I38" s="82">
        <v>41355</v>
      </c>
      <c r="J38" s="85">
        <v>3203272.5528210001</v>
      </c>
    </row>
    <row r="39" spans="1:10" x14ac:dyDescent="0.2">
      <c r="A39" s="82">
        <v>41356</v>
      </c>
      <c r="B39" s="83" t="s">
        <v>1270</v>
      </c>
      <c r="C39" s="83" t="s">
        <v>1271</v>
      </c>
      <c r="D39" s="83" t="s">
        <v>1272</v>
      </c>
      <c r="E39" s="83" t="s">
        <v>1208</v>
      </c>
      <c r="F39" s="84">
        <v>3.4046062412945E+16</v>
      </c>
      <c r="G39" s="84">
        <v>3.8293907607252304E+16</v>
      </c>
      <c r="I39" s="82">
        <v>41356</v>
      </c>
      <c r="J39" s="85">
        <v>3203256.8047239999</v>
      </c>
    </row>
    <row r="40" spans="1:10" x14ac:dyDescent="0.2">
      <c r="A40" s="82">
        <v>41357</v>
      </c>
      <c r="B40" s="83" t="s">
        <v>1273</v>
      </c>
      <c r="C40" s="83" t="s">
        <v>1274</v>
      </c>
      <c r="D40" s="83" t="s">
        <v>1275</v>
      </c>
      <c r="E40" s="83" t="s">
        <v>1208</v>
      </c>
      <c r="F40" s="84">
        <v>3.43789639103795E+16</v>
      </c>
      <c r="G40" s="84">
        <v>3.8358144140555104E+16</v>
      </c>
      <c r="I40" s="82">
        <v>41357</v>
      </c>
      <c r="J40" s="85">
        <v>3203240.8130839998</v>
      </c>
    </row>
    <row r="41" spans="1:10" x14ac:dyDescent="0.2">
      <c r="A41" s="82">
        <v>41358</v>
      </c>
      <c r="B41" s="83" t="s">
        <v>1276</v>
      </c>
      <c r="C41" s="83" t="s">
        <v>1277</v>
      </c>
      <c r="D41" s="83" t="s">
        <v>1278</v>
      </c>
      <c r="E41" s="83" t="s">
        <v>1149</v>
      </c>
      <c r="F41" s="84">
        <v>3.48346534437673E+16</v>
      </c>
      <c r="G41" s="84">
        <v>3.8339227257895E+16</v>
      </c>
      <c r="I41" s="82">
        <v>41358</v>
      </c>
      <c r="J41" s="85">
        <v>3203015.4942820002</v>
      </c>
    </row>
    <row r="42" spans="1:10" x14ac:dyDescent="0.2">
      <c r="A42" s="82">
        <v>41359</v>
      </c>
      <c r="B42" s="83" t="s">
        <v>1279</v>
      </c>
      <c r="C42" s="83" t="s">
        <v>1280</v>
      </c>
      <c r="D42" s="83" t="s">
        <v>1281</v>
      </c>
      <c r="E42" s="83" t="s">
        <v>1145</v>
      </c>
      <c r="F42" s="84">
        <v>3.54419991454737E+16</v>
      </c>
      <c r="G42" s="84">
        <v>3.83641330036912E+16</v>
      </c>
      <c r="I42" s="82">
        <v>41359</v>
      </c>
      <c r="J42" s="85">
        <v>4003750.155088</v>
      </c>
    </row>
    <row r="43" spans="1:10" x14ac:dyDescent="0.2">
      <c r="A43" s="82">
        <v>41360</v>
      </c>
      <c r="B43" s="83" t="s">
        <v>1282</v>
      </c>
      <c r="C43" s="83" t="s">
        <v>1283</v>
      </c>
      <c r="D43" s="83" t="s">
        <v>1284</v>
      </c>
      <c r="E43" s="83" t="s">
        <v>1266</v>
      </c>
      <c r="F43" s="84">
        <v>3.58035672725183E+16</v>
      </c>
      <c r="G43" s="84">
        <v>3.82976225010982E+16</v>
      </c>
      <c r="I43" s="82">
        <v>41360</v>
      </c>
      <c r="J43" s="85">
        <v>3173174.9554460002</v>
      </c>
    </row>
    <row r="44" spans="1:10" x14ac:dyDescent="0.2">
      <c r="A44" s="82">
        <v>41361</v>
      </c>
      <c r="B44" s="83" t="s">
        <v>1285</v>
      </c>
      <c r="C44" s="83" t="s">
        <v>1286</v>
      </c>
      <c r="D44" s="83" t="s">
        <v>1287</v>
      </c>
      <c r="E44" s="83" t="s">
        <v>1266</v>
      </c>
      <c r="F44" s="84">
        <v>3.48357306154707E+16</v>
      </c>
      <c r="G44" s="84">
        <v>3.8247345786898096E+16</v>
      </c>
      <c r="I44" s="82">
        <v>41361</v>
      </c>
      <c r="J44" s="85">
        <v>3173160.3960810001</v>
      </c>
    </row>
    <row r="45" spans="1:10" x14ac:dyDescent="0.2">
      <c r="A45" s="82">
        <v>41362</v>
      </c>
      <c r="B45" s="83" t="s">
        <v>1288</v>
      </c>
      <c r="C45" s="83" t="s">
        <v>1289</v>
      </c>
      <c r="D45" s="83" t="s">
        <v>1290</v>
      </c>
      <c r="E45" s="83" t="s">
        <v>1266</v>
      </c>
      <c r="F45" s="84">
        <v>3.54389008474886E+16</v>
      </c>
      <c r="G45" s="84">
        <v>3.8197782352856896E+16</v>
      </c>
      <c r="I45" s="82">
        <v>41362</v>
      </c>
      <c r="J45" s="85">
        <v>3173145.9095529998</v>
      </c>
    </row>
    <row r="46" spans="1:10" x14ac:dyDescent="0.2">
      <c r="A46" s="82">
        <v>41363</v>
      </c>
      <c r="B46" s="83" t="s">
        <v>1291</v>
      </c>
      <c r="C46" s="83" t="s">
        <v>1292</v>
      </c>
      <c r="D46" s="83" t="s">
        <v>1293</v>
      </c>
      <c r="E46" s="83" t="s">
        <v>1266</v>
      </c>
      <c r="F46" s="84">
        <v>3.51533165159951E+16</v>
      </c>
      <c r="G46" s="84">
        <v>3.8080222602879504E+16</v>
      </c>
      <c r="I46" s="82">
        <v>41363</v>
      </c>
      <c r="J46" s="85">
        <v>3173131.2817409998</v>
      </c>
    </row>
    <row r="47" spans="1:10" x14ac:dyDescent="0.2">
      <c r="A47" s="82">
        <v>41364</v>
      </c>
      <c r="B47" s="83" t="s">
        <v>1294</v>
      </c>
      <c r="C47" s="83" t="s">
        <v>1295</v>
      </c>
      <c r="D47" s="83" t="s">
        <v>1296</v>
      </c>
      <c r="E47" s="83" t="s">
        <v>1178</v>
      </c>
      <c r="F47" s="84">
        <v>3.49232962390679E+16</v>
      </c>
      <c r="G47" s="84">
        <v>3.80469843137554E+16</v>
      </c>
      <c r="I47" s="82">
        <v>41364</v>
      </c>
      <c r="J47" s="85">
        <v>3171618.3167610001</v>
      </c>
    </row>
    <row r="48" spans="1:10" x14ac:dyDescent="0.2">
      <c r="A48" s="82">
        <v>41365</v>
      </c>
      <c r="B48" s="83" t="s">
        <v>1297</v>
      </c>
      <c r="C48" s="83" t="s">
        <v>1298</v>
      </c>
      <c r="D48" s="83" t="s">
        <v>1299</v>
      </c>
      <c r="E48" s="83" t="s">
        <v>1300</v>
      </c>
      <c r="F48" s="84">
        <v>3.6182637967661904E+16</v>
      </c>
      <c r="G48" s="84">
        <v>3.81605805114146E+16</v>
      </c>
      <c r="I48" s="82">
        <v>41365</v>
      </c>
      <c r="J48" s="85">
        <v>3352007.1005819999</v>
      </c>
    </row>
    <row r="49" spans="1:10" x14ac:dyDescent="0.2">
      <c r="A49" s="82">
        <v>41366</v>
      </c>
      <c r="B49" s="83" t="s">
        <v>1301</v>
      </c>
      <c r="C49" s="83" t="s">
        <v>1302</v>
      </c>
      <c r="D49" s="83" t="s">
        <v>1303</v>
      </c>
      <c r="E49" s="83" t="s">
        <v>1300</v>
      </c>
      <c r="F49" s="84">
        <v>4.2274004405754704E+16</v>
      </c>
      <c r="G49" s="84">
        <v>3.90904888769718E+16</v>
      </c>
      <c r="I49" s="82">
        <v>41366</v>
      </c>
      <c r="J49" s="85">
        <v>4068348.3259220002</v>
      </c>
    </row>
    <row r="50" spans="1:10" x14ac:dyDescent="0.2">
      <c r="A50" s="82">
        <v>41367</v>
      </c>
      <c r="B50" s="83" t="s">
        <v>1304</v>
      </c>
      <c r="C50" s="83" t="s">
        <v>1305</v>
      </c>
      <c r="D50" s="83" t="s">
        <v>1306</v>
      </c>
      <c r="E50" s="83" t="s">
        <v>1186</v>
      </c>
      <c r="F50" s="84">
        <v>4.2425898323409504E+16</v>
      </c>
      <c r="G50" s="84">
        <v>3.9091553706761504E+16</v>
      </c>
      <c r="I50" s="82">
        <v>41367</v>
      </c>
      <c r="J50" s="85">
        <v>3506601.2329370002</v>
      </c>
    </row>
    <row r="51" spans="1:10" x14ac:dyDescent="0.2">
      <c r="A51" s="82">
        <v>41368</v>
      </c>
      <c r="B51" s="83" t="s">
        <v>1307</v>
      </c>
      <c r="C51" s="83" t="s">
        <v>1308</v>
      </c>
      <c r="D51" s="83" t="s">
        <v>1309</v>
      </c>
      <c r="E51" s="83" t="s">
        <v>1182</v>
      </c>
      <c r="F51" s="84">
        <v>4.2655323052463104E+16</v>
      </c>
      <c r="G51" s="84">
        <v>3.91928101937826E+16</v>
      </c>
      <c r="I51" s="82">
        <v>41368</v>
      </c>
      <c r="J51" s="85">
        <v>4029556.9880730002</v>
      </c>
    </row>
    <row r="52" spans="1:10" x14ac:dyDescent="0.2">
      <c r="A52" s="82">
        <v>41369</v>
      </c>
      <c r="B52" s="83" t="s">
        <v>1310</v>
      </c>
      <c r="C52" s="83" t="s">
        <v>1311</v>
      </c>
      <c r="D52" s="83" t="s">
        <v>1312</v>
      </c>
      <c r="E52" s="83" t="s">
        <v>1178</v>
      </c>
      <c r="F52" s="84">
        <v>4.27280588491634E+16</v>
      </c>
      <c r="G52" s="84">
        <v>3.9145739748618704E+16</v>
      </c>
      <c r="I52" s="82">
        <v>41369</v>
      </c>
      <c r="J52" s="85">
        <v>3261789.1610989999</v>
      </c>
    </row>
    <row r="53" spans="1:10" x14ac:dyDescent="0.2">
      <c r="A53" s="82">
        <v>41370</v>
      </c>
      <c r="B53" s="83" t="s">
        <v>1313</v>
      </c>
      <c r="C53" s="83" t="s">
        <v>1314</v>
      </c>
      <c r="D53" s="83" t="s">
        <v>1315</v>
      </c>
      <c r="E53" s="83" t="s">
        <v>1178</v>
      </c>
      <c r="F53" s="84">
        <v>4.4340853352386304E+16</v>
      </c>
      <c r="G53" s="84">
        <v>3.92580268884652E+16</v>
      </c>
      <c r="I53" s="82">
        <v>41370</v>
      </c>
      <c r="J53" s="85">
        <v>3261758.236391</v>
      </c>
    </row>
    <row r="54" spans="1:10" x14ac:dyDescent="0.2">
      <c r="A54" s="82">
        <v>41371</v>
      </c>
      <c r="B54" s="83" t="s">
        <v>1316</v>
      </c>
      <c r="C54" s="83" t="s">
        <v>1317</v>
      </c>
      <c r="D54" s="83" t="s">
        <v>1318</v>
      </c>
      <c r="E54" s="83" t="s">
        <v>1182</v>
      </c>
      <c r="F54" s="84">
        <v>4.4814006019910704E+16</v>
      </c>
      <c r="G54" s="84">
        <v>3.92005002007194E+16</v>
      </c>
      <c r="I54" s="82">
        <v>41371</v>
      </c>
      <c r="J54" s="85">
        <v>3258788.2822019998</v>
      </c>
    </row>
    <row r="55" spans="1:10" x14ac:dyDescent="0.2">
      <c r="A55" s="82">
        <v>41372</v>
      </c>
      <c r="B55" s="83" t="s">
        <v>1319</v>
      </c>
      <c r="C55" s="83" t="s">
        <v>1320</v>
      </c>
      <c r="D55" s="83" t="s">
        <v>1321</v>
      </c>
      <c r="E55" s="83" t="s">
        <v>1186</v>
      </c>
      <c r="F55" s="84">
        <v>4.4709393743622896E+16</v>
      </c>
      <c r="G55" s="84">
        <v>3.9038275091735904E+16</v>
      </c>
      <c r="I55" s="82">
        <v>41372</v>
      </c>
      <c r="J55" s="85">
        <v>3866398.8487740001</v>
      </c>
    </row>
    <row r="56" spans="1:10" x14ac:dyDescent="0.2">
      <c r="A56" s="82">
        <v>41373</v>
      </c>
      <c r="B56" s="83" t="s">
        <v>1322</v>
      </c>
      <c r="C56" s="83" t="s">
        <v>1323</v>
      </c>
      <c r="D56" s="83" t="s">
        <v>1324</v>
      </c>
      <c r="E56" s="83" t="s">
        <v>1300</v>
      </c>
      <c r="F56" s="84">
        <v>4.5126724377638704E+16</v>
      </c>
      <c r="G56" s="84">
        <v>3.90149791126996E+16</v>
      </c>
      <c r="I56" s="82">
        <v>41373</v>
      </c>
      <c r="J56" s="85">
        <v>3317426.1859749998</v>
      </c>
    </row>
    <row r="57" spans="1:10" x14ac:dyDescent="0.2">
      <c r="A57" s="82">
        <v>41374</v>
      </c>
      <c r="B57" s="83" t="s">
        <v>1325</v>
      </c>
      <c r="C57" s="83" t="s">
        <v>1326</v>
      </c>
      <c r="D57" s="83" t="s">
        <v>1327</v>
      </c>
      <c r="E57" s="83" t="s">
        <v>1190</v>
      </c>
      <c r="F57" s="84">
        <v>4.5679257648069296E+16</v>
      </c>
      <c r="G57" s="84">
        <v>3.89917621078408E+16</v>
      </c>
      <c r="I57" s="82">
        <v>41374</v>
      </c>
      <c r="J57" s="85">
        <v>3114840.0114139998</v>
      </c>
    </row>
    <row r="58" spans="1:10" x14ac:dyDescent="0.2">
      <c r="A58" s="82">
        <v>41375</v>
      </c>
      <c r="B58" s="83" t="s">
        <v>1328</v>
      </c>
      <c r="C58" s="83" t="s">
        <v>1329</v>
      </c>
      <c r="D58" s="83" t="s">
        <v>1330</v>
      </c>
      <c r="E58" s="83" t="s">
        <v>1190</v>
      </c>
      <c r="F58" s="84">
        <v>4.6009037020614E+16</v>
      </c>
      <c r="G58" s="84">
        <v>3.8971380256252304E+16</v>
      </c>
      <c r="I58" s="82">
        <v>41375</v>
      </c>
      <c r="J58" s="85">
        <v>3025819.3699579998</v>
      </c>
    </row>
    <row r="59" spans="1:10" x14ac:dyDescent="0.2">
      <c r="A59" s="82">
        <v>41376</v>
      </c>
      <c r="B59" s="83" t="s">
        <v>1331</v>
      </c>
      <c r="C59" s="83" t="s">
        <v>1332</v>
      </c>
      <c r="D59" s="83" t="s">
        <v>1333</v>
      </c>
      <c r="E59" s="83" t="s">
        <v>1190</v>
      </c>
      <c r="F59" s="84">
        <v>4.2721516574186704E+16</v>
      </c>
      <c r="G59" s="84">
        <v>3.8877598476312096E+16</v>
      </c>
      <c r="I59" s="82">
        <v>41376</v>
      </c>
      <c r="J59" s="85">
        <v>2551049.4298109999</v>
      </c>
    </row>
    <row r="60" spans="1:10" x14ac:dyDescent="0.2">
      <c r="A60" s="82">
        <v>41377</v>
      </c>
      <c r="B60" s="83" t="s">
        <v>1334</v>
      </c>
      <c r="C60" s="83" t="s">
        <v>1335</v>
      </c>
      <c r="D60" s="83" t="s">
        <v>1336</v>
      </c>
      <c r="E60" s="83" t="s">
        <v>1190</v>
      </c>
      <c r="F60" s="84">
        <v>4.3541586209476096E+16</v>
      </c>
      <c r="G60" s="84">
        <v>3.8779145193114496E+16</v>
      </c>
      <c r="I60" s="82">
        <v>41377</v>
      </c>
      <c r="J60" s="85">
        <v>2551035.111877</v>
      </c>
    </row>
    <row r="61" spans="1:10" x14ac:dyDescent="0.2">
      <c r="A61" s="82">
        <v>41378</v>
      </c>
      <c r="B61" s="83" t="s">
        <v>1337</v>
      </c>
      <c r="C61" s="83" t="s">
        <v>1338</v>
      </c>
      <c r="D61" s="83" t="s">
        <v>1339</v>
      </c>
      <c r="E61" s="83" t="s">
        <v>1190</v>
      </c>
      <c r="F61" s="84">
        <v>4.5169670740839296E+16</v>
      </c>
      <c r="G61" s="84">
        <v>3.8868571850062704E+16</v>
      </c>
      <c r="I61" s="82">
        <v>41378</v>
      </c>
      <c r="J61" s="85">
        <v>2551015.3865450001</v>
      </c>
    </row>
    <row r="62" spans="1:10" x14ac:dyDescent="0.2">
      <c r="A62" s="82">
        <v>41379</v>
      </c>
      <c r="B62" s="83" t="s">
        <v>1340</v>
      </c>
      <c r="C62" s="83" t="s">
        <v>1341</v>
      </c>
      <c r="D62" s="83" t="s">
        <v>1342</v>
      </c>
      <c r="E62" s="83" t="s">
        <v>1343</v>
      </c>
      <c r="F62" s="84">
        <v>4.5813179748070304E+16</v>
      </c>
      <c r="G62" s="84">
        <v>3.8492688304861296E+16</v>
      </c>
      <c r="I62" s="82">
        <v>41379</v>
      </c>
      <c r="J62" s="85">
        <v>2522811.717164</v>
      </c>
    </row>
    <row r="63" spans="1:10" x14ac:dyDescent="0.2">
      <c r="A63" s="82">
        <v>41380</v>
      </c>
      <c r="B63" s="83" t="s">
        <v>1344</v>
      </c>
      <c r="C63" s="83" t="s">
        <v>1345</v>
      </c>
      <c r="D63" s="83" t="s">
        <v>1346</v>
      </c>
      <c r="E63" s="83" t="s">
        <v>1347</v>
      </c>
      <c r="F63" s="84">
        <v>4.6365183445794496E+16</v>
      </c>
      <c r="G63" s="84">
        <v>3.86634922658708E+16</v>
      </c>
      <c r="I63" s="82">
        <v>41380</v>
      </c>
      <c r="J63" s="85">
        <v>3193043.1886069998</v>
      </c>
    </row>
    <row r="64" spans="1:10" x14ac:dyDescent="0.2">
      <c r="A64" s="82">
        <v>41381</v>
      </c>
      <c r="B64" s="83" t="s">
        <v>1348</v>
      </c>
      <c r="C64" s="83" t="s">
        <v>1349</v>
      </c>
      <c r="D64" s="83" t="s">
        <v>1350</v>
      </c>
      <c r="E64" s="83" t="s">
        <v>1145</v>
      </c>
      <c r="F64" s="84">
        <v>4.5728293349545E+16</v>
      </c>
      <c r="G64" s="84">
        <v>3.8189838542665504E+16</v>
      </c>
      <c r="I64" s="82">
        <v>41381</v>
      </c>
      <c r="J64" s="85">
        <v>3532806.8752270001</v>
      </c>
    </row>
    <row r="65" spans="1:10" x14ac:dyDescent="0.2">
      <c r="A65" s="82">
        <v>41382</v>
      </c>
      <c r="B65" s="83" t="s">
        <v>1351</v>
      </c>
      <c r="C65" s="83" t="s">
        <v>1352</v>
      </c>
      <c r="D65" s="83" t="s">
        <v>1353</v>
      </c>
      <c r="E65" s="83" t="s">
        <v>1354</v>
      </c>
      <c r="F65" s="84">
        <v>4.42918328913548E+16</v>
      </c>
      <c r="G65" s="84">
        <v>3.8132086102396304E+16</v>
      </c>
      <c r="I65" s="82">
        <v>41382</v>
      </c>
      <c r="J65" s="85">
        <v>3530504.5528609999</v>
      </c>
    </row>
    <row r="66" spans="1:10" x14ac:dyDescent="0.2">
      <c r="A66" s="82">
        <v>41383</v>
      </c>
      <c r="B66" s="83" t="s">
        <v>1355</v>
      </c>
      <c r="C66" s="83" t="s">
        <v>1356</v>
      </c>
      <c r="D66" s="83" t="s">
        <v>1357</v>
      </c>
      <c r="E66" s="83" t="s">
        <v>1358</v>
      </c>
      <c r="F66" s="84">
        <v>4.41545631654418E+16</v>
      </c>
      <c r="G66" s="84">
        <v>3.8018119708396096E+16</v>
      </c>
      <c r="I66" s="82">
        <v>41383</v>
      </c>
      <c r="J66" s="85">
        <v>3005515.5447229999</v>
      </c>
    </row>
    <row r="67" spans="1:10" x14ac:dyDescent="0.2">
      <c r="A67" s="82">
        <v>41384</v>
      </c>
      <c r="B67" s="83" t="s">
        <v>1359</v>
      </c>
      <c r="C67" s="83" t="s">
        <v>1360</v>
      </c>
      <c r="D67" s="83" t="s">
        <v>1361</v>
      </c>
      <c r="E67" s="83" t="s">
        <v>1358</v>
      </c>
      <c r="F67" s="84">
        <v>4.3449933710903504E+16</v>
      </c>
      <c r="G67" s="84">
        <v>3.79218948675552E+16</v>
      </c>
      <c r="I67" s="82">
        <v>41384</v>
      </c>
      <c r="J67" s="85">
        <v>3005499.4772899998</v>
      </c>
    </row>
    <row r="68" spans="1:10" x14ac:dyDescent="0.2">
      <c r="A68" s="82">
        <v>41385</v>
      </c>
      <c r="B68" s="83" t="s">
        <v>1362</v>
      </c>
      <c r="C68" s="83" t="s">
        <v>1363</v>
      </c>
      <c r="D68" s="83" t="s">
        <v>1364</v>
      </c>
      <c r="E68" s="83" t="s">
        <v>1365</v>
      </c>
      <c r="F68" s="84">
        <v>4.36173183873258E+16</v>
      </c>
      <c r="G68" s="84">
        <v>3.7809143507296E+16</v>
      </c>
      <c r="I68" s="82">
        <v>41385</v>
      </c>
      <c r="J68" s="85">
        <v>3004718.724283</v>
      </c>
    </row>
    <row r="69" spans="1:10" x14ac:dyDescent="0.2">
      <c r="A69" s="82">
        <v>41386</v>
      </c>
      <c r="B69" s="83" t="s">
        <v>1366</v>
      </c>
      <c r="C69" s="83" t="s">
        <v>1367</v>
      </c>
      <c r="D69" s="83" t="s">
        <v>1368</v>
      </c>
      <c r="E69" s="83" t="s">
        <v>1365</v>
      </c>
      <c r="F69" s="84">
        <v>4.4411016953893296E+16</v>
      </c>
      <c r="G69" s="84">
        <v>3.7889375432132704E+16</v>
      </c>
      <c r="I69" s="82">
        <v>41386</v>
      </c>
      <c r="J69" s="85">
        <v>3257312.1126160002</v>
      </c>
    </row>
    <row r="70" spans="1:10" x14ac:dyDescent="0.2">
      <c r="A70" s="82">
        <v>41387</v>
      </c>
      <c r="B70" s="83" t="s">
        <v>1369</v>
      </c>
      <c r="C70" s="83" t="s">
        <v>1370</v>
      </c>
      <c r="D70" s="83" t="s">
        <v>1371</v>
      </c>
      <c r="E70" s="83" t="s">
        <v>1365</v>
      </c>
      <c r="F70" s="84">
        <v>4.79491666016376E+16</v>
      </c>
      <c r="G70" s="84">
        <v>3.83686591440552E+16</v>
      </c>
      <c r="I70" s="82">
        <v>41387</v>
      </c>
      <c r="J70" s="85">
        <v>3780473.3555459999</v>
      </c>
    </row>
    <row r="71" spans="1:10" x14ac:dyDescent="0.2">
      <c r="A71" s="82">
        <v>41388</v>
      </c>
      <c r="B71" s="83" t="s">
        <v>1372</v>
      </c>
      <c r="C71" s="83" t="s">
        <v>1373</v>
      </c>
      <c r="D71" s="83" t="s">
        <v>1374</v>
      </c>
      <c r="E71" s="83" t="s">
        <v>1375</v>
      </c>
      <c r="F71" s="84">
        <v>4.81810872379884E+16</v>
      </c>
      <c r="G71" s="84">
        <v>3.83843892419544E+16</v>
      </c>
      <c r="I71" s="82">
        <v>41388</v>
      </c>
      <c r="J71" s="85">
        <v>3966569.301608</v>
      </c>
    </row>
    <row r="72" spans="1:10" x14ac:dyDescent="0.2">
      <c r="A72" s="82">
        <v>41389</v>
      </c>
      <c r="B72" s="83" t="s">
        <v>1376</v>
      </c>
      <c r="C72" s="83" t="s">
        <v>1377</v>
      </c>
      <c r="D72" s="83" t="s">
        <v>1378</v>
      </c>
      <c r="E72" s="83" t="s">
        <v>1379</v>
      </c>
      <c r="F72" s="84">
        <v>4.70786723265572E+16</v>
      </c>
      <c r="G72" s="84">
        <v>3.8226189860737E+16</v>
      </c>
      <c r="I72" s="82">
        <v>41389</v>
      </c>
      <c r="J72" s="85">
        <v>4363435.162951</v>
      </c>
    </row>
    <row r="73" spans="1:10" x14ac:dyDescent="0.2">
      <c r="A73" s="82">
        <v>41390</v>
      </c>
      <c r="B73" s="83" t="s">
        <v>1380</v>
      </c>
      <c r="C73" s="83" t="s">
        <v>1381</v>
      </c>
      <c r="D73" s="83" t="s">
        <v>1382</v>
      </c>
      <c r="E73" s="83" t="s">
        <v>1383</v>
      </c>
      <c r="F73" s="84">
        <v>4.7017954301470096E+16</v>
      </c>
      <c r="G73" s="84">
        <v>3.8203691568075904E+16</v>
      </c>
      <c r="I73" s="82">
        <v>41390</v>
      </c>
      <c r="J73" s="85">
        <v>2616487.4407080002</v>
      </c>
    </row>
    <row r="74" spans="1:10" x14ac:dyDescent="0.2">
      <c r="A74" s="82">
        <v>41391</v>
      </c>
      <c r="B74" s="83" t="s">
        <v>1384</v>
      </c>
      <c r="C74" s="83" t="s">
        <v>1385</v>
      </c>
      <c r="D74" s="83" t="s">
        <v>1386</v>
      </c>
      <c r="E74" s="83" t="s">
        <v>1383</v>
      </c>
      <c r="F74" s="84">
        <v>4.69678838508686E+16</v>
      </c>
      <c r="G74" s="84">
        <v>3.8050396276826096E+16</v>
      </c>
      <c r="I74" s="82">
        <v>41391</v>
      </c>
      <c r="J74" s="85">
        <v>2616474.0126149999</v>
      </c>
    </row>
    <row r="75" spans="1:10" x14ac:dyDescent="0.2">
      <c r="A75" s="82">
        <v>41392</v>
      </c>
      <c r="B75" s="83" t="s">
        <v>1387</v>
      </c>
      <c r="C75" s="83" t="s">
        <v>1388</v>
      </c>
      <c r="D75" s="83" t="s">
        <v>1389</v>
      </c>
      <c r="E75" s="83" t="s">
        <v>1383</v>
      </c>
      <c r="F75" s="84">
        <v>4.68835336494066E+16</v>
      </c>
      <c r="G75" s="84">
        <v>3.79645990709198E+16</v>
      </c>
      <c r="I75" s="82">
        <v>41392</v>
      </c>
      <c r="J75" s="85">
        <v>2616461.0975660002</v>
      </c>
    </row>
    <row r="76" spans="1:10" x14ac:dyDescent="0.2">
      <c r="A76" s="82">
        <v>41393</v>
      </c>
      <c r="B76" s="83" t="s">
        <v>1390</v>
      </c>
      <c r="C76" s="83" t="s">
        <v>1391</v>
      </c>
      <c r="D76" s="83" t="s">
        <v>1392</v>
      </c>
      <c r="E76" s="83" t="s">
        <v>1379</v>
      </c>
      <c r="F76" s="84">
        <v>4.6978926765432496E+16</v>
      </c>
      <c r="G76" s="84">
        <v>3.76924956889626E+16</v>
      </c>
      <c r="I76" s="82">
        <v>41393</v>
      </c>
      <c r="J76" s="85">
        <v>2879895.7834800002</v>
      </c>
    </row>
    <row r="77" spans="1:10" x14ac:dyDescent="0.2">
      <c r="A77" s="82">
        <v>41394</v>
      </c>
      <c r="B77" s="83" t="s">
        <v>1393</v>
      </c>
      <c r="C77" s="83" t="s">
        <v>1394</v>
      </c>
      <c r="D77" s="83" t="s">
        <v>1395</v>
      </c>
      <c r="E77" s="83" t="s">
        <v>1379</v>
      </c>
      <c r="F77" s="84">
        <v>4.64260016322064E+16</v>
      </c>
      <c r="G77" s="84">
        <v>3.75270655672788E+16</v>
      </c>
      <c r="I77" s="82">
        <v>41394</v>
      </c>
      <c r="J77" s="85">
        <v>2317864.4312530002</v>
      </c>
    </row>
    <row r="78" spans="1:10" x14ac:dyDescent="0.2">
      <c r="A78" s="82">
        <v>41395</v>
      </c>
      <c r="B78" s="83" t="s">
        <v>1396</v>
      </c>
      <c r="C78" s="83" t="s">
        <v>1397</v>
      </c>
      <c r="D78" s="83" t="s">
        <v>1398</v>
      </c>
      <c r="E78" s="83" t="s">
        <v>1379</v>
      </c>
      <c r="F78" s="84">
        <v>4.52774763750052E+16</v>
      </c>
      <c r="G78" s="84">
        <v>3.7544986142625504E+16</v>
      </c>
      <c r="I78" s="82">
        <v>41395</v>
      </c>
      <c r="J78" s="85">
        <v>2317854.0446080002</v>
      </c>
    </row>
    <row r="79" spans="1:10" x14ac:dyDescent="0.2">
      <c r="A79" s="82">
        <v>41396</v>
      </c>
      <c r="B79" s="83" t="s">
        <v>1399</v>
      </c>
      <c r="C79" s="83" t="s">
        <v>1400</v>
      </c>
      <c r="D79" s="83" t="s">
        <v>1401</v>
      </c>
      <c r="E79" s="83" t="s">
        <v>1358</v>
      </c>
      <c r="F79" s="84">
        <v>3.9862359756320096E+16</v>
      </c>
      <c r="G79" s="84">
        <v>3.7576733441172496E+16</v>
      </c>
      <c r="I79" s="82">
        <v>41396</v>
      </c>
      <c r="J79" s="85">
        <v>3083658.4149540002</v>
      </c>
    </row>
    <row r="80" spans="1:10" x14ac:dyDescent="0.2">
      <c r="A80" s="82">
        <v>41397</v>
      </c>
      <c r="B80" s="83" t="s">
        <v>1402</v>
      </c>
      <c r="C80" s="83" t="s">
        <v>1403</v>
      </c>
      <c r="D80" s="83" t="s">
        <v>1404</v>
      </c>
      <c r="E80" s="83" t="s">
        <v>1405</v>
      </c>
      <c r="F80" s="84">
        <v>3.9230046856840704E+16</v>
      </c>
      <c r="G80" s="84">
        <v>3.7453932105210704E+16</v>
      </c>
      <c r="I80" s="82">
        <v>41397</v>
      </c>
      <c r="J80" s="85">
        <v>2484887.0559769999</v>
      </c>
    </row>
    <row r="81" spans="1:10" x14ac:dyDescent="0.2">
      <c r="A81" s="82">
        <v>41398</v>
      </c>
      <c r="B81" s="83" t="s">
        <v>1406</v>
      </c>
      <c r="C81" s="83" t="s">
        <v>1407</v>
      </c>
      <c r="D81" s="83" t="s">
        <v>1408</v>
      </c>
      <c r="E81" s="83" t="s">
        <v>1405</v>
      </c>
      <c r="F81" s="84">
        <v>3.7657443868445296E+16</v>
      </c>
      <c r="G81" s="84">
        <v>3.7521378690940896E+16</v>
      </c>
      <c r="I81" s="82">
        <v>41398</v>
      </c>
      <c r="J81" s="85">
        <v>2484882.4077809998</v>
      </c>
    </row>
    <row r="82" spans="1:10" x14ac:dyDescent="0.2">
      <c r="A82" s="82">
        <v>41399</v>
      </c>
      <c r="B82" s="83" t="s">
        <v>1409</v>
      </c>
      <c r="C82" s="83" t="s">
        <v>1410</v>
      </c>
      <c r="D82" s="83" t="s">
        <v>1411</v>
      </c>
      <c r="E82" s="83" t="s">
        <v>1405</v>
      </c>
      <c r="F82" s="84">
        <v>3.7196176583507296E+16</v>
      </c>
      <c r="G82" s="84">
        <v>3.7263734607738E+16</v>
      </c>
      <c r="I82" s="82">
        <v>41399</v>
      </c>
      <c r="J82" s="85">
        <v>2484875.4210509998</v>
      </c>
    </row>
    <row r="83" spans="1:10" x14ac:dyDescent="0.2">
      <c r="A83" s="82">
        <v>41400</v>
      </c>
      <c r="B83" s="83" t="s">
        <v>1412</v>
      </c>
      <c r="C83" s="83" t="s">
        <v>1413</v>
      </c>
      <c r="D83" s="83" t="s">
        <v>1414</v>
      </c>
      <c r="E83" s="83" t="s">
        <v>1354</v>
      </c>
      <c r="F83" s="84">
        <v>3.74609826699854E+16</v>
      </c>
      <c r="G83" s="84">
        <v>3.7509914349121E+16</v>
      </c>
      <c r="I83" s="82">
        <v>41400</v>
      </c>
      <c r="J83" s="85">
        <v>2897353.6295449999</v>
      </c>
    </row>
    <row r="84" spans="1:10" x14ac:dyDescent="0.2">
      <c r="A84" s="82">
        <v>41401</v>
      </c>
      <c r="B84" s="83" t="s">
        <v>1415</v>
      </c>
      <c r="C84" s="83" t="s">
        <v>1416</v>
      </c>
      <c r="D84" s="83" t="s">
        <v>1417</v>
      </c>
      <c r="E84" s="83" t="s">
        <v>1358</v>
      </c>
      <c r="F84" s="84">
        <v>3.74864503184948E+16</v>
      </c>
      <c r="G84" s="84">
        <v>3.73707500833284E+16</v>
      </c>
      <c r="I84" s="82">
        <v>41401</v>
      </c>
      <c r="J84" s="85">
        <v>3409681.965686</v>
      </c>
    </row>
    <row r="85" spans="1:10" x14ac:dyDescent="0.2">
      <c r="A85" s="82">
        <v>41402</v>
      </c>
      <c r="B85" s="83" t="s">
        <v>1418</v>
      </c>
      <c r="C85" s="83" t="s">
        <v>1419</v>
      </c>
      <c r="D85" s="83" t="s">
        <v>1420</v>
      </c>
      <c r="E85" s="83" t="s">
        <v>1421</v>
      </c>
      <c r="F85" s="84">
        <v>3.7747811308793E+16</v>
      </c>
      <c r="G85" s="84">
        <v>3.7512852355199696E+16</v>
      </c>
      <c r="I85" s="82">
        <v>41402</v>
      </c>
      <c r="J85" s="85">
        <v>3590818.1469490002</v>
      </c>
    </row>
    <row r="86" spans="1:10" x14ac:dyDescent="0.2">
      <c r="A86" s="82">
        <v>41403</v>
      </c>
      <c r="B86" s="83" t="s">
        <v>1422</v>
      </c>
      <c r="C86" s="83" t="s">
        <v>1423</v>
      </c>
      <c r="D86" s="83" t="s">
        <v>1424</v>
      </c>
      <c r="E86" s="83" t="s">
        <v>1425</v>
      </c>
      <c r="F86" s="84">
        <v>3.6775753391669E+16</v>
      </c>
      <c r="G86" s="84">
        <v>3.7392097241859504E+16</v>
      </c>
      <c r="I86" s="82">
        <v>41403</v>
      </c>
      <c r="J86" s="85">
        <v>2824889.810666</v>
      </c>
    </row>
    <row r="87" spans="1:10" x14ac:dyDescent="0.2">
      <c r="A87" s="82">
        <v>41404</v>
      </c>
      <c r="B87" s="83" t="s">
        <v>1426</v>
      </c>
      <c r="C87" s="83" t="s">
        <v>1427</v>
      </c>
      <c r="D87" s="83" t="s">
        <v>1428</v>
      </c>
      <c r="E87" s="83" t="s">
        <v>1425</v>
      </c>
      <c r="F87" s="84">
        <v>3.6493053946920096E+16</v>
      </c>
      <c r="G87" s="84">
        <v>3.7317768979044E+16</v>
      </c>
      <c r="I87" s="82">
        <v>41404</v>
      </c>
      <c r="J87" s="85">
        <v>2303236.5419709999</v>
      </c>
    </row>
    <row r="88" spans="1:10" x14ac:dyDescent="0.2">
      <c r="A88" s="82">
        <v>41405</v>
      </c>
      <c r="B88" s="83" t="s">
        <v>1429</v>
      </c>
      <c r="C88" s="83" t="s">
        <v>1430</v>
      </c>
      <c r="D88" s="83" t="s">
        <v>1431</v>
      </c>
      <c r="E88" s="83" t="s">
        <v>1425</v>
      </c>
      <c r="F88" s="84">
        <v>3.62194423988282E+16</v>
      </c>
      <c r="G88" s="84">
        <v>3.7035241027025104E+16</v>
      </c>
      <c r="I88" s="82">
        <v>41405</v>
      </c>
      <c r="J88" s="85">
        <v>2303226.4395499998</v>
      </c>
    </row>
    <row r="89" spans="1:10" x14ac:dyDescent="0.2">
      <c r="A89" s="82">
        <v>41406</v>
      </c>
      <c r="B89" s="83" t="s">
        <v>1432</v>
      </c>
      <c r="C89" s="83" t="s">
        <v>1433</v>
      </c>
      <c r="D89" s="83" t="s">
        <v>1434</v>
      </c>
      <c r="E89" s="83" t="s">
        <v>1425</v>
      </c>
      <c r="F89" s="84">
        <v>3.6414933722621296E+16</v>
      </c>
      <c r="G89" s="84">
        <v>3.7018330924095E+16</v>
      </c>
      <c r="I89" s="82">
        <v>41406</v>
      </c>
      <c r="J89" s="85">
        <v>2303216.0342549998</v>
      </c>
    </row>
    <row r="90" spans="1:10" x14ac:dyDescent="0.2">
      <c r="A90" s="82">
        <v>41407</v>
      </c>
      <c r="B90" s="83" t="s">
        <v>1435</v>
      </c>
      <c r="C90" s="83" t="s">
        <v>1436</v>
      </c>
      <c r="D90" s="83" t="s">
        <v>1437</v>
      </c>
      <c r="E90" s="83" t="s">
        <v>1425</v>
      </c>
      <c r="F90" s="84">
        <v>3.6563990785747504E+16</v>
      </c>
      <c r="G90" s="84">
        <v>3.7392197710192704E+16</v>
      </c>
      <c r="I90" s="82">
        <v>41407</v>
      </c>
      <c r="J90" s="85">
        <v>2303202.798349</v>
      </c>
    </row>
    <row r="91" spans="1:10" x14ac:dyDescent="0.2">
      <c r="A91" s="82">
        <v>41408</v>
      </c>
      <c r="B91" s="83" t="s">
        <v>1438</v>
      </c>
      <c r="C91" s="83" t="s">
        <v>1439</v>
      </c>
      <c r="D91" s="83" t="s">
        <v>1440</v>
      </c>
      <c r="E91" s="83" t="s">
        <v>1441</v>
      </c>
      <c r="F91" s="84">
        <v>3.6204070334628E+16</v>
      </c>
      <c r="G91" s="84">
        <v>3.8202062142964304E+16</v>
      </c>
      <c r="I91" s="82">
        <v>41408</v>
      </c>
      <c r="J91" s="85">
        <v>2757063.8872819999</v>
      </c>
    </row>
    <row r="92" spans="1:10" x14ac:dyDescent="0.2">
      <c r="A92" s="82">
        <v>41409</v>
      </c>
      <c r="B92" s="83" t="s">
        <v>1442</v>
      </c>
      <c r="C92" s="83" t="s">
        <v>1443</v>
      </c>
      <c r="D92" s="83" t="s">
        <v>1444</v>
      </c>
      <c r="E92" s="83" t="s">
        <v>1441</v>
      </c>
      <c r="F92" s="84">
        <v>3.587302799593E+16</v>
      </c>
      <c r="G92" s="84">
        <v>3.7519495871042496E+16</v>
      </c>
      <c r="I92" s="82">
        <v>41409</v>
      </c>
      <c r="J92" s="85">
        <v>3307503.8714029999</v>
      </c>
    </row>
    <row r="93" spans="1:10" x14ac:dyDescent="0.2">
      <c r="A93" s="82">
        <v>41410</v>
      </c>
      <c r="B93" s="83" t="s">
        <v>1445</v>
      </c>
      <c r="C93" s="83" t="s">
        <v>1446</v>
      </c>
      <c r="D93" s="83" t="s">
        <v>1447</v>
      </c>
      <c r="E93" s="83" t="s">
        <v>1441</v>
      </c>
      <c r="F93" s="84">
        <v>3.51039277847942E+16</v>
      </c>
      <c r="G93" s="84">
        <v>3.73784548465636E+16</v>
      </c>
      <c r="I93" s="82">
        <v>41410</v>
      </c>
      <c r="J93" s="85">
        <v>3341870.0073899999</v>
      </c>
    </row>
    <row r="94" spans="1:10" x14ac:dyDescent="0.2">
      <c r="A94" s="82">
        <v>41411</v>
      </c>
      <c r="B94" s="83" t="s">
        <v>1448</v>
      </c>
      <c r="C94" s="83" t="s">
        <v>1449</v>
      </c>
      <c r="D94" s="83" t="s">
        <v>1450</v>
      </c>
      <c r="E94" s="83" t="s">
        <v>1425</v>
      </c>
      <c r="F94" s="84">
        <v>3.57401829685304E+16</v>
      </c>
      <c r="G94" s="84">
        <v>3.73395479447822E+16</v>
      </c>
      <c r="I94" s="82">
        <v>41411</v>
      </c>
      <c r="J94" s="85">
        <v>2379398.9706799998</v>
      </c>
    </row>
    <row r="95" spans="1:10" x14ac:dyDescent="0.2">
      <c r="A95" s="82">
        <v>41412</v>
      </c>
      <c r="B95" s="83" t="s">
        <v>1451</v>
      </c>
      <c r="C95" s="83" t="s">
        <v>1452</v>
      </c>
      <c r="D95" s="83" t="s">
        <v>1453</v>
      </c>
      <c r="E95" s="83" t="s">
        <v>1425</v>
      </c>
      <c r="F95" s="84">
        <v>3.56835763430538E+16</v>
      </c>
      <c r="G95" s="84">
        <v>3.72733724492266E+16</v>
      </c>
      <c r="I95" s="82">
        <v>41412</v>
      </c>
      <c r="J95" s="85">
        <v>2379386.4255619999</v>
      </c>
    </row>
    <row r="96" spans="1:10" x14ac:dyDescent="0.2">
      <c r="A96" s="82">
        <v>41413</v>
      </c>
      <c r="B96" s="83" t="s">
        <v>1454</v>
      </c>
      <c r="C96" s="83" t="s">
        <v>1455</v>
      </c>
      <c r="D96" s="83" t="s">
        <v>1456</v>
      </c>
      <c r="E96" s="83" t="s">
        <v>1425</v>
      </c>
      <c r="F96" s="84">
        <v>3.59391756953795E+16</v>
      </c>
      <c r="G96" s="84">
        <v>3.74188081802604E+16</v>
      </c>
      <c r="I96" s="82">
        <v>41413</v>
      </c>
      <c r="J96" s="85">
        <v>2379375.1674489998</v>
      </c>
    </row>
    <row r="97" spans="1:10" x14ac:dyDescent="0.2">
      <c r="A97" s="82">
        <v>41414</v>
      </c>
      <c r="B97" s="83" t="s">
        <v>1457</v>
      </c>
      <c r="C97" s="83" t="s">
        <v>1458</v>
      </c>
      <c r="D97" s="83" t="s">
        <v>1459</v>
      </c>
      <c r="E97" s="83" t="s">
        <v>1425</v>
      </c>
      <c r="F97" s="84">
        <v>3.65274538727806E+16</v>
      </c>
      <c r="G97" s="84">
        <v>3.75800349979324E+16</v>
      </c>
      <c r="I97" s="82">
        <v>41414</v>
      </c>
      <c r="J97" s="85">
        <v>2938502.0893799998</v>
      </c>
    </row>
    <row r="98" spans="1:10" x14ac:dyDescent="0.2">
      <c r="A98" s="82">
        <v>41415</v>
      </c>
      <c r="B98" s="83" t="s">
        <v>1460</v>
      </c>
      <c r="C98" s="83" t="s">
        <v>1461</v>
      </c>
      <c r="D98" s="83" t="s">
        <v>1462</v>
      </c>
      <c r="E98" s="83" t="s">
        <v>1463</v>
      </c>
      <c r="F98" s="84">
        <v>3.6625935186697296E+16</v>
      </c>
      <c r="G98" s="84">
        <v>3.7630729917790896E+16</v>
      </c>
      <c r="I98" s="82">
        <v>41415</v>
      </c>
      <c r="J98" s="85">
        <v>3479758.0683900001</v>
      </c>
    </row>
    <row r="99" spans="1:10" x14ac:dyDescent="0.2">
      <c r="A99" s="82">
        <v>41416</v>
      </c>
      <c r="B99" s="83" t="s">
        <v>1464</v>
      </c>
      <c r="C99" s="83" t="s">
        <v>1465</v>
      </c>
      <c r="D99" s="83" t="s">
        <v>1466</v>
      </c>
      <c r="E99" s="83" t="s">
        <v>1467</v>
      </c>
      <c r="F99" s="84">
        <v>3.59375017797849E+16</v>
      </c>
      <c r="G99" s="84">
        <v>3.7605498769605E+16</v>
      </c>
      <c r="I99" s="82">
        <v>41416</v>
      </c>
      <c r="J99" s="85">
        <v>3776917.4480619999</v>
      </c>
    </row>
    <row r="100" spans="1:10" x14ac:dyDescent="0.2">
      <c r="A100" s="82">
        <v>41417</v>
      </c>
      <c r="B100" s="83" t="s">
        <v>1468</v>
      </c>
      <c r="C100" s="83" t="s">
        <v>1469</v>
      </c>
      <c r="D100" s="83" t="s">
        <v>1470</v>
      </c>
      <c r="E100" s="83" t="s">
        <v>1467</v>
      </c>
      <c r="F100" s="84">
        <v>3.268544160323E+16</v>
      </c>
      <c r="G100" s="84">
        <v>3.76635357224164E+16</v>
      </c>
      <c r="I100" s="82">
        <v>41417</v>
      </c>
      <c r="J100" s="85">
        <v>4599724.4607610004</v>
      </c>
    </row>
    <row r="101" spans="1:10" x14ac:dyDescent="0.2">
      <c r="A101" s="82">
        <v>41418</v>
      </c>
      <c r="B101" s="83" t="s">
        <v>1471</v>
      </c>
      <c r="C101" s="83" t="s">
        <v>1472</v>
      </c>
      <c r="D101" s="83" t="s">
        <v>1473</v>
      </c>
      <c r="E101" s="83" t="s">
        <v>1463</v>
      </c>
      <c r="F101" s="84">
        <v>3.09832396513711E+16</v>
      </c>
      <c r="G101" s="84">
        <v>3.7445871036559904E+16</v>
      </c>
      <c r="I101" s="82">
        <v>41418</v>
      </c>
      <c r="J101" s="85">
        <v>2288950.2825230001</v>
      </c>
    </row>
    <row r="102" spans="1:10" x14ac:dyDescent="0.2">
      <c r="A102" s="82">
        <v>41419</v>
      </c>
      <c r="B102" s="83" t="s">
        <v>1474</v>
      </c>
      <c r="C102" s="83" t="s">
        <v>1475</v>
      </c>
      <c r="D102" s="83" t="s">
        <v>1476</v>
      </c>
      <c r="E102" s="83" t="s">
        <v>1463</v>
      </c>
      <c r="F102" s="84">
        <v>3.140828367199E+16</v>
      </c>
      <c r="G102" s="84">
        <v>3.7449794978790096E+16</v>
      </c>
      <c r="I102" s="82">
        <v>41419</v>
      </c>
      <c r="J102" s="85">
        <v>2288940.7912280001</v>
      </c>
    </row>
    <row r="103" spans="1:10" x14ac:dyDescent="0.2">
      <c r="A103" s="82">
        <v>41420</v>
      </c>
      <c r="B103" s="83" t="s">
        <v>1477</v>
      </c>
      <c r="C103" s="83" t="s">
        <v>1478</v>
      </c>
      <c r="D103" s="83" t="s">
        <v>1479</v>
      </c>
      <c r="E103" s="83" t="s">
        <v>1463</v>
      </c>
      <c r="F103" s="84">
        <v>3.10069310825396E+16</v>
      </c>
      <c r="G103" s="84">
        <v>3.7330036742843504E+16</v>
      </c>
      <c r="I103" s="82">
        <v>41420</v>
      </c>
      <c r="J103" s="85">
        <v>2288931.4948209999</v>
      </c>
    </row>
    <row r="104" spans="1:10" x14ac:dyDescent="0.2">
      <c r="A104" s="82">
        <v>41421</v>
      </c>
      <c r="B104" s="83" t="s">
        <v>1480</v>
      </c>
      <c r="C104" s="83" t="s">
        <v>1481</v>
      </c>
      <c r="D104" s="83" t="s">
        <v>1482</v>
      </c>
      <c r="E104" s="83" t="s">
        <v>1463</v>
      </c>
      <c r="F104" s="84">
        <v>3.06202674196607E+16</v>
      </c>
      <c r="G104" s="84">
        <v>3.7013136890453104E+16</v>
      </c>
      <c r="I104" s="82">
        <v>41421</v>
      </c>
      <c r="J104" s="85">
        <v>2827411.5525620002</v>
      </c>
    </row>
    <row r="105" spans="1:10" x14ac:dyDescent="0.2">
      <c r="A105" s="82">
        <v>41422</v>
      </c>
      <c r="B105" s="83" t="s">
        <v>1483</v>
      </c>
      <c r="C105" s="83" t="s">
        <v>1484</v>
      </c>
      <c r="D105" s="83" t="s">
        <v>1485</v>
      </c>
      <c r="E105" s="83" t="s">
        <v>1383</v>
      </c>
      <c r="F105" s="84">
        <v>3.12508107080398E+16</v>
      </c>
      <c r="G105" s="84">
        <v>3.73301073362384E+16</v>
      </c>
      <c r="I105" s="82">
        <v>41422</v>
      </c>
      <c r="J105" s="85">
        <v>3441620.6616600002</v>
      </c>
    </row>
    <row r="106" spans="1:10" x14ac:dyDescent="0.2">
      <c r="A106" s="82">
        <v>41423</v>
      </c>
      <c r="B106" s="83" t="s">
        <v>1486</v>
      </c>
      <c r="C106" s="83" t="s">
        <v>1487</v>
      </c>
      <c r="D106" s="83" t="s">
        <v>1488</v>
      </c>
      <c r="E106" s="83" t="s">
        <v>1383</v>
      </c>
      <c r="F106" s="84">
        <v>3.06982006069176E+16</v>
      </c>
      <c r="G106" s="84">
        <v>3.7054904532509904E+16</v>
      </c>
      <c r="I106" s="82">
        <v>41423</v>
      </c>
      <c r="J106" s="85">
        <v>2665940.0279919999</v>
      </c>
    </row>
    <row r="107" spans="1:10" x14ac:dyDescent="0.2">
      <c r="A107" s="82">
        <v>41424</v>
      </c>
      <c r="B107" s="83" t="s">
        <v>1489</v>
      </c>
      <c r="C107" s="83" t="s">
        <v>1490</v>
      </c>
      <c r="D107" s="83" t="s">
        <v>1491</v>
      </c>
      <c r="E107" s="83" t="s">
        <v>1441</v>
      </c>
      <c r="F107" s="84">
        <v>3.10369681474742E+16</v>
      </c>
      <c r="G107" s="84">
        <v>3.69744578513642E+16</v>
      </c>
      <c r="I107" s="82">
        <v>41424</v>
      </c>
      <c r="J107" s="85">
        <v>2949434.4295140002</v>
      </c>
    </row>
    <row r="108" spans="1:10" x14ac:dyDescent="0.2">
      <c r="A108" s="82">
        <v>41425</v>
      </c>
      <c r="B108" s="83" t="s">
        <v>1492</v>
      </c>
      <c r="C108" s="83" t="s">
        <v>1493</v>
      </c>
      <c r="D108" s="83" t="s">
        <v>1494</v>
      </c>
      <c r="E108" s="83" t="s">
        <v>1495</v>
      </c>
      <c r="F108" s="84">
        <v>3.29364207776436E+16</v>
      </c>
      <c r="G108" s="84">
        <v>3.72423100508458E+16</v>
      </c>
      <c r="I108" s="82">
        <v>41425</v>
      </c>
      <c r="J108" s="85">
        <v>2306976.5255300002</v>
      </c>
    </row>
    <row r="109" spans="1:10" x14ac:dyDescent="0.2">
      <c r="A109" s="82">
        <v>41426</v>
      </c>
      <c r="B109" s="83" t="s">
        <v>1496</v>
      </c>
      <c r="C109" s="83" t="s">
        <v>1497</v>
      </c>
      <c r="D109" s="83" t="s">
        <v>1498</v>
      </c>
      <c r="E109" s="83" t="s">
        <v>1495</v>
      </c>
      <c r="F109" s="84">
        <v>3.21686732798063E+16</v>
      </c>
      <c r="G109" s="84">
        <v>3.70575959871026E+16</v>
      </c>
      <c r="I109" s="82">
        <v>41426</v>
      </c>
      <c r="J109" s="85">
        <v>2306967.304672</v>
      </c>
    </row>
    <row r="110" spans="1:10" x14ac:dyDescent="0.2">
      <c r="A110" s="82">
        <v>41427</v>
      </c>
      <c r="B110" s="83" t="s">
        <v>1499</v>
      </c>
      <c r="C110" s="83" t="s">
        <v>1500</v>
      </c>
      <c r="D110" s="83" t="s">
        <v>1501</v>
      </c>
      <c r="E110" s="83" t="s">
        <v>1495</v>
      </c>
      <c r="F110" s="84">
        <v>3.23624140943641E+16</v>
      </c>
      <c r="G110" s="84">
        <v>3.69592120359896E+16</v>
      </c>
      <c r="I110" s="82">
        <v>41427</v>
      </c>
      <c r="J110" s="85">
        <v>2306957.5609360002</v>
      </c>
    </row>
    <row r="111" spans="1:10" x14ac:dyDescent="0.2">
      <c r="A111" s="82">
        <v>41428</v>
      </c>
      <c r="B111" s="83" t="s">
        <v>1502</v>
      </c>
      <c r="C111" s="83" t="s">
        <v>1503</v>
      </c>
      <c r="D111" s="83" t="s">
        <v>1504</v>
      </c>
      <c r="E111" s="83" t="s">
        <v>1495</v>
      </c>
      <c r="F111" s="84">
        <v>3.24797150721802E+16</v>
      </c>
      <c r="G111" s="84">
        <v>3.6847214992236704E+16</v>
      </c>
      <c r="I111" s="82">
        <v>41428</v>
      </c>
      <c r="J111" s="85">
        <v>2306951.5731409998</v>
      </c>
    </row>
    <row r="112" spans="1:10" x14ac:dyDescent="0.2">
      <c r="A112" s="82">
        <v>41429</v>
      </c>
      <c r="B112" s="83" t="s">
        <v>1505</v>
      </c>
      <c r="C112" s="83" t="s">
        <v>1506</v>
      </c>
      <c r="D112" s="83" t="s">
        <v>1507</v>
      </c>
      <c r="E112" s="83" t="s">
        <v>1508</v>
      </c>
      <c r="F112" s="84">
        <v>3.22006587135541E+16</v>
      </c>
      <c r="G112" s="84">
        <v>3.67149953641394E+16</v>
      </c>
      <c r="I112" s="82">
        <v>41429</v>
      </c>
      <c r="J112" s="85">
        <v>3352364.965386</v>
      </c>
    </row>
    <row r="113" spans="1:10" x14ac:dyDescent="0.2">
      <c r="A113" s="82">
        <v>41430</v>
      </c>
      <c r="B113" s="83" t="s">
        <v>1509</v>
      </c>
      <c r="C113" s="83" t="s">
        <v>1510</v>
      </c>
      <c r="D113" s="83" t="s">
        <v>1511</v>
      </c>
      <c r="E113" s="83" t="s">
        <v>1512</v>
      </c>
      <c r="F113" s="84">
        <v>3.05480094214578E+16</v>
      </c>
      <c r="G113" s="84">
        <v>3.68556920528502E+16</v>
      </c>
      <c r="I113" s="82">
        <v>41430</v>
      </c>
      <c r="J113" s="85">
        <v>4148097.3942300002</v>
      </c>
    </row>
    <row r="114" spans="1:10" x14ac:dyDescent="0.2">
      <c r="A114" s="82">
        <v>41431</v>
      </c>
      <c r="B114" s="83" t="s">
        <v>1513</v>
      </c>
      <c r="C114" s="83" t="s">
        <v>1514</v>
      </c>
      <c r="D114" s="83" t="s">
        <v>1515</v>
      </c>
      <c r="E114" s="83" t="s">
        <v>1495</v>
      </c>
      <c r="F114" s="84">
        <v>2.63809329577986E+16</v>
      </c>
      <c r="G114" s="84">
        <v>3.6183577603298096E+16</v>
      </c>
      <c r="I114" s="82">
        <v>41431</v>
      </c>
      <c r="J114" s="85">
        <v>3662563.7122809999</v>
      </c>
    </row>
    <row r="115" spans="1:10" x14ac:dyDescent="0.2">
      <c r="A115" s="82">
        <v>41432</v>
      </c>
      <c r="B115" s="83" t="s">
        <v>1516</v>
      </c>
      <c r="C115" s="83" t="s">
        <v>1517</v>
      </c>
      <c r="D115" s="83" t="s">
        <v>1518</v>
      </c>
      <c r="E115" s="83" t="s">
        <v>1519</v>
      </c>
      <c r="F115" s="84">
        <v>2.63006638041463E+16</v>
      </c>
      <c r="G115" s="84">
        <v>3.6161392770565E+16</v>
      </c>
      <c r="I115" s="82">
        <v>41432</v>
      </c>
      <c r="J115" s="85">
        <v>3361821.2823180002</v>
      </c>
    </row>
    <row r="116" spans="1:10" x14ac:dyDescent="0.2">
      <c r="A116" s="82">
        <v>41433</v>
      </c>
      <c r="B116" s="83" t="s">
        <v>1520</v>
      </c>
      <c r="C116" s="83" t="s">
        <v>1521</v>
      </c>
      <c r="D116" s="83" t="s">
        <v>1522</v>
      </c>
      <c r="E116" s="83" t="s">
        <v>1519</v>
      </c>
      <c r="F116" s="84">
        <v>2.64884722968101E+16</v>
      </c>
      <c r="G116" s="84">
        <v>3.58980010685074E+16</v>
      </c>
      <c r="I116" s="82">
        <v>41433</v>
      </c>
      <c r="J116" s="85">
        <v>3361808.2021039999</v>
      </c>
    </row>
    <row r="117" spans="1:10" x14ac:dyDescent="0.2">
      <c r="A117" s="82">
        <v>41434</v>
      </c>
      <c r="B117" s="83" t="s">
        <v>1523</v>
      </c>
      <c r="C117" s="83" t="s">
        <v>1524</v>
      </c>
      <c r="D117" s="83" t="s">
        <v>1525</v>
      </c>
      <c r="E117" s="83" t="s">
        <v>1519</v>
      </c>
      <c r="F117" s="84">
        <v>2.64194249805731E+16</v>
      </c>
      <c r="G117" s="84">
        <v>3.57898267902152E+16</v>
      </c>
      <c r="I117" s="82">
        <v>41434</v>
      </c>
      <c r="J117" s="85">
        <v>3361794.822685</v>
      </c>
    </row>
    <row r="118" spans="1:10" x14ac:dyDescent="0.2">
      <c r="A118" s="82">
        <v>41435</v>
      </c>
      <c r="B118" s="83" t="s">
        <v>1526</v>
      </c>
      <c r="C118" s="83" t="s">
        <v>1527</v>
      </c>
      <c r="D118" s="83" t="s">
        <v>1528</v>
      </c>
      <c r="E118" s="83" t="s">
        <v>1519</v>
      </c>
      <c r="F118" s="84">
        <v>2.63787447340131E+16</v>
      </c>
      <c r="G118" s="84">
        <v>3.56882014787536E+16</v>
      </c>
      <c r="I118" s="82">
        <v>41435</v>
      </c>
      <c r="J118" s="85">
        <v>3361780.131232</v>
      </c>
    </row>
    <row r="119" spans="1:10" x14ac:dyDescent="0.2">
      <c r="A119" s="82">
        <v>41436</v>
      </c>
      <c r="B119" s="83" t="s">
        <v>1529</v>
      </c>
      <c r="C119" s="83" t="s">
        <v>1530</v>
      </c>
      <c r="D119" s="83" t="s">
        <v>1531</v>
      </c>
      <c r="E119" s="83" t="s">
        <v>1519</v>
      </c>
      <c r="F119" s="84">
        <v>2.54702042932477E+16</v>
      </c>
      <c r="G119" s="84">
        <v>3.55334748627411E+16</v>
      </c>
      <c r="I119" s="82">
        <v>41436</v>
      </c>
      <c r="J119" s="85">
        <v>3344217.4029399999</v>
      </c>
    </row>
    <row r="120" spans="1:10" x14ac:dyDescent="0.2">
      <c r="A120" s="82">
        <v>41437</v>
      </c>
      <c r="B120" s="83" t="s">
        <v>1532</v>
      </c>
      <c r="C120" s="83" t="s">
        <v>1533</v>
      </c>
      <c r="D120" s="83" t="s">
        <v>1534</v>
      </c>
      <c r="E120" s="83" t="s">
        <v>1519</v>
      </c>
      <c r="F120" s="84">
        <v>2.55963398815648E+16</v>
      </c>
      <c r="G120" s="84">
        <v>3.55814167214671E+16</v>
      </c>
      <c r="I120" s="82">
        <v>41437</v>
      </c>
      <c r="J120" s="85">
        <v>4541026.1841160003</v>
      </c>
    </row>
    <row r="121" spans="1:10" x14ac:dyDescent="0.2">
      <c r="A121" s="82">
        <v>41438</v>
      </c>
      <c r="B121" s="83" t="s">
        <v>1535</v>
      </c>
      <c r="C121" s="83" t="s">
        <v>1536</v>
      </c>
      <c r="D121" s="83" t="s">
        <v>1537</v>
      </c>
      <c r="E121" s="83" t="s">
        <v>1538</v>
      </c>
      <c r="F121" s="84">
        <v>2.47799554228902E+16</v>
      </c>
      <c r="G121" s="84">
        <v>3.54866891962539E+16</v>
      </c>
      <c r="I121" s="82">
        <v>41438</v>
      </c>
      <c r="J121" s="85">
        <v>3668407.9684060002</v>
      </c>
    </row>
    <row r="122" spans="1:10" x14ac:dyDescent="0.2">
      <c r="A122" s="82">
        <v>41439</v>
      </c>
      <c r="B122" s="83" t="s">
        <v>1539</v>
      </c>
      <c r="C122" s="83" t="s">
        <v>1540</v>
      </c>
      <c r="D122" s="83" t="s">
        <v>1541</v>
      </c>
      <c r="E122" s="83" t="s">
        <v>1519</v>
      </c>
      <c r="F122" s="84">
        <v>2.4393730969545E+16</v>
      </c>
      <c r="G122" s="84">
        <v>3.54872300182604E+16</v>
      </c>
      <c r="I122" s="82">
        <v>41439</v>
      </c>
      <c r="J122" s="85">
        <v>3683668.257365</v>
      </c>
    </row>
    <row r="123" spans="1:10" x14ac:dyDescent="0.2">
      <c r="A123" s="82">
        <v>41440</v>
      </c>
      <c r="B123" s="83" t="s">
        <v>1542</v>
      </c>
      <c r="C123" s="83" t="s">
        <v>1543</v>
      </c>
      <c r="D123" s="83" t="s">
        <v>1544</v>
      </c>
      <c r="E123" s="83" t="s">
        <v>1519</v>
      </c>
      <c r="F123" s="84">
        <v>2.43366104274411E+16</v>
      </c>
      <c r="G123" s="84">
        <v>3.54352926712226E+16</v>
      </c>
      <c r="I123" s="82">
        <v>41440</v>
      </c>
      <c r="J123" s="85">
        <v>3683652.6932700002</v>
      </c>
    </row>
    <row r="124" spans="1:10" x14ac:dyDescent="0.2">
      <c r="A124" s="82">
        <v>41441</v>
      </c>
      <c r="B124" s="83" t="s">
        <v>1545</v>
      </c>
      <c r="C124" s="83" t="s">
        <v>1546</v>
      </c>
      <c r="D124" s="83" t="s">
        <v>1547</v>
      </c>
      <c r="E124" s="83" t="s">
        <v>1519</v>
      </c>
      <c r="F124" s="84">
        <v>2.42801812927848E+16</v>
      </c>
      <c r="G124" s="84">
        <v>3.52421125824138E+16</v>
      </c>
      <c r="I124" s="82">
        <v>41441</v>
      </c>
      <c r="J124" s="85">
        <v>3683636.643799</v>
      </c>
    </row>
    <row r="125" spans="1:10" x14ac:dyDescent="0.2">
      <c r="A125" s="82">
        <v>41442</v>
      </c>
      <c r="B125" s="83" t="s">
        <v>1548</v>
      </c>
      <c r="C125" s="83" t="s">
        <v>1549</v>
      </c>
      <c r="D125" s="83" t="s">
        <v>1550</v>
      </c>
      <c r="E125" s="83" t="s">
        <v>1512</v>
      </c>
      <c r="F125" s="84">
        <v>2.46949223768351E+16</v>
      </c>
      <c r="G125" s="84">
        <v>3.52056498260866E+16</v>
      </c>
      <c r="I125" s="82">
        <v>41442</v>
      </c>
      <c r="J125" s="85">
        <v>4469924.5312170004</v>
      </c>
    </row>
    <row r="126" spans="1:10" x14ac:dyDescent="0.2">
      <c r="A126" s="82">
        <v>41443</v>
      </c>
      <c r="B126" s="83" t="s">
        <v>1551</v>
      </c>
      <c r="C126" s="83" t="s">
        <v>1552</v>
      </c>
      <c r="D126" s="83" t="s">
        <v>1553</v>
      </c>
      <c r="E126" s="83" t="s">
        <v>1512</v>
      </c>
      <c r="F126" s="84">
        <v>2.45283671098466E+16</v>
      </c>
      <c r="G126" s="84">
        <v>3.51929314502219E+16</v>
      </c>
      <c r="I126" s="82">
        <v>41443</v>
      </c>
      <c r="J126" s="85">
        <v>5020058.824887</v>
      </c>
    </row>
    <row r="127" spans="1:10" x14ac:dyDescent="0.2">
      <c r="A127" s="82">
        <v>41444</v>
      </c>
      <c r="B127" s="83" t="s">
        <v>1554</v>
      </c>
      <c r="C127" s="83" t="s">
        <v>1555</v>
      </c>
      <c r="D127" s="83" t="s">
        <v>1556</v>
      </c>
      <c r="E127" s="83" t="s">
        <v>1441</v>
      </c>
      <c r="F127" s="84">
        <v>2.35815801061847E+16</v>
      </c>
      <c r="G127" s="84">
        <v>3.51571096955427E+16</v>
      </c>
      <c r="I127" s="82">
        <v>41444</v>
      </c>
      <c r="J127" s="85">
        <v>4716156.9587819995</v>
      </c>
    </row>
    <row r="128" spans="1:10" x14ac:dyDescent="0.2">
      <c r="A128" s="82">
        <v>41445</v>
      </c>
      <c r="B128" s="83" t="s">
        <v>1557</v>
      </c>
      <c r="C128" s="83" t="s">
        <v>1558</v>
      </c>
      <c r="D128" s="83" t="s">
        <v>1559</v>
      </c>
      <c r="E128" s="83" t="s">
        <v>1383</v>
      </c>
      <c r="F128" s="84">
        <v>2.3325261286627E+16</v>
      </c>
      <c r="G128" s="84">
        <v>3.51280411988943E+16</v>
      </c>
      <c r="I128" s="82">
        <v>41445</v>
      </c>
      <c r="J128" s="85">
        <v>4739536.3847620003</v>
      </c>
    </row>
    <row r="129" spans="1:10" x14ac:dyDescent="0.2">
      <c r="A129" s="82">
        <v>41446</v>
      </c>
      <c r="B129" s="83" t="s">
        <v>1560</v>
      </c>
      <c r="C129" s="83" t="s">
        <v>1561</v>
      </c>
      <c r="D129" s="83" t="s">
        <v>1562</v>
      </c>
      <c r="E129" s="83" t="s">
        <v>1383</v>
      </c>
      <c r="F129" s="84">
        <v>2.28437191011703E+16</v>
      </c>
      <c r="G129" s="84">
        <v>3.49563886843846E+16</v>
      </c>
      <c r="I129" s="82">
        <v>41446</v>
      </c>
      <c r="J129" s="85">
        <v>4367926.4520939998</v>
      </c>
    </row>
    <row r="130" spans="1:10" x14ac:dyDescent="0.2">
      <c r="A130" s="82">
        <v>41447</v>
      </c>
      <c r="B130" s="83" t="s">
        <v>1563</v>
      </c>
      <c r="C130" s="83" t="s">
        <v>1564</v>
      </c>
      <c r="D130" s="83" t="s">
        <v>1565</v>
      </c>
      <c r="E130" s="83" t="s">
        <v>1383</v>
      </c>
      <c r="F130" s="84">
        <v>2.24912069043172E+16</v>
      </c>
      <c r="G130" s="84">
        <v>3.4917735816565E+16</v>
      </c>
      <c r="I130" s="82">
        <v>41447</v>
      </c>
      <c r="J130" s="85">
        <v>4367905.46643</v>
      </c>
    </row>
    <row r="131" spans="1:10" x14ac:dyDescent="0.2">
      <c r="A131" s="82">
        <v>41448</v>
      </c>
      <c r="B131" s="83" t="s">
        <v>1566</v>
      </c>
      <c r="C131" s="83" t="s">
        <v>1567</v>
      </c>
      <c r="D131" s="83" t="s">
        <v>1568</v>
      </c>
      <c r="E131" s="83" t="s">
        <v>1383</v>
      </c>
      <c r="F131" s="84">
        <v>2.33466736735561E+16</v>
      </c>
      <c r="G131" s="84">
        <v>3.48811142678768E+16</v>
      </c>
      <c r="I131" s="82">
        <v>41448</v>
      </c>
      <c r="J131" s="85">
        <v>4367887.1947889999</v>
      </c>
    </row>
    <row r="132" spans="1:10" x14ac:dyDescent="0.2">
      <c r="A132" s="82">
        <v>41449</v>
      </c>
      <c r="B132" s="83" t="s">
        <v>1569</v>
      </c>
      <c r="C132" s="83" t="s">
        <v>1570</v>
      </c>
      <c r="D132" s="83" t="s">
        <v>1571</v>
      </c>
      <c r="E132" s="83" t="s">
        <v>1405</v>
      </c>
      <c r="F132" s="84">
        <v>2.32236719275011E+16</v>
      </c>
      <c r="G132" s="84">
        <v>3.47996272235815E+16</v>
      </c>
      <c r="I132" s="82">
        <v>41449</v>
      </c>
      <c r="J132" s="85">
        <v>4236792.474676</v>
      </c>
    </row>
    <row r="133" spans="1:10" x14ac:dyDescent="0.2">
      <c r="A133" s="82">
        <v>41450</v>
      </c>
      <c r="B133" s="83" t="s">
        <v>1572</v>
      </c>
      <c r="C133" s="83" t="s">
        <v>1573</v>
      </c>
      <c r="D133" s="83" t="s">
        <v>1574</v>
      </c>
      <c r="E133" s="83" t="s">
        <v>1575</v>
      </c>
      <c r="F133" s="84">
        <v>2.14906836923798E+16</v>
      </c>
      <c r="G133" s="84">
        <v>3.45248630816314E+16</v>
      </c>
      <c r="I133" s="82">
        <v>41450</v>
      </c>
      <c r="J133" s="85">
        <v>4172419.7906189999</v>
      </c>
    </row>
    <row r="134" spans="1:10" x14ac:dyDescent="0.2">
      <c r="A134" s="82">
        <v>41451</v>
      </c>
      <c r="B134" s="83" t="s">
        <v>1576</v>
      </c>
      <c r="C134" s="83" t="s">
        <v>1577</v>
      </c>
      <c r="D134" s="83" t="s">
        <v>1578</v>
      </c>
      <c r="E134" s="83" t="s">
        <v>1358</v>
      </c>
      <c r="F134" s="84">
        <v>2.27962378146064E+16</v>
      </c>
      <c r="G134" s="84">
        <v>3.47284868475254E+16</v>
      </c>
      <c r="I134" s="82">
        <v>41451</v>
      </c>
      <c r="J134" s="85">
        <v>5965844.1435110001</v>
      </c>
    </row>
    <row r="135" spans="1:10" x14ac:dyDescent="0.2">
      <c r="A135" s="82">
        <v>41452</v>
      </c>
      <c r="B135" s="83" t="s">
        <v>1579</v>
      </c>
      <c r="C135" s="83" t="s">
        <v>1580</v>
      </c>
      <c r="D135" s="83" t="s">
        <v>1581</v>
      </c>
      <c r="E135" s="83" t="s">
        <v>1354</v>
      </c>
      <c r="F135" s="84">
        <v>2.20172012899E+16</v>
      </c>
      <c r="G135" s="84">
        <v>3.47575955267307E+16</v>
      </c>
      <c r="I135" s="82">
        <v>41452</v>
      </c>
      <c r="J135" s="85">
        <v>5360917.0437420001</v>
      </c>
    </row>
    <row r="136" spans="1:10" x14ac:dyDescent="0.2">
      <c r="A136" s="82">
        <v>41453</v>
      </c>
      <c r="B136" s="83" t="s">
        <v>1582</v>
      </c>
      <c r="C136" s="83" t="s">
        <v>1583</v>
      </c>
      <c r="D136" s="83" t="s">
        <v>1584</v>
      </c>
      <c r="E136" s="83" t="s">
        <v>1585</v>
      </c>
      <c r="F136" s="84">
        <v>2.13730470007365E+16</v>
      </c>
      <c r="G136" s="84">
        <v>3.45822419517047E+16</v>
      </c>
      <c r="I136" s="82">
        <v>41453</v>
      </c>
      <c r="J136" s="85">
        <v>2659749.9470910002</v>
      </c>
    </row>
    <row r="137" spans="1:10" x14ac:dyDescent="0.2">
      <c r="A137" s="82">
        <v>41454</v>
      </c>
      <c r="B137" s="83" t="s">
        <v>1586</v>
      </c>
      <c r="C137" s="83" t="s">
        <v>1587</v>
      </c>
      <c r="D137" s="83" t="s">
        <v>1588</v>
      </c>
      <c r="E137" s="83" t="s">
        <v>1585</v>
      </c>
      <c r="F137" s="84">
        <v>2.13777930929139E+16</v>
      </c>
      <c r="G137" s="84">
        <v>3.45979048352189E+16</v>
      </c>
      <c r="I137" s="82">
        <v>41454</v>
      </c>
      <c r="J137" s="85">
        <v>2659740.062287</v>
      </c>
    </row>
    <row r="138" spans="1:10" x14ac:dyDescent="0.2">
      <c r="A138" s="82">
        <v>41455</v>
      </c>
      <c r="B138" s="83" t="s">
        <v>1589</v>
      </c>
      <c r="C138" s="83" t="s">
        <v>1590</v>
      </c>
      <c r="D138" s="83" t="s">
        <v>1591</v>
      </c>
      <c r="E138" s="83" t="s">
        <v>1585</v>
      </c>
      <c r="F138" s="84">
        <v>1.93488283899616E+16</v>
      </c>
      <c r="G138" s="84">
        <v>3.45719883424251E+16</v>
      </c>
      <c r="I138" s="82">
        <v>41455</v>
      </c>
      <c r="J138" s="85">
        <v>2659729.9134869999</v>
      </c>
    </row>
    <row r="139" spans="1:10" x14ac:dyDescent="0.2">
      <c r="A139" s="82">
        <v>41456</v>
      </c>
      <c r="B139" s="83" t="s">
        <v>1592</v>
      </c>
      <c r="C139" s="83" t="s">
        <v>1593</v>
      </c>
      <c r="D139" s="83" t="s">
        <v>1594</v>
      </c>
      <c r="E139" s="83" t="s">
        <v>1585</v>
      </c>
      <c r="F139" s="84">
        <v>1.97719964280818E+16</v>
      </c>
      <c r="G139" s="84">
        <v>3.43578010151643E+16</v>
      </c>
      <c r="I139" s="82">
        <v>41456</v>
      </c>
      <c r="J139" s="85">
        <v>2659715.1971160001</v>
      </c>
    </row>
    <row r="140" spans="1:10" x14ac:dyDescent="0.2">
      <c r="A140" s="82">
        <v>41457</v>
      </c>
      <c r="B140" s="83" t="s">
        <v>1595</v>
      </c>
      <c r="C140" s="83" t="s">
        <v>1596</v>
      </c>
      <c r="D140" s="83" t="s">
        <v>1597</v>
      </c>
      <c r="E140" s="83" t="s">
        <v>1375</v>
      </c>
      <c r="F140" s="84">
        <v>1.99601558883424E+16</v>
      </c>
      <c r="G140" s="84">
        <v>3.43498841325424E+16</v>
      </c>
      <c r="I140" s="82">
        <v>41457</v>
      </c>
      <c r="J140" s="85">
        <v>3772056.2659570002</v>
      </c>
    </row>
    <row r="141" spans="1:10" x14ac:dyDescent="0.2">
      <c r="A141" s="82">
        <v>41458</v>
      </c>
      <c r="B141" s="83" t="s">
        <v>1598</v>
      </c>
      <c r="C141" s="83" t="s">
        <v>1599</v>
      </c>
      <c r="D141" s="83" t="s">
        <v>1600</v>
      </c>
      <c r="E141" s="83" t="s">
        <v>1375</v>
      </c>
      <c r="F141" s="84">
        <v>1.99455703238535E+16</v>
      </c>
      <c r="G141" s="84">
        <v>3.42172893267975E+16</v>
      </c>
      <c r="I141" s="82">
        <v>41458</v>
      </c>
      <c r="J141" s="85">
        <v>3024624.9274630002</v>
      </c>
    </row>
    <row r="142" spans="1:10" x14ac:dyDescent="0.2">
      <c r="A142" s="82">
        <v>41459</v>
      </c>
      <c r="B142" s="83" t="s">
        <v>1601</v>
      </c>
      <c r="C142" s="83" t="s">
        <v>1602</v>
      </c>
      <c r="D142" s="83" t="s">
        <v>1603</v>
      </c>
      <c r="E142" s="83" t="s">
        <v>1375</v>
      </c>
      <c r="F142" s="84">
        <v>2.05012546573375E+16</v>
      </c>
      <c r="G142" s="84">
        <v>3.42017158187093E+16</v>
      </c>
      <c r="I142" s="82">
        <v>41459</v>
      </c>
      <c r="J142" s="85">
        <v>4600190.2249530004</v>
      </c>
    </row>
    <row r="143" spans="1:10" x14ac:dyDescent="0.2">
      <c r="A143" s="82">
        <v>41460</v>
      </c>
      <c r="B143" s="83" t="s">
        <v>1604</v>
      </c>
      <c r="C143" s="83" t="s">
        <v>1605</v>
      </c>
      <c r="D143" s="83" t="s">
        <v>1606</v>
      </c>
      <c r="E143" s="83" t="s">
        <v>1375</v>
      </c>
      <c r="F143" s="84">
        <v>1.97956443665519E+16</v>
      </c>
      <c r="G143" s="84">
        <v>3.41023851007644E+16</v>
      </c>
      <c r="I143" s="82">
        <v>41460</v>
      </c>
      <c r="J143" s="85">
        <v>3065418.0903059999</v>
      </c>
    </row>
    <row r="144" spans="1:10" x14ac:dyDescent="0.2">
      <c r="A144" s="82">
        <v>41461</v>
      </c>
      <c r="B144" s="83" t="s">
        <v>1607</v>
      </c>
      <c r="C144" s="83" t="s">
        <v>1608</v>
      </c>
      <c r="D144" s="83" t="s">
        <v>1609</v>
      </c>
      <c r="E144" s="83" t="s">
        <v>1375</v>
      </c>
      <c r="F144" s="84">
        <v>2.35820698984656E+16</v>
      </c>
      <c r="G144" s="84">
        <v>3.40453385130112E+16</v>
      </c>
      <c r="I144" s="82">
        <v>41461</v>
      </c>
      <c r="J144" s="85">
        <v>3065405.3686529999</v>
      </c>
    </row>
    <row r="145" spans="1:10" x14ac:dyDescent="0.2">
      <c r="A145" s="82">
        <v>41462</v>
      </c>
      <c r="B145" s="83" t="s">
        <v>1610</v>
      </c>
      <c r="C145" s="83" t="s">
        <v>1611</v>
      </c>
      <c r="D145" s="83" t="s">
        <v>1612</v>
      </c>
      <c r="E145" s="83" t="s">
        <v>1375</v>
      </c>
      <c r="F145" s="84">
        <v>2.35442669247549E+16</v>
      </c>
      <c r="G145" s="84">
        <v>3.38041889219511E+16</v>
      </c>
      <c r="I145" s="82">
        <v>41462</v>
      </c>
      <c r="J145" s="85">
        <v>3065392.3414360001</v>
      </c>
    </row>
    <row r="146" spans="1:10" x14ac:dyDescent="0.2">
      <c r="A146" s="82">
        <v>41463</v>
      </c>
      <c r="B146" s="83" t="s">
        <v>1613</v>
      </c>
      <c r="C146" s="83" t="s">
        <v>1614</v>
      </c>
      <c r="D146" s="83" t="s">
        <v>1615</v>
      </c>
      <c r="E146" s="83" t="s">
        <v>1375</v>
      </c>
      <c r="F146" s="84">
        <v>1.74971395944716E+16</v>
      </c>
      <c r="G146" s="84">
        <v>3.27369346870527E+16</v>
      </c>
      <c r="I146" s="82">
        <v>41463</v>
      </c>
      <c r="J146" s="85">
        <v>3949216.1665710001</v>
      </c>
    </row>
    <row r="147" spans="1:10" x14ac:dyDescent="0.2">
      <c r="A147" s="82">
        <v>41464</v>
      </c>
      <c r="B147" s="83" t="s">
        <v>1616</v>
      </c>
      <c r="C147" s="83" t="s">
        <v>1617</v>
      </c>
      <c r="D147" s="83" t="s">
        <v>1618</v>
      </c>
      <c r="E147" s="83" t="s">
        <v>1354</v>
      </c>
      <c r="F147" s="84">
        <v>1.75799575416202E+16</v>
      </c>
      <c r="G147" s="84">
        <v>3.27768992815209E+16</v>
      </c>
      <c r="I147" s="82">
        <v>41464</v>
      </c>
      <c r="J147" s="85">
        <v>4575785.5017929999</v>
      </c>
    </row>
    <row r="148" spans="1:10" x14ac:dyDescent="0.2">
      <c r="A148" s="82">
        <v>41465</v>
      </c>
      <c r="B148" s="83" t="s">
        <v>1619</v>
      </c>
      <c r="C148" s="83" t="s">
        <v>1620</v>
      </c>
      <c r="D148" s="83" t="s">
        <v>1621</v>
      </c>
      <c r="E148" s="83" t="s">
        <v>1354</v>
      </c>
      <c r="F148" s="84">
        <v>1.73222183508769E+16</v>
      </c>
      <c r="G148" s="84">
        <v>3.2517230265199E+16</v>
      </c>
      <c r="I148" s="82">
        <v>41465</v>
      </c>
      <c r="J148" s="85">
        <v>3748169.8734780001</v>
      </c>
    </row>
    <row r="149" spans="1:10" x14ac:dyDescent="0.2">
      <c r="A149" s="82">
        <v>41466</v>
      </c>
      <c r="B149" s="83" t="s">
        <v>1622</v>
      </c>
      <c r="C149" s="83" t="s">
        <v>1623</v>
      </c>
      <c r="D149" s="83" t="s">
        <v>1624</v>
      </c>
      <c r="E149" s="83" t="s">
        <v>1354</v>
      </c>
      <c r="F149" s="84">
        <v>1.83474932037892E+16</v>
      </c>
      <c r="G149" s="84">
        <v>3.25405579422082E+16</v>
      </c>
      <c r="I149" s="82">
        <v>41466</v>
      </c>
      <c r="J149" s="85">
        <v>3789050.9147430002</v>
      </c>
    </row>
    <row r="150" spans="1:10" x14ac:dyDescent="0.2">
      <c r="A150" s="82">
        <v>41467</v>
      </c>
      <c r="B150" s="83" t="s">
        <v>1625</v>
      </c>
      <c r="C150" s="83" t="s">
        <v>1626</v>
      </c>
      <c r="D150" s="83" t="s">
        <v>1627</v>
      </c>
      <c r="E150" s="83" t="s">
        <v>1375</v>
      </c>
      <c r="F150" s="84">
        <v>1.45633179166293E+16</v>
      </c>
      <c r="G150" s="84">
        <v>3.1969507755674E+16</v>
      </c>
      <c r="I150" s="82">
        <v>41467</v>
      </c>
      <c r="J150" s="85">
        <v>3155306.4183350001</v>
      </c>
    </row>
    <row r="151" spans="1:10" x14ac:dyDescent="0.2">
      <c r="A151" s="82">
        <v>41468</v>
      </c>
      <c r="B151" s="83" t="s">
        <v>1628</v>
      </c>
      <c r="C151" s="83" t="s">
        <v>1629</v>
      </c>
      <c r="D151" s="83" t="s">
        <v>1630</v>
      </c>
      <c r="E151" s="83" t="s">
        <v>1375</v>
      </c>
      <c r="F151" s="84">
        <v>1.50360389356958E+16</v>
      </c>
      <c r="G151" s="84">
        <v>3.18937222636932E+16</v>
      </c>
      <c r="I151" s="82">
        <v>41468</v>
      </c>
      <c r="J151" s="85">
        <v>3155291.9872099999</v>
      </c>
    </row>
    <row r="152" spans="1:10" x14ac:dyDescent="0.2">
      <c r="A152" s="82">
        <v>41469</v>
      </c>
      <c r="B152" s="83" t="s">
        <v>1631</v>
      </c>
      <c r="C152" s="83" t="s">
        <v>1632</v>
      </c>
      <c r="D152" s="83" t="s">
        <v>1633</v>
      </c>
      <c r="E152" s="83" t="s">
        <v>1375</v>
      </c>
      <c r="F152" s="84">
        <v>1.49404785720246E+16</v>
      </c>
      <c r="G152" s="84">
        <v>3.16830388450473E+16</v>
      </c>
      <c r="I152" s="82">
        <v>41469</v>
      </c>
      <c r="J152" s="85">
        <v>3155277.6528349998</v>
      </c>
    </row>
    <row r="153" spans="1:10" x14ac:dyDescent="0.2">
      <c r="A153" s="82">
        <v>41470</v>
      </c>
      <c r="B153" s="83" t="s">
        <v>1634</v>
      </c>
      <c r="C153" s="83" t="s">
        <v>1635</v>
      </c>
      <c r="D153" s="83" t="s">
        <v>1636</v>
      </c>
      <c r="E153" s="83" t="s">
        <v>1405</v>
      </c>
      <c r="F153" s="84">
        <v>1.53600400409836E+16</v>
      </c>
      <c r="G153" s="84">
        <v>3.15304987054374E+16</v>
      </c>
      <c r="I153" s="82">
        <v>41470</v>
      </c>
      <c r="J153" s="85">
        <v>2955068.5895400001</v>
      </c>
    </row>
    <row r="154" spans="1:10" x14ac:dyDescent="0.2">
      <c r="A154" s="82">
        <v>41471</v>
      </c>
      <c r="B154" s="83" t="s">
        <v>1637</v>
      </c>
      <c r="C154" s="83" t="s">
        <v>1638</v>
      </c>
      <c r="D154" s="83" t="s">
        <v>1639</v>
      </c>
      <c r="E154" s="83" t="s">
        <v>1358</v>
      </c>
      <c r="F154" s="84">
        <v>1.54814550252024E+16</v>
      </c>
      <c r="G154" s="84">
        <v>3.16369943301419E+16</v>
      </c>
      <c r="I154" s="82">
        <v>41471</v>
      </c>
      <c r="J154" s="85">
        <v>2758224.2783149998</v>
      </c>
    </row>
    <row r="155" spans="1:10" x14ac:dyDescent="0.2">
      <c r="A155" s="82">
        <v>41472</v>
      </c>
      <c r="B155" s="83" t="s">
        <v>1640</v>
      </c>
      <c r="C155" s="83" t="s">
        <v>1641</v>
      </c>
      <c r="D155" s="83" t="s">
        <v>1642</v>
      </c>
      <c r="E155" s="83" t="s">
        <v>1358</v>
      </c>
      <c r="F155" s="84">
        <v>1.54512790086942E+16</v>
      </c>
      <c r="G155" s="84">
        <v>3.17647228376871E+16</v>
      </c>
      <c r="I155" s="82">
        <v>41472</v>
      </c>
      <c r="J155" s="85">
        <v>3154721.1174559998</v>
      </c>
    </row>
    <row r="156" spans="1:10" x14ac:dyDescent="0.2">
      <c r="A156" s="82">
        <v>41473</v>
      </c>
      <c r="B156" s="83" t="s">
        <v>1643</v>
      </c>
      <c r="C156" s="83" t="s">
        <v>1644</v>
      </c>
      <c r="D156" s="83" t="s">
        <v>1645</v>
      </c>
      <c r="E156" s="83" t="s">
        <v>1354</v>
      </c>
      <c r="F156" s="84">
        <v>1.60603769327141E+16</v>
      </c>
      <c r="G156" s="84">
        <v>3.18245981154783E+16</v>
      </c>
      <c r="I156" s="82">
        <v>41473</v>
      </c>
      <c r="J156" s="85">
        <v>3949832.4282749998</v>
      </c>
    </row>
    <row r="157" spans="1:10" x14ac:dyDescent="0.2">
      <c r="A157" s="82">
        <v>41474</v>
      </c>
      <c r="B157" s="83" t="s">
        <v>1646</v>
      </c>
      <c r="C157" s="83" t="s">
        <v>1647</v>
      </c>
      <c r="D157" s="83" t="s">
        <v>1648</v>
      </c>
      <c r="E157" s="83" t="s">
        <v>1365</v>
      </c>
      <c r="F157" s="84">
        <v>1.58351187934591E+16</v>
      </c>
      <c r="G157" s="84">
        <v>3.16611580538515E+16</v>
      </c>
      <c r="I157" s="82">
        <v>41474</v>
      </c>
      <c r="J157" s="85">
        <v>2936638.4525600001</v>
      </c>
    </row>
    <row r="158" spans="1:10" x14ac:dyDescent="0.2">
      <c r="A158" s="82">
        <v>41475</v>
      </c>
      <c r="B158" s="83" t="s">
        <v>1649</v>
      </c>
      <c r="C158" s="83" t="s">
        <v>1650</v>
      </c>
      <c r="D158" s="83" t="s">
        <v>1651</v>
      </c>
      <c r="E158" s="83" t="s">
        <v>1365</v>
      </c>
      <c r="F158" s="84">
        <v>1.58271839058363E+16</v>
      </c>
      <c r="G158" s="84">
        <v>3.15072269495406E+16</v>
      </c>
      <c r="I158" s="82">
        <v>41475</v>
      </c>
      <c r="J158" s="85">
        <v>2936625.6575000002</v>
      </c>
    </row>
    <row r="159" spans="1:10" x14ac:dyDescent="0.2">
      <c r="A159" s="82">
        <v>41476</v>
      </c>
      <c r="B159" s="83" t="s">
        <v>1652</v>
      </c>
      <c r="C159" s="83" t="s">
        <v>1653</v>
      </c>
      <c r="D159" s="83" t="s">
        <v>1654</v>
      </c>
      <c r="E159" s="83" t="s">
        <v>1365</v>
      </c>
      <c r="F159" s="84">
        <v>1.61378601525177E+16</v>
      </c>
      <c r="G159" s="84">
        <v>3.14138709828195E+16</v>
      </c>
      <c r="I159" s="82">
        <v>41476</v>
      </c>
      <c r="J159" s="85">
        <v>2936611.8913710001</v>
      </c>
    </row>
    <row r="160" spans="1:10" x14ac:dyDescent="0.2">
      <c r="A160" s="82">
        <v>41477</v>
      </c>
      <c r="B160" s="83" t="s">
        <v>1655</v>
      </c>
      <c r="C160" s="83" t="s">
        <v>1656</v>
      </c>
      <c r="D160" s="83" t="s">
        <v>1657</v>
      </c>
      <c r="E160" s="83" t="s">
        <v>1585</v>
      </c>
      <c r="F160" s="84">
        <v>1.60540921406886E+16</v>
      </c>
      <c r="G160" s="84">
        <v>3.14105230383721E+16</v>
      </c>
      <c r="I160" s="82">
        <v>41477</v>
      </c>
      <c r="J160" s="85">
        <v>2758275.155117</v>
      </c>
    </row>
    <row r="161" spans="1:10" x14ac:dyDescent="0.2">
      <c r="A161" s="82">
        <v>41478</v>
      </c>
      <c r="B161" s="83" t="s">
        <v>1658</v>
      </c>
      <c r="C161" s="83" t="s">
        <v>1659</v>
      </c>
      <c r="D161" s="83" t="s">
        <v>1660</v>
      </c>
      <c r="E161" s="83" t="s">
        <v>1237</v>
      </c>
      <c r="F161" s="84">
        <v>1.42714472671525E+16</v>
      </c>
      <c r="G161" s="84">
        <v>3.06744696834384E+16</v>
      </c>
      <c r="I161" s="82">
        <v>41478</v>
      </c>
      <c r="J161" s="85">
        <v>2594240.7455279999</v>
      </c>
    </row>
    <row r="162" spans="1:10" x14ac:dyDescent="0.2">
      <c r="A162" s="82">
        <v>41479</v>
      </c>
      <c r="B162" s="83" t="s">
        <v>1661</v>
      </c>
      <c r="C162" s="83" t="s">
        <v>1662</v>
      </c>
      <c r="D162" s="83" t="s">
        <v>1663</v>
      </c>
      <c r="E162" s="83" t="s">
        <v>1585</v>
      </c>
      <c r="F162" s="84">
        <v>1.48385362713285E+16</v>
      </c>
      <c r="G162" s="84">
        <v>3.10186262680074E+16</v>
      </c>
      <c r="I162" s="82">
        <v>41479</v>
      </c>
      <c r="J162" s="85">
        <v>3872151.444747</v>
      </c>
    </row>
    <row r="163" spans="1:10" x14ac:dyDescent="0.2">
      <c r="A163" s="82">
        <v>41480</v>
      </c>
      <c r="B163" s="83" t="s">
        <v>1664</v>
      </c>
      <c r="C163" s="83" t="s">
        <v>1665</v>
      </c>
      <c r="D163" s="83" t="s">
        <v>1666</v>
      </c>
      <c r="E163" s="83" t="s">
        <v>1585</v>
      </c>
      <c r="F163" s="84">
        <v>1.70056539424663E+16</v>
      </c>
      <c r="G163" s="84">
        <v>3.10696712195088E+16</v>
      </c>
      <c r="I163" s="82">
        <v>41480</v>
      </c>
      <c r="J163" s="85">
        <v>5015052.3020799998</v>
      </c>
    </row>
    <row r="164" spans="1:10" x14ac:dyDescent="0.2">
      <c r="A164" s="82">
        <v>41481</v>
      </c>
      <c r="B164" s="83" t="s">
        <v>1667</v>
      </c>
      <c r="C164" s="83" t="s">
        <v>1668</v>
      </c>
      <c r="D164" s="83" t="s">
        <v>1669</v>
      </c>
      <c r="E164" s="83" t="s">
        <v>1354</v>
      </c>
      <c r="F164" s="84">
        <v>1.5599370231492E+16</v>
      </c>
      <c r="G164" s="84">
        <v>3.09767790721469E+16</v>
      </c>
      <c r="I164" s="82">
        <v>41481</v>
      </c>
      <c r="J164" s="85">
        <v>3737012.4301519999</v>
      </c>
    </row>
    <row r="165" spans="1:10" x14ac:dyDescent="0.2">
      <c r="A165" s="82">
        <v>41482</v>
      </c>
      <c r="B165" s="83" t="s">
        <v>1670</v>
      </c>
      <c r="C165" s="83" t="s">
        <v>1671</v>
      </c>
      <c r="D165" s="83" t="s">
        <v>1672</v>
      </c>
      <c r="E165" s="83" t="s">
        <v>1354</v>
      </c>
      <c r="F165" s="84">
        <v>1.55842206356602E+16</v>
      </c>
      <c r="G165" s="84">
        <v>3.09212294253213E+16</v>
      </c>
      <c r="I165" s="82">
        <v>41482</v>
      </c>
      <c r="J165" s="85">
        <v>3736996.3645000001</v>
      </c>
    </row>
    <row r="166" spans="1:10" x14ac:dyDescent="0.2">
      <c r="A166" s="82">
        <v>41483</v>
      </c>
      <c r="B166" s="83" t="s">
        <v>1673</v>
      </c>
      <c r="C166" s="83" t="s">
        <v>1674</v>
      </c>
      <c r="D166" s="83" t="s">
        <v>1675</v>
      </c>
      <c r="E166" s="83" t="s">
        <v>1354</v>
      </c>
      <c r="F166" s="84">
        <v>1.6422915654902E+16</v>
      </c>
      <c r="G166" s="84">
        <v>3.08253946941339E+16</v>
      </c>
      <c r="I166" s="82">
        <v>41483</v>
      </c>
      <c r="J166" s="85">
        <v>3736980.1709929998</v>
      </c>
    </row>
    <row r="167" spans="1:10" x14ac:dyDescent="0.2">
      <c r="A167" s="82">
        <v>41484</v>
      </c>
      <c r="B167" s="83" t="s">
        <v>1676</v>
      </c>
      <c r="C167" s="83" t="s">
        <v>1677</v>
      </c>
      <c r="D167" s="83" t="s">
        <v>1678</v>
      </c>
      <c r="E167" s="83" t="s">
        <v>1358</v>
      </c>
      <c r="F167" s="84">
        <v>1.63176620383025E+16</v>
      </c>
      <c r="G167" s="84">
        <v>3.08322844652346E+16</v>
      </c>
      <c r="I167" s="82">
        <v>41484</v>
      </c>
      <c r="J167" s="85">
        <v>3654866.2081840001</v>
      </c>
    </row>
    <row r="168" spans="1:10" x14ac:dyDescent="0.2">
      <c r="A168" s="82">
        <v>41485</v>
      </c>
      <c r="B168" s="83" t="s">
        <v>1679</v>
      </c>
      <c r="C168" s="83" t="s">
        <v>1680</v>
      </c>
      <c r="D168" s="83" t="s">
        <v>1681</v>
      </c>
      <c r="E168" s="83" t="s">
        <v>1354</v>
      </c>
      <c r="F168" s="84">
        <v>1.60052394493803E+16</v>
      </c>
      <c r="G168" s="84">
        <v>3.06762852689237E+16</v>
      </c>
      <c r="I168" s="82">
        <v>41485</v>
      </c>
      <c r="J168" s="85">
        <v>3189086.0232890001</v>
      </c>
    </row>
    <row r="169" spans="1:10" x14ac:dyDescent="0.2">
      <c r="A169" s="82">
        <v>41486</v>
      </c>
      <c r="B169" s="83" t="s">
        <v>1682</v>
      </c>
      <c r="C169" s="83" t="s">
        <v>1683</v>
      </c>
      <c r="D169" s="83" t="s">
        <v>1684</v>
      </c>
      <c r="E169" s="83" t="s">
        <v>1358</v>
      </c>
      <c r="F169" s="84">
        <v>1.51081508886692E+16</v>
      </c>
      <c r="G169" s="84">
        <v>3.02455993050692E+16</v>
      </c>
      <c r="I169" s="82">
        <v>41486</v>
      </c>
      <c r="J169" s="85">
        <v>2711565.7394010001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22"/>
  <sheetViews>
    <sheetView topLeftCell="B1" workbookViewId="0">
      <selection activeCell="J3" sqref="J3"/>
    </sheetView>
  </sheetViews>
  <sheetFormatPr baseColWidth="10" defaultColWidth="9.140625" defaultRowHeight="15" x14ac:dyDescent="0.25"/>
  <cols>
    <col min="1" max="1" width="9.140625" style="16" customWidth="1"/>
    <col min="2" max="2" width="12.85546875" style="16" bestFit="1" customWidth="1"/>
    <col min="3" max="3" width="10.7109375" style="16" bestFit="1" customWidth="1"/>
    <col min="4" max="4" width="10.140625" style="16" bestFit="1" customWidth="1"/>
    <col min="5" max="5" width="14.7109375" style="16" bestFit="1" customWidth="1"/>
    <col min="6" max="7" width="6.5703125" style="16" bestFit="1" customWidth="1"/>
    <col min="8" max="9" width="9.140625" style="16" customWidth="1"/>
    <col min="10" max="10" width="10.85546875" style="16" bestFit="1" customWidth="1"/>
    <col min="11" max="11" width="10.85546875" style="16" customWidth="1"/>
    <col min="12" max="12" width="9.140625" style="16" customWidth="1"/>
    <col min="13" max="13" width="10.7109375" style="16" bestFit="1" customWidth="1"/>
    <col min="14" max="14" width="6.5703125" style="16" bestFit="1" customWidth="1"/>
    <col min="15" max="15" width="9.140625" style="16" customWidth="1"/>
    <col min="16" max="16" width="10.7109375" style="16" bestFit="1" customWidth="1"/>
    <col min="17" max="17" width="14.7109375" style="16" bestFit="1" customWidth="1"/>
    <col min="18" max="16384" width="9.140625" style="16"/>
  </cols>
  <sheetData>
    <row r="2" spans="2:17" ht="30" x14ac:dyDescent="0.25">
      <c r="B2" s="73" t="s">
        <v>31</v>
      </c>
      <c r="C2" s="73" t="s">
        <v>1738</v>
      </c>
      <c r="D2" s="73" t="s">
        <v>32</v>
      </c>
      <c r="E2" s="73" t="s">
        <v>33</v>
      </c>
      <c r="F2" s="74" t="s">
        <v>1734</v>
      </c>
      <c r="G2" s="74" t="s">
        <v>1735</v>
      </c>
      <c r="H2" s="74" t="s">
        <v>1736</v>
      </c>
      <c r="I2" s="74" t="s">
        <v>1737</v>
      </c>
      <c r="J2" s="73" t="s">
        <v>1740</v>
      </c>
      <c r="K2" s="74" t="s">
        <v>1739</v>
      </c>
      <c r="M2" s="73" t="s">
        <v>1738</v>
      </c>
      <c r="N2" s="74" t="s">
        <v>1734</v>
      </c>
      <c r="P2" s="73" t="s">
        <v>1738</v>
      </c>
      <c r="Q2" s="73" t="s">
        <v>33</v>
      </c>
    </row>
    <row r="3" spans="2:17" x14ac:dyDescent="0.25">
      <c r="B3" s="65" t="s">
        <v>1689</v>
      </c>
      <c r="C3" s="87">
        <v>41309</v>
      </c>
      <c r="D3" s="71">
        <v>3276576</v>
      </c>
      <c r="E3" s="71">
        <v>18544068890</v>
      </c>
      <c r="F3" s="71">
        <v>5700</v>
      </c>
      <c r="G3" s="71">
        <v>5700</v>
      </c>
      <c r="H3" s="71">
        <v>5659.59</v>
      </c>
      <c r="I3" s="71">
        <v>5610</v>
      </c>
      <c r="J3" s="72">
        <v>0.88</v>
      </c>
      <c r="K3" s="69">
        <v>50</v>
      </c>
      <c r="M3" s="87">
        <v>41309</v>
      </c>
      <c r="N3" s="71">
        <v>5700</v>
      </c>
      <c r="P3" s="87">
        <v>41309</v>
      </c>
      <c r="Q3" s="71">
        <v>18544068890</v>
      </c>
    </row>
    <row r="4" spans="2:17" x14ac:dyDescent="0.25">
      <c r="B4" s="65" t="s">
        <v>1689</v>
      </c>
      <c r="C4" s="87">
        <v>41310</v>
      </c>
      <c r="D4" s="71">
        <v>10747182</v>
      </c>
      <c r="E4" s="71">
        <v>61364487730</v>
      </c>
      <c r="F4" s="71">
        <v>5710</v>
      </c>
      <c r="G4" s="71">
        <v>5740</v>
      </c>
      <c r="H4" s="71">
        <v>5709.82</v>
      </c>
      <c r="I4" s="71">
        <v>5680</v>
      </c>
      <c r="J4" s="72">
        <v>0.18</v>
      </c>
      <c r="K4" s="69">
        <v>10</v>
      </c>
      <c r="M4" s="87">
        <v>41310</v>
      </c>
      <c r="N4" s="71">
        <v>5710</v>
      </c>
      <c r="P4" s="87">
        <v>41310</v>
      </c>
      <c r="Q4" s="71">
        <v>61364487730</v>
      </c>
    </row>
    <row r="5" spans="2:17" x14ac:dyDescent="0.25">
      <c r="B5" s="65" t="s">
        <v>1689</v>
      </c>
      <c r="C5" s="87">
        <v>41311</v>
      </c>
      <c r="D5" s="71">
        <v>13472888</v>
      </c>
      <c r="E5" s="71">
        <v>76137505200</v>
      </c>
      <c r="F5" s="71">
        <v>5600</v>
      </c>
      <c r="G5" s="71">
        <v>5710</v>
      </c>
      <c r="H5" s="71">
        <v>5651.16</v>
      </c>
      <c r="I5" s="71">
        <v>5590</v>
      </c>
      <c r="J5" s="72">
        <v>-1.93</v>
      </c>
      <c r="K5" s="69">
        <v>-110</v>
      </c>
      <c r="M5" s="87">
        <v>41311</v>
      </c>
      <c r="N5" s="71">
        <v>5600</v>
      </c>
      <c r="P5" s="87">
        <v>41311</v>
      </c>
      <c r="Q5" s="71">
        <v>76137505200</v>
      </c>
    </row>
    <row r="6" spans="2:17" x14ac:dyDescent="0.25">
      <c r="B6" s="65" t="s">
        <v>1689</v>
      </c>
      <c r="C6" s="87">
        <v>41312</v>
      </c>
      <c r="D6" s="71">
        <v>8093063</v>
      </c>
      <c r="E6" s="71">
        <v>44897952910</v>
      </c>
      <c r="F6" s="71">
        <v>5510</v>
      </c>
      <c r="G6" s="71">
        <v>5620</v>
      </c>
      <c r="H6" s="71">
        <v>5547.71</v>
      </c>
      <c r="I6" s="71">
        <v>5510</v>
      </c>
      <c r="J6" s="72">
        <v>-1.61</v>
      </c>
      <c r="K6" s="69">
        <v>-90</v>
      </c>
      <c r="M6" s="87">
        <v>41312</v>
      </c>
      <c r="N6" s="71">
        <v>5510</v>
      </c>
      <c r="P6" s="87">
        <v>41312</v>
      </c>
      <c r="Q6" s="71">
        <v>44897952910</v>
      </c>
    </row>
    <row r="7" spans="2:17" x14ac:dyDescent="0.25">
      <c r="B7" s="65" t="s">
        <v>1689</v>
      </c>
      <c r="C7" s="87">
        <v>41313</v>
      </c>
      <c r="D7" s="71">
        <v>9199958</v>
      </c>
      <c r="E7" s="71">
        <v>50453132340</v>
      </c>
      <c r="F7" s="71">
        <v>5500</v>
      </c>
      <c r="G7" s="71">
        <v>5510</v>
      </c>
      <c r="H7" s="71">
        <v>5484.06</v>
      </c>
      <c r="I7" s="71">
        <v>5450</v>
      </c>
      <c r="J7" s="72">
        <v>-0.18</v>
      </c>
      <c r="K7" s="69">
        <v>-10</v>
      </c>
      <c r="M7" s="87">
        <v>41313</v>
      </c>
      <c r="N7" s="71">
        <v>5500</v>
      </c>
      <c r="P7" s="87">
        <v>41313</v>
      </c>
      <c r="Q7" s="71">
        <v>50453132340</v>
      </c>
    </row>
    <row r="8" spans="2:17" x14ac:dyDescent="0.25">
      <c r="B8" s="65" t="s">
        <v>1689</v>
      </c>
      <c r="C8" s="87">
        <v>41316</v>
      </c>
      <c r="D8" s="71">
        <v>3891401</v>
      </c>
      <c r="E8" s="71">
        <v>21245453740</v>
      </c>
      <c r="F8" s="71">
        <v>5440</v>
      </c>
      <c r="G8" s="71">
        <v>5480</v>
      </c>
      <c r="H8" s="71">
        <v>5459.59</v>
      </c>
      <c r="I8" s="71">
        <v>5440</v>
      </c>
      <c r="J8" s="72">
        <v>-1.0900000000000001</v>
      </c>
      <c r="K8" s="69">
        <v>-60</v>
      </c>
      <c r="M8" s="87">
        <v>41316</v>
      </c>
      <c r="N8" s="71">
        <v>5440</v>
      </c>
      <c r="P8" s="87">
        <v>41316</v>
      </c>
      <c r="Q8" s="71">
        <v>21245453740</v>
      </c>
    </row>
    <row r="9" spans="2:17" x14ac:dyDescent="0.25">
      <c r="B9" s="65" t="s">
        <v>1689</v>
      </c>
      <c r="C9" s="87">
        <v>41317</v>
      </c>
      <c r="D9" s="71">
        <v>5650623</v>
      </c>
      <c r="E9" s="71">
        <v>30910178560</v>
      </c>
      <c r="F9" s="71">
        <v>5420</v>
      </c>
      <c r="G9" s="71">
        <v>5510</v>
      </c>
      <c r="H9" s="71">
        <v>5470.22</v>
      </c>
      <c r="I9" s="71">
        <v>5420</v>
      </c>
      <c r="J9" s="72">
        <v>-0.37</v>
      </c>
      <c r="K9" s="69">
        <v>-20</v>
      </c>
      <c r="M9" s="87">
        <v>41317</v>
      </c>
      <c r="N9" s="71">
        <v>5420</v>
      </c>
      <c r="P9" s="87">
        <v>41317</v>
      </c>
      <c r="Q9" s="71">
        <v>30910178560</v>
      </c>
    </row>
    <row r="10" spans="2:17" x14ac:dyDescent="0.25">
      <c r="B10" s="65" t="s">
        <v>1689</v>
      </c>
      <c r="C10" s="87">
        <v>41318</v>
      </c>
      <c r="D10" s="71">
        <v>5548341</v>
      </c>
      <c r="E10" s="71">
        <v>30138968550</v>
      </c>
      <c r="F10" s="71">
        <v>5430</v>
      </c>
      <c r="G10" s="71">
        <v>5460</v>
      </c>
      <c r="H10" s="71">
        <v>5432.07</v>
      </c>
      <c r="I10" s="71">
        <v>5400</v>
      </c>
      <c r="J10" s="72">
        <v>0.18</v>
      </c>
      <c r="K10" s="69">
        <v>10</v>
      </c>
      <c r="M10" s="87">
        <v>41318</v>
      </c>
      <c r="N10" s="71">
        <v>5430</v>
      </c>
      <c r="P10" s="87">
        <v>41318</v>
      </c>
      <c r="Q10" s="71">
        <v>30138968550</v>
      </c>
    </row>
    <row r="11" spans="2:17" x14ac:dyDescent="0.25">
      <c r="B11" s="65" t="s">
        <v>1689</v>
      </c>
      <c r="C11" s="87">
        <v>41319</v>
      </c>
      <c r="D11" s="71">
        <v>3160537</v>
      </c>
      <c r="E11" s="71">
        <v>17128735020</v>
      </c>
      <c r="F11" s="71">
        <v>5450</v>
      </c>
      <c r="G11" s="71">
        <v>5450</v>
      </c>
      <c r="H11" s="71">
        <v>5419.56</v>
      </c>
      <c r="I11" s="71">
        <v>5400</v>
      </c>
      <c r="J11" s="72">
        <v>0.37</v>
      </c>
      <c r="K11" s="69">
        <v>20</v>
      </c>
      <c r="M11" s="87">
        <v>41319</v>
      </c>
      <c r="N11" s="71">
        <v>5450</v>
      </c>
      <c r="P11" s="87">
        <v>41319</v>
      </c>
      <c r="Q11" s="71">
        <v>17128735020</v>
      </c>
    </row>
    <row r="12" spans="2:17" x14ac:dyDescent="0.25">
      <c r="B12" s="65" t="s">
        <v>1689</v>
      </c>
      <c r="C12" s="87">
        <v>41320</v>
      </c>
      <c r="D12" s="71">
        <v>2759467</v>
      </c>
      <c r="E12" s="71">
        <v>14981677880</v>
      </c>
      <c r="F12" s="71">
        <v>5410</v>
      </c>
      <c r="G12" s="71">
        <v>5460</v>
      </c>
      <c r="H12" s="71">
        <v>5429.19</v>
      </c>
      <c r="I12" s="71">
        <v>5410</v>
      </c>
      <c r="J12" s="72">
        <v>-0.73</v>
      </c>
      <c r="K12" s="69">
        <v>-40</v>
      </c>
      <c r="M12" s="87">
        <v>41320</v>
      </c>
      <c r="N12" s="71">
        <v>5410</v>
      </c>
      <c r="P12" s="87">
        <v>41320</v>
      </c>
      <c r="Q12" s="71">
        <v>14981677880</v>
      </c>
    </row>
    <row r="13" spans="2:17" x14ac:dyDescent="0.25">
      <c r="B13" s="65" t="s">
        <v>1689</v>
      </c>
      <c r="C13" s="87">
        <v>41323</v>
      </c>
      <c r="D13" s="71">
        <v>4419161</v>
      </c>
      <c r="E13" s="71">
        <v>23847262700</v>
      </c>
      <c r="F13" s="71">
        <v>5410</v>
      </c>
      <c r="G13" s="71">
        <v>5420</v>
      </c>
      <c r="H13" s="71">
        <v>5396.33</v>
      </c>
      <c r="I13" s="71">
        <v>5370</v>
      </c>
      <c r="J13" s="72">
        <v>0</v>
      </c>
      <c r="K13" s="69">
        <v>0</v>
      </c>
      <c r="M13" s="87">
        <v>41323</v>
      </c>
      <c r="N13" s="71">
        <v>5410</v>
      </c>
      <c r="P13" s="87">
        <v>41323</v>
      </c>
      <c r="Q13" s="71">
        <v>23847262700</v>
      </c>
    </row>
    <row r="14" spans="2:17" x14ac:dyDescent="0.25">
      <c r="B14" s="65" t="s">
        <v>1689</v>
      </c>
      <c r="C14" s="87">
        <v>41324</v>
      </c>
      <c r="D14" s="71">
        <v>21980869</v>
      </c>
      <c r="E14" s="71">
        <v>115709773710</v>
      </c>
      <c r="F14" s="71">
        <v>5220</v>
      </c>
      <c r="G14" s="71">
        <v>5380</v>
      </c>
      <c r="H14" s="71">
        <v>5264.11</v>
      </c>
      <c r="I14" s="71">
        <v>5190</v>
      </c>
      <c r="J14" s="72">
        <v>-3.51</v>
      </c>
      <c r="K14" s="69">
        <v>-190</v>
      </c>
      <c r="M14" s="87">
        <v>41324</v>
      </c>
      <c r="N14" s="71">
        <v>5220</v>
      </c>
      <c r="P14" s="87">
        <v>41324</v>
      </c>
      <c r="Q14" s="71">
        <v>115709773710</v>
      </c>
    </row>
    <row r="15" spans="2:17" x14ac:dyDescent="0.25">
      <c r="B15" s="65" t="s">
        <v>1689</v>
      </c>
      <c r="C15" s="87">
        <v>41325</v>
      </c>
      <c r="D15" s="71">
        <v>12734774</v>
      </c>
      <c r="E15" s="71">
        <v>65940333470</v>
      </c>
      <c r="F15" s="71">
        <v>5190</v>
      </c>
      <c r="G15" s="71">
        <v>5220</v>
      </c>
      <c r="H15" s="71">
        <v>5177.97</v>
      </c>
      <c r="I15" s="71">
        <v>5140</v>
      </c>
      <c r="J15" s="72">
        <v>-0.56999999999999995</v>
      </c>
      <c r="K15" s="69">
        <v>-30</v>
      </c>
      <c r="M15" s="87">
        <v>41325</v>
      </c>
      <c r="N15" s="71">
        <v>5190</v>
      </c>
      <c r="P15" s="87">
        <v>41325</v>
      </c>
      <c r="Q15" s="71">
        <v>65940333470</v>
      </c>
    </row>
    <row r="16" spans="2:17" x14ac:dyDescent="0.25">
      <c r="B16" s="65" t="s">
        <v>1689</v>
      </c>
      <c r="C16" s="87">
        <v>41326</v>
      </c>
      <c r="D16" s="71">
        <v>13385078</v>
      </c>
      <c r="E16" s="71">
        <v>69185513560</v>
      </c>
      <c r="F16" s="71">
        <v>5230</v>
      </c>
      <c r="G16" s="71">
        <v>5230</v>
      </c>
      <c r="H16" s="71">
        <v>5168.8500000000004</v>
      </c>
      <c r="I16" s="71">
        <v>5120</v>
      </c>
      <c r="J16" s="72">
        <v>0.77</v>
      </c>
      <c r="K16" s="69">
        <v>40</v>
      </c>
      <c r="M16" s="87">
        <v>41326</v>
      </c>
      <c r="N16" s="71">
        <v>5230</v>
      </c>
      <c r="P16" s="87">
        <v>41326</v>
      </c>
      <c r="Q16" s="71">
        <v>69185513560</v>
      </c>
    </row>
    <row r="17" spans="2:17" x14ac:dyDescent="0.25">
      <c r="B17" s="65" t="s">
        <v>1689</v>
      </c>
      <c r="C17" s="87">
        <v>41327</v>
      </c>
      <c r="D17" s="71">
        <v>7835632</v>
      </c>
      <c r="E17" s="71">
        <v>41190681730</v>
      </c>
      <c r="F17" s="71">
        <v>5240</v>
      </c>
      <c r="G17" s="71">
        <v>5280</v>
      </c>
      <c r="H17" s="71">
        <v>5256.84</v>
      </c>
      <c r="I17" s="71">
        <v>5230</v>
      </c>
      <c r="J17" s="72">
        <v>0.19</v>
      </c>
      <c r="K17" s="69">
        <v>10</v>
      </c>
      <c r="M17" s="87">
        <v>41327</v>
      </c>
      <c r="N17" s="71">
        <v>5240</v>
      </c>
      <c r="P17" s="87">
        <v>41327</v>
      </c>
      <c r="Q17" s="71">
        <v>41190681730</v>
      </c>
    </row>
    <row r="18" spans="2:17" x14ac:dyDescent="0.25">
      <c r="B18" s="65" t="s">
        <v>1689</v>
      </c>
      <c r="C18" s="87">
        <v>41330</v>
      </c>
      <c r="D18" s="71">
        <v>13545648</v>
      </c>
      <c r="E18" s="71">
        <v>71927329120</v>
      </c>
      <c r="F18" s="71">
        <v>5270</v>
      </c>
      <c r="G18" s="71">
        <v>5380</v>
      </c>
      <c r="H18" s="71">
        <v>5310</v>
      </c>
      <c r="I18" s="71">
        <v>5270</v>
      </c>
      <c r="J18" s="72">
        <v>0.56999999999999995</v>
      </c>
      <c r="K18" s="69">
        <v>30</v>
      </c>
      <c r="M18" s="87">
        <v>41330</v>
      </c>
      <c r="N18" s="71">
        <v>5270</v>
      </c>
      <c r="P18" s="87">
        <v>41330</v>
      </c>
      <c r="Q18" s="71">
        <v>71927329120</v>
      </c>
    </row>
    <row r="19" spans="2:17" x14ac:dyDescent="0.25">
      <c r="B19" s="65" t="s">
        <v>1689</v>
      </c>
      <c r="C19" s="87">
        <v>41331</v>
      </c>
      <c r="D19" s="71">
        <v>7837192</v>
      </c>
      <c r="E19" s="71">
        <v>41010073750</v>
      </c>
      <c r="F19" s="71">
        <v>5220</v>
      </c>
      <c r="G19" s="71">
        <v>5290</v>
      </c>
      <c r="H19" s="71">
        <v>5232.75</v>
      </c>
      <c r="I19" s="71">
        <v>5200</v>
      </c>
      <c r="J19" s="72">
        <v>-0.95</v>
      </c>
      <c r="K19" s="69">
        <v>-50</v>
      </c>
      <c r="M19" s="87">
        <v>41331</v>
      </c>
      <c r="N19" s="71">
        <v>5220</v>
      </c>
      <c r="P19" s="87">
        <v>41331</v>
      </c>
      <c r="Q19" s="71">
        <v>41010073750</v>
      </c>
    </row>
    <row r="20" spans="2:17" x14ac:dyDescent="0.25">
      <c r="B20" s="65" t="s">
        <v>1689</v>
      </c>
      <c r="C20" s="87">
        <v>41332</v>
      </c>
      <c r="D20" s="71">
        <v>4737198</v>
      </c>
      <c r="E20" s="71">
        <v>24822315450</v>
      </c>
      <c r="F20" s="71">
        <v>5230</v>
      </c>
      <c r="G20" s="71">
        <v>5270</v>
      </c>
      <c r="H20" s="71">
        <v>5239.87</v>
      </c>
      <c r="I20" s="71">
        <v>5220</v>
      </c>
      <c r="J20" s="72">
        <v>0.19</v>
      </c>
      <c r="K20" s="69">
        <v>10</v>
      </c>
      <c r="M20" s="87">
        <v>41332</v>
      </c>
      <c r="N20" s="71">
        <v>5230</v>
      </c>
      <c r="P20" s="87">
        <v>41332</v>
      </c>
      <c r="Q20" s="71">
        <v>24822315450</v>
      </c>
    </row>
    <row r="21" spans="2:17" x14ac:dyDescent="0.25">
      <c r="B21" s="65" t="s">
        <v>1689</v>
      </c>
      <c r="C21" s="87">
        <v>41333</v>
      </c>
      <c r="D21" s="71">
        <v>5911526</v>
      </c>
      <c r="E21" s="71">
        <v>30874906620</v>
      </c>
      <c r="F21" s="71">
        <v>5210</v>
      </c>
      <c r="G21" s="71">
        <v>5250</v>
      </c>
      <c r="H21" s="71">
        <v>5222.83</v>
      </c>
      <c r="I21" s="71">
        <v>5210</v>
      </c>
      <c r="J21" s="72">
        <v>-0.38</v>
      </c>
      <c r="K21" s="69">
        <v>-20</v>
      </c>
      <c r="M21" s="87">
        <v>41333</v>
      </c>
      <c r="N21" s="71">
        <v>5210</v>
      </c>
      <c r="P21" s="87">
        <v>41333</v>
      </c>
      <c r="Q21" s="71">
        <v>30874906620</v>
      </c>
    </row>
    <row r="22" spans="2:17" x14ac:dyDescent="0.25">
      <c r="B22" s="65" t="s">
        <v>1689</v>
      </c>
      <c r="C22" s="87">
        <v>41334</v>
      </c>
      <c r="D22" s="71">
        <v>4183020</v>
      </c>
      <c r="E22" s="71">
        <v>21755716890</v>
      </c>
      <c r="F22" s="71">
        <v>5200</v>
      </c>
      <c r="G22" s="71">
        <v>5220</v>
      </c>
      <c r="H22" s="71">
        <v>5200.96</v>
      </c>
      <c r="I22" s="71">
        <v>5180</v>
      </c>
      <c r="J22" s="72">
        <v>-0.19</v>
      </c>
      <c r="K22" s="69">
        <v>-10</v>
      </c>
      <c r="M22" s="87">
        <v>41334</v>
      </c>
      <c r="N22" s="71">
        <v>5200</v>
      </c>
      <c r="P22" s="87">
        <v>41334</v>
      </c>
      <c r="Q22" s="71">
        <v>21755716890</v>
      </c>
    </row>
    <row r="23" spans="2:17" x14ac:dyDescent="0.25">
      <c r="B23" s="65" t="s">
        <v>1689</v>
      </c>
      <c r="C23" s="87">
        <v>41337</v>
      </c>
      <c r="D23" s="71">
        <v>4739233</v>
      </c>
      <c r="E23" s="71">
        <v>24502665090</v>
      </c>
      <c r="F23" s="71">
        <v>5150</v>
      </c>
      <c r="G23" s="71">
        <v>5220</v>
      </c>
      <c r="H23" s="71">
        <v>5170.18</v>
      </c>
      <c r="I23" s="71">
        <v>5150</v>
      </c>
      <c r="J23" s="72">
        <v>-0.96</v>
      </c>
      <c r="K23" s="69">
        <v>-50</v>
      </c>
      <c r="M23" s="87">
        <v>41337</v>
      </c>
      <c r="N23" s="71">
        <v>5150</v>
      </c>
      <c r="P23" s="87">
        <v>41337</v>
      </c>
      <c r="Q23" s="71">
        <v>24502665090</v>
      </c>
    </row>
    <row r="24" spans="2:17" x14ac:dyDescent="0.25">
      <c r="B24" s="65" t="s">
        <v>1689</v>
      </c>
      <c r="C24" s="87">
        <v>41338</v>
      </c>
      <c r="D24" s="71">
        <v>8096764</v>
      </c>
      <c r="E24" s="71">
        <v>41665873440</v>
      </c>
      <c r="F24" s="71">
        <v>5120</v>
      </c>
      <c r="G24" s="71">
        <v>5180</v>
      </c>
      <c r="H24" s="71">
        <v>5145.99</v>
      </c>
      <c r="I24" s="71">
        <v>5110</v>
      </c>
      <c r="J24" s="72">
        <v>-0.57999999999999996</v>
      </c>
      <c r="K24" s="69">
        <v>-30</v>
      </c>
      <c r="M24" s="87">
        <v>41338</v>
      </c>
      <c r="N24" s="71">
        <v>5120</v>
      </c>
      <c r="P24" s="87">
        <v>41338</v>
      </c>
      <c r="Q24" s="71">
        <v>41665873440</v>
      </c>
    </row>
    <row r="25" spans="2:17" x14ac:dyDescent="0.25">
      <c r="B25" s="65" t="s">
        <v>1689</v>
      </c>
      <c r="C25" s="87">
        <v>41339</v>
      </c>
      <c r="D25" s="71">
        <v>8041528</v>
      </c>
      <c r="E25" s="71">
        <v>41097238500</v>
      </c>
      <c r="F25" s="71">
        <v>5090</v>
      </c>
      <c r="G25" s="71">
        <v>5140</v>
      </c>
      <c r="H25" s="71">
        <v>5110.63</v>
      </c>
      <c r="I25" s="71">
        <v>5080</v>
      </c>
      <c r="J25" s="72">
        <v>-0.59</v>
      </c>
      <c r="K25" s="69">
        <v>-30</v>
      </c>
      <c r="M25" s="87">
        <v>41339</v>
      </c>
      <c r="N25" s="71">
        <v>5090</v>
      </c>
      <c r="P25" s="87">
        <v>41339</v>
      </c>
      <c r="Q25" s="71">
        <v>41097238500</v>
      </c>
    </row>
    <row r="26" spans="2:17" x14ac:dyDescent="0.25">
      <c r="B26" s="65" t="s">
        <v>1689</v>
      </c>
      <c r="C26" s="87">
        <v>41340</v>
      </c>
      <c r="D26" s="71">
        <v>6945735</v>
      </c>
      <c r="E26" s="71">
        <v>35242124330</v>
      </c>
      <c r="F26" s="71">
        <v>5060</v>
      </c>
      <c r="G26" s="71">
        <v>5100</v>
      </c>
      <c r="H26" s="71">
        <v>5073.92</v>
      </c>
      <c r="I26" s="71">
        <v>5050</v>
      </c>
      <c r="J26" s="72">
        <v>-0.59</v>
      </c>
      <c r="K26" s="69">
        <v>-30</v>
      </c>
      <c r="M26" s="87">
        <v>41340</v>
      </c>
      <c r="N26" s="71">
        <v>5060</v>
      </c>
      <c r="P26" s="87">
        <v>41340</v>
      </c>
      <c r="Q26" s="71">
        <v>35242124330</v>
      </c>
    </row>
    <row r="27" spans="2:17" x14ac:dyDescent="0.25">
      <c r="B27" s="65" t="s">
        <v>1689</v>
      </c>
      <c r="C27" s="87">
        <v>41341</v>
      </c>
      <c r="D27" s="71">
        <v>7524251</v>
      </c>
      <c r="E27" s="71">
        <v>38224668480</v>
      </c>
      <c r="F27" s="71">
        <v>5140</v>
      </c>
      <c r="G27" s="71">
        <v>5140</v>
      </c>
      <c r="H27" s="71">
        <v>5080.2</v>
      </c>
      <c r="I27" s="71">
        <v>5030</v>
      </c>
      <c r="J27" s="72">
        <v>1.58</v>
      </c>
      <c r="K27" s="69">
        <v>80</v>
      </c>
      <c r="M27" s="87">
        <v>41341</v>
      </c>
      <c r="N27" s="71">
        <v>5140</v>
      </c>
      <c r="P27" s="87">
        <v>41341</v>
      </c>
      <c r="Q27" s="71">
        <v>38224668480</v>
      </c>
    </row>
    <row r="28" spans="2:17" x14ac:dyDescent="0.25">
      <c r="B28" s="65" t="s">
        <v>1689</v>
      </c>
      <c r="C28" s="87">
        <v>41344</v>
      </c>
      <c r="D28" s="71">
        <v>8286317</v>
      </c>
      <c r="E28" s="71">
        <v>42385536710</v>
      </c>
      <c r="F28" s="71">
        <v>5140</v>
      </c>
      <c r="G28" s="71">
        <v>5170</v>
      </c>
      <c r="H28" s="71">
        <v>5115.12</v>
      </c>
      <c r="I28" s="71">
        <v>5050</v>
      </c>
      <c r="J28" s="72">
        <v>0</v>
      </c>
      <c r="K28" s="69">
        <v>0</v>
      </c>
      <c r="M28" s="87">
        <v>41344</v>
      </c>
      <c r="N28" s="71">
        <v>5140</v>
      </c>
      <c r="P28" s="87">
        <v>41344</v>
      </c>
      <c r="Q28" s="71">
        <v>42385536710</v>
      </c>
    </row>
    <row r="29" spans="2:17" x14ac:dyDescent="0.25">
      <c r="B29" s="65" t="s">
        <v>1689</v>
      </c>
      <c r="C29" s="87">
        <v>41345</v>
      </c>
      <c r="D29" s="71">
        <v>5355142</v>
      </c>
      <c r="E29" s="71">
        <v>27544702520</v>
      </c>
      <c r="F29" s="71">
        <v>5110</v>
      </c>
      <c r="G29" s="71">
        <v>5190</v>
      </c>
      <c r="H29" s="71">
        <v>5143.6000000000004</v>
      </c>
      <c r="I29" s="71">
        <v>5100</v>
      </c>
      <c r="J29" s="72">
        <v>-0.57999999999999996</v>
      </c>
      <c r="K29" s="69">
        <v>-30</v>
      </c>
      <c r="M29" s="87">
        <v>41345</v>
      </c>
      <c r="N29" s="71">
        <v>5110</v>
      </c>
      <c r="P29" s="87">
        <v>41345</v>
      </c>
      <c r="Q29" s="71">
        <v>27544702520</v>
      </c>
    </row>
    <row r="30" spans="2:17" x14ac:dyDescent="0.25">
      <c r="B30" s="65" t="s">
        <v>1689</v>
      </c>
      <c r="C30" s="87">
        <v>41346</v>
      </c>
      <c r="D30" s="71">
        <v>6815339</v>
      </c>
      <c r="E30" s="71">
        <v>34744924650</v>
      </c>
      <c r="F30" s="71">
        <v>5100</v>
      </c>
      <c r="G30" s="71">
        <v>5120</v>
      </c>
      <c r="H30" s="71">
        <v>5098.05</v>
      </c>
      <c r="I30" s="71">
        <v>5080</v>
      </c>
      <c r="J30" s="72">
        <v>-0.2</v>
      </c>
      <c r="K30" s="69">
        <v>-10</v>
      </c>
      <c r="M30" s="87">
        <v>41346</v>
      </c>
      <c r="N30" s="71">
        <v>5100</v>
      </c>
      <c r="P30" s="87">
        <v>41346</v>
      </c>
      <c r="Q30" s="71">
        <v>34744924650</v>
      </c>
    </row>
    <row r="31" spans="2:17" x14ac:dyDescent="0.25">
      <c r="B31" s="65" t="s">
        <v>1689</v>
      </c>
      <c r="C31" s="87">
        <v>41347</v>
      </c>
      <c r="D31" s="71">
        <v>3374316</v>
      </c>
      <c r="E31" s="71">
        <v>17205777470</v>
      </c>
      <c r="F31" s="71">
        <v>5100</v>
      </c>
      <c r="G31" s="71">
        <v>5130</v>
      </c>
      <c r="H31" s="71">
        <v>5099.04</v>
      </c>
      <c r="I31" s="71">
        <v>5090</v>
      </c>
      <c r="J31" s="72">
        <v>0</v>
      </c>
      <c r="K31" s="69">
        <v>0</v>
      </c>
      <c r="M31" s="87">
        <v>41347</v>
      </c>
      <c r="N31" s="71">
        <v>5100</v>
      </c>
      <c r="P31" s="87">
        <v>41347</v>
      </c>
      <c r="Q31" s="71">
        <v>17205777470</v>
      </c>
    </row>
    <row r="32" spans="2:17" x14ac:dyDescent="0.25">
      <c r="B32" s="65" t="s">
        <v>1689</v>
      </c>
      <c r="C32" s="87">
        <v>41348</v>
      </c>
      <c r="D32" s="71">
        <v>7028780</v>
      </c>
      <c r="E32" s="71">
        <v>35700610680</v>
      </c>
      <c r="F32" s="71">
        <v>5100</v>
      </c>
      <c r="G32" s="71">
        <v>5100</v>
      </c>
      <c r="H32" s="71">
        <v>5079.2</v>
      </c>
      <c r="I32" s="71">
        <v>5050</v>
      </c>
      <c r="J32" s="72">
        <v>0</v>
      </c>
      <c r="K32" s="69">
        <v>0</v>
      </c>
      <c r="M32" s="87">
        <v>41348</v>
      </c>
      <c r="N32" s="71">
        <v>5100</v>
      </c>
      <c r="P32" s="87">
        <v>41348</v>
      </c>
      <c r="Q32" s="71">
        <v>35700610680</v>
      </c>
    </row>
    <row r="33" spans="2:17" x14ac:dyDescent="0.25">
      <c r="B33" s="65" t="s">
        <v>1689</v>
      </c>
      <c r="C33" s="87">
        <v>41351</v>
      </c>
      <c r="D33" s="71">
        <v>14061828</v>
      </c>
      <c r="E33" s="71">
        <v>70321300145</v>
      </c>
      <c r="F33" s="71">
        <v>4960</v>
      </c>
      <c r="G33" s="71">
        <v>5080</v>
      </c>
      <c r="H33" s="71">
        <v>5000.8599999999997</v>
      </c>
      <c r="I33" s="71">
        <v>4935</v>
      </c>
      <c r="J33" s="72">
        <v>-2.75</v>
      </c>
      <c r="K33" s="69">
        <v>-140</v>
      </c>
      <c r="M33" s="87">
        <v>41351</v>
      </c>
      <c r="N33" s="71">
        <v>4960</v>
      </c>
      <c r="P33" s="87">
        <v>41351</v>
      </c>
      <c r="Q33" s="71">
        <v>70321300145</v>
      </c>
    </row>
    <row r="34" spans="2:17" x14ac:dyDescent="0.25">
      <c r="B34" s="65" t="s">
        <v>1689</v>
      </c>
      <c r="C34" s="87">
        <v>41352</v>
      </c>
      <c r="D34" s="71">
        <v>10135935</v>
      </c>
      <c r="E34" s="71">
        <v>49818140055</v>
      </c>
      <c r="F34" s="71">
        <v>4895</v>
      </c>
      <c r="G34" s="71">
        <v>4960</v>
      </c>
      <c r="H34" s="71">
        <v>4915</v>
      </c>
      <c r="I34" s="71">
        <v>4895</v>
      </c>
      <c r="J34" s="72">
        <v>-1.31</v>
      </c>
      <c r="K34" s="69">
        <v>-65</v>
      </c>
      <c r="M34" s="87">
        <v>41352</v>
      </c>
      <c r="N34" s="71">
        <v>4895</v>
      </c>
      <c r="P34" s="87">
        <v>41352</v>
      </c>
      <c r="Q34" s="71">
        <v>49818140055</v>
      </c>
    </row>
    <row r="35" spans="2:17" x14ac:dyDescent="0.25">
      <c r="B35" s="65" t="s">
        <v>1689</v>
      </c>
      <c r="C35" s="87">
        <v>41353</v>
      </c>
      <c r="D35" s="71">
        <v>5105081</v>
      </c>
      <c r="E35" s="71">
        <v>25056121285</v>
      </c>
      <c r="F35" s="71">
        <v>4900</v>
      </c>
      <c r="G35" s="71">
        <v>4955</v>
      </c>
      <c r="H35" s="71">
        <v>4908.08</v>
      </c>
      <c r="I35" s="71">
        <v>4895</v>
      </c>
      <c r="J35" s="72">
        <v>0.1</v>
      </c>
      <c r="K35" s="69">
        <v>5</v>
      </c>
      <c r="M35" s="87">
        <v>41353</v>
      </c>
      <c r="N35" s="71">
        <v>4900</v>
      </c>
      <c r="P35" s="87">
        <v>41353</v>
      </c>
      <c r="Q35" s="71">
        <v>25056121285</v>
      </c>
    </row>
    <row r="36" spans="2:17" x14ac:dyDescent="0.25">
      <c r="B36" s="65" t="s">
        <v>1689</v>
      </c>
      <c r="C36" s="87">
        <v>41354</v>
      </c>
      <c r="D36" s="71">
        <v>18852398</v>
      </c>
      <c r="E36" s="71">
        <v>94302613245</v>
      </c>
      <c r="F36" s="71">
        <v>4955</v>
      </c>
      <c r="G36" s="71">
        <v>5050</v>
      </c>
      <c r="H36" s="71">
        <v>5002.1499999999996</v>
      </c>
      <c r="I36" s="71">
        <v>4925</v>
      </c>
      <c r="J36" s="72">
        <v>1.1200000000000001</v>
      </c>
      <c r="K36" s="69">
        <v>55</v>
      </c>
      <c r="M36" s="87">
        <v>41354</v>
      </c>
      <c r="N36" s="71">
        <v>4955</v>
      </c>
      <c r="P36" s="87">
        <v>41354</v>
      </c>
      <c r="Q36" s="71">
        <v>94302613245</v>
      </c>
    </row>
    <row r="37" spans="2:17" x14ac:dyDescent="0.25">
      <c r="B37" s="65" t="s">
        <v>1689</v>
      </c>
      <c r="C37" s="87">
        <v>41355</v>
      </c>
      <c r="D37" s="71">
        <v>4869359</v>
      </c>
      <c r="E37" s="71">
        <v>24531445890</v>
      </c>
      <c r="F37" s="71">
        <v>5030</v>
      </c>
      <c r="G37" s="71">
        <v>5050</v>
      </c>
      <c r="H37" s="71">
        <v>5037.92</v>
      </c>
      <c r="I37" s="71">
        <v>5000</v>
      </c>
      <c r="J37" s="72">
        <v>1.51</v>
      </c>
      <c r="K37" s="69">
        <v>75</v>
      </c>
      <c r="M37" s="87">
        <v>41355</v>
      </c>
      <c r="N37" s="71">
        <v>5030</v>
      </c>
      <c r="P37" s="87">
        <v>41355</v>
      </c>
      <c r="Q37" s="71">
        <v>24531445890</v>
      </c>
    </row>
    <row r="38" spans="2:17" x14ac:dyDescent="0.25">
      <c r="B38" s="65" t="s">
        <v>1689</v>
      </c>
      <c r="C38" s="87">
        <v>41359</v>
      </c>
      <c r="D38" s="71">
        <v>3811406</v>
      </c>
      <c r="E38" s="71">
        <v>19312461320</v>
      </c>
      <c r="F38" s="71">
        <v>5070</v>
      </c>
      <c r="G38" s="71">
        <v>5090</v>
      </c>
      <c r="H38" s="71">
        <v>5067.0200000000004</v>
      </c>
      <c r="I38" s="71">
        <v>5030</v>
      </c>
      <c r="J38" s="72">
        <v>0.8</v>
      </c>
      <c r="K38" s="69">
        <v>40</v>
      </c>
      <c r="M38" s="87">
        <v>41359</v>
      </c>
      <c r="N38" s="71">
        <v>5070</v>
      </c>
      <c r="P38" s="87">
        <v>41359</v>
      </c>
      <c r="Q38" s="71">
        <v>19312461320</v>
      </c>
    </row>
    <row r="39" spans="2:17" x14ac:dyDescent="0.25">
      <c r="B39" s="65" t="s">
        <v>1689</v>
      </c>
      <c r="C39" s="87">
        <v>41360</v>
      </c>
      <c r="D39" s="71">
        <v>3989153</v>
      </c>
      <c r="E39" s="71">
        <v>20119937010</v>
      </c>
      <c r="F39" s="71">
        <v>5050</v>
      </c>
      <c r="G39" s="71">
        <v>5070</v>
      </c>
      <c r="H39" s="71">
        <v>5043.66</v>
      </c>
      <c r="I39" s="71">
        <v>5030</v>
      </c>
      <c r="J39" s="72">
        <v>-0.39</v>
      </c>
      <c r="K39" s="69">
        <v>-20</v>
      </c>
      <c r="M39" s="87">
        <v>41360</v>
      </c>
      <c r="N39" s="71">
        <v>5050</v>
      </c>
      <c r="P39" s="87">
        <v>41360</v>
      </c>
      <c r="Q39" s="71">
        <v>20119937010</v>
      </c>
    </row>
    <row r="40" spans="2:17" x14ac:dyDescent="0.25">
      <c r="B40" s="65" t="s">
        <v>1689</v>
      </c>
      <c r="C40" s="87">
        <v>41365</v>
      </c>
      <c r="D40" s="71">
        <v>3983421</v>
      </c>
      <c r="E40" s="71">
        <v>19845388410</v>
      </c>
      <c r="F40" s="71">
        <v>4980</v>
      </c>
      <c r="G40" s="71">
        <v>5030</v>
      </c>
      <c r="H40" s="71">
        <v>4982</v>
      </c>
      <c r="I40" s="71">
        <v>4955</v>
      </c>
      <c r="J40" s="72">
        <v>-1.39</v>
      </c>
      <c r="K40" s="69">
        <v>-70</v>
      </c>
      <c r="M40" s="87">
        <v>41365</v>
      </c>
      <c r="N40" s="71">
        <v>4980</v>
      </c>
      <c r="P40" s="87">
        <v>41365</v>
      </c>
      <c r="Q40" s="71">
        <v>19845388410</v>
      </c>
    </row>
    <row r="41" spans="2:17" x14ac:dyDescent="0.25">
      <c r="B41" s="65" t="s">
        <v>1689</v>
      </c>
      <c r="C41" s="87">
        <v>41366</v>
      </c>
      <c r="D41" s="71">
        <v>4059341</v>
      </c>
      <c r="E41" s="71">
        <v>20189952340</v>
      </c>
      <c r="F41" s="71">
        <v>4975</v>
      </c>
      <c r="G41" s="71">
        <v>5000</v>
      </c>
      <c r="H41" s="71">
        <v>4973.7</v>
      </c>
      <c r="I41" s="71">
        <v>4960</v>
      </c>
      <c r="J41" s="72">
        <v>-0.1</v>
      </c>
      <c r="K41" s="69">
        <v>-5</v>
      </c>
      <c r="M41" s="87">
        <v>41366</v>
      </c>
      <c r="N41" s="71">
        <v>4975</v>
      </c>
      <c r="P41" s="87">
        <v>41366</v>
      </c>
      <c r="Q41" s="71">
        <v>20189952340</v>
      </c>
    </row>
    <row r="42" spans="2:17" x14ac:dyDescent="0.25">
      <c r="B42" s="65" t="s">
        <v>1689</v>
      </c>
      <c r="C42" s="87">
        <v>41367</v>
      </c>
      <c r="D42" s="71">
        <v>9895548</v>
      </c>
      <c r="E42" s="71">
        <v>48914784745</v>
      </c>
      <c r="F42" s="71">
        <v>4900</v>
      </c>
      <c r="G42" s="71">
        <v>4995</v>
      </c>
      <c r="H42" s="71">
        <v>4943.1099999999997</v>
      </c>
      <c r="I42" s="71">
        <v>4880</v>
      </c>
      <c r="J42" s="72">
        <v>-1.51</v>
      </c>
      <c r="K42" s="69">
        <v>-75</v>
      </c>
      <c r="M42" s="87">
        <v>41367</v>
      </c>
      <c r="N42" s="71">
        <v>4900</v>
      </c>
      <c r="P42" s="87">
        <v>41367</v>
      </c>
      <c r="Q42" s="71">
        <v>48914784745</v>
      </c>
    </row>
    <row r="43" spans="2:17" x14ac:dyDescent="0.25">
      <c r="B43" s="65" t="s">
        <v>1689</v>
      </c>
      <c r="C43" s="87">
        <v>41368</v>
      </c>
      <c r="D43" s="71">
        <v>9447793</v>
      </c>
      <c r="E43" s="71">
        <v>46602963150</v>
      </c>
      <c r="F43" s="71">
        <v>4935</v>
      </c>
      <c r="G43" s="71">
        <v>4950</v>
      </c>
      <c r="H43" s="71">
        <v>4932.68</v>
      </c>
      <c r="I43" s="71">
        <v>4900</v>
      </c>
      <c r="J43" s="72">
        <v>0.71</v>
      </c>
      <c r="K43" s="69">
        <v>35</v>
      </c>
      <c r="M43" s="87">
        <v>41368</v>
      </c>
      <c r="N43" s="71">
        <v>4935</v>
      </c>
      <c r="P43" s="87">
        <v>41368</v>
      </c>
      <c r="Q43" s="71">
        <v>46602963150</v>
      </c>
    </row>
    <row r="44" spans="2:17" x14ac:dyDescent="0.25">
      <c r="B44" s="65" t="s">
        <v>1689</v>
      </c>
      <c r="C44" s="87">
        <v>41369</v>
      </c>
      <c r="D44" s="71">
        <v>6850034</v>
      </c>
      <c r="E44" s="71">
        <v>33969839510</v>
      </c>
      <c r="F44" s="71">
        <v>5020</v>
      </c>
      <c r="G44" s="71">
        <v>5020</v>
      </c>
      <c r="H44" s="71">
        <v>4959.08</v>
      </c>
      <c r="I44" s="71">
        <v>4900</v>
      </c>
      <c r="J44" s="72">
        <v>1.72</v>
      </c>
      <c r="K44" s="69">
        <v>85</v>
      </c>
      <c r="M44" s="87">
        <v>41369</v>
      </c>
      <c r="N44" s="71">
        <v>5020</v>
      </c>
      <c r="P44" s="87">
        <v>41369</v>
      </c>
      <c r="Q44" s="71">
        <v>33969839510</v>
      </c>
    </row>
    <row r="45" spans="2:17" x14ac:dyDescent="0.25">
      <c r="B45" s="65" t="s">
        <v>1689</v>
      </c>
      <c r="C45" s="87">
        <v>41372</v>
      </c>
      <c r="D45" s="71">
        <v>9899999</v>
      </c>
      <c r="E45" s="71">
        <v>49303135235</v>
      </c>
      <c r="F45" s="71">
        <v>4935</v>
      </c>
      <c r="G45" s="71">
        <v>5050</v>
      </c>
      <c r="H45" s="71">
        <v>4980.12</v>
      </c>
      <c r="I45" s="71">
        <v>4935</v>
      </c>
      <c r="J45" s="72">
        <v>-1.69</v>
      </c>
      <c r="K45" s="69">
        <v>-85</v>
      </c>
      <c r="M45" s="87">
        <v>41372</v>
      </c>
      <c r="N45" s="71">
        <v>4935</v>
      </c>
      <c r="P45" s="87">
        <v>41372</v>
      </c>
      <c r="Q45" s="71">
        <v>49303135235</v>
      </c>
    </row>
    <row r="46" spans="2:17" x14ac:dyDescent="0.25">
      <c r="B46" s="65" t="s">
        <v>1689</v>
      </c>
      <c r="C46" s="87">
        <v>41373</v>
      </c>
      <c r="D46" s="71">
        <v>13212028</v>
      </c>
      <c r="E46" s="71">
        <v>61306682490</v>
      </c>
      <c r="F46" s="71">
        <v>4620</v>
      </c>
      <c r="G46" s="71">
        <v>4885</v>
      </c>
      <c r="H46" s="71">
        <v>4640.22</v>
      </c>
      <c r="I46" s="71">
        <v>4610</v>
      </c>
      <c r="J46" s="72">
        <v>-6.38</v>
      </c>
      <c r="K46" s="69">
        <v>-315</v>
      </c>
      <c r="M46" s="87">
        <v>41373</v>
      </c>
      <c r="N46" s="71">
        <v>4620</v>
      </c>
      <c r="P46" s="87">
        <v>41373</v>
      </c>
      <c r="Q46" s="71">
        <v>61306682490</v>
      </c>
    </row>
    <row r="47" spans="2:17" x14ac:dyDescent="0.25">
      <c r="B47" s="65" t="s">
        <v>1689</v>
      </c>
      <c r="C47" s="87">
        <v>41374</v>
      </c>
      <c r="D47" s="71">
        <v>10319385</v>
      </c>
      <c r="E47" s="71">
        <v>47125243425</v>
      </c>
      <c r="F47" s="71">
        <v>4525</v>
      </c>
      <c r="G47" s="71">
        <v>4650</v>
      </c>
      <c r="H47" s="71">
        <v>4566.67</v>
      </c>
      <c r="I47" s="71">
        <v>4525</v>
      </c>
      <c r="J47" s="72">
        <v>-2.06</v>
      </c>
      <c r="K47" s="69">
        <v>-95</v>
      </c>
      <c r="M47" s="87">
        <v>41374</v>
      </c>
      <c r="N47" s="71">
        <v>4525</v>
      </c>
      <c r="P47" s="87">
        <v>41374</v>
      </c>
      <c r="Q47" s="71">
        <v>47125243425</v>
      </c>
    </row>
    <row r="48" spans="2:17" x14ac:dyDescent="0.25">
      <c r="B48" s="65" t="s">
        <v>1689</v>
      </c>
      <c r="C48" s="87">
        <v>41375</v>
      </c>
      <c r="D48" s="71">
        <v>15993851</v>
      </c>
      <c r="E48" s="71">
        <v>72628810380</v>
      </c>
      <c r="F48" s="71">
        <v>4550</v>
      </c>
      <c r="G48" s="71">
        <v>4570</v>
      </c>
      <c r="H48" s="71">
        <v>4541.05</v>
      </c>
      <c r="I48" s="71">
        <v>4480</v>
      </c>
      <c r="J48" s="72">
        <v>0.55000000000000004</v>
      </c>
      <c r="K48" s="69">
        <v>25</v>
      </c>
      <c r="M48" s="87">
        <v>41375</v>
      </c>
      <c r="N48" s="71">
        <v>4550</v>
      </c>
      <c r="P48" s="87">
        <v>41375</v>
      </c>
      <c r="Q48" s="71">
        <v>72628810380</v>
      </c>
    </row>
    <row r="49" spans="2:17" x14ac:dyDescent="0.25">
      <c r="B49" s="65" t="s">
        <v>1689</v>
      </c>
      <c r="C49" s="87">
        <v>41376</v>
      </c>
      <c r="D49" s="71">
        <v>11004793</v>
      </c>
      <c r="E49" s="71">
        <v>49400447580</v>
      </c>
      <c r="F49" s="71">
        <v>4450</v>
      </c>
      <c r="G49" s="71">
        <v>4560</v>
      </c>
      <c r="H49" s="71">
        <v>4488.99</v>
      </c>
      <c r="I49" s="71">
        <v>4450</v>
      </c>
      <c r="J49" s="72">
        <v>-2.2000000000000002</v>
      </c>
      <c r="K49" s="69">
        <v>-100</v>
      </c>
      <c r="M49" s="87">
        <v>41376</v>
      </c>
      <c r="N49" s="71">
        <v>4450</v>
      </c>
      <c r="P49" s="87">
        <v>41376</v>
      </c>
      <c r="Q49" s="71">
        <v>49400447580</v>
      </c>
    </row>
    <row r="50" spans="2:17" x14ac:dyDescent="0.25">
      <c r="B50" s="65" t="s">
        <v>1689</v>
      </c>
      <c r="C50" s="87">
        <v>41379</v>
      </c>
      <c r="D50" s="71">
        <v>12081738</v>
      </c>
      <c r="E50" s="71">
        <v>51970857390</v>
      </c>
      <c r="F50" s="71">
        <v>4225</v>
      </c>
      <c r="G50" s="71">
        <v>4450</v>
      </c>
      <c r="H50" s="71">
        <v>4301.6000000000004</v>
      </c>
      <c r="I50" s="71">
        <v>4225</v>
      </c>
      <c r="J50" s="72">
        <v>-5.0599999999999996</v>
      </c>
      <c r="K50" s="69">
        <v>-225</v>
      </c>
      <c r="M50" s="87">
        <v>41379</v>
      </c>
      <c r="N50" s="71">
        <v>4225</v>
      </c>
      <c r="P50" s="87">
        <v>41379</v>
      </c>
      <c r="Q50" s="71">
        <v>51970857390</v>
      </c>
    </row>
    <row r="51" spans="2:17" x14ac:dyDescent="0.25">
      <c r="B51" s="65" t="s">
        <v>1689</v>
      </c>
      <c r="C51" s="87">
        <v>41380</v>
      </c>
      <c r="D51" s="71">
        <v>15481097</v>
      </c>
      <c r="E51" s="71">
        <v>67140721005</v>
      </c>
      <c r="F51" s="71">
        <v>4395</v>
      </c>
      <c r="G51" s="71">
        <v>4395</v>
      </c>
      <c r="H51" s="71">
        <v>4336.95</v>
      </c>
      <c r="I51" s="71">
        <v>4240</v>
      </c>
      <c r="J51" s="72">
        <v>4.0199999999999996</v>
      </c>
      <c r="K51" s="69">
        <v>170</v>
      </c>
      <c r="M51" s="87">
        <v>41380</v>
      </c>
      <c r="N51" s="71">
        <v>4395</v>
      </c>
      <c r="P51" s="87">
        <v>41380</v>
      </c>
      <c r="Q51" s="71">
        <v>67140721005</v>
      </c>
    </row>
    <row r="52" spans="2:17" x14ac:dyDescent="0.25">
      <c r="B52" s="65" t="s">
        <v>1689</v>
      </c>
      <c r="C52" s="87">
        <v>41381</v>
      </c>
      <c r="D52" s="71">
        <v>18989263</v>
      </c>
      <c r="E52" s="71">
        <v>83143592830</v>
      </c>
      <c r="F52" s="71">
        <v>4330</v>
      </c>
      <c r="G52" s="71">
        <v>4460</v>
      </c>
      <c r="H52" s="71">
        <v>4378.45</v>
      </c>
      <c r="I52" s="71">
        <v>4305</v>
      </c>
      <c r="J52" s="72">
        <v>-1.48</v>
      </c>
      <c r="K52" s="69">
        <v>-65</v>
      </c>
      <c r="M52" s="87">
        <v>41381</v>
      </c>
      <c r="N52" s="71">
        <v>4330</v>
      </c>
      <c r="P52" s="87">
        <v>41381</v>
      </c>
      <c r="Q52" s="71">
        <v>83143592830</v>
      </c>
    </row>
    <row r="53" spans="2:17" x14ac:dyDescent="0.25">
      <c r="B53" s="65" t="s">
        <v>1689</v>
      </c>
      <c r="C53" s="87">
        <v>41382</v>
      </c>
      <c r="D53" s="71">
        <v>10939484</v>
      </c>
      <c r="E53" s="71">
        <v>47181217680</v>
      </c>
      <c r="F53" s="71">
        <v>4310</v>
      </c>
      <c r="G53" s="71">
        <v>4385</v>
      </c>
      <c r="H53" s="71">
        <v>4312.93</v>
      </c>
      <c r="I53" s="71">
        <v>4265</v>
      </c>
      <c r="J53" s="72">
        <v>-0.46</v>
      </c>
      <c r="K53" s="69">
        <v>-20</v>
      </c>
      <c r="M53" s="87">
        <v>41382</v>
      </c>
      <c r="N53" s="71">
        <v>4310</v>
      </c>
      <c r="P53" s="87">
        <v>41382</v>
      </c>
      <c r="Q53" s="71">
        <v>47181217680</v>
      </c>
    </row>
    <row r="54" spans="2:17" x14ac:dyDescent="0.25">
      <c r="B54" s="65" t="s">
        <v>1689</v>
      </c>
      <c r="C54" s="87">
        <v>41383</v>
      </c>
      <c r="D54" s="71">
        <v>9425665</v>
      </c>
      <c r="E54" s="71">
        <v>40682488645</v>
      </c>
      <c r="F54" s="71">
        <v>4345</v>
      </c>
      <c r="G54" s="71">
        <v>4355</v>
      </c>
      <c r="H54" s="71">
        <v>4316.1400000000003</v>
      </c>
      <c r="I54" s="71">
        <v>4275</v>
      </c>
      <c r="J54" s="72">
        <v>0.81</v>
      </c>
      <c r="K54" s="69">
        <v>35</v>
      </c>
      <c r="M54" s="87">
        <v>41383</v>
      </c>
      <c r="N54" s="71">
        <v>4345</v>
      </c>
      <c r="P54" s="87">
        <v>41383</v>
      </c>
      <c r="Q54" s="71">
        <v>40682488645</v>
      </c>
    </row>
    <row r="55" spans="2:17" x14ac:dyDescent="0.25">
      <c r="B55" s="65" t="s">
        <v>1689</v>
      </c>
      <c r="C55" s="87">
        <v>41386</v>
      </c>
      <c r="D55" s="71">
        <v>9310452</v>
      </c>
      <c r="E55" s="71">
        <v>40654916355</v>
      </c>
      <c r="F55" s="71">
        <v>4360</v>
      </c>
      <c r="G55" s="71">
        <v>4380</v>
      </c>
      <c r="H55" s="71">
        <v>4366.59</v>
      </c>
      <c r="I55" s="71">
        <v>4335</v>
      </c>
      <c r="J55" s="72">
        <v>0.35</v>
      </c>
      <c r="K55" s="69">
        <v>15</v>
      </c>
      <c r="M55" s="87">
        <v>41386</v>
      </c>
      <c r="N55" s="71">
        <v>4360</v>
      </c>
      <c r="P55" s="87">
        <v>41386</v>
      </c>
      <c r="Q55" s="71">
        <v>40654916355</v>
      </c>
    </row>
    <row r="56" spans="2:17" x14ac:dyDescent="0.25">
      <c r="B56" s="65" t="s">
        <v>1689</v>
      </c>
      <c r="C56" s="87">
        <v>41387</v>
      </c>
      <c r="D56" s="71">
        <v>14498530</v>
      </c>
      <c r="E56" s="71">
        <v>63684217960</v>
      </c>
      <c r="F56" s="71">
        <v>4375</v>
      </c>
      <c r="G56" s="71">
        <v>4415</v>
      </c>
      <c r="H56" s="71">
        <v>4392.46</v>
      </c>
      <c r="I56" s="71">
        <v>4370</v>
      </c>
      <c r="J56" s="72">
        <v>0.34</v>
      </c>
      <c r="K56" s="69">
        <v>15</v>
      </c>
      <c r="M56" s="87">
        <v>41387</v>
      </c>
      <c r="N56" s="71">
        <v>4375</v>
      </c>
      <c r="P56" s="87">
        <v>41387</v>
      </c>
      <c r="Q56" s="71">
        <v>63684217960</v>
      </c>
    </row>
    <row r="57" spans="2:17" x14ac:dyDescent="0.25">
      <c r="B57" s="65" t="s">
        <v>1689</v>
      </c>
      <c r="C57" s="87">
        <v>41388</v>
      </c>
      <c r="D57" s="71">
        <v>11838767</v>
      </c>
      <c r="E57" s="71">
        <v>52190923540</v>
      </c>
      <c r="F57" s="71">
        <v>4410</v>
      </c>
      <c r="G57" s="71">
        <v>4450</v>
      </c>
      <c r="H57" s="71">
        <v>4408.4799999999996</v>
      </c>
      <c r="I57" s="71">
        <v>4375</v>
      </c>
      <c r="J57" s="72">
        <v>0.8</v>
      </c>
      <c r="K57" s="69">
        <v>35</v>
      </c>
      <c r="M57" s="87">
        <v>41388</v>
      </c>
      <c r="N57" s="71">
        <v>4410</v>
      </c>
      <c r="P57" s="87">
        <v>41388</v>
      </c>
      <c r="Q57" s="71">
        <v>52190923540</v>
      </c>
    </row>
    <row r="58" spans="2:17" x14ac:dyDescent="0.25">
      <c r="B58" s="65" t="s">
        <v>1689</v>
      </c>
      <c r="C58" s="87">
        <v>41389</v>
      </c>
      <c r="D58" s="71">
        <v>5207603</v>
      </c>
      <c r="E58" s="71">
        <v>22951621400</v>
      </c>
      <c r="F58" s="71">
        <v>4405</v>
      </c>
      <c r="G58" s="71">
        <v>4425</v>
      </c>
      <c r="H58" s="71">
        <v>4407.33</v>
      </c>
      <c r="I58" s="71">
        <v>4390</v>
      </c>
      <c r="J58" s="72">
        <v>-0.11</v>
      </c>
      <c r="K58" s="69">
        <v>-5</v>
      </c>
      <c r="M58" s="87">
        <v>41389</v>
      </c>
      <c r="N58" s="71">
        <v>4405</v>
      </c>
      <c r="P58" s="87">
        <v>41389</v>
      </c>
      <c r="Q58" s="71">
        <v>22951621400</v>
      </c>
    </row>
    <row r="59" spans="2:17" x14ac:dyDescent="0.25">
      <c r="B59" s="65" t="s">
        <v>1689</v>
      </c>
      <c r="C59" s="87">
        <v>41390</v>
      </c>
      <c r="D59" s="71">
        <v>6990668</v>
      </c>
      <c r="E59" s="71">
        <v>30443129735</v>
      </c>
      <c r="F59" s="71">
        <v>4335</v>
      </c>
      <c r="G59" s="71">
        <v>4405</v>
      </c>
      <c r="H59" s="71">
        <v>4354.82</v>
      </c>
      <c r="I59" s="71">
        <v>4325</v>
      </c>
      <c r="J59" s="72">
        <v>-1.59</v>
      </c>
      <c r="K59" s="69">
        <v>-70</v>
      </c>
      <c r="M59" s="87">
        <v>41390</v>
      </c>
      <c r="N59" s="71">
        <v>4335</v>
      </c>
      <c r="P59" s="87">
        <v>41390</v>
      </c>
      <c r="Q59" s="71">
        <v>30443129735</v>
      </c>
    </row>
    <row r="60" spans="2:17" x14ac:dyDescent="0.25">
      <c r="B60" s="65" t="s">
        <v>1689</v>
      </c>
      <c r="C60" s="87">
        <v>41393</v>
      </c>
      <c r="D60" s="71">
        <v>5584241</v>
      </c>
      <c r="E60" s="71">
        <v>24096077690</v>
      </c>
      <c r="F60" s="71">
        <v>4340</v>
      </c>
      <c r="G60" s="71">
        <v>4340</v>
      </c>
      <c r="H60" s="71">
        <v>4315.01</v>
      </c>
      <c r="I60" s="71">
        <v>4285</v>
      </c>
      <c r="J60" s="72">
        <v>0.12</v>
      </c>
      <c r="K60" s="69">
        <v>5</v>
      </c>
      <c r="M60" s="87">
        <v>41393</v>
      </c>
      <c r="N60" s="71">
        <v>4340</v>
      </c>
      <c r="P60" s="87">
        <v>41393</v>
      </c>
      <c r="Q60" s="71">
        <v>24096077690</v>
      </c>
    </row>
    <row r="61" spans="2:17" x14ac:dyDescent="0.25">
      <c r="B61" s="65" t="s">
        <v>1689</v>
      </c>
      <c r="C61" s="87">
        <v>41394</v>
      </c>
      <c r="D61" s="71">
        <v>26626938</v>
      </c>
      <c r="E61" s="71">
        <v>116243570935</v>
      </c>
      <c r="F61" s="71">
        <v>4390</v>
      </c>
      <c r="G61" s="71">
        <v>4390</v>
      </c>
      <c r="H61" s="71">
        <v>4365.6400000000003</v>
      </c>
      <c r="I61" s="71">
        <v>4330</v>
      </c>
      <c r="J61" s="72">
        <v>1.1499999999999999</v>
      </c>
      <c r="K61" s="69">
        <v>50</v>
      </c>
      <c r="M61" s="87">
        <v>41394</v>
      </c>
      <c r="N61" s="71">
        <v>4390</v>
      </c>
      <c r="P61" s="87">
        <v>41394</v>
      </c>
      <c r="Q61" s="71">
        <v>116243570935</v>
      </c>
    </row>
    <row r="62" spans="2:17" x14ac:dyDescent="0.25">
      <c r="B62" s="65" t="s">
        <v>1689</v>
      </c>
      <c r="C62" s="87">
        <v>41396</v>
      </c>
      <c r="D62" s="71">
        <v>4875692</v>
      </c>
      <c r="E62" s="71">
        <v>20999225220</v>
      </c>
      <c r="F62" s="71">
        <v>4290</v>
      </c>
      <c r="G62" s="71">
        <v>4380</v>
      </c>
      <c r="H62" s="71">
        <v>4306.92</v>
      </c>
      <c r="I62" s="71">
        <v>4275</v>
      </c>
      <c r="J62" s="72">
        <v>-2.2799999999999998</v>
      </c>
      <c r="K62" s="69">
        <v>-100</v>
      </c>
      <c r="M62" s="87">
        <v>41396</v>
      </c>
      <c r="N62" s="71">
        <v>4290</v>
      </c>
      <c r="P62" s="87">
        <v>41396</v>
      </c>
      <c r="Q62" s="71">
        <v>20999225220</v>
      </c>
    </row>
    <row r="63" spans="2:17" x14ac:dyDescent="0.25">
      <c r="B63" s="65" t="s">
        <v>1689</v>
      </c>
      <c r="C63" s="87">
        <v>41397</v>
      </c>
      <c r="D63" s="71">
        <v>3774057</v>
      </c>
      <c r="E63" s="71">
        <v>16323787545</v>
      </c>
      <c r="F63" s="71">
        <v>4320</v>
      </c>
      <c r="G63" s="71">
        <v>4345</v>
      </c>
      <c r="H63" s="71">
        <v>4325.26</v>
      </c>
      <c r="I63" s="71">
        <v>4305</v>
      </c>
      <c r="J63" s="72">
        <v>0.7</v>
      </c>
      <c r="K63" s="69">
        <v>30</v>
      </c>
      <c r="M63" s="87">
        <v>41397</v>
      </c>
      <c r="N63" s="71">
        <v>4320</v>
      </c>
      <c r="P63" s="87">
        <v>41397</v>
      </c>
      <c r="Q63" s="71">
        <v>16323787545</v>
      </c>
    </row>
    <row r="64" spans="2:17" x14ac:dyDescent="0.25">
      <c r="B64" s="65" t="s">
        <v>1689</v>
      </c>
      <c r="C64" s="87">
        <v>41400</v>
      </c>
      <c r="D64" s="71">
        <v>15618415</v>
      </c>
      <c r="E64" s="71">
        <v>65204909425</v>
      </c>
      <c r="F64" s="71">
        <v>4180</v>
      </c>
      <c r="G64" s="71">
        <v>4275</v>
      </c>
      <c r="H64" s="71">
        <v>4174.87</v>
      </c>
      <c r="I64" s="71">
        <v>4080</v>
      </c>
      <c r="J64" s="72">
        <v>-3.24</v>
      </c>
      <c r="K64" s="69">
        <v>-140</v>
      </c>
      <c r="M64" s="87">
        <v>41400</v>
      </c>
      <c r="N64" s="71">
        <v>4180</v>
      </c>
      <c r="P64" s="87">
        <v>41400</v>
      </c>
      <c r="Q64" s="71">
        <v>65204909425</v>
      </c>
    </row>
    <row r="65" spans="2:17" x14ac:dyDescent="0.25">
      <c r="B65" s="65" t="s">
        <v>1689</v>
      </c>
      <c r="C65" s="87">
        <v>41401</v>
      </c>
      <c r="D65" s="71">
        <v>8230925</v>
      </c>
      <c r="E65" s="71">
        <v>34690532280</v>
      </c>
      <c r="F65" s="71">
        <v>4200</v>
      </c>
      <c r="G65" s="71">
        <v>4240</v>
      </c>
      <c r="H65" s="71">
        <v>4214.66</v>
      </c>
      <c r="I65" s="71">
        <v>4170</v>
      </c>
      <c r="J65" s="72">
        <v>0.48</v>
      </c>
      <c r="K65" s="69">
        <v>20</v>
      </c>
      <c r="M65" s="87">
        <v>41401</v>
      </c>
      <c r="N65" s="71">
        <v>4200</v>
      </c>
      <c r="P65" s="87">
        <v>41401</v>
      </c>
      <c r="Q65" s="71">
        <v>34690532280</v>
      </c>
    </row>
    <row r="66" spans="2:17" x14ac:dyDescent="0.25">
      <c r="B66" s="65" t="s">
        <v>1689</v>
      </c>
      <c r="C66" s="87">
        <v>41402</v>
      </c>
      <c r="D66" s="71">
        <v>5180104</v>
      </c>
      <c r="E66" s="71">
        <v>21723254605</v>
      </c>
      <c r="F66" s="71">
        <v>4200</v>
      </c>
      <c r="G66" s="71">
        <v>4220</v>
      </c>
      <c r="H66" s="71">
        <v>4193.59</v>
      </c>
      <c r="I66" s="71">
        <v>4170</v>
      </c>
      <c r="J66" s="72">
        <v>0</v>
      </c>
      <c r="K66" s="69">
        <v>0</v>
      </c>
      <c r="M66" s="87">
        <v>41402</v>
      </c>
      <c r="N66" s="71">
        <v>4200</v>
      </c>
      <c r="P66" s="87">
        <v>41402</v>
      </c>
      <c r="Q66" s="71">
        <v>21723254605</v>
      </c>
    </row>
    <row r="67" spans="2:17" x14ac:dyDescent="0.25">
      <c r="B67" s="65" t="s">
        <v>1689</v>
      </c>
      <c r="C67" s="87">
        <v>41403</v>
      </c>
      <c r="D67" s="71">
        <v>4486534</v>
      </c>
      <c r="E67" s="71">
        <v>18830164475</v>
      </c>
      <c r="F67" s="71">
        <v>4180</v>
      </c>
      <c r="G67" s="71">
        <v>4215</v>
      </c>
      <c r="H67" s="71">
        <v>4197.04</v>
      </c>
      <c r="I67" s="71">
        <v>4180</v>
      </c>
      <c r="J67" s="72">
        <v>-0.48</v>
      </c>
      <c r="K67" s="69">
        <v>-20</v>
      </c>
      <c r="M67" s="87">
        <v>41403</v>
      </c>
      <c r="N67" s="71">
        <v>4180</v>
      </c>
      <c r="P67" s="87">
        <v>41403</v>
      </c>
      <c r="Q67" s="71">
        <v>18830164475</v>
      </c>
    </row>
    <row r="68" spans="2:17" x14ac:dyDescent="0.25">
      <c r="B68" s="65" t="s">
        <v>1689</v>
      </c>
      <c r="C68" s="87">
        <v>41404</v>
      </c>
      <c r="D68" s="71">
        <v>4208905</v>
      </c>
      <c r="E68" s="71">
        <v>17411825490</v>
      </c>
      <c r="F68" s="71">
        <v>4135</v>
      </c>
      <c r="G68" s="71">
        <v>4180</v>
      </c>
      <c r="H68" s="71">
        <v>4136.8999999999996</v>
      </c>
      <c r="I68" s="71">
        <v>4115</v>
      </c>
      <c r="J68" s="72">
        <v>-1.08</v>
      </c>
      <c r="K68" s="69">
        <v>-45</v>
      </c>
      <c r="M68" s="87">
        <v>41404</v>
      </c>
      <c r="N68" s="71">
        <v>4135</v>
      </c>
      <c r="P68" s="87">
        <v>41404</v>
      </c>
      <c r="Q68" s="71">
        <v>17411825490</v>
      </c>
    </row>
    <row r="69" spans="2:17" x14ac:dyDescent="0.25">
      <c r="B69" s="65" t="s">
        <v>1689</v>
      </c>
      <c r="C69" s="87">
        <v>41408</v>
      </c>
      <c r="D69" s="71">
        <v>3728891</v>
      </c>
      <c r="E69" s="71">
        <v>15406413410</v>
      </c>
      <c r="F69" s="71">
        <v>4125</v>
      </c>
      <c r="G69" s="71">
        <v>4145</v>
      </c>
      <c r="H69" s="71">
        <v>4131.63</v>
      </c>
      <c r="I69" s="71">
        <v>4115</v>
      </c>
      <c r="J69" s="72">
        <v>-0.24</v>
      </c>
      <c r="K69" s="69">
        <v>-10</v>
      </c>
      <c r="M69" s="87">
        <v>41408</v>
      </c>
      <c r="N69" s="71">
        <v>4125</v>
      </c>
      <c r="P69" s="87">
        <v>41408</v>
      </c>
      <c r="Q69" s="71">
        <v>15406413410</v>
      </c>
    </row>
    <row r="70" spans="2:17" x14ac:dyDescent="0.25">
      <c r="B70" s="65" t="s">
        <v>1689</v>
      </c>
      <c r="C70" s="87">
        <v>41409</v>
      </c>
      <c r="D70" s="71">
        <v>6865610</v>
      </c>
      <c r="E70" s="71">
        <v>28440875005</v>
      </c>
      <c r="F70" s="71">
        <v>4140</v>
      </c>
      <c r="G70" s="71">
        <v>4170</v>
      </c>
      <c r="H70" s="71">
        <v>4142.51</v>
      </c>
      <c r="I70" s="71">
        <v>4105</v>
      </c>
      <c r="J70" s="72">
        <v>0.36</v>
      </c>
      <c r="K70" s="69">
        <v>15</v>
      </c>
      <c r="M70" s="87">
        <v>41409</v>
      </c>
      <c r="N70" s="71">
        <v>4140</v>
      </c>
      <c r="P70" s="87">
        <v>41409</v>
      </c>
      <c r="Q70" s="71">
        <v>28440875005</v>
      </c>
    </row>
    <row r="71" spans="2:17" x14ac:dyDescent="0.25">
      <c r="B71" s="65" t="s">
        <v>1689</v>
      </c>
      <c r="C71" s="87">
        <v>41410</v>
      </c>
      <c r="D71" s="71">
        <v>5350014</v>
      </c>
      <c r="E71" s="71">
        <v>22133586230</v>
      </c>
      <c r="F71" s="71">
        <v>4125</v>
      </c>
      <c r="G71" s="71">
        <v>4150</v>
      </c>
      <c r="H71" s="71">
        <v>4137.1099999999997</v>
      </c>
      <c r="I71" s="71">
        <v>4120</v>
      </c>
      <c r="J71" s="72">
        <v>-0.36</v>
      </c>
      <c r="K71" s="69">
        <v>-15</v>
      </c>
      <c r="M71" s="87">
        <v>41410</v>
      </c>
      <c r="N71" s="71">
        <v>4125</v>
      </c>
      <c r="P71" s="87">
        <v>41410</v>
      </c>
      <c r="Q71" s="71">
        <v>22133586230</v>
      </c>
    </row>
    <row r="72" spans="2:17" x14ac:dyDescent="0.25">
      <c r="B72" s="65" t="s">
        <v>1689</v>
      </c>
      <c r="C72" s="87">
        <v>41411</v>
      </c>
      <c r="D72" s="71">
        <v>5000573</v>
      </c>
      <c r="E72" s="71">
        <v>20484779850</v>
      </c>
      <c r="F72" s="71">
        <v>4075</v>
      </c>
      <c r="G72" s="71">
        <v>4140</v>
      </c>
      <c r="H72" s="71">
        <v>4096.49</v>
      </c>
      <c r="I72" s="71">
        <v>4070</v>
      </c>
      <c r="J72" s="72">
        <v>-1.21</v>
      </c>
      <c r="K72" s="69">
        <v>-50</v>
      </c>
      <c r="M72" s="87">
        <v>41411</v>
      </c>
      <c r="N72" s="71">
        <v>4075</v>
      </c>
      <c r="P72" s="87">
        <v>41411</v>
      </c>
      <c r="Q72" s="71">
        <v>20484779850</v>
      </c>
    </row>
    <row r="73" spans="2:17" x14ac:dyDescent="0.25">
      <c r="B73" s="65" t="s">
        <v>1689</v>
      </c>
      <c r="C73" s="87">
        <v>41414</v>
      </c>
      <c r="D73" s="71">
        <v>7047132</v>
      </c>
      <c r="E73" s="71">
        <v>28284012830</v>
      </c>
      <c r="F73" s="71">
        <v>3995</v>
      </c>
      <c r="G73" s="71">
        <v>4075</v>
      </c>
      <c r="H73" s="71">
        <v>4013.55</v>
      </c>
      <c r="I73" s="71">
        <v>3985</v>
      </c>
      <c r="J73" s="72">
        <v>-1.96</v>
      </c>
      <c r="K73" s="69">
        <v>-80</v>
      </c>
      <c r="M73" s="87">
        <v>41414</v>
      </c>
      <c r="N73" s="71">
        <v>3995</v>
      </c>
      <c r="P73" s="87">
        <v>41414</v>
      </c>
      <c r="Q73" s="71">
        <v>28284012830</v>
      </c>
    </row>
    <row r="74" spans="2:17" x14ac:dyDescent="0.25">
      <c r="B74" s="65" t="s">
        <v>1689</v>
      </c>
      <c r="C74" s="87">
        <v>41415</v>
      </c>
      <c r="D74" s="71">
        <v>11329962</v>
      </c>
      <c r="E74" s="71">
        <v>44828530535</v>
      </c>
      <c r="F74" s="71">
        <v>4000</v>
      </c>
      <c r="G74" s="71">
        <v>4005</v>
      </c>
      <c r="H74" s="71">
        <v>3956.64</v>
      </c>
      <c r="I74" s="71">
        <v>3905</v>
      </c>
      <c r="J74" s="72">
        <v>0.13</v>
      </c>
      <c r="K74" s="69">
        <v>5</v>
      </c>
      <c r="M74" s="87">
        <v>41415</v>
      </c>
      <c r="N74" s="71">
        <v>4000</v>
      </c>
      <c r="P74" s="87">
        <v>41415</v>
      </c>
      <c r="Q74" s="71">
        <v>44828530535</v>
      </c>
    </row>
    <row r="75" spans="2:17" x14ac:dyDescent="0.25">
      <c r="B75" s="65" t="s">
        <v>1689</v>
      </c>
      <c r="C75" s="87">
        <v>41416</v>
      </c>
      <c r="D75" s="71">
        <v>16151256</v>
      </c>
      <c r="E75" s="71">
        <v>65115036395</v>
      </c>
      <c r="F75" s="71">
        <v>4015</v>
      </c>
      <c r="G75" s="71">
        <v>4075</v>
      </c>
      <c r="H75" s="71">
        <v>4031.58</v>
      </c>
      <c r="I75" s="71">
        <v>4000</v>
      </c>
      <c r="J75" s="72">
        <v>0.38</v>
      </c>
      <c r="K75" s="69">
        <v>15</v>
      </c>
      <c r="M75" s="87">
        <v>41416</v>
      </c>
      <c r="N75" s="71">
        <v>4015</v>
      </c>
      <c r="P75" s="87">
        <v>41416</v>
      </c>
      <c r="Q75" s="71">
        <v>65115036395</v>
      </c>
    </row>
    <row r="76" spans="2:17" x14ac:dyDescent="0.25">
      <c r="B76" s="65" t="s">
        <v>1689</v>
      </c>
      <c r="C76" s="87">
        <v>41417</v>
      </c>
      <c r="D76" s="71">
        <v>11451128</v>
      </c>
      <c r="E76" s="71">
        <v>46450554605</v>
      </c>
      <c r="F76" s="71">
        <v>4135</v>
      </c>
      <c r="G76" s="71">
        <v>4135</v>
      </c>
      <c r="H76" s="71">
        <v>4056.42</v>
      </c>
      <c r="I76" s="71">
        <v>3975</v>
      </c>
      <c r="J76" s="72">
        <v>2.99</v>
      </c>
      <c r="K76" s="69">
        <v>120</v>
      </c>
      <c r="M76" s="87">
        <v>41417</v>
      </c>
      <c r="N76" s="71">
        <v>4135</v>
      </c>
      <c r="P76" s="87">
        <v>41417</v>
      </c>
      <c r="Q76" s="71">
        <v>46450554605</v>
      </c>
    </row>
    <row r="77" spans="2:17" x14ac:dyDescent="0.25">
      <c r="B77" s="65" t="s">
        <v>1689</v>
      </c>
      <c r="C77" s="87">
        <v>41418</v>
      </c>
      <c r="D77" s="71">
        <v>16416592</v>
      </c>
      <c r="E77" s="71">
        <v>68124820515</v>
      </c>
      <c r="F77" s="71">
        <v>4155</v>
      </c>
      <c r="G77" s="71">
        <v>4180</v>
      </c>
      <c r="H77" s="71">
        <v>4149.75</v>
      </c>
      <c r="I77" s="71">
        <v>4100</v>
      </c>
      <c r="J77" s="72">
        <v>0.48</v>
      </c>
      <c r="K77" s="69">
        <v>20</v>
      </c>
      <c r="M77" s="87">
        <v>41418</v>
      </c>
      <c r="N77" s="71">
        <v>4155</v>
      </c>
      <c r="P77" s="87">
        <v>41418</v>
      </c>
      <c r="Q77" s="71">
        <v>68124820515</v>
      </c>
    </row>
    <row r="78" spans="2:17" x14ac:dyDescent="0.25">
      <c r="B78" s="65" t="s">
        <v>1689</v>
      </c>
      <c r="C78" s="87">
        <v>41421</v>
      </c>
      <c r="D78" s="71">
        <v>2951936</v>
      </c>
      <c r="E78" s="71">
        <v>12331140280</v>
      </c>
      <c r="F78" s="71">
        <v>4170</v>
      </c>
      <c r="G78" s="71">
        <v>4200</v>
      </c>
      <c r="H78" s="71">
        <v>4177.3100000000004</v>
      </c>
      <c r="I78" s="71">
        <v>4150</v>
      </c>
      <c r="J78" s="72">
        <v>0.36</v>
      </c>
      <c r="K78" s="69">
        <v>15</v>
      </c>
      <c r="M78" s="87">
        <v>41421</v>
      </c>
      <c r="N78" s="71">
        <v>4170</v>
      </c>
      <c r="P78" s="87">
        <v>41421</v>
      </c>
      <c r="Q78" s="71">
        <v>12331140280</v>
      </c>
    </row>
    <row r="79" spans="2:17" x14ac:dyDescent="0.25">
      <c r="B79" s="65" t="s">
        <v>1689</v>
      </c>
      <c r="C79" s="87">
        <v>41422</v>
      </c>
      <c r="D79" s="71">
        <v>16599209</v>
      </c>
      <c r="E79" s="71">
        <v>69713006075</v>
      </c>
      <c r="F79" s="71">
        <v>4190</v>
      </c>
      <c r="G79" s="71">
        <v>4235</v>
      </c>
      <c r="H79" s="71">
        <v>4199.78</v>
      </c>
      <c r="I79" s="71">
        <v>4185</v>
      </c>
      <c r="J79" s="72">
        <v>0.48</v>
      </c>
      <c r="K79" s="69">
        <v>20</v>
      </c>
      <c r="M79" s="87">
        <v>41422</v>
      </c>
      <c r="N79" s="71">
        <v>4190</v>
      </c>
      <c r="P79" s="87">
        <v>41422</v>
      </c>
      <c r="Q79" s="71">
        <v>69713006075</v>
      </c>
    </row>
    <row r="80" spans="2:17" x14ac:dyDescent="0.25">
      <c r="B80" s="65" t="s">
        <v>1689</v>
      </c>
      <c r="C80" s="87">
        <v>41423</v>
      </c>
      <c r="D80" s="71">
        <v>6027180</v>
      </c>
      <c r="E80" s="71">
        <v>25248846705</v>
      </c>
      <c r="F80" s="71">
        <v>4195</v>
      </c>
      <c r="G80" s="71">
        <v>4220</v>
      </c>
      <c r="H80" s="71">
        <v>4189.16</v>
      </c>
      <c r="I80" s="71">
        <v>4170</v>
      </c>
      <c r="J80" s="72">
        <v>0.12</v>
      </c>
      <c r="K80" s="69">
        <v>5</v>
      </c>
      <c r="M80" s="87">
        <v>41423</v>
      </c>
      <c r="N80" s="71">
        <v>4195</v>
      </c>
      <c r="P80" s="87">
        <v>41423</v>
      </c>
      <c r="Q80" s="71">
        <v>25248846705</v>
      </c>
    </row>
    <row r="81" spans="2:17" x14ac:dyDescent="0.25">
      <c r="B81" s="65" t="s">
        <v>1689</v>
      </c>
      <c r="C81" s="87">
        <v>41424</v>
      </c>
      <c r="D81" s="71">
        <v>8547536</v>
      </c>
      <c r="E81" s="71">
        <v>35909969035</v>
      </c>
      <c r="F81" s="71">
        <v>4205</v>
      </c>
      <c r="G81" s="71">
        <v>4230</v>
      </c>
      <c r="H81" s="71">
        <v>4201.21</v>
      </c>
      <c r="I81" s="71">
        <v>4185</v>
      </c>
      <c r="J81" s="72">
        <v>0.24</v>
      </c>
      <c r="K81" s="69">
        <v>10</v>
      </c>
      <c r="M81" s="87">
        <v>41424</v>
      </c>
      <c r="N81" s="71">
        <v>4205</v>
      </c>
      <c r="P81" s="87">
        <v>41424</v>
      </c>
      <c r="Q81" s="71">
        <v>35909969035</v>
      </c>
    </row>
    <row r="82" spans="2:17" x14ac:dyDescent="0.25">
      <c r="B82" s="65" t="s">
        <v>1689</v>
      </c>
      <c r="C82" s="87">
        <v>41425</v>
      </c>
      <c r="D82" s="71">
        <v>13703830</v>
      </c>
      <c r="E82" s="71">
        <v>56693828010</v>
      </c>
      <c r="F82" s="71">
        <v>4080</v>
      </c>
      <c r="G82" s="71">
        <v>4265</v>
      </c>
      <c r="H82" s="71">
        <v>4137.08</v>
      </c>
      <c r="I82" s="71">
        <v>4080</v>
      </c>
      <c r="J82" s="72">
        <v>-2.97</v>
      </c>
      <c r="K82" s="69">
        <v>-125</v>
      </c>
      <c r="M82" s="87">
        <v>41425</v>
      </c>
      <c r="N82" s="71">
        <v>4080</v>
      </c>
      <c r="P82" s="87">
        <v>41425</v>
      </c>
      <c r="Q82" s="71">
        <v>56693828010</v>
      </c>
    </row>
    <row r="83" spans="2:17" x14ac:dyDescent="0.25">
      <c r="B83" s="65" t="s">
        <v>1689</v>
      </c>
      <c r="C83" s="87">
        <v>41429</v>
      </c>
      <c r="D83" s="71">
        <v>8189801</v>
      </c>
      <c r="E83" s="71">
        <v>33638151220</v>
      </c>
      <c r="F83" s="71">
        <v>4120</v>
      </c>
      <c r="G83" s="71">
        <v>4130</v>
      </c>
      <c r="H83" s="71">
        <v>4107.32</v>
      </c>
      <c r="I83" s="71">
        <v>4065</v>
      </c>
      <c r="J83" s="72">
        <v>0.98</v>
      </c>
      <c r="K83" s="69">
        <v>40</v>
      </c>
      <c r="M83" s="87">
        <v>41429</v>
      </c>
      <c r="N83" s="71">
        <v>4120</v>
      </c>
      <c r="P83" s="87">
        <v>41429</v>
      </c>
      <c r="Q83" s="71">
        <v>33638151220</v>
      </c>
    </row>
    <row r="84" spans="2:17" x14ac:dyDescent="0.25">
      <c r="B84" s="65" t="s">
        <v>1689</v>
      </c>
      <c r="C84" s="87">
        <v>41430</v>
      </c>
      <c r="D84" s="71">
        <v>4691228</v>
      </c>
      <c r="E84" s="71">
        <v>19256642740</v>
      </c>
      <c r="F84" s="71">
        <v>4110</v>
      </c>
      <c r="G84" s="71">
        <v>4115</v>
      </c>
      <c r="H84" s="71">
        <v>4104.82</v>
      </c>
      <c r="I84" s="71">
        <v>4095</v>
      </c>
      <c r="J84" s="72">
        <v>-0.24</v>
      </c>
      <c r="K84" s="69">
        <v>-10</v>
      </c>
      <c r="M84" s="87">
        <v>41430</v>
      </c>
      <c r="N84" s="71">
        <v>4110</v>
      </c>
      <c r="P84" s="87">
        <v>41430</v>
      </c>
      <c r="Q84" s="71">
        <v>19256642740</v>
      </c>
    </row>
    <row r="85" spans="2:17" x14ac:dyDescent="0.25">
      <c r="B85" s="65" t="s">
        <v>1689</v>
      </c>
      <c r="C85" s="87">
        <v>41431</v>
      </c>
      <c r="D85" s="71">
        <v>4750431</v>
      </c>
      <c r="E85" s="71">
        <v>19434726395</v>
      </c>
      <c r="F85" s="71">
        <v>4085</v>
      </c>
      <c r="G85" s="71">
        <v>4110</v>
      </c>
      <c r="H85" s="71">
        <v>4091.15</v>
      </c>
      <c r="I85" s="71">
        <v>4080</v>
      </c>
      <c r="J85" s="72">
        <v>-0.61</v>
      </c>
      <c r="K85" s="69">
        <v>-25</v>
      </c>
      <c r="M85" s="87">
        <v>41431</v>
      </c>
      <c r="N85" s="71">
        <v>4085</v>
      </c>
      <c r="P85" s="87">
        <v>41431</v>
      </c>
      <c r="Q85" s="71">
        <v>19434726395</v>
      </c>
    </row>
    <row r="86" spans="2:17" x14ac:dyDescent="0.25">
      <c r="B86" s="65" t="s">
        <v>1689</v>
      </c>
      <c r="C86" s="87">
        <v>41432</v>
      </c>
      <c r="D86" s="71">
        <v>5573301</v>
      </c>
      <c r="E86" s="71">
        <v>22951358840</v>
      </c>
      <c r="F86" s="71">
        <v>4135</v>
      </c>
      <c r="G86" s="71">
        <v>4135</v>
      </c>
      <c r="H86" s="71">
        <v>4118.09</v>
      </c>
      <c r="I86" s="71">
        <v>4090</v>
      </c>
      <c r="J86" s="72">
        <v>1.22</v>
      </c>
      <c r="K86" s="69">
        <v>50</v>
      </c>
      <c r="M86" s="87">
        <v>41432</v>
      </c>
      <c r="N86" s="71">
        <v>4135</v>
      </c>
      <c r="P86" s="87">
        <v>41432</v>
      </c>
      <c r="Q86" s="71">
        <v>22951358840</v>
      </c>
    </row>
    <row r="87" spans="2:17" x14ac:dyDescent="0.25">
      <c r="B87" s="65" t="s">
        <v>1689</v>
      </c>
      <c r="C87" s="87">
        <v>41436</v>
      </c>
      <c r="D87" s="71">
        <v>7920713</v>
      </c>
      <c r="E87" s="71">
        <v>32390963525</v>
      </c>
      <c r="F87" s="71">
        <v>4060</v>
      </c>
      <c r="G87" s="71">
        <v>4115</v>
      </c>
      <c r="H87" s="71">
        <v>4089.4</v>
      </c>
      <c r="I87" s="71">
        <v>4060</v>
      </c>
      <c r="J87" s="72">
        <v>-1.81</v>
      </c>
      <c r="K87" s="69">
        <v>-75</v>
      </c>
      <c r="M87" s="87">
        <v>41436</v>
      </c>
      <c r="N87" s="71">
        <v>4060</v>
      </c>
      <c r="P87" s="87">
        <v>41436</v>
      </c>
      <c r="Q87" s="71">
        <v>32390963525</v>
      </c>
    </row>
    <row r="88" spans="2:17" x14ac:dyDescent="0.25">
      <c r="B88" s="65" t="s">
        <v>1689</v>
      </c>
      <c r="C88" s="87">
        <v>41437</v>
      </c>
      <c r="D88" s="71">
        <v>8213606</v>
      </c>
      <c r="E88" s="71">
        <v>32874066525</v>
      </c>
      <c r="F88" s="71">
        <v>3955</v>
      </c>
      <c r="G88" s="71">
        <v>4080</v>
      </c>
      <c r="H88" s="71">
        <v>4002.39</v>
      </c>
      <c r="I88" s="71">
        <v>3930</v>
      </c>
      <c r="J88" s="72">
        <v>-2.59</v>
      </c>
      <c r="K88" s="69">
        <v>-105</v>
      </c>
      <c r="M88" s="87">
        <v>41437</v>
      </c>
      <c r="N88" s="71">
        <v>3955</v>
      </c>
      <c r="P88" s="87">
        <v>41437</v>
      </c>
      <c r="Q88" s="71">
        <v>32874066525</v>
      </c>
    </row>
    <row r="89" spans="2:17" x14ac:dyDescent="0.25">
      <c r="B89" s="65" t="s">
        <v>1689</v>
      </c>
      <c r="C89" s="87">
        <v>41438</v>
      </c>
      <c r="D89" s="71">
        <v>11683911</v>
      </c>
      <c r="E89" s="71">
        <v>46553761185</v>
      </c>
      <c r="F89" s="71">
        <v>3975</v>
      </c>
      <c r="G89" s="71">
        <v>4005</v>
      </c>
      <c r="H89" s="71">
        <v>3984.43</v>
      </c>
      <c r="I89" s="71">
        <v>3935</v>
      </c>
      <c r="J89" s="72">
        <v>0.51</v>
      </c>
      <c r="K89" s="69">
        <v>20</v>
      </c>
      <c r="M89" s="87">
        <v>41438</v>
      </c>
      <c r="N89" s="71">
        <v>3975</v>
      </c>
      <c r="P89" s="87">
        <v>41438</v>
      </c>
      <c r="Q89" s="71">
        <v>46553761185</v>
      </c>
    </row>
    <row r="90" spans="2:17" x14ac:dyDescent="0.25">
      <c r="B90" s="65" t="s">
        <v>1689</v>
      </c>
      <c r="C90" s="87">
        <v>41439</v>
      </c>
      <c r="D90" s="71">
        <v>5459032</v>
      </c>
      <c r="E90" s="71">
        <v>21689682735</v>
      </c>
      <c r="F90" s="71">
        <v>4000</v>
      </c>
      <c r="G90" s="71">
        <v>4000</v>
      </c>
      <c r="H90" s="71">
        <v>3973.17</v>
      </c>
      <c r="I90" s="71">
        <v>3945</v>
      </c>
      <c r="J90" s="72">
        <v>0.63</v>
      </c>
      <c r="K90" s="69">
        <v>25</v>
      </c>
      <c r="M90" s="87">
        <v>41439</v>
      </c>
      <c r="N90" s="71">
        <v>4000</v>
      </c>
      <c r="P90" s="87">
        <v>41439</v>
      </c>
      <c r="Q90" s="71">
        <v>21689682735</v>
      </c>
    </row>
    <row r="91" spans="2:17" x14ac:dyDescent="0.25">
      <c r="B91" s="65" t="s">
        <v>1689</v>
      </c>
      <c r="C91" s="87">
        <v>41442</v>
      </c>
      <c r="D91" s="71">
        <v>7053276</v>
      </c>
      <c r="E91" s="71">
        <v>28737449480</v>
      </c>
      <c r="F91" s="71">
        <v>4085</v>
      </c>
      <c r="G91" s="71">
        <v>4105</v>
      </c>
      <c r="H91" s="71">
        <v>4074.34</v>
      </c>
      <c r="I91" s="71">
        <v>4000</v>
      </c>
      <c r="J91" s="72">
        <v>2.13</v>
      </c>
      <c r="K91" s="69">
        <v>85</v>
      </c>
      <c r="M91" s="87">
        <v>41442</v>
      </c>
      <c r="N91" s="71">
        <v>4085</v>
      </c>
      <c r="P91" s="87">
        <v>41442</v>
      </c>
      <c r="Q91" s="71">
        <v>28737449480</v>
      </c>
    </row>
    <row r="92" spans="2:17" x14ac:dyDescent="0.25">
      <c r="B92" s="65" t="s">
        <v>1689</v>
      </c>
      <c r="C92" s="87">
        <v>41443</v>
      </c>
      <c r="D92" s="71">
        <v>8603761</v>
      </c>
      <c r="E92" s="71">
        <v>35795383660</v>
      </c>
      <c r="F92" s="71">
        <v>4180</v>
      </c>
      <c r="G92" s="71">
        <v>4180</v>
      </c>
      <c r="H92" s="71">
        <v>4160.43</v>
      </c>
      <c r="I92" s="71">
        <v>4100</v>
      </c>
      <c r="J92" s="72">
        <v>2.33</v>
      </c>
      <c r="K92" s="69">
        <v>95</v>
      </c>
      <c r="M92" s="87">
        <v>41443</v>
      </c>
      <c r="N92" s="71">
        <v>4180</v>
      </c>
      <c r="P92" s="87">
        <v>41443</v>
      </c>
      <c r="Q92" s="71">
        <v>35795383660</v>
      </c>
    </row>
    <row r="93" spans="2:17" x14ac:dyDescent="0.25">
      <c r="B93" s="65" t="s">
        <v>1689</v>
      </c>
      <c r="C93" s="87">
        <v>41444</v>
      </c>
      <c r="D93" s="71">
        <v>7315178</v>
      </c>
      <c r="E93" s="71">
        <v>30193831865</v>
      </c>
      <c r="F93" s="71">
        <v>4120</v>
      </c>
      <c r="G93" s="71">
        <v>4170</v>
      </c>
      <c r="H93" s="71">
        <v>4127.5600000000004</v>
      </c>
      <c r="I93" s="71">
        <v>4095</v>
      </c>
      <c r="J93" s="72">
        <v>-1.44</v>
      </c>
      <c r="K93" s="69">
        <v>-60</v>
      </c>
      <c r="M93" s="87">
        <v>41444</v>
      </c>
      <c r="N93" s="71">
        <v>4120</v>
      </c>
      <c r="P93" s="87">
        <v>41444</v>
      </c>
      <c r="Q93" s="71">
        <v>30193831865</v>
      </c>
    </row>
    <row r="94" spans="2:17" x14ac:dyDescent="0.25">
      <c r="B94" s="65" t="s">
        <v>1689</v>
      </c>
      <c r="C94" s="87">
        <v>41445</v>
      </c>
      <c r="D94" s="71">
        <v>13094776</v>
      </c>
      <c r="E94" s="71">
        <v>52387475330</v>
      </c>
      <c r="F94" s="71">
        <v>3960</v>
      </c>
      <c r="G94" s="71">
        <v>4080</v>
      </c>
      <c r="H94" s="71">
        <v>4000.64</v>
      </c>
      <c r="I94" s="71">
        <v>3950</v>
      </c>
      <c r="J94" s="72">
        <v>-3.88</v>
      </c>
      <c r="K94" s="69">
        <v>-160</v>
      </c>
      <c r="M94" s="87">
        <v>41445</v>
      </c>
      <c r="N94" s="71">
        <v>3960</v>
      </c>
      <c r="P94" s="87">
        <v>41445</v>
      </c>
      <c r="Q94" s="71">
        <v>52387475330</v>
      </c>
    </row>
    <row r="95" spans="2:17" x14ac:dyDescent="0.25">
      <c r="B95" s="65" t="s">
        <v>1689</v>
      </c>
      <c r="C95" s="87">
        <v>41446</v>
      </c>
      <c r="D95" s="71">
        <v>7919786</v>
      </c>
      <c r="E95" s="71">
        <v>31497106470</v>
      </c>
      <c r="F95" s="71">
        <v>3975</v>
      </c>
      <c r="G95" s="71">
        <v>4010</v>
      </c>
      <c r="H95" s="71">
        <v>3977.01</v>
      </c>
      <c r="I95" s="71">
        <v>3940</v>
      </c>
      <c r="J95" s="72">
        <v>0.38</v>
      </c>
      <c r="K95" s="69">
        <v>15</v>
      </c>
      <c r="M95" s="87">
        <v>41446</v>
      </c>
      <c r="N95" s="71">
        <v>3975</v>
      </c>
      <c r="P95" s="87">
        <v>41446</v>
      </c>
      <c r="Q95" s="71">
        <v>31497106470</v>
      </c>
    </row>
    <row r="96" spans="2:17" x14ac:dyDescent="0.25">
      <c r="B96" s="65" t="s">
        <v>1689</v>
      </c>
      <c r="C96" s="87">
        <v>41449</v>
      </c>
      <c r="D96" s="71">
        <v>7657783</v>
      </c>
      <c r="E96" s="71">
        <v>29826503115</v>
      </c>
      <c r="F96" s="71">
        <v>3850</v>
      </c>
      <c r="G96" s="71">
        <v>3970</v>
      </c>
      <c r="H96" s="71">
        <v>3894.93</v>
      </c>
      <c r="I96" s="71">
        <v>3850</v>
      </c>
      <c r="J96" s="72">
        <v>-3.14</v>
      </c>
      <c r="K96" s="69">
        <v>-125</v>
      </c>
      <c r="M96" s="87">
        <v>41449</v>
      </c>
      <c r="N96" s="71">
        <v>3850</v>
      </c>
      <c r="P96" s="87">
        <v>41449</v>
      </c>
      <c r="Q96" s="71">
        <v>29826503115</v>
      </c>
    </row>
    <row r="97" spans="2:17" x14ac:dyDescent="0.25">
      <c r="B97" s="65" t="s">
        <v>1689</v>
      </c>
      <c r="C97" s="87">
        <v>41450</v>
      </c>
      <c r="D97" s="71">
        <v>6178717</v>
      </c>
      <c r="E97" s="71">
        <v>23942041455</v>
      </c>
      <c r="F97" s="71">
        <v>3850</v>
      </c>
      <c r="G97" s="71">
        <v>3920</v>
      </c>
      <c r="H97" s="71">
        <v>3874.92</v>
      </c>
      <c r="I97" s="71">
        <v>3845</v>
      </c>
      <c r="J97" s="72">
        <v>0</v>
      </c>
      <c r="K97" s="69">
        <v>0</v>
      </c>
      <c r="M97" s="87">
        <v>41450</v>
      </c>
      <c r="N97" s="71">
        <v>3850</v>
      </c>
      <c r="P97" s="87">
        <v>41450</v>
      </c>
      <c r="Q97" s="71">
        <v>23942041455</v>
      </c>
    </row>
    <row r="98" spans="2:17" x14ac:dyDescent="0.25">
      <c r="B98" s="65" t="s">
        <v>1689</v>
      </c>
      <c r="C98" s="87">
        <v>41451</v>
      </c>
      <c r="D98" s="71">
        <v>4632464</v>
      </c>
      <c r="E98" s="71">
        <v>17979801400</v>
      </c>
      <c r="F98" s="71">
        <v>3885</v>
      </c>
      <c r="G98" s="71">
        <v>3905</v>
      </c>
      <c r="H98" s="71">
        <v>3881.26</v>
      </c>
      <c r="I98" s="71">
        <v>3865</v>
      </c>
      <c r="J98" s="72">
        <v>0.91</v>
      </c>
      <c r="K98" s="69">
        <v>35</v>
      </c>
      <c r="M98" s="87">
        <v>41451</v>
      </c>
      <c r="N98" s="71">
        <v>3885</v>
      </c>
      <c r="P98" s="87">
        <v>41451</v>
      </c>
      <c r="Q98" s="71">
        <v>17979801400</v>
      </c>
    </row>
    <row r="99" spans="2:17" x14ac:dyDescent="0.25">
      <c r="B99" s="65" t="s">
        <v>1689</v>
      </c>
      <c r="C99" s="87">
        <v>41452</v>
      </c>
      <c r="D99" s="71">
        <v>2902328</v>
      </c>
      <c r="E99" s="71">
        <v>11310844575</v>
      </c>
      <c r="F99" s="71">
        <v>3900</v>
      </c>
      <c r="G99" s="71">
        <v>3920</v>
      </c>
      <c r="H99" s="71">
        <v>3897.16</v>
      </c>
      <c r="I99" s="71">
        <v>3880</v>
      </c>
      <c r="J99" s="72">
        <v>0.39</v>
      </c>
      <c r="K99" s="69">
        <v>15</v>
      </c>
      <c r="M99" s="87">
        <v>41452</v>
      </c>
      <c r="N99" s="71">
        <v>3900</v>
      </c>
      <c r="P99" s="87">
        <v>41452</v>
      </c>
      <c r="Q99" s="71">
        <v>11310844575</v>
      </c>
    </row>
    <row r="100" spans="2:17" x14ac:dyDescent="0.25">
      <c r="B100" s="65" t="s">
        <v>1689</v>
      </c>
      <c r="C100" s="87">
        <v>41453</v>
      </c>
      <c r="D100" s="71">
        <v>11127920</v>
      </c>
      <c r="E100" s="71">
        <v>44493729000</v>
      </c>
      <c r="F100" s="71">
        <v>4080</v>
      </c>
      <c r="G100" s="71">
        <v>4080</v>
      </c>
      <c r="H100" s="71">
        <v>3998.39</v>
      </c>
      <c r="I100" s="71">
        <v>3895</v>
      </c>
      <c r="J100" s="72">
        <v>4.62</v>
      </c>
      <c r="K100" s="69">
        <v>180</v>
      </c>
      <c r="M100" s="87">
        <v>41453</v>
      </c>
      <c r="N100" s="71">
        <v>4080</v>
      </c>
      <c r="P100" s="87">
        <v>41453</v>
      </c>
      <c r="Q100" s="71">
        <v>44493729000</v>
      </c>
    </row>
    <row r="101" spans="2:17" x14ac:dyDescent="0.25">
      <c r="B101" s="65" t="s">
        <v>1689</v>
      </c>
      <c r="C101" s="87">
        <v>41457</v>
      </c>
      <c r="D101" s="71">
        <v>9468342</v>
      </c>
      <c r="E101" s="71">
        <v>38831115895</v>
      </c>
      <c r="F101" s="71">
        <v>4080</v>
      </c>
      <c r="G101" s="71">
        <v>4135</v>
      </c>
      <c r="H101" s="71">
        <v>4101.1499999999996</v>
      </c>
      <c r="I101" s="71">
        <v>4065</v>
      </c>
      <c r="J101" s="72">
        <v>0</v>
      </c>
      <c r="K101" s="69">
        <v>0</v>
      </c>
      <c r="M101" s="87">
        <v>41457</v>
      </c>
      <c r="N101" s="71">
        <v>4080</v>
      </c>
      <c r="P101" s="87">
        <v>41457</v>
      </c>
      <c r="Q101" s="71">
        <v>38831115895</v>
      </c>
    </row>
    <row r="102" spans="2:17" x14ac:dyDescent="0.25">
      <c r="B102" s="65" t="s">
        <v>1689</v>
      </c>
      <c r="C102" s="87">
        <v>41458</v>
      </c>
      <c r="D102" s="71">
        <v>7056566</v>
      </c>
      <c r="E102" s="71">
        <v>28405312420</v>
      </c>
      <c r="F102" s="71">
        <v>4045</v>
      </c>
      <c r="G102" s="71">
        <v>4065</v>
      </c>
      <c r="H102" s="71">
        <v>4025.37</v>
      </c>
      <c r="I102" s="71">
        <v>3995</v>
      </c>
      <c r="J102" s="72">
        <v>-0.86</v>
      </c>
      <c r="K102" s="69">
        <v>-35</v>
      </c>
      <c r="M102" s="87">
        <v>41458</v>
      </c>
      <c r="N102" s="71">
        <v>4045</v>
      </c>
      <c r="P102" s="87">
        <v>41458</v>
      </c>
      <c r="Q102" s="71">
        <v>28405312420</v>
      </c>
    </row>
    <row r="103" spans="2:17" x14ac:dyDescent="0.25">
      <c r="B103" s="65" t="s">
        <v>1689</v>
      </c>
      <c r="C103" s="87">
        <v>41459</v>
      </c>
      <c r="D103" s="71">
        <v>1424093</v>
      </c>
      <c r="E103" s="71">
        <v>5813778695</v>
      </c>
      <c r="F103" s="71">
        <v>4100</v>
      </c>
      <c r="G103" s="71">
        <v>4100</v>
      </c>
      <c r="H103" s="71">
        <v>4082.44</v>
      </c>
      <c r="I103" s="71">
        <v>4045</v>
      </c>
      <c r="J103" s="72">
        <v>1.36</v>
      </c>
      <c r="K103" s="69">
        <v>55</v>
      </c>
      <c r="M103" s="87">
        <v>41459</v>
      </c>
      <c r="N103" s="71">
        <v>4100</v>
      </c>
      <c r="P103" s="87">
        <v>41459</v>
      </c>
      <c r="Q103" s="71">
        <v>5813778695</v>
      </c>
    </row>
    <row r="104" spans="2:17" x14ac:dyDescent="0.25">
      <c r="B104" s="65" t="s">
        <v>1689</v>
      </c>
      <c r="C104" s="87">
        <v>41460</v>
      </c>
      <c r="D104" s="71">
        <v>3762790</v>
      </c>
      <c r="E104" s="71">
        <v>15195483715</v>
      </c>
      <c r="F104" s="71">
        <v>4035</v>
      </c>
      <c r="G104" s="71">
        <v>4100</v>
      </c>
      <c r="H104" s="71">
        <v>4038.36</v>
      </c>
      <c r="I104" s="71">
        <v>4000</v>
      </c>
      <c r="J104" s="72">
        <v>-1.59</v>
      </c>
      <c r="K104" s="69">
        <v>-65</v>
      </c>
      <c r="M104" s="87">
        <v>41460</v>
      </c>
      <c r="N104" s="71">
        <v>4035</v>
      </c>
      <c r="P104" s="87">
        <v>41460</v>
      </c>
      <c r="Q104" s="71">
        <v>15195483715</v>
      </c>
    </row>
    <row r="105" spans="2:17" x14ac:dyDescent="0.25">
      <c r="B105" s="65" t="s">
        <v>1689</v>
      </c>
      <c r="C105" s="87">
        <v>41463</v>
      </c>
      <c r="D105" s="71">
        <v>2606032</v>
      </c>
      <c r="E105" s="71">
        <v>10534401490</v>
      </c>
      <c r="F105" s="71">
        <v>4010</v>
      </c>
      <c r="G105" s="71">
        <v>4070</v>
      </c>
      <c r="H105" s="71">
        <v>4042.31</v>
      </c>
      <c r="I105" s="71">
        <v>4010</v>
      </c>
      <c r="J105" s="72">
        <v>-0.62</v>
      </c>
      <c r="K105" s="69">
        <v>-25</v>
      </c>
      <c r="M105" s="87">
        <v>41463</v>
      </c>
      <c r="N105" s="71">
        <v>4010</v>
      </c>
      <c r="P105" s="87">
        <v>41463</v>
      </c>
      <c r="Q105" s="71">
        <v>10534401490</v>
      </c>
    </row>
    <row r="106" spans="2:17" x14ac:dyDescent="0.25">
      <c r="B106" s="65" t="s">
        <v>1689</v>
      </c>
      <c r="C106" s="87">
        <v>41464</v>
      </c>
      <c r="D106" s="71">
        <v>5488496</v>
      </c>
      <c r="E106" s="71">
        <v>21783669380</v>
      </c>
      <c r="F106" s="71">
        <v>3955</v>
      </c>
      <c r="G106" s="71">
        <v>4030</v>
      </c>
      <c r="H106" s="71">
        <v>3968.97</v>
      </c>
      <c r="I106" s="71">
        <v>3935</v>
      </c>
      <c r="J106" s="72">
        <v>-1.37</v>
      </c>
      <c r="K106" s="69">
        <v>-55</v>
      </c>
      <c r="M106" s="87">
        <v>41464</v>
      </c>
      <c r="N106" s="71">
        <v>3955</v>
      </c>
      <c r="P106" s="87">
        <v>41464</v>
      </c>
      <c r="Q106" s="71">
        <v>21783669380</v>
      </c>
    </row>
    <row r="107" spans="2:17" x14ac:dyDescent="0.25">
      <c r="B107" s="65" t="s">
        <v>1689</v>
      </c>
      <c r="C107" s="87">
        <v>41465</v>
      </c>
      <c r="D107" s="71">
        <v>5345531</v>
      </c>
      <c r="E107" s="71">
        <v>20870880940</v>
      </c>
      <c r="F107" s="71">
        <v>3875</v>
      </c>
      <c r="G107" s="71">
        <v>3950</v>
      </c>
      <c r="H107" s="71">
        <v>3904.36</v>
      </c>
      <c r="I107" s="71">
        <v>3875</v>
      </c>
      <c r="J107" s="72">
        <v>-2.02</v>
      </c>
      <c r="K107" s="69">
        <v>-80</v>
      </c>
      <c r="M107" s="87">
        <v>41465</v>
      </c>
      <c r="N107" s="71">
        <v>3875</v>
      </c>
      <c r="P107" s="87">
        <v>41465</v>
      </c>
      <c r="Q107" s="71">
        <v>20870880940</v>
      </c>
    </row>
    <row r="108" spans="2:17" x14ac:dyDescent="0.25">
      <c r="B108" s="65" t="s">
        <v>1689</v>
      </c>
      <c r="C108" s="87">
        <v>41466</v>
      </c>
      <c r="D108" s="71">
        <v>8286856</v>
      </c>
      <c r="E108" s="71">
        <v>33150070225</v>
      </c>
      <c r="F108" s="71">
        <v>4050</v>
      </c>
      <c r="G108" s="71">
        <v>4070</v>
      </c>
      <c r="H108" s="71">
        <v>4000.32</v>
      </c>
      <c r="I108" s="71">
        <v>3880</v>
      </c>
      <c r="J108" s="72">
        <v>4.5199999999999996</v>
      </c>
      <c r="K108" s="69">
        <v>175</v>
      </c>
      <c r="M108" s="87">
        <v>41466</v>
      </c>
      <c r="N108" s="71">
        <v>4050</v>
      </c>
      <c r="P108" s="87">
        <v>41466</v>
      </c>
      <c r="Q108" s="71">
        <v>33150070225</v>
      </c>
    </row>
    <row r="109" spans="2:17" x14ac:dyDescent="0.25">
      <c r="B109" s="65" t="s">
        <v>1689</v>
      </c>
      <c r="C109" s="87">
        <v>41467</v>
      </c>
      <c r="D109" s="71">
        <v>7949512</v>
      </c>
      <c r="E109" s="71">
        <v>32078495205</v>
      </c>
      <c r="F109" s="71">
        <v>4060</v>
      </c>
      <c r="G109" s="71">
        <v>4080</v>
      </c>
      <c r="H109" s="71">
        <v>4035.28</v>
      </c>
      <c r="I109" s="71">
        <v>4010</v>
      </c>
      <c r="J109" s="72">
        <v>0.25</v>
      </c>
      <c r="K109" s="69">
        <v>10</v>
      </c>
      <c r="M109" s="87">
        <v>41467</v>
      </c>
      <c r="N109" s="71">
        <v>4060</v>
      </c>
      <c r="P109" s="87">
        <v>41467</v>
      </c>
      <c r="Q109" s="71">
        <v>32078495205</v>
      </c>
    </row>
    <row r="110" spans="2:17" x14ac:dyDescent="0.25">
      <c r="B110" s="65" t="s">
        <v>1689</v>
      </c>
      <c r="C110" s="87">
        <v>41470</v>
      </c>
      <c r="D110" s="71">
        <v>9530931</v>
      </c>
      <c r="E110" s="71">
        <v>39144717850</v>
      </c>
      <c r="F110" s="71">
        <v>4140</v>
      </c>
      <c r="G110" s="71">
        <v>4160</v>
      </c>
      <c r="H110" s="71">
        <v>4107.12</v>
      </c>
      <c r="I110" s="71">
        <v>4040</v>
      </c>
      <c r="J110" s="72">
        <v>1.97</v>
      </c>
      <c r="K110" s="69">
        <v>80</v>
      </c>
      <c r="M110" s="87">
        <v>41470</v>
      </c>
      <c r="N110" s="71">
        <v>4140</v>
      </c>
      <c r="P110" s="87">
        <v>41470</v>
      </c>
      <c r="Q110" s="71">
        <v>39144717850</v>
      </c>
    </row>
    <row r="111" spans="2:17" x14ac:dyDescent="0.25">
      <c r="B111" s="65" t="s">
        <v>1689</v>
      </c>
      <c r="C111" s="87">
        <v>41471</v>
      </c>
      <c r="D111" s="71">
        <v>8387259</v>
      </c>
      <c r="E111" s="71">
        <v>34786846330</v>
      </c>
      <c r="F111" s="71">
        <v>4160</v>
      </c>
      <c r="G111" s="71">
        <v>4190</v>
      </c>
      <c r="H111" s="71">
        <v>4147.58</v>
      </c>
      <c r="I111" s="71">
        <v>4095</v>
      </c>
      <c r="J111" s="72">
        <v>0.48</v>
      </c>
      <c r="K111" s="69">
        <v>20</v>
      </c>
      <c r="M111" s="87">
        <v>41471</v>
      </c>
      <c r="N111" s="71">
        <v>4160</v>
      </c>
      <c r="P111" s="87">
        <v>41471</v>
      </c>
      <c r="Q111" s="71">
        <v>34786846330</v>
      </c>
    </row>
    <row r="112" spans="2:17" x14ac:dyDescent="0.25">
      <c r="B112" s="65" t="s">
        <v>1689</v>
      </c>
      <c r="C112" s="87">
        <v>41472</v>
      </c>
      <c r="D112" s="71">
        <v>12991480</v>
      </c>
      <c r="E112" s="71">
        <v>54639117525</v>
      </c>
      <c r="F112" s="71">
        <v>4235</v>
      </c>
      <c r="G112" s="71">
        <v>4235</v>
      </c>
      <c r="H112" s="71">
        <v>4205.7700000000004</v>
      </c>
      <c r="I112" s="71">
        <v>4165</v>
      </c>
      <c r="J112" s="72">
        <v>1.8</v>
      </c>
      <c r="K112" s="69">
        <v>75</v>
      </c>
      <c r="M112" s="87">
        <v>41472</v>
      </c>
      <c r="N112" s="71">
        <v>4235</v>
      </c>
      <c r="P112" s="87">
        <v>41472</v>
      </c>
      <c r="Q112" s="71">
        <v>54639117525</v>
      </c>
    </row>
    <row r="113" spans="2:17" x14ac:dyDescent="0.25">
      <c r="B113" s="65" t="s">
        <v>1689</v>
      </c>
      <c r="C113" s="87">
        <v>41473</v>
      </c>
      <c r="D113" s="71">
        <v>10185042</v>
      </c>
      <c r="E113" s="71">
        <v>43521555190</v>
      </c>
      <c r="F113" s="71">
        <v>4295</v>
      </c>
      <c r="G113" s="71">
        <v>4300</v>
      </c>
      <c r="H113" s="71">
        <v>4273.09</v>
      </c>
      <c r="I113" s="71">
        <v>4215</v>
      </c>
      <c r="J113" s="72">
        <v>1.42</v>
      </c>
      <c r="K113" s="69">
        <v>60</v>
      </c>
      <c r="M113" s="87">
        <v>41473</v>
      </c>
      <c r="N113" s="71">
        <v>4295</v>
      </c>
      <c r="P113" s="87">
        <v>41473</v>
      </c>
      <c r="Q113" s="71">
        <v>43521555190</v>
      </c>
    </row>
    <row r="114" spans="2:17" x14ac:dyDescent="0.25">
      <c r="B114" s="65" t="s">
        <v>1689</v>
      </c>
      <c r="C114" s="87">
        <v>41474</v>
      </c>
      <c r="D114" s="71">
        <v>10050240</v>
      </c>
      <c r="E114" s="71">
        <v>43656188315</v>
      </c>
      <c r="F114" s="71">
        <v>4330</v>
      </c>
      <c r="G114" s="71">
        <v>4380</v>
      </c>
      <c r="H114" s="71">
        <v>4343.8</v>
      </c>
      <c r="I114" s="71">
        <v>4275</v>
      </c>
      <c r="J114" s="72">
        <v>0.81</v>
      </c>
      <c r="K114" s="69">
        <v>35</v>
      </c>
      <c r="M114" s="87">
        <v>41474</v>
      </c>
      <c r="N114" s="71">
        <v>4330</v>
      </c>
      <c r="P114" s="87">
        <v>41474</v>
      </c>
      <c r="Q114" s="71">
        <v>43656188315</v>
      </c>
    </row>
    <row r="115" spans="2:17" x14ac:dyDescent="0.25">
      <c r="B115" s="65" t="s">
        <v>1689</v>
      </c>
      <c r="C115" s="87">
        <v>41477</v>
      </c>
      <c r="D115" s="71">
        <v>3790762</v>
      </c>
      <c r="E115" s="71">
        <v>16380035250</v>
      </c>
      <c r="F115" s="71">
        <v>4320</v>
      </c>
      <c r="G115" s="71">
        <v>4360</v>
      </c>
      <c r="H115" s="71">
        <v>4321.04</v>
      </c>
      <c r="I115" s="71">
        <v>4300</v>
      </c>
      <c r="J115" s="72">
        <v>-0.23</v>
      </c>
      <c r="K115" s="69">
        <v>-10</v>
      </c>
      <c r="M115" s="87">
        <v>41477</v>
      </c>
      <c r="N115" s="71">
        <v>4320</v>
      </c>
      <c r="P115" s="87">
        <v>41477</v>
      </c>
      <c r="Q115" s="71">
        <v>16380035250</v>
      </c>
    </row>
    <row r="116" spans="2:17" x14ac:dyDescent="0.25">
      <c r="B116" s="65" t="s">
        <v>1689</v>
      </c>
      <c r="C116" s="87">
        <v>41478</v>
      </c>
      <c r="D116" s="71">
        <v>6835401</v>
      </c>
      <c r="E116" s="71">
        <v>29738015395</v>
      </c>
      <c r="F116" s="71">
        <v>4390</v>
      </c>
      <c r="G116" s="71">
        <v>4390</v>
      </c>
      <c r="H116" s="71">
        <v>4350.59</v>
      </c>
      <c r="I116" s="71">
        <v>4300</v>
      </c>
      <c r="J116" s="72">
        <v>1.62</v>
      </c>
      <c r="K116" s="69">
        <v>70</v>
      </c>
      <c r="M116" s="87">
        <v>41478</v>
      </c>
      <c r="N116" s="71">
        <v>4390</v>
      </c>
      <c r="P116" s="87">
        <v>41478</v>
      </c>
      <c r="Q116" s="71">
        <v>29738015395</v>
      </c>
    </row>
    <row r="117" spans="2:17" x14ac:dyDescent="0.25">
      <c r="B117" s="65" t="s">
        <v>1689</v>
      </c>
      <c r="C117" s="87">
        <v>41479</v>
      </c>
      <c r="D117" s="71">
        <v>7568517</v>
      </c>
      <c r="E117" s="71">
        <v>33219718470</v>
      </c>
      <c r="F117" s="71">
        <v>4385</v>
      </c>
      <c r="G117" s="71">
        <v>4410</v>
      </c>
      <c r="H117" s="71">
        <v>4389.2</v>
      </c>
      <c r="I117" s="71">
        <v>4370</v>
      </c>
      <c r="J117" s="72">
        <v>-0.11</v>
      </c>
      <c r="K117" s="69">
        <v>-5</v>
      </c>
      <c r="M117" s="87">
        <v>41479</v>
      </c>
      <c r="N117" s="71">
        <v>4385</v>
      </c>
      <c r="P117" s="87">
        <v>41479</v>
      </c>
      <c r="Q117" s="71">
        <v>33219718470</v>
      </c>
    </row>
    <row r="118" spans="2:17" x14ac:dyDescent="0.25">
      <c r="B118" s="65" t="s">
        <v>1689</v>
      </c>
      <c r="C118" s="87">
        <v>41480</v>
      </c>
      <c r="D118" s="71">
        <v>4331305</v>
      </c>
      <c r="E118" s="71">
        <v>18848232395</v>
      </c>
      <c r="F118" s="71">
        <v>4340</v>
      </c>
      <c r="G118" s="71">
        <v>4380</v>
      </c>
      <c r="H118" s="71">
        <v>4351.63</v>
      </c>
      <c r="I118" s="71">
        <v>4330</v>
      </c>
      <c r="J118" s="72">
        <v>-1.03</v>
      </c>
      <c r="K118" s="69">
        <v>-45</v>
      </c>
      <c r="M118" s="87">
        <v>41480</v>
      </c>
      <c r="N118" s="71">
        <v>4340</v>
      </c>
      <c r="P118" s="87">
        <v>41480</v>
      </c>
      <c r="Q118" s="71">
        <v>18848232395</v>
      </c>
    </row>
    <row r="119" spans="2:17" x14ac:dyDescent="0.25">
      <c r="B119" s="65" t="s">
        <v>1689</v>
      </c>
      <c r="C119" s="87">
        <v>41481</v>
      </c>
      <c r="D119" s="71">
        <v>5388054</v>
      </c>
      <c r="E119" s="71">
        <v>23228436225</v>
      </c>
      <c r="F119" s="71">
        <v>4325</v>
      </c>
      <c r="G119" s="71">
        <v>4340</v>
      </c>
      <c r="H119" s="71">
        <v>4311.1000000000004</v>
      </c>
      <c r="I119" s="71">
        <v>4280</v>
      </c>
      <c r="J119" s="72">
        <v>-0.35</v>
      </c>
      <c r="K119" s="69">
        <v>-15</v>
      </c>
      <c r="M119" s="87">
        <v>41481</v>
      </c>
      <c r="N119" s="71">
        <v>4325</v>
      </c>
      <c r="P119" s="87">
        <v>41481</v>
      </c>
      <c r="Q119" s="71">
        <v>23228436225</v>
      </c>
    </row>
    <row r="120" spans="2:17" x14ac:dyDescent="0.25">
      <c r="B120" s="65" t="s">
        <v>1689</v>
      </c>
      <c r="C120" s="87">
        <v>41484</v>
      </c>
      <c r="D120" s="71">
        <v>1189234</v>
      </c>
      <c r="E120" s="71">
        <v>5126616005</v>
      </c>
      <c r="F120" s="71">
        <v>4300</v>
      </c>
      <c r="G120" s="71">
        <v>4330</v>
      </c>
      <c r="H120" s="71">
        <v>4310.8599999999997</v>
      </c>
      <c r="I120" s="71">
        <v>4300</v>
      </c>
      <c r="J120" s="72">
        <v>-0.57999999999999996</v>
      </c>
      <c r="K120" s="69">
        <v>-25</v>
      </c>
      <c r="M120" s="87">
        <v>41484</v>
      </c>
      <c r="N120" s="71">
        <v>4300</v>
      </c>
      <c r="P120" s="87">
        <v>41484</v>
      </c>
      <c r="Q120" s="71">
        <v>5126616005</v>
      </c>
    </row>
    <row r="121" spans="2:17" x14ac:dyDescent="0.25">
      <c r="B121" s="65" t="s">
        <v>1689</v>
      </c>
      <c r="C121" s="87">
        <v>41485</v>
      </c>
      <c r="D121" s="71">
        <v>2763885</v>
      </c>
      <c r="E121" s="71">
        <v>11872559260</v>
      </c>
      <c r="F121" s="71">
        <v>4305</v>
      </c>
      <c r="G121" s="71">
        <v>4320</v>
      </c>
      <c r="H121" s="71">
        <v>4295.6099999999997</v>
      </c>
      <c r="I121" s="71">
        <v>4280</v>
      </c>
      <c r="J121" s="72">
        <v>0.12</v>
      </c>
      <c r="K121" s="69">
        <v>5</v>
      </c>
      <c r="M121" s="87">
        <v>41485</v>
      </c>
      <c r="N121" s="71">
        <v>4305</v>
      </c>
      <c r="P121" s="87">
        <v>41485</v>
      </c>
      <c r="Q121" s="71">
        <v>11872559260</v>
      </c>
    </row>
    <row r="122" spans="2:17" x14ac:dyDescent="0.25">
      <c r="B122" s="65" t="s">
        <v>1689</v>
      </c>
      <c r="C122" s="87">
        <v>41486</v>
      </c>
      <c r="D122" s="71">
        <v>8430515</v>
      </c>
      <c r="E122" s="71">
        <v>36369461835</v>
      </c>
      <c r="F122" s="71">
        <v>4335</v>
      </c>
      <c r="G122" s="71">
        <v>4335</v>
      </c>
      <c r="H122" s="71">
        <v>4314.03</v>
      </c>
      <c r="I122" s="71">
        <v>4270</v>
      </c>
      <c r="J122" s="72">
        <v>0.7</v>
      </c>
      <c r="K122" s="69">
        <v>30</v>
      </c>
      <c r="M122" s="87">
        <v>41486</v>
      </c>
      <c r="N122" s="71">
        <v>4335</v>
      </c>
      <c r="P122" s="87">
        <v>41486</v>
      </c>
      <c r="Q122" s="71">
        <v>36369461835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22"/>
  <sheetViews>
    <sheetView topLeftCell="C1" workbookViewId="0">
      <selection activeCell="J4" sqref="J4"/>
    </sheetView>
  </sheetViews>
  <sheetFormatPr baseColWidth="10" defaultColWidth="9.140625" defaultRowHeight="15" x14ac:dyDescent="0.25"/>
  <cols>
    <col min="1" max="1" width="9.140625" style="16" customWidth="1"/>
    <col min="2" max="2" width="12.85546875" style="16" bestFit="1" customWidth="1"/>
    <col min="3" max="3" width="10.7109375" style="16" bestFit="1" customWidth="1"/>
    <col min="4" max="4" width="9.140625" style="16" bestFit="1" customWidth="1"/>
    <col min="5" max="5" width="13.7109375" style="16" bestFit="1" customWidth="1"/>
    <col min="6" max="6" width="6.5703125" style="16" bestFit="1" customWidth="1"/>
    <col min="7" max="9" width="9.140625" style="16" customWidth="1"/>
    <col min="10" max="10" width="12" style="16" customWidth="1"/>
    <col min="11" max="11" width="11" style="16" customWidth="1"/>
    <col min="12" max="12" width="9.140625" style="16" customWidth="1"/>
    <col min="13" max="13" width="10.7109375" style="16" bestFit="1" customWidth="1"/>
    <col min="14" max="14" width="6.5703125" style="16" bestFit="1" customWidth="1"/>
    <col min="15" max="15" width="9.140625" style="16" customWidth="1"/>
    <col min="16" max="16" width="10.7109375" style="16" bestFit="1" customWidth="1"/>
    <col min="17" max="17" width="13.7109375" style="16" bestFit="1" customWidth="1"/>
    <col min="18" max="16384" width="9.140625" style="16"/>
  </cols>
  <sheetData>
    <row r="2" spans="2:17" ht="30" x14ac:dyDescent="0.25">
      <c r="B2" s="73" t="s">
        <v>31</v>
      </c>
      <c r="C2" s="73" t="s">
        <v>1738</v>
      </c>
      <c r="D2" s="73" t="s">
        <v>32</v>
      </c>
      <c r="E2" s="73" t="s">
        <v>33</v>
      </c>
      <c r="F2" s="74" t="s">
        <v>1734</v>
      </c>
      <c r="G2" s="74" t="s">
        <v>1735</v>
      </c>
      <c r="H2" s="74" t="s">
        <v>1736</v>
      </c>
      <c r="I2" s="74" t="s">
        <v>1737</v>
      </c>
      <c r="J2" s="73" t="s">
        <v>1740</v>
      </c>
      <c r="K2" s="74" t="s">
        <v>1739</v>
      </c>
      <c r="M2" s="73" t="s">
        <v>1738</v>
      </c>
      <c r="N2" s="74" t="s">
        <v>1734</v>
      </c>
      <c r="P2" s="73" t="s">
        <v>1738</v>
      </c>
      <c r="Q2" s="73" t="s">
        <v>33</v>
      </c>
    </row>
    <row r="3" spans="2:17" x14ac:dyDescent="0.25">
      <c r="B3" s="65" t="s">
        <v>1691</v>
      </c>
      <c r="C3" s="87">
        <v>41309</v>
      </c>
      <c r="D3" s="71">
        <v>89395</v>
      </c>
      <c r="E3" s="71">
        <v>3015684640</v>
      </c>
      <c r="F3" s="71">
        <v>33700</v>
      </c>
      <c r="G3" s="71">
        <v>33800</v>
      </c>
      <c r="H3" s="71">
        <v>33734.379999999997</v>
      </c>
      <c r="I3" s="71">
        <v>33680</v>
      </c>
      <c r="J3" s="72">
        <v>-0.82</v>
      </c>
      <c r="K3" s="69">
        <v>-280</v>
      </c>
      <c r="M3" s="87">
        <v>41309</v>
      </c>
      <c r="N3" s="71">
        <v>33700</v>
      </c>
      <c r="P3" s="87">
        <v>41309</v>
      </c>
      <c r="Q3" s="71">
        <v>3015684640</v>
      </c>
    </row>
    <row r="4" spans="2:17" x14ac:dyDescent="0.25">
      <c r="B4" s="65" t="s">
        <v>1691</v>
      </c>
      <c r="C4" s="87">
        <v>41310</v>
      </c>
      <c r="D4" s="71">
        <v>510773</v>
      </c>
      <c r="E4" s="71">
        <v>17250828640</v>
      </c>
      <c r="F4" s="71">
        <v>33900</v>
      </c>
      <c r="G4" s="71">
        <v>33980</v>
      </c>
      <c r="H4" s="71">
        <v>33773.96</v>
      </c>
      <c r="I4" s="71">
        <v>33700</v>
      </c>
      <c r="J4" s="72">
        <v>0.59</v>
      </c>
      <c r="K4" s="69">
        <v>200</v>
      </c>
      <c r="M4" s="87">
        <v>41310</v>
      </c>
      <c r="N4" s="71">
        <v>33900</v>
      </c>
      <c r="P4" s="87">
        <v>41310</v>
      </c>
      <c r="Q4" s="71">
        <v>17250828640</v>
      </c>
    </row>
    <row r="5" spans="2:17" x14ac:dyDescent="0.25">
      <c r="B5" s="65" t="s">
        <v>1691</v>
      </c>
      <c r="C5" s="87">
        <v>41311</v>
      </c>
      <c r="D5" s="71">
        <v>342968</v>
      </c>
      <c r="E5" s="71">
        <v>11661225260</v>
      </c>
      <c r="F5" s="71">
        <v>34300</v>
      </c>
      <c r="G5" s="71">
        <v>34300</v>
      </c>
      <c r="H5" s="71">
        <v>34000.910000000003</v>
      </c>
      <c r="I5" s="71">
        <v>33900</v>
      </c>
      <c r="J5" s="72">
        <v>1.18</v>
      </c>
      <c r="K5" s="69">
        <v>400</v>
      </c>
      <c r="M5" s="87">
        <v>41311</v>
      </c>
      <c r="N5" s="71">
        <v>34300</v>
      </c>
      <c r="P5" s="87">
        <v>41311</v>
      </c>
      <c r="Q5" s="71">
        <v>11661225260</v>
      </c>
    </row>
    <row r="6" spans="2:17" x14ac:dyDescent="0.25">
      <c r="B6" s="65" t="s">
        <v>1691</v>
      </c>
      <c r="C6" s="87">
        <v>41312</v>
      </c>
      <c r="D6" s="71">
        <v>172915</v>
      </c>
      <c r="E6" s="71">
        <v>5988317200</v>
      </c>
      <c r="F6" s="71">
        <v>34860</v>
      </c>
      <c r="G6" s="71">
        <v>34860</v>
      </c>
      <c r="H6" s="71">
        <v>34631.57</v>
      </c>
      <c r="I6" s="71">
        <v>34240</v>
      </c>
      <c r="J6" s="72">
        <v>1.63</v>
      </c>
      <c r="K6" s="69">
        <v>560</v>
      </c>
      <c r="M6" s="87">
        <v>41312</v>
      </c>
      <c r="N6" s="71">
        <v>34860</v>
      </c>
      <c r="P6" s="87">
        <v>41312</v>
      </c>
      <c r="Q6" s="71">
        <v>5988317200</v>
      </c>
    </row>
    <row r="7" spans="2:17" x14ac:dyDescent="0.25">
      <c r="B7" s="65" t="s">
        <v>1691</v>
      </c>
      <c r="C7" s="87">
        <v>41313</v>
      </c>
      <c r="D7" s="71">
        <v>98528</v>
      </c>
      <c r="E7" s="71">
        <v>3442558260</v>
      </c>
      <c r="F7" s="71">
        <v>35020</v>
      </c>
      <c r="G7" s="71">
        <v>35220</v>
      </c>
      <c r="H7" s="71">
        <v>34939.9</v>
      </c>
      <c r="I7" s="71">
        <v>34600</v>
      </c>
      <c r="J7" s="72">
        <v>0.46</v>
      </c>
      <c r="K7" s="69">
        <v>160</v>
      </c>
      <c r="M7" s="87">
        <v>41313</v>
      </c>
      <c r="N7" s="71">
        <v>35020</v>
      </c>
      <c r="P7" s="87">
        <v>41313</v>
      </c>
      <c r="Q7" s="71">
        <v>3442558260</v>
      </c>
    </row>
    <row r="8" spans="2:17" x14ac:dyDescent="0.25">
      <c r="B8" s="65" t="s">
        <v>1691</v>
      </c>
      <c r="C8" s="87">
        <v>41316</v>
      </c>
      <c r="D8" s="71">
        <v>78180</v>
      </c>
      <c r="E8" s="71">
        <v>2753688240</v>
      </c>
      <c r="F8" s="71">
        <v>35440</v>
      </c>
      <c r="G8" s="71">
        <v>35460</v>
      </c>
      <c r="H8" s="71">
        <v>35222.410000000003</v>
      </c>
      <c r="I8" s="71">
        <v>34540</v>
      </c>
      <c r="J8" s="72">
        <v>1.2</v>
      </c>
      <c r="K8" s="69">
        <v>420</v>
      </c>
      <c r="M8" s="87">
        <v>41316</v>
      </c>
      <c r="N8" s="71">
        <v>35440</v>
      </c>
      <c r="P8" s="87">
        <v>41316</v>
      </c>
      <c r="Q8" s="71">
        <v>2753688240</v>
      </c>
    </row>
    <row r="9" spans="2:17" x14ac:dyDescent="0.25">
      <c r="B9" s="65" t="s">
        <v>1691</v>
      </c>
      <c r="C9" s="87">
        <v>41317</v>
      </c>
      <c r="D9" s="71">
        <v>108669</v>
      </c>
      <c r="E9" s="71">
        <v>3866080660</v>
      </c>
      <c r="F9" s="71">
        <v>35100</v>
      </c>
      <c r="G9" s="71">
        <v>35800</v>
      </c>
      <c r="H9" s="71">
        <v>35576.67</v>
      </c>
      <c r="I9" s="71">
        <v>35100</v>
      </c>
      <c r="J9" s="72">
        <v>-0.96</v>
      </c>
      <c r="K9" s="69">
        <v>-340</v>
      </c>
      <c r="M9" s="87">
        <v>41317</v>
      </c>
      <c r="N9" s="71">
        <v>35100</v>
      </c>
      <c r="P9" s="87">
        <v>41317</v>
      </c>
      <c r="Q9" s="71">
        <v>3866080660</v>
      </c>
    </row>
    <row r="10" spans="2:17" x14ac:dyDescent="0.25">
      <c r="B10" s="65" t="s">
        <v>1691</v>
      </c>
      <c r="C10" s="87">
        <v>41318</v>
      </c>
      <c r="D10" s="71">
        <v>144969</v>
      </c>
      <c r="E10" s="71">
        <v>5080353240</v>
      </c>
      <c r="F10" s="71">
        <v>34980</v>
      </c>
      <c r="G10" s="71">
        <v>35400</v>
      </c>
      <c r="H10" s="71">
        <v>35044.410000000003</v>
      </c>
      <c r="I10" s="71">
        <v>34700</v>
      </c>
      <c r="J10" s="72">
        <v>-0.34</v>
      </c>
      <c r="K10" s="69">
        <v>-120</v>
      </c>
      <c r="M10" s="87">
        <v>41318</v>
      </c>
      <c r="N10" s="71">
        <v>34980</v>
      </c>
      <c r="P10" s="87">
        <v>41318</v>
      </c>
      <c r="Q10" s="71">
        <v>5080353240</v>
      </c>
    </row>
    <row r="11" spans="2:17" x14ac:dyDescent="0.25">
      <c r="B11" s="65" t="s">
        <v>1691</v>
      </c>
      <c r="C11" s="87">
        <v>41319</v>
      </c>
      <c r="D11" s="71">
        <v>36824</v>
      </c>
      <c r="E11" s="71">
        <v>1279080460</v>
      </c>
      <c r="F11" s="71">
        <v>34760</v>
      </c>
      <c r="G11" s="71">
        <v>34880</v>
      </c>
      <c r="H11" s="71">
        <v>34734.97</v>
      </c>
      <c r="I11" s="71">
        <v>34700</v>
      </c>
      <c r="J11" s="72">
        <v>-0.63</v>
      </c>
      <c r="K11" s="69">
        <v>-220</v>
      </c>
      <c r="M11" s="87">
        <v>41319</v>
      </c>
      <c r="N11" s="71">
        <v>34760</v>
      </c>
      <c r="P11" s="87">
        <v>41319</v>
      </c>
      <c r="Q11" s="71">
        <v>1279080460</v>
      </c>
    </row>
    <row r="12" spans="2:17" x14ac:dyDescent="0.25">
      <c r="B12" s="65" t="s">
        <v>1691</v>
      </c>
      <c r="C12" s="87">
        <v>41320</v>
      </c>
      <c r="D12" s="71">
        <v>73731</v>
      </c>
      <c r="E12" s="71">
        <v>2539603480</v>
      </c>
      <c r="F12" s="71">
        <v>34260</v>
      </c>
      <c r="G12" s="71">
        <v>34700</v>
      </c>
      <c r="H12" s="71">
        <v>34444.18</v>
      </c>
      <c r="I12" s="71">
        <v>34260</v>
      </c>
      <c r="J12" s="72">
        <v>-1.44</v>
      </c>
      <c r="K12" s="69">
        <v>-500</v>
      </c>
      <c r="M12" s="87">
        <v>41320</v>
      </c>
      <c r="N12" s="71">
        <v>34260</v>
      </c>
      <c r="P12" s="87">
        <v>41320</v>
      </c>
      <c r="Q12" s="71">
        <v>2539603480</v>
      </c>
    </row>
    <row r="13" spans="2:17" x14ac:dyDescent="0.25">
      <c r="B13" s="65" t="s">
        <v>1691</v>
      </c>
      <c r="C13" s="87">
        <v>41323</v>
      </c>
      <c r="D13" s="71">
        <v>27536</v>
      </c>
      <c r="E13" s="71">
        <v>945402920</v>
      </c>
      <c r="F13" s="71">
        <v>34500</v>
      </c>
      <c r="G13" s="71">
        <v>34500</v>
      </c>
      <c r="H13" s="71">
        <v>34333.339999999997</v>
      </c>
      <c r="I13" s="71">
        <v>34200</v>
      </c>
      <c r="J13" s="72">
        <v>0.7</v>
      </c>
      <c r="K13" s="69">
        <v>240</v>
      </c>
      <c r="M13" s="87">
        <v>41323</v>
      </c>
      <c r="N13" s="71">
        <v>34500</v>
      </c>
      <c r="P13" s="87">
        <v>41323</v>
      </c>
      <c r="Q13" s="71">
        <v>945402920</v>
      </c>
    </row>
    <row r="14" spans="2:17" x14ac:dyDescent="0.25">
      <c r="B14" s="65" t="s">
        <v>1691</v>
      </c>
      <c r="C14" s="87">
        <v>41324</v>
      </c>
      <c r="D14" s="71">
        <v>540708</v>
      </c>
      <c r="E14" s="71">
        <v>18823288040</v>
      </c>
      <c r="F14" s="71">
        <v>34840</v>
      </c>
      <c r="G14" s="71">
        <v>34960</v>
      </c>
      <c r="H14" s="71">
        <v>34812.300000000003</v>
      </c>
      <c r="I14" s="71">
        <v>34480</v>
      </c>
      <c r="J14" s="72">
        <v>0.99</v>
      </c>
      <c r="K14" s="69">
        <v>340</v>
      </c>
      <c r="M14" s="87">
        <v>41324</v>
      </c>
      <c r="N14" s="71">
        <v>34840</v>
      </c>
      <c r="P14" s="87">
        <v>41324</v>
      </c>
      <c r="Q14" s="71">
        <v>18823288040</v>
      </c>
    </row>
    <row r="15" spans="2:17" x14ac:dyDescent="0.25">
      <c r="B15" s="65" t="s">
        <v>1691</v>
      </c>
      <c r="C15" s="87">
        <v>41325</v>
      </c>
      <c r="D15" s="71">
        <v>174955</v>
      </c>
      <c r="E15" s="71">
        <v>6079997660</v>
      </c>
      <c r="F15" s="71">
        <v>34940</v>
      </c>
      <c r="G15" s="71">
        <v>34940</v>
      </c>
      <c r="H15" s="71">
        <v>34751.78</v>
      </c>
      <c r="I15" s="71">
        <v>34600</v>
      </c>
      <c r="J15" s="72">
        <v>0.28999999999999998</v>
      </c>
      <c r="K15" s="69">
        <v>100</v>
      </c>
      <c r="M15" s="87">
        <v>41325</v>
      </c>
      <c r="N15" s="71">
        <v>34940</v>
      </c>
      <c r="P15" s="87">
        <v>41325</v>
      </c>
      <c r="Q15" s="71">
        <v>6079997660</v>
      </c>
    </row>
    <row r="16" spans="2:17" x14ac:dyDescent="0.25">
      <c r="B16" s="65" t="s">
        <v>1691</v>
      </c>
      <c r="C16" s="87">
        <v>41326</v>
      </c>
      <c r="D16" s="71">
        <v>204132</v>
      </c>
      <c r="E16" s="71">
        <v>7172501420</v>
      </c>
      <c r="F16" s="71">
        <v>35220</v>
      </c>
      <c r="G16" s="71">
        <v>35300</v>
      </c>
      <c r="H16" s="71">
        <v>35136.589999999997</v>
      </c>
      <c r="I16" s="71">
        <v>34700</v>
      </c>
      <c r="J16" s="72">
        <v>0.8</v>
      </c>
      <c r="K16" s="69">
        <v>280</v>
      </c>
      <c r="M16" s="87">
        <v>41326</v>
      </c>
      <c r="N16" s="71">
        <v>35220</v>
      </c>
      <c r="P16" s="87">
        <v>41326</v>
      </c>
      <c r="Q16" s="71">
        <v>7172501420</v>
      </c>
    </row>
    <row r="17" spans="2:17" x14ac:dyDescent="0.25">
      <c r="B17" s="65" t="s">
        <v>1691</v>
      </c>
      <c r="C17" s="87">
        <v>41327</v>
      </c>
      <c r="D17" s="71">
        <v>162794</v>
      </c>
      <c r="E17" s="71">
        <v>5747010740</v>
      </c>
      <c r="F17" s="71">
        <v>35500</v>
      </c>
      <c r="G17" s="71">
        <v>35500</v>
      </c>
      <c r="H17" s="71">
        <v>35302.35</v>
      </c>
      <c r="I17" s="71">
        <v>35100</v>
      </c>
      <c r="J17" s="72">
        <v>0.8</v>
      </c>
      <c r="K17" s="69">
        <v>280</v>
      </c>
      <c r="M17" s="87">
        <v>41327</v>
      </c>
      <c r="N17" s="71">
        <v>35500</v>
      </c>
      <c r="P17" s="87">
        <v>41327</v>
      </c>
      <c r="Q17" s="71">
        <v>5747010740</v>
      </c>
    </row>
    <row r="18" spans="2:17" x14ac:dyDescent="0.25">
      <c r="B18" s="65" t="s">
        <v>1691</v>
      </c>
      <c r="C18" s="87">
        <v>41330</v>
      </c>
      <c r="D18" s="71">
        <v>95508</v>
      </c>
      <c r="E18" s="71">
        <v>3379204120</v>
      </c>
      <c r="F18" s="71">
        <v>35420</v>
      </c>
      <c r="G18" s="71">
        <v>35500</v>
      </c>
      <c r="H18" s="71">
        <v>35381.370000000003</v>
      </c>
      <c r="I18" s="71">
        <v>35200</v>
      </c>
      <c r="J18" s="72">
        <v>-0.23</v>
      </c>
      <c r="K18" s="69">
        <v>-80</v>
      </c>
      <c r="M18" s="87">
        <v>41330</v>
      </c>
      <c r="N18" s="71">
        <v>35420</v>
      </c>
      <c r="P18" s="87">
        <v>41330</v>
      </c>
      <c r="Q18" s="71">
        <v>3379204120</v>
      </c>
    </row>
    <row r="19" spans="2:17" x14ac:dyDescent="0.25">
      <c r="B19" s="65" t="s">
        <v>1691</v>
      </c>
      <c r="C19" s="87">
        <v>41331</v>
      </c>
      <c r="D19" s="71">
        <v>140409</v>
      </c>
      <c r="E19" s="71">
        <v>4971947920</v>
      </c>
      <c r="F19" s="71">
        <v>35300</v>
      </c>
      <c r="G19" s="71">
        <v>35500</v>
      </c>
      <c r="H19" s="71">
        <v>35410.46</v>
      </c>
      <c r="I19" s="71">
        <v>35300</v>
      </c>
      <c r="J19" s="72">
        <v>-0.34</v>
      </c>
      <c r="K19" s="69">
        <v>-120</v>
      </c>
      <c r="M19" s="87">
        <v>41331</v>
      </c>
      <c r="N19" s="71">
        <v>35300</v>
      </c>
      <c r="P19" s="87">
        <v>41331</v>
      </c>
      <c r="Q19" s="71">
        <v>4971947920</v>
      </c>
    </row>
    <row r="20" spans="2:17" x14ac:dyDescent="0.25">
      <c r="B20" s="65" t="s">
        <v>1691</v>
      </c>
      <c r="C20" s="87">
        <v>41332</v>
      </c>
      <c r="D20" s="71">
        <v>168375</v>
      </c>
      <c r="E20" s="71">
        <v>5939484880</v>
      </c>
      <c r="F20" s="71">
        <v>35300</v>
      </c>
      <c r="G20" s="71">
        <v>35340</v>
      </c>
      <c r="H20" s="71">
        <v>35275.339999999997</v>
      </c>
      <c r="I20" s="71">
        <v>35120</v>
      </c>
      <c r="J20" s="72">
        <v>0</v>
      </c>
      <c r="K20" s="69">
        <v>0</v>
      </c>
      <c r="M20" s="87">
        <v>41332</v>
      </c>
      <c r="N20" s="71">
        <v>35300</v>
      </c>
      <c r="P20" s="87">
        <v>41332</v>
      </c>
      <c r="Q20" s="71">
        <v>5939484880</v>
      </c>
    </row>
    <row r="21" spans="2:17" x14ac:dyDescent="0.25">
      <c r="B21" s="65" t="s">
        <v>1691</v>
      </c>
      <c r="C21" s="87">
        <v>41333</v>
      </c>
      <c r="D21" s="71">
        <v>177665</v>
      </c>
      <c r="E21" s="71">
        <v>6223547980</v>
      </c>
      <c r="F21" s="71">
        <v>35000</v>
      </c>
      <c r="G21" s="71">
        <v>35700</v>
      </c>
      <c r="H21" s="71">
        <v>35029.68</v>
      </c>
      <c r="I21" s="71">
        <v>34800</v>
      </c>
      <c r="J21" s="72">
        <v>-0.85</v>
      </c>
      <c r="K21" s="69">
        <v>-300</v>
      </c>
      <c r="M21" s="87">
        <v>41333</v>
      </c>
      <c r="N21" s="71">
        <v>35000</v>
      </c>
      <c r="P21" s="87">
        <v>41333</v>
      </c>
      <c r="Q21" s="71">
        <v>6223547980</v>
      </c>
    </row>
    <row r="22" spans="2:17" x14ac:dyDescent="0.25">
      <c r="B22" s="65" t="s">
        <v>1691</v>
      </c>
      <c r="C22" s="87">
        <v>41334</v>
      </c>
      <c r="D22" s="71">
        <v>285230</v>
      </c>
      <c r="E22" s="71">
        <v>9974829820</v>
      </c>
      <c r="F22" s="71">
        <v>35180</v>
      </c>
      <c r="G22" s="71">
        <v>35180</v>
      </c>
      <c r="H22" s="71">
        <v>34971.18</v>
      </c>
      <c r="I22" s="71">
        <v>34940</v>
      </c>
      <c r="J22" s="72">
        <v>0.51</v>
      </c>
      <c r="K22" s="69">
        <v>180</v>
      </c>
      <c r="M22" s="87">
        <v>41334</v>
      </c>
      <c r="N22" s="71">
        <v>35180</v>
      </c>
      <c r="P22" s="87">
        <v>41334</v>
      </c>
      <c r="Q22" s="71">
        <v>9974829820</v>
      </c>
    </row>
    <row r="23" spans="2:17" x14ac:dyDescent="0.25">
      <c r="B23" s="65" t="s">
        <v>1691</v>
      </c>
      <c r="C23" s="87">
        <v>41337</v>
      </c>
      <c r="D23" s="71">
        <v>46038</v>
      </c>
      <c r="E23" s="71">
        <v>1622620880</v>
      </c>
      <c r="F23" s="71">
        <v>35180</v>
      </c>
      <c r="G23" s="71">
        <v>35420</v>
      </c>
      <c r="H23" s="71">
        <v>35245.25</v>
      </c>
      <c r="I23" s="71">
        <v>35180</v>
      </c>
      <c r="J23" s="72">
        <v>0</v>
      </c>
      <c r="K23" s="69">
        <v>0</v>
      </c>
      <c r="M23" s="87">
        <v>41337</v>
      </c>
      <c r="N23" s="71">
        <v>35180</v>
      </c>
      <c r="P23" s="87">
        <v>41337</v>
      </c>
      <c r="Q23" s="71">
        <v>1622620880</v>
      </c>
    </row>
    <row r="24" spans="2:17" x14ac:dyDescent="0.25">
      <c r="B24" s="65" t="s">
        <v>1691</v>
      </c>
      <c r="C24" s="87">
        <v>41338</v>
      </c>
      <c r="D24" s="71">
        <v>189311</v>
      </c>
      <c r="E24" s="71">
        <v>6538687160</v>
      </c>
      <c r="F24" s="71">
        <v>34420</v>
      </c>
      <c r="G24" s="71">
        <v>35260</v>
      </c>
      <c r="H24" s="71">
        <v>34539.39</v>
      </c>
      <c r="I24" s="71">
        <v>34400</v>
      </c>
      <c r="J24" s="72">
        <v>-2.16</v>
      </c>
      <c r="K24" s="69">
        <v>-760</v>
      </c>
      <c r="M24" s="87">
        <v>41338</v>
      </c>
      <c r="N24" s="71">
        <v>34420</v>
      </c>
      <c r="P24" s="87">
        <v>41338</v>
      </c>
      <c r="Q24" s="71">
        <v>6538687160</v>
      </c>
    </row>
    <row r="25" spans="2:17" x14ac:dyDescent="0.25">
      <c r="B25" s="65" t="s">
        <v>1691</v>
      </c>
      <c r="C25" s="87">
        <v>41339</v>
      </c>
      <c r="D25" s="71">
        <v>42556</v>
      </c>
      <c r="E25" s="71">
        <v>1470184720</v>
      </c>
      <c r="F25" s="71">
        <v>34940</v>
      </c>
      <c r="G25" s="71">
        <v>34940</v>
      </c>
      <c r="H25" s="71">
        <v>34547.06</v>
      </c>
      <c r="I25" s="71">
        <v>34120</v>
      </c>
      <c r="J25" s="72">
        <v>1.51</v>
      </c>
      <c r="K25" s="69">
        <v>520</v>
      </c>
      <c r="M25" s="87">
        <v>41339</v>
      </c>
      <c r="N25" s="71">
        <v>34940</v>
      </c>
      <c r="P25" s="87">
        <v>41339</v>
      </c>
      <c r="Q25" s="71">
        <v>1470184720</v>
      </c>
    </row>
    <row r="26" spans="2:17" x14ac:dyDescent="0.25">
      <c r="B26" s="65" t="s">
        <v>1691</v>
      </c>
      <c r="C26" s="87">
        <v>41340</v>
      </c>
      <c r="D26" s="71">
        <v>21432</v>
      </c>
      <c r="E26" s="71">
        <v>740472480</v>
      </c>
      <c r="F26" s="71">
        <v>34760</v>
      </c>
      <c r="G26" s="71">
        <v>34760</v>
      </c>
      <c r="H26" s="71">
        <v>34549.85</v>
      </c>
      <c r="I26" s="71">
        <v>34220</v>
      </c>
      <c r="J26" s="72">
        <v>-0.52</v>
      </c>
      <c r="K26" s="69">
        <v>-180</v>
      </c>
      <c r="M26" s="87">
        <v>41340</v>
      </c>
      <c r="N26" s="71">
        <v>34760</v>
      </c>
      <c r="P26" s="87">
        <v>41340</v>
      </c>
      <c r="Q26" s="71">
        <v>740472480</v>
      </c>
    </row>
    <row r="27" spans="2:17" x14ac:dyDescent="0.25">
      <c r="B27" s="65" t="s">
        <v>1691</v>
      </c>
      <c r="C27" s="87">
        <v>41341</v>
      </c>
      <c r="D27" s="71">
        <v>165829</v>
      </c>
      <c r="E27" s="71">
        <v>5707496100</v>
      </c>
      <c r="F27" s="71">
        <v>34380</v>
      </c>
      <c r="G27" s="71">
        <v>34760</v>
      </c>
      <c r="H27" s="71">
        <v>34417.96</v>
      </c>
      <c r="I27" s="71">
        <v>34380</v>
      </c>
      <c r="J27" s="72">
        <v>-1.0900000000000001</v>
      </c>
      <c r="K27" s="69">
        <v>-380</v>
      </c>
      <c r="M27" s="87">
        <v>41341</v>
      </c>
      <c r="N27" s="71">
        <v>34380</v>
      </c>
      <c r="P27" s="87">
        <v>41341</v>
      </c>
      <c r="Q27" s="71">
        <v>5707496100</v>
      </c>
    </row>
    <row r="28" spans="2:17" x14ac:dyDescent="0.25">
      <c r="B28" s="65" t="s">
        <v>1691</v>
      </c>
      <c r="C28" s="87">
        <v>41344</v>
      </c>
      <c r="D28" s="71">
        <v>48103</v>
      </c>
      <c r="E28" s="71">
        <v>1644447500</v>
      </c>
      <c r="F28" s="71">
        <v>34120</v>
      </c>
      <c r="G28" s="71">
        <v>34380</v>
      </c>
      <c r="H28" s="71">
        <v>34185.97</v>
      </c>
      <c r="I28" s="71">
        <v>34120</v>
      </c>
      <c r="J28" s="72">
        <v>-0.76</v>
      </c>
      <c r="K28" s="69">
        <v>-260</v>
      </c>
      <c r="M28" s="87">
        <v>41344</v>
      </c>
      <c r="N28" s="71">
        <v>34120</v>
      </c>
      <c r="P28" s="87">
        <v>41344</v>
      </c>
      <c r="Q28" s="71">
        <v>1644447500</v>
      </c>
    </row>
    <row r="29" spans="2:17" x14ac:dyDescent="0.25">
      <c r="B29" s="65" t="s">
        <v>1691</v>
      </c>
      <c r="C29" s="87">
        <v>41345</v>
      </c>
      <c r="D29" s="71">
        <v>118867</v>
      </c>
      <c r="E29" s="71">
        <v>4086633980</v>
      </c>
      <c r="F29" s="71">
        <v>34500</v>
      </c>
      <c r="G29" s="71">
        <v>34500</v>
      </c>
      <c r="H29" s="71">
        <v>34379.89</v>
      </c>
      <c r="I29" s="71">
        <v>34120</v>
      </c>
      <c r="J29" s="72">
        <v>1.1100000000000001</v>
      </c>
      <c r="K29" s="69">
        <v>380</v>
      </c>
      <c r="M29" s="87">
        <v>41345</v>
      </c>
      <c r="N29" s="71">
        <v>34500</v>
      </c>
      <c r="P29" s="87">
        <v>41345</v>
      </c>
      <c r="Q29" s="71">
        <v>4086633980</v>
      </c>
    </row>
    <row r="30" spans="2:17" x14ac:dyDescent="0.25">
      <c r="B30" s="65" t="s">
        <v>1691</v>
      </c>
      <c r="C30" s="87">
        <v>41346</v>
      </c>
      <c r="D30" s="71">
        <v>75114</v>
      </c>
      <c r="E30" s="71">
        <v>2580031340</v>
      </c>
      <c r="F30" s="71">
        <v>34340</v>
      </c>
      <c r="G30" s="71">
        <v>34380</v>
      </c>
      <c r="H30" s="71">
        <v>34348.21</v>
      </c>
      <c r="I30" s="71">
        <v>34200</v>
      </c>
      <c r="J30" s="72">
        <v>-0.46</v>
      </c>
      <c r="K30" s="69">
        <v>-160</v>
      </c>
      <c r="M30" s="87">
        <v>41346</v>
      </c>
      <c r="N30" s="71">
        <v>34340</v>
      </c>
      <c r="P30" s="87">
        <v>41346</v>
      </c>
      <c r="Q30" s="71">
        <v>2580031340</v>
      </c>
    </row>
    <row r="31" spans="2:17" x14ac:dyDescent="0.25">
      <c r="B31" s="65" t="s">
        <v>1691</v>
      </c>
      <c r="C31" s="87">
        <v>41347</v>
      </c>
      <c r="D31" s="71">
        <v>38128</v>
      </c>
      <c r="E31" s="71">
        <v>1303134440</v>
      </c>
      <c r="F31" s="71">
        <v>34040</v>
      </c>
      <c r="G31" s="71">
        <v>34320</v>
      </c>
      <c r="H31" s="71">
        <v>34177.89</v>
      </c>
      <c r="I31" s="71">
        <v>34040</v>
      </c>
      <c r="J31" s="72">
        <v>-0.87</v>
      </c>
      <c r="K31" s="69">
        <v>-300</v>
      </c>
      <c r="M31" s="87">
        <v>41347</v>
      </c>
      <c r="N31" s="71">
        <v>34040</v>
      </c>
      <c r="P31" s="87">
        <v>41347</v>
      </c>
      <c r="Q31" s="71">
        <v>1303134440</v>
      </c>
    </row>
    <row r="32" spans="2:17" x14ac:dyDescent="0.25">
      <c r="B32" s="65" t="s">
        <v>1691</v>
      </c>
      <c r="C32" s="87">
        <v>41348</v>
      </c>
      <c r="D32" s="71">
        <v>228777</v>
      </c>
      <c r="E32" s="71">
        <v>7880210580</v>
      </c>
      <c r="F32" s="71">
        <v>34500</v>
      </c>
      <c r="G32" s="71">
        <v>34500</v>
      </c>
      <c r="H32" s="71">
        <v>34444.94</v>
      </c>
      <c r="I32" s="71">
        <v>34000</v>
      </c>
      <c r="J32" s="72">
        <v>1.35</v>
      </c>
      <c r="K32" s="69">
        <v>460</v>
      </c>
      <c r="M32" s="87">
        <v>41348</v>
      </c>
      <c r="N32" s="71">
        <v>34500</v>
      </c>
      <c r="P32" s="87">
        <v>41348</v>
      </c>
      <c r="Q32" s="71">
        <v>7880210580</v>
      </c>
    </row>
    <row r="33" spans="2:17" x14ac:dyDescent="0.25">
      <c r="B33" s="65" t="s">
        <v>1691</v>
      </c>
      <c r="C33" s="87">
        <v>41351</v>
      </c>
      <c r="D33" s="71">
        <v>30748</v>
      </c>
      <c r="E33" s="71">
        <v>1053700300</v>
      </c>
      <c r="F33" s="71">
        <v>34200</v>
      </c>
      <c r="G33" s="71">
        <v>34400</v>
      </c>
      <c r="H33" s="71">
        <v>34268.910000000003</v>
      </c>
      <c r="I33" s="71">
        <v>34200</v>
      </c>
      <c r="J33" s="72">
        <v>-0.87</v>
      </c>
      <c r="K33" s="69">
        <v>-300</v>
      </c>
      <c r="M33" s="87">
        <v>41351</v>
      </c>
      <c r="N33" s="71">
        <v>34200</v>
      </c>
      <c r="P33" s="87">
        <v>41351</v>
      </c>
      <c r="Q33" s="71">
        <v>1053700300</v>
      </c>
    </row>
    <row r="34" spans="2:17" x14ac:dyDescent="0.25">
      <c r="B34" s="65" t="s">
        <v>1691</v>
      </c>
      <c r="C34" s="87">
        <v>41352</v>
      </c>
      <c r="D34" s="71">
        <v>91469</v>
      </c>
      <c r="E34" s="71">
        <v>3108244800</v>
      </c>
      <c r="F34" s="71">
        <v>32920</v>
      </c>
      <c r="G34" s="71">
        <v>34400</v>
      </c>
      <c r="H34" s="71">
        <v>33981.4</v>
      </c>
      <c r="I34" s="71">
        <v>32920</v>
      </c>
      <c r="J34" s="72">
        <v>-3.74</v>
      </c>
      <c r="K34" s="69">
        <v>-1280</v>
      </c>
      <c r="M34" s="87">
        <v>41352</v>
      </c>
      <c r="N34" s="71">
        <v>32920</v>
      </c>
      <c r="P34" s="87">
        <v>41352</v>
      </c>
      <c r="Q34" s="71">
        <v>3108244800</v>
      </c>
    </row>
    <row r="35" spans="2:17" x14ac:dyDescent="0.25">
      <c r="B35" s="65" t="s">
        <v>1691</v>
      </c>
      <c r="C35" s="87">
        <v>41353</v>
      </c>
      <c r="D35" s="71">
        <v>49125</v>
      </c>
      <c r="E35" s="71">
        <v>1622401180</v>
      </c>
      <c r="F35" s="71">
        <v>32600</v>
      </c>
      <c r="G35" s="71">
        <v>33340</v>
      </c>
      <c r="H35" s="71">
        <v>33025.980000000003</v>
      </c>
      <c r="I35" s="71">
        <v>32600</v>
      </c>
      <c r="J35" s="72">
        <v>-0.97</v>
      </c>
      <c r="K35" s="69">
        <v>-320</v>
      </c>
      <c r="M35" s="87">
        <v>41353</v>
      </c>
      <c r="N35" s="71">
        <v>32600</v>
      </c>
      <c r="P35" s="87">
        <v>41353</v>
      </c>
      <c r="Q35" s="71">
        <v>1622401180</v>
      </c>
    </row>
    <row r="36" spans="2:17" x14ac:dyDescent="0.25">
      <c r="B36" s="65" t="s">
        <v>1691</v>
      </c>
      <c r="C36" s="87">
        <v>41354</v>
      </c>
      <c r="D36" s="71">
        <v>87266</v>
      </c>
      <c r="E36" s="71">
        <v>2868896740</v>
      </c>
      <c r="F36" s="71">
        <v>32960</v>
      </c>
      <c r="G36" s="71">
        <v>33280</v>
      </c>
      <c r="H36" s="71">
        <v>32875.31</v>
      </c>
      <c r="I36" s="71">
        <v>32720</v>
      </c>
      <c r="J36" s="72">
        <v>1.1000000000000001</v>
      </c>
      <c r="K36" s="69">
        <v>360</v>
      </c>
      <c r="M36" s="87">
        <v>41354</v>
      </c>
      <c r="N36" s="71">
        <v>32960</v>
      </c>
      <c r="P36" s="87">
        <v>41354</v>
      </c>
      <c r="Q36" s="71">
        <v>2868896740</v>
      </c>
    </row>
    <row r="37" spans="2:17" x14ac:dyDescent="0.25">
      <c r="B37" s="65" t="s">
        <v>1691</v>
      </c>
      <c r="C37" s="87">
        <v>41355</v>
      </c>
      <c r="D37" s="71">
        <v>153950</v>
      </c>
      <c r="E37" s="71">
        <v>5105687480</v>
      </c>
      <c r="F37" s="71">
        <v>32800</v>
      </c>
      <c r="G37" s="71">
        <v>33500</v>
      </c>
      <c r="H37" s="71">
        <v>33164.58</v>
      </c>
      <c r="I37" s="71">
        <v>32800</v>
      </c>
      <c r="J37" s="72">
        <v>-0.49</v>
      </c>
      <c r="K37" s="69">
        <v>-160</v>
      </c>
      <c r="M37" s="87">
        <v>41355</v>
      </c>
      <c r="N37" s="71">
        <v>32800</v>
      </c>
      <c r="P37" s="87">
        <v>41355</v>
      </c>
      <c r="Q37" s="71">
        <v>5105687480</v>
      </c>
    </row>
    <row r="38" spans="2:17" x14ac:dyDescent="0.25">
      <c r="B38" s="65" t="s">
        <v>1691</v>
      </c>
      <c r="C38" s="87">
        <v>41359</v>
      </c>
      <c r="D38" s="71">
        <v>246711</v>
      </c>
      <c r="E38" s="71">
        <v>8139019420</v>
      </c>
      <c r="F38" s="71">
        <v>32920</v>
      </c>
      <c r="G38" s="71">
        <v>33000</v>
      </c>
      <c r="H38" s="71">
        <v>32990.1</v>
      </c>
      <c r="I38" s="71">
        <v>32820</v>
      </c>
      <c r="J38" s="72">
        <v>0.37</v>
      </c>
      <c r="K38" s="69">
        <v>120</v>
      </c>
      <c r="M38" s="87">
        <v>41359</v>
      </c>
      <c r="N38" s="71">
        <v>32920</v>
      </c>
      <c r="P38" s="87">
        <v>41359</v>
      </c>
      <c r="Q38" s="71">
        <v>8139019420</v>
      </c>
    </row>
    <row r="39" spans="2:17" x14ac:dyDescent="0.25">
      <c r="B39" s="65" t="s">
        <v>1691</v>
      </c>
      <c r="C39" s="87">
        <v>41360</v>
      </c>
      <c r="D39" s="71">
        <v>112823</v>
      </c>
      <c r="E39" s="71">
        <v>3719117800</v>
      </c>
      <c r="F39" s="71">
        <v>33000</v>
      </c>
      <c r="G39" s="71">
        <v>33320</v>
      </c>
      <c r="H39" s="71">
        <v>32964.18</v>
      </c>
      <c r="I39" s="71">
        <v>32800</v>
      </c>
      <c r="J39" s="72">
        <v>0.24</v>
      </c>
      <c r="K39" s="69">
        <v>80</v>
      </c>
      <c r="M39" s="87">
        <v>41360</v>
      </c>
      <c r="N39" s="71">
        <v>33000</v>
      </c>
      <c r="P39" s="87">
        <v>41360</v>
      </c>
      <c r="Q39" s="71">
        <v>3719117800</v>
      </c>
    </row>
    <row r="40" spans="2:17" x14ac:dyDescent="0.25">
      <c r="B40" s="65" t="s">
        <v>1691</v>
      </c>
      <c r="C40" s="87">
        <v>41365</v>
      </c>
      <c r="D40" s="71">
        <v>367872</v>
      </c>
      <c r="E40" s="71">
        <v>12243301240</v>
      </c>
      <c r="F40" s="71">
        <v>33200</v>
      </c>
      <c r="G40" s="71">
        <v>33780</v>
      </c>
      <c r="H40" s="71">
        <v>33281.42</v>
      </c>
      <c r="I40" s="71">
        <v>32960</v>
      </c>
      <c r="J40" s="72">
        <v>0.61</v>
      </c>
      <c r="K40" s="69">
        <v>200</v>
      </c>
      <c r="M40" s="87">
        <v>41365</v>
      </c>
      <c r="N40" s="71">
        <v>33200</v>
      </c>
      <c r="P40" s="87">
        <v>41365</v>
      </c>
      <c r="Q40" s="71">
        <v>12243301240</v>
      </c>
    </row>
    <row r="41" spans="2:17" x14ac:dyDescent="0.25">
      <c r="B41" s="65" t="s">
        <v>1691</v>
      </c>
      <c r="C41" s="87">
        <v>41366</v>
      </c>
      <c r="D41" s="71">
        <v>205986</v>
      </c>
      <c r="E41" s="71">
        <v>6856819580</v>
      </c>
      <c r="F41" s="71">
        <v>33300</v>
      </c>
      <c r="G41" s="71">
        <v>33460</v>
      </c>
      <c r="H41" s="71">
        <v>33287.79</v>
      </c>
      <c r="I41" s="71">
        <v>33100</v>
      </c>
      <c r="J41" s="72">
        <v>0.3</v>
      </c>
      <c r="K41" s="69">
        <v>100</v>
      </c>
      <c r="M41" s="87">
        <v>41366</v>
      </c>
      <c r="N41" s="71">
        <v>33300</v>
      </c>
      <c r="P41" s="87">
        <v>41366</v>
      </c>
      <c r="Q41" s="71">
        <v>6856819580</v>
      </c>
    </row>
    <row r="42" spans="2:17" x14ac:dyDescent="0.25">
      <c r="B42" s="65" t="s">
        <v>1691</v>
      </c>
      <c r="C42" s="87">
        <v>41367</v>
      </c>
      <c r="D42" s="71">
        <v>78562</v>
      </c>
      <c r="E42" s="71">
        <v>2592846320</v>
      </c>
      <c r="F42" s="71">
        <v>32900</v>
      </c>
      <c r="G42" s="71">
        <v>33280</v>
      </c>
      <c r="H42" s="71">
        <v>33003.82</v>
      </c>
      <c r="I42" s="71">
        <v>32700</v>
      </c>
      <c r="J42" s="72">
        <v>-1.2</v>
      </c>
      <c r="K42" s="69">
        <v>-400</v>
      </c>
      <c r="M42" s="87">
        <v>41367</v>
      </c>
      <c r="N42" s="71">
        <v>32900</v>
      </c>
      <c r="P42" s="87">
        <v>41367</v>
      </c>
      <c r="Q42" s="71">
        <v>2592846320</v>
      </c>
    </row>
    <row r="43" spans="2:17" x14ac:dyDescent="0.25">
      <c r="B43" s="65" t="s">
        <v>1691</v>
      </c>
      <c r="C43" s="87">
        <v>41368</v>
      </c>
      <c r="D43" s="71">
        <v>162034</v>
      </c>
      <c r="E43" s="71">
        <v>5360099780</v>
      </c>
      <c r="F43" s="71">
        <v>33300</v>
      </c>
      <c r="G43" s="71">
        <v>33500</v>
      </c>
      <c r="H43" s="71">
        <v>33080.089999999997</v>
      </c>
      <c r="I43" s="71">
        <v>33000</v>
      </c>
      <c r="J43" s="72">
        <v>1.22</v>
      </c>
      <c r="K43" s="69">
        <v>400</v>
      </c>
      <c r="M43" s="87">
        <v>41368</v>
      </c>
      <c r="N43" s="71">
        <v>33300</v>
      </c>
      <c r="P43" s="87">
        <v>41368</v>
      </c>
      <c r="Q43" s="71">
        <v>5360099780</v>
      </c>
    </row>
    <row r="44" spans="2:17" x14ac:dyDescent="0.25">
      <c r="B44" s="65" t="s">
        <v>1691</v>
      </c>
      <c r="C44" s="87">
        <v>41369</v>
      </c>
      <c r="D44" s="71">
        <v>313283</v>
      </c>
      <c r="E44" s="71">
        <v>10430062100</v>
      </c>
      <c r="F44" s="71">
        <v>33400</v>
      </c>
      <c r="G44" s="71">
        <v>33400</v>
      </c>
      <c r="H44" s="71">
        <v>33292.78</v>
      </c>
      <c r="I44" s="71">
        <v>33120</v>
      </c>
      <c r="J44" s="72">
        <v>0.3</v>
      </c>
      <c r="K44" s="69">
        <v>100</v>
      </c>
      <c r="M44" s="87">
        <v>41369</v>
      </c>
      <c r="N44" s="71">
        <v>33400</v>
      </c>
      <c r="P44" s="87">
        <v>41369</v>
      </c>
      <c r="Q44" s="71">
        <v>10430062100</v>
      </c>
    </row>
    <row r="45" spans="2:17" x14ac:dyDescent="0.25">
      <c r="B45" s="65" t="s">
        <v>1691</v>
      </c>
      <c r="C45" s="87">
        <v>41372</v>
      </c>
      <c r="D45" s="71">
        <v>122119</v>
      </c>
      <c r="E45" s="71">
        <v>4070699280</v>
      </c>
      <c r="F45" s="71">
        <v>33100</v>
      </c>
      <c r="G45" s="71">
        <v>33580</v>
      </c>
      <c r="H45" s="71">
        <v>33333.870000000003</v>
      </c>
      <c r="I45" s="71">
        <v>33100</v>
      </c>
      <c r="J45" s="72">
        <v>-0.9</v>
      </c>
      <c r="K45" s="69">
        <v>-300</v>
      </c>
      <c r="M45" s="87">
        <v>41372</v>
      </c>
      <c r="N45" s="71">
        <v>33100</v>
      </c>
      <c r="P45" s="87">
        <v>41372</v>
      </c>
      <c r="Q45" s="71">
        <v>4070699280</v>
      </c>
    </row>
    <row r="46" spans="2:17" x14ac:dyDescent="0.25">
      <c r="B46" s="65" t="s">
        <v>1691</v>
      </c>
      <c r="C46" s="87">
        <v>41373</v>
      </c>
      <c r="D46" s="71">
        <v>653828</v>
      </c>
      <c r="E46" s="71">
        <v>21573013560</v>
      </c>
      <c r="F46" s="71">
        <v>33000</v>
      </c>
      <c r="G46" s="71">
        <v>33000</v>
      </c>
      <c r="H46" s="71">
        <v>32994.94</v>
      </c>
      <c r="I46" s="71">
        <v>32800</v>
      </c>
      <c r="J46" s="72">
        <v>-0.3</v>
      </c>
      <c r="K46" s="69">
        <v>-100</v>
      </c>
      <c r="M46" s="87">
        <v>41373</v>
      </c>
      <c r="N46" s="71">
        <v>33000</v>
      </c>
      <c r="P46" s="87">
        <v>41373</v>
      </c>
      <c r="Q46" s="71">
        <v>21573013560</v>
      </c>
    </row>
    <row r="47" spans="2:17" x14ac:dyDescent="0.25">
      <c r="B47" s="65" t="s">
        <v>1691</v>
      </c>
      <c r="C47" s="87">
        <v>41374</v>
      </c>
      <c r="D47" s="71">
        <v>223364</v>
      </c>
      <c r="E47" s="71">
        <v>7381765020</v>
      </c>
      <c r="F47" s="71">
        <v>33000</v>
      </c>
      <c r="G47" s="71">
        <v>33280</v>
      </c>
      <c r="H47" s="71">
        <v>33048.14</v>
      </c>
      <c r="I47" s="71">
        <v>33000</v>
      </c>
      <c r="J47" s="72">
        <v>0</v>
      </c>
      <c r="K47" s="69">
        <v>0</v>
      </c>
      <c r="M47" s="87">
        <v>41374</v>
      </c>
      <c r="N47" s="71">
        <v>33000</v>
      </c>
      <c r="P47" s="87">
        <v>41374</v>
      </c>
      <c r="Q47" s="71">
        <v>7381765020</v>
      </c>
    </row>
    <row r="48" spans="2:17" x14ac:dyDescent="0.25">
      <c r="B48" s="65" t="s">
        <v>1691</v>
      </c>
      <c r="C48" s="87">
        <v>41375</v>
      </c>
      <c r="D48" s="71">
        <v>64860</v>
      </c>
      <c r="E48" s="71">
        <v>2139470700</v>
      </c>
      <c r="F48" s="71">
        <v>32980</v>
      </c>
      <c r="G48" s="71">
        <v>33020</v>
      </c>
      <c r="H48" s="71">
        <v>32985.980000000003</v>
      </c>
      <c r="I48" s="71">
        <v>32980</v>
      </c>
      <c r="J48" s="72">
        <v>-0.06</v>
      </c>
      <c r="K48" s="69">
        <v>-20</v>
      </c>
      <c r="M48" s="87">
        <v>41375</v>
      </c>
      <c r="N48" s="71">
        <v>32980</v>
      </c>
      <c r="P48" s="87">
        <v>41375</v>
      </c>
      <c r="Q48" s="71">
        <v>2139470700</v>
      </c>
    </row>
    <row r="49" spans="2:17" x14ac:dyDescent="0.25">
      <c r="B49" s="65" t="s">
        <v>1691</v>
      </c>
      <c r="C49" s="87">
        <v>41376</v>
      </c>
      <c r="D49" s="71">
        <v>97891</v>
      </c>
      <c r="E49" s="71">
        <v>3175448980</v>
      </c>
      <c r="F49" s="71">
        <v>32220</v>
      </c>
      <c r="G49" s="71">
        <v>33000</v>
      </c>
      <c r="H49" s="71">
        <v>32438.62</v>
      </c>
      <c r="I49" s="71">
        <v>32220</v>
      </c>
      <c r="J49" s="72">
        <v>-2.2999999999999998</v>
      </c>
      <c r="K49" s="69">
        <v>-760</v>
      </c>
      <c r="M49" s="87">
        <v>41376</v>
      </c>
      <c r="N49" s="71">
        <v>32220</v>
      </c>
      <c r="P49" s="87">
        <v>41376</v>
      </c>
      <c r="Q49" s="71">
        <v>3175448980</v>
      </c>
    </row>
    <row r="50" spans="2:17" x14ac:dyDescent="0.25">
      <c r="B50" s="65" t="s">
        <v>1691</v>
      </c>
      <c r="C50" s="87">
        <v>41379</v>
      </c>
      <c r="D50" s="71">
        <v>195652</v>
      </c>
      <c r="E50" s="71">
        <v>6251043240</v>
      </c>
      <c r="F50" s="71">
        <v>31240</v>
      </c>
      <c r="G50" s="71">
        <v>32400</v>
      </c>
      <c r="H50" s="71">
        <v>31949.8</v>
      </c>
      <c r="I50" s="71">
        <v>31240</v>
      </c>
      <c r="J50" s="72">
        <v>-3.04</v>
      </c>
      <c r="K50" s="69">
        <v>-980</v>
      </c>
      <c r="M50" s="87">
        <v>41379</v>
      </c>
      <c r="N50" s="71">
        <v>31240</v>
      </c>
      <c r="P50" s="87">
        <v>41379</v>
      </c>
      <c r="Q50" s="71">
        <v>6251043240</v>
      </c>
    </row>
    <row r="51" spans="2:17" x14ac:dyDescent="0.25">
      <c r="B51" s="65" t="s">
        <v>1691</v>
      </c>
      <c r="C51" s="87">
        <v>41380</v>
      </c>
      <c r="D51" s="71">
        <v>309565</v>
      </c>
      <c r="E51" s="71">
        <v>9837761920</v>
      </c>
      <c r="F51" s="71">
        <v>32260</v>
      </c>
      <c r="G51" s="71">
        <v>32260</v>
      </c>
      <c r="H51" s="71">
        <v>31779.31</v>
      </c>
      <c r="I51" s="71">
        <v>31400</v>
      </c>
      <c r="J51" s="72">
        <v>3.27</v>
      </c>
      <c r="K51" s="69">
        <v>1020</v>
      </c>
      <c r="M51" s="87">
        <v>41380</v>
      </c>
      <c r="N51" s="71">
        <v>32260</v>
      </c>
      <c r="P51" s="87">
        <v>41380</v>
      </c>
      <c r="Q51" s="71">
        <v>9837761920</v>
      </c>
    </row>
    <row r="52" spans="2:17" x14ac:dyDescent="0.25">
      <c r="B52" s="65" t="s">
        <v>1691</v>
      </c>
      <c r="C52" s="87">
        <v>41381</v>
      </c>
      <c r="D52" s="71">
        <v>294464</v>
      </c>
      <c r="E52" s="71">
        <v>9417157500</v>
      </c>
      <c r="F52" s="71">
        <v>31700</v>
      </c>
      <c r="G52" s="71">
        <v>32260</v>
      </c>
      <c r="H52" s="71">
        <v>31980.68</v>
      </c>
      <c r="I52" s="71">
        <v>31600</v>
      </c>
      <c r="J52" s="72">
        <v>-1.74</v>
      </c>
      <c r="K52" s="69">
        <v>-560</v>
      </c>
      <c r="M52" s="87">
        <v>41381</v>
      </c>
      <c r="N52" s="71">
        <v>31700</v>
      </c>
      <c r="P52" s="87">
        <v>41381</v>
      </c>
      <c r="Q52" s="71">
        <v>9417157500</v>
      </c>
    </row>
    <row r="53" spans="2:17" x14ac:dyDescent="0.25">
      <c r="B53" s="65" t="s">
        <v>1691</v>
      </c>
      <c r="C53" s="87">
        <v>41382</v>
      </c>
      <c r="D53" s="71">
        <v>223410</v>
      </c>
      <c r="E53" s="71">
        <v>7067842640</v>
      </c>
      <c r="F53" s="71">
        <v>31600</v>
      </c>
      <c r="G53" s="71">
        <v>31700</v>
      </c>
      <c r="H53" s="71">
        <v>31636.2</v>
      </c>
      <c r="I53" s="71">
        <v>31500</v>
      </c>
      <c r="J53" s="72">
        <v>-0.32</v>
      </c>
      <c r="K53" s="69">
        <v>-100</v>
      </c>
      <c r="M53" s="87">
        <v>41382</v>
      </c>
      <c r="N53" s="71">
        <v>31600</v>
      </c>
      <c r="P53" s="87">
        <v>41382</v>
      </c>
      <c r="Q53" s="71">
        <v>7067842640</v>
      </c>
    </row>
    <row r="54" spans="2:17" x14ac:dyDescent="0.25">
      <c r="B54" s="65" t="s">
        <v>1691</v>
      </c>
      <c r="C54" s="87">
        <v>41383</v>
      </c>
      <c r="D54" s="71">
        <v>27532</v>
      </c>
      <c r="E54" s="71">
        <v>860323780</v>
      </c>
      <c r="F54" s="71">
        <v>31240</v>
      </c>
      <c r="G54" s="71">
        <v>31580</v>
      </c>
      <c r="H54" s="71">
        <v>31248.14</v>
      </c>
      <c r="I54" s="71">
        <v>31120</v>
      </c>
      <c r="J54" s="72">
        <v>-1.1399999999999999</v>
      </c>
      <c r="K54" s="69">
        <v>-360</v>
      </c>
      <c r="M54" s="87">
        <v>41383</v>
      </c>
      <c r="N54" s="71">
        <v>31240</v>
      </c>
      <c r="P54" s="87">
        <v>41383</v>
      </c>
      <c r="Q54" s="71">
        <v>860323780</v>
      </c>
    </row>
    <row r="55" spans="2:17" x14ac:dyDescent="0.25">
      <c r="B55" s="65" t="s">
        <v>1691</v>
      </c>
      <c r="C55" s="87">
        <v>41386</v>
      </c>
      <c r="D55" s="71">
        <v>159894</v>
      </c>
      <c r="E55" s="71">
        <v>5014844180</v>
      </c>
      <c r="F55" s="71">
        <v>31500</v>
      </c>
      <c r="G55" s="71">
        <v>31600</v>
      </c>
      <c r="H55" s="71">
        <v>31363.55</v>
      </c>
      <c r="I55" s="71">
        <v>31200</v>
      </c>
      <c r="J55" s="72">
        <v>0.83</v>
      </c>
      <c r="K55" s="69">
        <v>260</v>
      </c>
      <c r="M55" s="87">
        <v>41386</v>
      </c>
      <c r="N55" s="71">
        <v>31500</v>
      </c>
      <c r="P55" s="87">
        <v>41386</v>
      </c>
      <c r="Q55" s="71">
        <v>5014844180</v>
      </c>
    </row>
    <row r="56" spans="2:17" x14ac:dyDescent="0.25">
      <c r="B56" s="65" t="s">
        <v>1691</v>
      </c>
      <c r="C56" s="87">
        <v>41387</v>
      </c>
      <c r="D56" s="71">
        <v>169407</v>
      </c>
      <c r="E56" s="71">
        <v>5375371900</v>
      </c>
      <c r="F56" s="71">
        <v>31700</v>
      </c>
      <c r="G56" s="71">
        <v>32000</v>
      </c>
      <c r="H56" s="71">
        <v>31730.52</v>
      </c>
      <c r="I56" s="71">
        <v>31500</v>
      </c>
      <c r="J56" s="72">
        <v>0.63</v>
      </c>
      <c r="K56" s="69">
        <v>200</v>
      </c>
      <c r="M56" s="87">
        <v>41387</v>
      </c>
      <c r="N56" s="71">
        <v>31700</v>
      </c>
      <c r="P56" s="87">
        <v>41387</v>
      </c>
      <c r="Q56" s="71">
        <v>5375371900</v>
      </c>
    </row>
    <row r="57" spans="2:17" x14ac:dyDescent="0.25">
      <c r="B57" s="65" t="s">
        <v>1691</v>
      </c>
      <c r="C57" s="87">
        <v>41388</v>
      </c>
      <c r="D57" s="71">
        <v>270032</v>
      </c>
      <c r="E57" s="71">
        <v>8636899460</v>
      </c>
      <c r="F57" s="71">
        <v>32020</v>
      </c>
      <c r="G57" s="71">
        <v>32180</v>
      </c>
      <c r="H57" s="71">
        <v>31984.73</v>
      </c>
      <c r="I57" s="71">
        <v>31700</v>
      </c>
      <c r="J57" s="72">
        <v>1.01</v>
      </c>
      <c r="K57" s="69">
        <v>320</v>
      </c>
      <c r="M57" s="87">
        <v>41388</v>
      </c>
      <c r="N57" s="71">
        <v>32020</v>
      </c>
      <c r="P57" s="87">
        <v>41388</v>
      </c>
      <c r="Q57" s="71">
        <v>8636899460</v>
      </c>
    </row>
    <row r="58" spans="2:17" x14ac:dyDescent="0.25">
      <c r="B58" s="65" t="s">
        <v>1691</v>
      </c>
      <c r="C58" s="87">
        <v>41389</v>
      </c>
      <c r="D58" s="71">
        <v>328864</v>
      </c>
      <c r="E58" s="71">
        <v>10461114460</v>
      </c>
      <c r="F58" s="71">
        <v>31700</v>
      </c>
      <c r="G58" s="71">
        <v>32200</v>
      </c>
      <c r="H58" s="71">
        <v>31809.85</v>
      </c>
      <c r="I58" s="71">
        <v>31620</v>
      </c>
      <c r="J58" s="72">
        <v>-1</v>
      </c>
      <c r="K58" s="69">
        <v>-320</v>
      </c>
      <c r="M58" s="87">
        <v>41389</v>
      </c>
      <c r="N58" s="71">
        <v>31700</v>
      </c>
      <c r="P58" s="87">
        <v>41389</v>
      </c>
      <c r="Q58" s="71">
        <v>10461114460</v>
      </c>
    </row>
    <row r="59" spans="2:17" x14ac:dyDescent="0.25">
      <c r="B59" s="65" t="s">
        <v>1691</v>
      </c>
      <c r="C59" s="87">
        <v>41390</v>
      </c>
      <c r="D59" s="71">
        <v>151208</v>
      </c>
      <c r="E59" s="71">
        <v>4732847260</v>
      </c>
      <c r="F59" s="71">
        <v>30660</v>
      </c>
      <c r="G59" s="71">
        <v>31700</v>
      </c>
      <c r="H59" s="71">
        <v>31300.240000000002</v>
      </c>
      <c r="I59" s="71">
        <v>30520</v>
      </c>
      <c r="J59" s="72">
        <v>-3.28</v>
      </c>
      <c r="K59" s="69">
        <v>-1040</v>
      </c>
      <c r="M59" s="87">
        <v>41390</v>
      </c>
      <c r="N59" s="71">
        <v>30660</v>
      </c>
      <c r="P59" s="87">
        <v>41390</v>
      </c>
      <c r="Q59" s="71">
        <v>4732847260</v>
      </c>
    </row>
    <row r="60" spans="2:17" x14ac:dyDescent="0.25">
      <c r="B60" s="65" t="s">
        <v>1691</v>
      </c>
      <c r="C60" s="87">
        <v>41393</v>
      </c>
      <c r="D60" s="71">
        <v>111106</v>
      </c>
      <c r="E60" s="71">
        <v>3389765780</v>
      </c>
      <c r="F60" s="71">
        <v>30500</v>
      </c>
      <c r="G60" s="71">
        <v>30700</v>
      </c>
      <c r="H60" s="71">
        <v>30509.3</v>
      </c>
      <c r="I60" s="71">
        <v>30300</v>
      </c>
      <c r="J60" s="72">
        <v>-0.52</v>
      </c>
      <c r="K60" s="69">
        <v>-160</v>
      </c>
      <c r="M60" s="87">
        <v>41393</v>
      </c>
      <c r="N60" s="71">
        <v>30500</v>
      </c>
      <c r="P60" s="87">
        <v>41393</v>
      </c>
      <c r="Q60" s="71">
        <v>3389765780</v>
      </c>
    </row>
    <row r="61" spans="2:17" x14ac:dyDescent="0.25">
      <c r="B61" s="65" t="s">
        <v>1691</v>
      </c>
      <c r="C61" s="87">
        <v>41394</v>
      </c>
      <c r="D61" s="71">
        <v>404034</v>
      </c>
      <c r="E61" s="71">
        <v>12018615020</v>
      </c>
      <c r="F61" s="71">
        <v>29920</v>
      </c>
      <c r="G61" s="71">
        <v>30300</v>
      </c>
      <c r="H61" s="71">
        <v>29746.54</v>
      </c>
      <c r="I61" s="71">
        <v>29300</v>
      </c>
      <c r="J61" s="72">
        <v>-1.9</v>
      </c>
      <c r="K61" s="69">
        <v>-580</v>
      </c>
      <c r="M61" s="87">
        <v>41394</v>
      </c>
      <c r="N61" s="71">
        <v>29920</v>
      </c>
      <c r="P61" s="87">
        <v>41394</v>
      </c>
      <c r="Q61" s="71">
        <v>12018615020</v>
      </c>
    </row>
    <row r="62" spans="2:17" x14ac:dyDescent="0.25">
      <c r="B62" s="65" t="s">
        <v>1691</v>
      </c>
      <c r="C62" s="87">
        <v>41396</v>
      </c>
      <c r="D62" s="71">
        <v>894089</v>
      </c>
      <c r="E62" s="71">
        <v>26918997880</v>
      </c>
      <c r="F62" s="71">
        <v>30300</v>
      </c>
      <c r="G62" s="71">
        <v>30400</v>
      </c>
      <c r="H62" s="71">
        <v>30107.74</v>
      </c>
      <c r="I62" s="71">
        <v>29920</v>
      </c>
      <c r="J62" s="72">
        <v>1.27</v>
      </c>
      <c r="K62" s="69">
        <v>380</v>
      </c>
      <c r="M62" s="87">
        <v>41396</v>
      </c>
      <c r="N62" s="71">
        <v>30300</v>
      </c>
      <c r="P62" s="87">
        <v>41396</v>
      </c>
      <c r="Q62" s="71">
        <v>26918997880</v>
      </c>
    </row>
    <row r="63" spans="2:17" x14ac:dyDescent="0.25">
      <c r="B63" s="65" t="s">
        <v>1691</v>
      </c>
      <c r="C63" s="87">
        <v>41397</v>
      </c>
      <c r="D63" s="71">
        <v>358335</v>
      </c>
      <c r="E63" s="71">
        <v>10936107020</v>
      </c>
      <c r="F63" s="71">
        <v>30580</v>
      </c>
      <c r="G63" s="71">
        <v>30700</v>
      </c>
      <c r="H63" s="71">
        <v>30519.23</v>
      </c>
      <c r="I63" s="71">
        <v>30440</v>
      </c>
      <c r="J63" s="72">
        <v>0.92</v>
      </c>
      <c r="K63" s="69">
        <v>280</v>
      </c>
      <c r="M63" s="87">
        <v>41397</v>
      </c>
      <c r="N63" s="71">
        <v>30580</v>
      </c>
      <c r="P63" s="87">
        <v>41397</v>
      </c>
      <c r="Q63" s="71">
        <v>10936107020</v>
      </c>
    </row>
    <row r="64" spans="2:17" x14ac:dyDescent="0.25">
      <c r="B64" s="65" t="s">
        <v>1691</v>
      </c>
      <c r="C64" s="87">
        <v>41400</v>
      </c>
      <c r="D64" s="71">
        <v>121625</v>
      </c>
      <c r="E64" s="71">
        <v>3725708560</v>
      </c>
      <c r="F64" s="71">
        <v>30500</v>
      </c>
      <c r="G64" s="71">
        <v>30900</v>
      </c>
      <c r="H64" s="71">
        <v>30632.75</v>
      </c>
      <c r="I64" s="71">
        <v>30480</v>
      </c>
      <c r="J64" s="72">
        <v>-0.26</v>
      </c>
      <c r="K64" s="69">
        <v>-80</v>
      </c>
      <c r="M64" s="87">
        <v>41400</v>
      </c>
      <c r="N64" s="71">
        <v>30500</v>
      </c>
      <c r="P64" s="87">
        <v>41400</v>
      </c>
      <c r="Q64" s="71">
        <v>3725708560</v>
      </c>
    </row>
    <row r="65" spans="2:17" x14ac:dyDescent="0.25">
      <c r="B65" s="65" t="s">
        <v>1691</v>
      </c>
      <c r="C65" s="87">
        <v>41401</v>
      </c>
      <c r="D65" s="71">
        <v>220619</v>
      </c>
      <c r="E65" s="71">
        <v>6730040200</v>
      </c>
      <c r="F65" s="71">
        <v>30180</v>
      </c>
      <c r="G65" s="71">
        <v>30700</v>
      </c>
      <c r="H65" s="71">
        <v>30505.26</v>
      </c>
      <c r="I65" s="71">
        <v>30180</v>
      </c>
      <c r="J65" s="72">
        <v>-1.05</v>
      </c>
      <c r="K65" s="69">
        <v>-320</v>
      </c>
      <c r="M65" s="87">
        <v>41401</v>
      </c>
      <c r="N65" s="71">
        <v>30180</v>
      </c>
      <c r="P65" s="87">
        <v>41401</v>
      </c>
      <c r="Q65" s="71">
        <v>6730040200</v>
      </c>
    </row>
    <row r="66" spans="2:17" x14ac:dyDescent="0.25">
      <c r="B66" s="65" t="s">
        <v>1691</v>
      </c>
      <c r="C66" s="87">
        <v>41402</v>
      </c>
      <c r="D66" s="71">
        <v>990424</v>
      </c>
      <c r="E66" s="71">
        <v>29801112060</v>
      </c>
      <c r="F66" s="71">
        <v>29500</v>
      </c>
      <c r="G66" s="71">
        <v>30600</v>
      </c>
      <c r="H66" s="71">
        <v>30089.25</v>
      </c>
      <c r="I66" s="71">
        <v>29060</v>
      </c>
      <c r="J66" s="72">
        <v>-2.25</v>
      </c>
      <c r="K66" s="69">
        <v>-680</v>
      </c>
      <c r="M66" s="87">
        <v>41402</v>
      </c>
      <c r="N66" s="71">
        <v>29500</v>
      </c>
      <c r="P66" s="87">
        <v>41402</v>
      </c>
      <c r="Q66" s="71">
        <v>29801112060</v>
      </c>
    </row>
    <row r="67" spans="2:17" x14ac:dyDescent="0.25">
      <c r="B67" s="65" t="s">
        <v>1691</v>
      </c>
      <c r="C67" s="87">
        <v>41403</v>
      </c>
      <c r="D67" s="71">
        <v>479326</v>
      </c>
      <c r="E67" s="71">
        <v>13923624980</v>
      </c>
      <c r="F67" s="71">
        <v>28500</v>
      </c>
      <c r="G67" s="71">
        <v>29780</v>
      </c>
      <c r="H67" s="71">
        <v>29048.34</v>
      </c>
      <c r="I67" s="71">
        <v>28500</v>
      </c>
      <c r="J67" s="72">
        <v>-3.39</v>
      </c>
      <c r="K67" s="69">
        <v>-1000</v>
      </c>
      <c r="M67" s="87">
        <v>41403</v>
      </c>
      <c r="N67" s="71">
        <v>28500</v>
      </c>
      <c r="P67" s="87">
        <v>41403</v>
      </c>
      <c r="Q67" s="71">
        <v>13923624980</v>
      </c>
    </row>
    <row r="68" spans="2:17" x14ac:dyDescent="0.25">
      <c r="B68" s="65" t="s">
        <v>1691</v>
      </c>
      <c r="C68" s="87">
        <v>41404</v>
      </c>
      <c r="D68" s="71">
        <v>2131394</v>
      </c>
      <c r="E68" s="71">
        <v>59690120840</v>
      </c>
      <c r="F68" s="71">
        <v>28200</v>
      </c>
      <c r="G68" s="71">
        <v>28200</v>
      </c>
      <c r="H68" s="71">
        <v>28005.200000000001</v>
      </c>
      <c r="I68" s="71">
        <v>27800</v>
      </c>
      <c r="J68" s="72">
        <v>-1.05</v>
      </c>
      <c r="K68" s="69">
        <v>-300</v>
      </c>
      <c r="M68" s="87">
        <v>41404</v>
      </c>
      <c r="N68" s="71">
        <v>28200</v>
      </c>
      <c r="P68" s="87">
        <v>41404</v>
      </c>
      <c r="Q68" s="71">
        <v>59690120840</v>
      </c>
    </row>
    <row r="69" spans="2:17" x14ac:dyDescent="0.25">
      <c r="B69" s="65" t="s">
        <v>1691</v>
      </c>
      <c r="C69" s="87">
        <v>41408</v>
      </c>
      <c r="D69" s="71">
        <v>336274</v>
      </c>
      <c r="E69" s="71">
        <v>9658288840</v>
      </c>
      <c r="F69" s="71">
        <v>28800</v>
      </c>
      <c r="G69" s="71">
        <v>28900</v>
      </c>
      <c r="H69" s="71">
        <v>28721.49</v>
      </c>
      <c r="I69" s="71">
        <v>28200</v>
      </c>
      <c r="J69" s="72">
        <v>2.13</v>
      </c>
      <c r="K69" s="69">
        <v>600</v>
      </c>
      <c r="M69" s="87">
        <v>41408</v>
      </c>
      <c r="N69" s="71">
        <v>28800</v>
      </c>
      <c r="P69" s="87">
        <v>41408</v>
      </c>
      <c r="Q69" s="71">
        <v>9658288840</v>
      </c>
    </row>
    <row r="70" spans="2:17" x14ac:dyDescent="0.25">
      <c r="B70" s="65" t="s">
        <v>1691</v>
      </c>
      <c r="C70" s="87">
        <v>41409</v>
      </c>
      <c r="D70" s="71">
        <v>656718</v>
      </c>
      <c r="E70" s="71">
        <v>19495037520</v>
      </c>
      <c r="F70" s="71">
        <v>30000</v>
      </c>
      <c r="G70" s="71">
        <v>30060</v>
      </c>
      <c r="H70" s="71">
        <v>29685.55</v>
      </c>
      <c r="I70" s="71">
        <v>28800</v>
      </c>
      <c r="J70" s="72">
        <v>4.17</v>
      </c>
      <c r="K70" s="69">
        <v>1200</v>
      </c>
      <c r="M70" s="87">
        <v>41409</v>
      </c>
      <c r="N70" s="71">
        <v>30000</v>
      </c>
      <c r="P70" s="87">
        <v>41409</v>
      </c>
      <c r="Q70" s="71">
        <v>19495037520</v>
      </c>
    </row>
    <row r="71" spans="2:17" x14ac:dyDescent="0.25">
      <c r="B71" s="65" t="s">
        <v>1691</v>
      </c>
      <c r="C71" s="87">
        <v>41410</v>
      </c>
      <c r="D71" s="71">
        <v>704965</v>
      </c>
      <c r="E71" s="71">
        <v>21595937620</v>
      </c>
      <c r="F71" s="71">
        <v>30780</v>
      </c>
      <c r="G71" s="71">
        <v>30820</v>
      </c>
      <c r="H71" s="71">
        <v>30634.06</v>
      </c>
      <c r="I71" s="71">
        <v>30000</v>
      </c>
      <c r="J71" s="72">
        <v>2.6</v>
      </c>
      <c r="K71" s="69">
        <v>780</v>
      </c>
      <c r="M71" s="87">
        <v>41410</v>
      </c>
      <c r="N71" s="71">
        <v>30780</v>
      </c>
      <c r="P71" s="87">
        <v>41410</v>
      </c>
      <c r="Q71" s="71">
        <v>21595937620</v>
      </c>
    </row>
    <row r="72" spans="2:17" x14ac:dyDescent="0.25">
      <c r="B72" s="65" t="s">
        <v>1691</v>
      </c>
      <c r="C72" s="87">
        <v>41411</v>
      </c>
      <c r="D72" s="71">
        <v>538721</v>
      </c>
      <c r="E72" s="71">
        <v>16728100500</v>
      </c>
      <c r="F72" s="71">
        <v>31260</v>
      </c>
      <c r="G72" s="71">
        <v>31300</v>
      </c>
      <c r="H72" s="71">
        <v>31051.51</v>
      </c>
      <c r="I72" s="71">
        <v>30780</v>
      </c>
      <c r="J72" s="72">
        <v>1.56</v>
      </c>
      <c r="K72" s="69">
        <v>480</v>
      </c>
      <c r="M72" s="87">
        <v>41411</v>
      </c>
      <c r="N72" s="71">
        <v>31260</v>
      </c>
      <c r="P72" s="87">
        <v>41411</v>
      </c>
      <c r="Q72" s="71">
        <v>16728100500</v>
      </c>
    </row>
    <row r="73" spans="2:17" x14ac:dyDescent="0.25">
      <c r="B73" s="65" t="s">
        <v>1691</v>
      </c>
      <c r="C73" s="87">
        <v>41414</v>
      </c>
      <c r="D73" s="71">
        <v>381623</v>
      </c>
      <c r="E73" s="71">
        <v>12091776380</v>
      </c>
      <c r="F73" s="71">
        <v>31920</v>
      </c>
      <c r="G73" s="71">
        <v>31920</v>
      </c>
      <c r="H73" s="71">
        <v>31685.14</v>
      </c>
      <c r="I73" s="71">
        <v>31020</v>
      </c>
      <c r="J73" s="72">
        <v>2.11</v>
      </c>
      <c r="K73" s="69">
        <v>660</v>
      </c>
      <c r="M73" s="87">
        <v>41414</v>
      </c>
      <c r="N73" s="71">
        <v>31920</v>
      </c>
      <c r="P73" s="87">
        <v>41414</v>
      </c>
      <c r="Q73" s="71">
        <v>12091776380</v>
      </c>
    </row>
    <row r="74" spans="2:17" x14ac:dyDescent="0.25">
      <c r="B74" s="65" t="s">
        <v>1691</v>
      </c>
      <c r="C74" s="87">
        <v>41415</v>
      </c>
      <c r="D74" s="71">
        <v>136200</v>
      </c>
      <c r="E74" s="71">
        <v>4388725260</v>
      </c>
      <c r="F74" s="71">
        <v>32620</v>
      </c>
      <c r="G74" s="71">
        <v>32620</v>
      </c>
      <c r="H74" s="71">
        <v>32222.65</v>
      </c>
      <c r="I74" s="71">
        <v>32000</v>
      </c>
      <c r="J74" s="72">
        <v>2.19</v>
      </c>
      <c r="K74" s="69">
        <v>700</v>
      </c>
      <c r="M74" s="87">
        <v>41415</v>
      </c>
      <c r="N74" s="71">
        <v>32620</v>
      </c>
      <c r="P74" s="87">
        <v>41415</v>
      </c>
      <c r="Q74" s="71">
        <v>4388725260</v>
      </c>
    </row>
    <row r="75" spans="2:17" x14ac:dyDescent="0.25">
      <c r="B75" s="65" t="s">
        <v>1691</v>
      </c>
      <c r="C75" s="87">
        <v>41416</v>
      </c>
      <c r="D75" s="71">
        <v>478469</v>
      </c>
      <c r="E75" s="71">
        <v>15794472460</v>
      </c>
      <c r="F75" s="71">
        <v>33100</v>
      </c>
      <c r="G75" s="71">
        <v>33300</v>
      </c>
      <c r="H75" s="71">
        <v>33010.44</v>
      </c>
      <c r="I75" s="71">
        <v>31700</v>
      </c>
      <c r="J75" s="72">
        <v>1.47</v>
      </c>
      <c r="K75" s="69">
        <v>480</v>
      </c>
      <c r="M75" s="87">
        <v>41416</v>
      </c>
      <c r="N75" s="71">
        <v>33100</v>
      </c>
      <c r="P75" s="87">
        <v>41416</v>
      </c>
      <c r="Q75" s="71">
        <v>15794472460</v>
      </c>
    </row>
    <row r="76" spans="2:17" x14ac:dyDescent="0.25">
      <c r="B76" s="65" t="s">
        <v>1691</v>
      </c>
      <c r="C76" s="87">
        <v>41417</v>
      </c>
      <c r="D76" s="71">
        <v>295814</v>
      </c>
      <c r="E76" s="71">
        <v>9729119020</v>
      </c>
      <c r="F76" s="71">
        <v>32840</v>
      </c>
      <c r="G76" s="71">
        <v>33000</v>
      </c>
      <c r="H76" s="71">
        <v>32889.31</v>
      </c>
      <c r="I76" s="71">
        <v>32520</v>
      </c>
      <c r="J76" s="72">
        <v>-0.79</v>
      </c>
      <c r="K76" s="69">
        <v>-260</v>
      </c>
      <c r="M76" s="87">
        <v>41417</v>
      </c>
      <c r="N76" s="71">
        <v>32840</v>
      </c>
      <c r="P76" s="87">
        <v>41417</v>
      </c>
      <c r="Q76" s="71">
        <v>9729119020</v>
      </c>
    </row>
    <row r="77" spans="2:17" x14ac:dyDescent="0.25">
      <c r="B77" s="65" t="s">
        <v>1691</v>
      </c>
      <c r="C77" s="87">
        <v>41418</v>
      </c>
      <c r="D77" s="71">
        <v>156582</v>
      </c>
      <c r="E77" s="71">
        <v>5144726000</v>
      </c>
      <c r="F77" s="71">
        <v>33000</v>
      </c>
      <c r="G77" s="71">
        <v>33000</v>
      </c>
      <c r="H77" s="71">
        <v>32856.43</v>
      </c>
      <c r="I77" s="71">
        <v>32720</v>
      </c>
      <c r="J77" s="72">
        <v>0.49</v>
      </c>
      <c r="K77" s="69">
        <v>160</v>
      </c>
      <c r="M77" s="87">
        <v>41418</v>
      </c>
      <c r="N77" s="71">
        <v>33000</v>
      </c>
      <c r="P77" s="87">
        <v>41418</v>
      </c>
      <c r="Q77" s="71">
        <v>5144726000</v>
      </c>
    </row>
    <row r="78" spans="2:17" x14ac:dyDescent="0.25">
      <c r="B78" s="65" t="s">
        <v>1691</v>
      </c>
      <c r="C78" s="87">
        <v>41421</v>
      </c>
      <c r="D78" s="71">
        <v>55622</v>
      </c>
      <c r="E78" s="71">
        <v>1832296520</v>
      </c>
      <c r="F78" s="71">
        <v>32720</v>
      </c>
      <c r="G78" s="71">
        <v>33000</v>
      </c>
      <c r="H78" s="71">
        <v>32941.94</v>
      </c>
      <c r="I78" s="71">
        <v>32720</v>
      </c>
      <c r="J78" s="72">
        <v>-0.85</v>
      </c>
      <c r="K78" s="69">
        <v>-280</v>
      </c>
      <c r="M78" s="87">
        <v>41421</v>
      </c>
      <c r="N78" s="71">
        <v>32720</v>
      </c>
      <c r="P78" s="87">
        <v>41421</v>
      </c>
      <c r="Q78" s="71">
        <v>1832296520</v>
      </c>
    </row>
    <row r="79" spans="2:17" x14ac:dyDescent="0.25">
      <c r="B79" s="65" t="s">
        <v>1691</v>
      </c>
      <c r="C79" s="87">
        <v>41422</v>
      </c>
      <c r="D79" s="71">
        <v>193419</v>
      </c>
      <c r="E79" s="71">
        <v>6365855880</v>
      </c>
      <c r="F79" s="71">
        <v>33000</v>
      </c>
      <c r="G79" s="71">
        <v>33180</v>
      </c>
      <c r="H79" s="71">
        <v>32912.26</v>
      </c>
      <c r="I79" s="71">
        <v>32260</v>
      </c>
      <c r="J79" s="72">
        <v>0.86</v>
      </c>
      <c r="K79" s="69">
        <v>280</v>
      </c>
      <c r="M79" s="87">
        <v>41422</v>
      </c>
      <c r="N79" s="71">
        <v>33000</v>
      </c>
      <c r="P79" s="87">
        <v>41422</v>
      </c>
      <c r="Q79" s="71">
        <v>6365855880</v>
      </c>
    </row>
    <row r="80" spans="2:17" x14ac:dyDescent="0.25">
      <c r="B80" s="65" t="s">
        <v>1691</v>
      </c>
      <c r="C80" s="87">
        <v>41423</v>
      </c>
      <c r="D80" s="71">
        <v>754205</v>
      </c>
      <c r="E80" s="71">
        <v>24964955020</v>
      </c>
      <c r="F80" s="71">
        <v>33140</v>
      </c>
      <c r="G80" s="71">
        <v>33780</v>
      </c>
      <c r="H80" s="71">
        <v>33101.019999999997</v>
      </c>
      <c r="I80" s="71">
        <v>32820</v>
      </c>
      <c r="J80" s="72">
        <v>0.42</v>
      </c>
      <c r="K80" s="69">
        <v>140</v>
      </c>
      <c r="M80" s="87">
        <v>41423</v>
      </c>
      <c r="N80" s="71">
        <v>33140</v>
      </c>
      <c r="P80" s="87">
        <v>41423</v>
      </c>
      <c r="Q80" s="71">
        <v>24964955020</v>
      </c>
    </row>
    <row r="81" spans="2:17" x14ac:dyDescent="0.25">
      <c r="B81" s="65" t="s">
        <v>1691</v>
      </c>
      <c r="C81" s="87">
        <v>41424</v>
      </c>
      <c r="D81" s="71">
        <v>1404628</v>
      </c>
      <c r="E81" s="71">
        <v>45236909220</v>
      </c>
      <c r="F81" s="71">
        <v>32240</v>
      </c>
      <c r="G81" s="71">
        <v>33200</v>
      </c>
      <c r="H81" s="71">
        <v>32205.62</v>
      </c>
      <c r="I81" s="71">
        <v>32100</v>
      </c>
      <c r="J81" s="72">
        <v>-2.72</v>
      </c>
      <c r="K81" s="69">
        <v>-900</v>
      </c>
      <c r="M81" s="87">
        <v>41424</v>
      </c>
      <c r="N81" s="71">
        <v>32240</v>
      </c>
      <c r="P81" s="87">
        <v>41424</v>
      </c>
      <c r="Q81" s="71">
        <v>45236909220</v>
      </c>
    </row>
    <row r="82" spans="2:17" x14ac:dyDescent="0.25">
      <c r="B82" s="65" t="s">
        <v>1691</v>
      </c>
      <c r="C82" s="87">
        <v>41425</v>
      </c>
      <c r="D82" s="71">
        <v>277362</v>
      </c>
      <c r="E82" s="71">
        <v>8701039020</v>
      </c>
      <c r="F82" s="71">
        <v>30960</v>
      </c>
      <c r="G82" s="71">
        <v>32640</v>
      </c>
      <c r="H82" s="71">
        <v>31370.7</v>
      </c>
      <c r="I82" s="71">
        <v>30960</v>
      </c>
      <c r="J82" s="72">
        <v>-3.97</v>
      </c>
      <c r="K82" s="69">
        <v>-1280</v>
      </c>
      <c r="M82" s="87">
        <v>41425</v>
      </c>
      <c r="N82" s="71">
        <v>30960</v>
      </c>
      <c r="P82" s="87">
        <v>41425</v>
      </c>
      <c r="Q82" s="71">
        <v>8701039020</v>
      </c>
    </row>
    <row r="83" spans="2:17" x14ac:dyDescent="0.25">
      <c r="B83" s="65" t="s">
        <v>1691</v>
      </c>
      <c r="C83" s="87">
        <v>41429</v>
      </c>
      <c r="D83" s="71">
        <v>445190</v>
      </c>
      <c r="E83" s="71">
        <v>13958282640</v>
      </c>
      <c r="F83" s="71">
        <v>31280</v>
      </c>
      <c r="G83" s="71">
        <v>31600</v>
      </c>
      <c r="H83" s="71">
        <v>31353.54</v>
      </c>
      <c r="I83" s="71">
        <v>30960</v>
      </c>
      <c r="J83" s="72">
        <v>1.03</v>
      </c>
      <c r="K83" s="69">
        <v>320</v>
      </c>
      <c r="M83" s="87">
        <v>41429</v>
      </c>
      <c r="N83" s="71">
        <v>31280</v>
      </c>
      <c r="P83" s="87">
        <v>41429</v>
      </c>
      <c r="Q83" s="71">
        <v>13958282640</v>
      </c>
    </row>
    <row r="84" spans="2:17" x14ac:dyDescent="0.25">
      <c r="B84" s="65" t="s">
        <v>1691</v>
      </c>
      <c r="C84" s="87">
        <v>41430</v>
      </c>
      <c r="D84" s="71">
        <v>96334</v>
      </c>
      <c r="E84" s="71">
        <v>3022752320</v>
      </c>
      <c r="F84" s="71">
        <v>31380</v>
      </c>
      <c r="G84" s="71">
        <v>31460</v>
      </c>
      <c r="H84" s="71">
        <v>31377.83</v>
      </c>
      <c r="I84" s="71">
        <v>31300</v>
      </c>
      <c r="J84" s="72">
        <v>0.32</v>
      </c>
      <c r="K84" s="69">
        <v>100</v>
      </c>
      <c r="M84" s="87">
        <v>41430</v>
      </c>
      <c r="N84" s="71">
        <v>31380</v>
      </c>
      <c r="P84" s="87">
        <v>41430</v>
      </c>
      <c r="Q84" s="71">
        <v>3022752320</v>
      </c>
    </row>
    <row r="85" spans="2:17" x14ac:dyDescent="0.25">
      <c r="B85" s="65" t="s">
        <v>1691</v>
      </c>
      <c r="C85" s="87">
        <v>41431</v>
      </c>
      <c r="D85" s="71">
        <v>142336</v>
      </c>
      <c r="E85" s="71">
        <v>4479236520</v>
      </c>
      <c r="F85" s="71">
        <v>31700</v>
      </c>
      <c r="G85" s="71">
        <v>31700</v>
      </c>
      <c r="H85" s="71">
        <v>31469.46</v>
      </c>
      <c r="I85" s="71">
        <v>31100</v>
      </c>
      <c r="J85" s="72">
        <v>1.02</v>
      </c>
      <c r="K85" s="69">
        <v>320</v>
      </c>
      <c r="M85" s="87">
        <v>41431</v>
      </c>
      <c r="N85" s="71">
        <v>31700</v>
      </c>
      <c r="P85" s="87">
        <v>41431</v>
      </c>
      <c r="Q85" s="71">
        <v>4479236520</v>
      </c>
    </row>
    <row r="86" spans="2:17" x14ac:dyDescent="0.25">
      <c r="B86" s="65" t="s">
        <v>1691</v>
      </c>
      <c r="C86" s="87">
        <v>41432</v>
      </c>
      <c r="D86" s="71">
        <v>191239</v>
      </c>
      <c r="E86" s="71">
        <v>5972460660</v>
      </c>
      <c r="F86" s="71">
        <v>31020</v>
      </c>
      <c r="G86" s="71">
        <v>31600</v>
      </c>
      <c r="H86" s="71">
        <v>31230.35</v>
      </c>
      <c r="I86" s="71">
        <v>31020</v>
      </c>
      <c r="J86" s="72">
        <v>-2.15</v>
      </c>
      <c r="K86" s="69">
        <v>-680</v>
      </c>
      <c r="M86" s="87">
        <v>41432</v>
      </c>
      <c r="N86" s="71">
        <v>31020</v>
      </c>
      <c r="P86" s="87">
        <v>41432</v>
      </c>
      <c r="Q86" s="71">
        <v>5972460660</v>
      </c>
    </row>
    <row r="87" spans="2:17" x14ac:dyDescent="0.25">
      <c r="B87" s="65" t="s">
        <v>1691</v>
      </c>
      <c r="C87" s="87">
        <v>41436</v>
      </c>
      <c r="D87" s="71">
        <v>222271</v>
      </c>
      <c r="E87" s="71">
        <v>6790181200</v>
      </c>
      <c r="F87" s="71">
        <v>29800</v>
      </c>
      <c r="G87" s="71">
        <v>31060</v>
      </c>
      <c r="H87" s="71">
        <v>30549.11</v>
      </c>
      <c r="I87" s="71">
        <v>29800</v>
      </c>
      <c r="J87" s="72">
        <v>-3.93</v>
      </c>
      <c r="K87" s="69">
        <v>-1220</v>
      </c>
      <c r="M87" s="87">
        <v>41436</v>
      </c>
      <c r="N87" s="71">
        <v>29800</v>
      </c>
      <c r="P87" s="87">
        <v>41436</v>
      </c>
      <c r="Q87" s="71">
        <v>6790181200</v>
      </c>
    </row>
    <row r="88" spans="2:17" x14ac:dyDescent="0.25">
      <c r="B88" s="65" t="s">
        <v>1691</v>
      </c>
      <c r="C88" s="87">
        <v>41437</v>
      </c>
      <c r="D88" s="71">
        <v>415488</v>
      </c>
      <c r="E88" s="71">
        <v>12354062060</v>
      </c>
      <c r="F88" s="71">
        <v>29680</v>
      </c>
      <c r="G88" s="71">
        <v>30100</v>
      </c>
      <c r="H88" s="71">
        <v>29733.86</v>
      </c>
      <c r="I88" s="71">
        <v>29500</v>
      </c>
      <c r="J88" s="72">
        <v>-0.4</v>
      </c>
      <c r="K88" s="69">
        <v>-120</v>
      </c>
      <c r="M88" s="87">
        <v>41437</v>
      </c>
      <c r="N88" s="71">
        <v>29680</v>
      </c>
      <c r="P88" s="87">
        <v>41437</v>
      </c>
      <c r="Q88" s="71">
        <v>12354062060</v>
      </c>
    </row>
    <row r="89" spans="2:17" x14ac:dyDescent="0.25">
      <c r="B89" s="65" t="s">
        <v>1691</v>
      </c>
      <c r="C89" s="87">
        <v>41438</v>
      </c>
      <c r="D89" s="71">
        <v>477108</v>
      </c>
      <c r="E89" s="71">
        <v>14207283660</v>
      </c>
      <c r="F89" s="71">
        <v>30500</v>
      </c>
      <c r="G89" s="71">
        <v>30560</v>
      </c>
      <c r="H89" s="71">
        <v>29777.919999999998</v>
      </c>
      <c r="I89" s="71">
        <v>29680</v>
      </c>
      <c r="J89" s="72">
        <v>2.76</v>
      </c>
      <c r="K89" s="69">
        <v>820</v>
      </c>
      <c r="M89" s="87">
        <v>41438</v>
      </c>
      <c r="N89" s="71">
        <v>30500</v>
      </c>
      <c r="P89" s="87">
        <v>41438</v>
      </c>
      <c r="Q89" s="71">
        <v>14207283660</v>
      </c>
    </row>
    <row r="90" spans="2:17" x14ac:dyDescent="0.25">
      <c r="B90" s="65" t="s">
        <v>1691</v>
      </c>
      <c r="C90" s="87">
        <v>41439</v>
      </c>
      <c r="D90" s="71">
        <v>242880</v>
      </c>
      <c r="E90" s="71">
        <v>7389607900</v>
      </c>
      <c r="F90" s="71">
        <v>30580</v>
      </c>
      <c r="G90" s="71">
        <v>30600</v>
      </c>
      <c r="H90" s="71">
        <v>30424.93</v>
      </c>
      <c r="I90" s="71">
        <v>30200</v>
      </c>
      <c r="J90" s="72">
        <v>0.26</v>
      </c>
      <c r="K90" s="69">
        <v>80</v>
      </c>
      <c r="M90" s="87">
        <v>41439</v>
      </c>
      <c r="N90" s="71">
        <v>30580</v>
      </c>
      <c r="P90" s="87">
        <v>41439</v>
      </c>
      <c r="Q90" s="71">
        <v>7389607900</v>
      </c>
    </row>
    <row r="91" spans="2:17" x14ac:dyDescent="0.25">
      <c r="B91" s="65" t="s">
        <v>1691</v>
      </c>
      <c r="C91" s="87">
        <v>41442</v>
      </c>
      <c r="D91" s="71">
        <v>58339</v>
      </c>
      <c r="E91" s="71">
        <v>1783896300</v>
      </c>
      <c r="F91" s="71">
        <v>30580</v>
      </c>
      <c r="G91" s="71">
        <v>30580</v>
      </c>
      <c r="H91" s="71">
        <v>30578.11</v>
      </c>
      <c r="I91" s="71">
        <v>30500</v>
      </c>
      <c r="J91" s="72">
        <v>0</v>
      </c>
      <c r="K91" s="69">
        <v>0</v>
      </c>
      <c r="M91" s="87">
        <v>41442</v>
      </c>
      <c r="N91" s="71">
        <v>30580</v>
      </c>
      <c r="P91" s="87">
        <v>41442</v>
      </c>
      <c r="Q91" s="71">
        <v>1783896300</v>
      </c>
    </row>
    <row r="92" spans="2:17" x14ac:dyDescent="0.25">
      <c r="B92" s="65" t="s">
        <v>1691</v>
      </c>
      <c r="C92" s="87">
        <v>41443</v>
      </c>
      <c r="D92" s="71">
        <v>110170</v>
      </c>
      <c r="E92" s="71">
        <v>3361273700</v>
      </c>
      <c r="F92" s="71">
        <v>30500</v>
      </c>
      <c r="G92" s="71">
        <v>30600</v>
      </c>
      <c r="H92" s="71">
        <v>30509.88</v>
      </c>
      <c r="I92" s="71">
        <v>30500</v>
      </c>
      <c r="J92" s="72">
        <v>-0.26</v>
      </c>
      <c r="K92" s="69">
        <v>-80</v>
      </c>
      <c r="M92" s="87">
        <v>41443</v>
      </c>
      <c r="N92" s="71">
        <v>30500</v>
      </c>
      <c r="P92" s="87">
        <v>41443</v>
      </c>
      <c r="Q92" s="71">
        <v>3361273700</v>
      </c>
    </row>
    <row r="93" spans="2:17" x14ac:dyDescent="0.25">
      <c r="B93" s="65" t="s">
        <v>1691</v>
      </c>
      <c r="C93" s="87">
        <v>41444</v>
      </c>
      <c r="D93" s="71">
        <v>85985</v>
      </c>
      <c r="E93" s="71">
        <v>2633603760</v>
      </c>
      <c r="F93" s="71">
        <v>30640</v>
      </c>
      <c r="G93" s="71">
        <v>30680</v>
      </c>
      <c r="H93" s="71">
        <v>30628.639999999999</v>
      </c>
      <c r="I93" s="71">
        <v>30520</v>
      </c>
      <c r="J93" s="72">
        <v>0.46</v>
      </c>
      <c r="K93" s="69">
        <v>140</v>
      </c>
      <c r="M93" s="87">
        <v>41444</v>
      </c>
      <c r="N93" s="71">
        <v>30640</v>
      </c>
      <c r="P93" s="87">
        <v>41444</v>
      </c>
      <c r="Q93" s="71">
        <v>2633603760</v>
      </c>
    </row>
    <row r="94" spans="2:17" x14ac:dyDescent="0.25">
      <c r="B94" s="65" t="s">
        <v>1691</v>
      </c>
      <c r="C94" s="87">
        <v>41445</v>
      </c>
      <c r="D94" s="71">
        <v>91132</v>
      </c>
      <c r="E94" s="71">
        <v>2758399320</v>
      </c>
      <c r="F94" s="71">
        <v>30260</v>
      </c>
      <c r="G94" s="71">
        <v>30300</v>
      </c>
      <c r="H94" s="71">
        <v>30268.17</v>
      </c>
      <c r="I94" s="71">
        <v>30200</v>
      </c>
      <c r="J94" s="72">
        <v>-1.24</v>
      </c>
      <c r="K94" s="69">
        <v>-380</v>
      </c>
      <c r="M94" s="87">
        <v>41445</v>
      </c>
      <c r="N94" s="71">
        <v>30260</v>
      </c>
      <c r="P94" s="87">
        <v>41445</v>
      </c>
      <c r="Q94" s="71">
        <v>2758399320</v>
      </c>
    </row>
    <row r="95" spans="2:17" x14ac:dyDescent="0.25">
      <c r="B95" s="65" t="s">
        <v>1691</v>
      </c>
      <c r="C95" s="87">
        <v>41446</v>
      </c>
      <c r="D95" s="71">
        <v>441409</v>
      </c>
      <c r="E95" s="71">
        <v>13543412860</v>
      </c>
      <c r="F95" s="71">
        <v>31460</v>
      </c>
      <c r="G95" s="71">
        <v>31460</v>
      </c>
      <c r="H95" s="71">
        <v>30682.23</v>
      </c>
      <c r="I95" s="71">
        <v>30260</v>
      </c>
      <c r="J95" s="72">
        <v>3.97</v>
      </c>
      <c r="K95" s="69">
        <v>1200</v>
      </c>
      <c r="M95" s="87">
        <v>41446</v>
      </c>
      <c r="N95" s="71">
        <v>31460</v>
      </c>
      <c r="P95" s="87">
        <v>41446</v>
      </c>
      <c r="Q95" s="71">
        <v>13543412860</v>
      </c>
    </row>
    <row r="96" spans="2:17" x14ac:dyDescent="0.25">
      <c r="B96" s="65" t="s">
        <v>1691</v>
      </c>
      <c r="C96" s="87">
        <v>41449</v>
      </c>
      <c r="D96" s="71">
        <v>260758</v>
      </c>
      <c r="E96" s="71">
        <v>8059927980</v>
      </c>
      <c r="F96" s="71">
        <v>29900</v>
      </c>
      <c r="G96" s="71">
        <v>31460</v>
      </c>
      <c r="H96" s="71">
        <v>30909.61</v>
      </c>
      <c r="I96" s="71">
        <v>29900</v>
      </c>
      <c r="J96" s="72">
        <v>-4.96</v>
      </c>
      <c r="K96" s="69">
        <v>-1560</v>
      </c>
      <c r="M96" s="87">
        <v>41449</v>
      </c>
      <c r="N96" s="71">
        <v>29900</v>
      </c>
      <c r="P96" s="87">
        <v>41449</v>
      </c>
      <c r="Q96" s="71">
        <v>8059927980</v>
      </c>
    </row>
    <row r="97" spans="2:17" x14ac:dyDescent="0.25">
      <c r="B97" s="65" t="s">
        <v>1691</v>
      </c>
      <c r="C97" s="87">
        <v>41450</v>
      </c>
      <c r="D97" s="71">
        <v>352507</v>
      </c>
      <c r="E97" s="71">
        <v>10604362720</v>
      </c>
      <c r="F97" s="71">
        <v>30000</v>
      </c>
      <c r="G97" s="71">
        <v>30140</v>
      </c>
      <c r="H97" s="71">
        <v>30082.7</v>
      </c>
      <c r="I97" s="71">
        <v>30000</v>
      </c>
      <c r="J97" s="72">
        <v>0.33</v>
      </c>
      <c r="K97" s="69">
        <v>100</v>
      </c>
      <c r="M97" s="87">
        <v>41450</v>
      </c>
      <c r="N97" s="71">
        <v>30000</v>
      </c>
      <c r="P97" s="87">
        <v>41450</v>
      </c>
      <c r="Q97" s="71">
        <v>10604362720</v>
      </c>
    </row>
    <row r="98" spans="2:17" x14ac:dyDescent="0.25">
      <c r="B98" s="65" t="s">
        <v>1691</v>
      </c>
      <c r="C98" s="87">
        <v>41451</v>
      </c>
      <c r="D98" s="71">
        <v>350522</v>
      </c>
      <c r="E98" s="71">
        <v>10587875320</v>
      </c>
      <c r="F98" s="71">
        <v>30060</v>
      </c>
      <c r="G98" s="71">
        <v>30300</v>
      </c>
      <c r="H98" s="71">
        <v>30206.02</v>
      </c>
      <c r="I98" s="71">
        <v>29980</v>
      </c>
      <c r="J98" s="72">
        <v>0.2</v>
      </c>
      <c r="K98" s="69">
        <v>60</v>
      </c>
      <c r="M98" s="87">
        <v>41451</v>
      </c>
      <c r="N98" s="71">
        <v>30060</v>
      </c>
      <c r="P98" s="87">
        <v>41451</v>
      </c>
      <c r="Q98" s="71">
        <v>10587875320</v>
      </c>
    </row>
    <row r="99" spans="2:17" x14ac:dyDescent="0.25">
      <c r="B99" s="65" t="s">
        <v>1691</v>
      </c>
      <c r="C99" s="87">
        <v>41452</v>
      </c>
      <c r="D99" s="71">
        <v>213904</v>
      </c>
      <c r="E99" s="71">
        <v>6513447860</v>
      </c>
      <c r="F99" s="71">
        <v>30800</v>
      </c>
      <c r="G99" s="71">
        <v>30980</v>
      </c>
      <c r="H99" s="71">
        <v>30450.33</v>
      </c>
      <c r="I99" s="71">
        <v>30300</v>
      </c>
      <c r="J99" s="72">
        <v>2.46</v>
      </c>
      <c r="K99" s="69">
        <v>740</v>
      </c>
      <c r="M99" s="87">
        <v>41452</v>
      </c>
      <c r="N99" s="71">
        <v>30800</v>
      </c>
      <c r="P99" s="87">
        <v>41452</v>
      </c>
      <c r="Q99" s="71">
        <v>6513447860</v>
      </c>
    </row>
    <row r="100" spans="2:17" x14ac:dyDescent="0.25">
      <c r="B100" s="65" t="s">
        <v>1691</v>
      </c>
      <c r="C100" s="87">
        <v>41453</v>
      </c>
      <c r="D100" s="71">
        <v>356776</v>
      </c>
      <c r="E100" s="71">
        <v>11204015980</v>
      </c>
      <c r="F100" s="71">
        <v>32000</v>
      </c>
      <c r="G100" s="71">
        <v>32000</v>
      </c>
      <c r="H100" s="71">
        <v>31403.5</v>
      </c>
      <c r="I100" s="71">
        <v>30700</v>
      </c>
      <c r="J100" s="72">
        <v>3.9</v>
      </c>
      <c r="K100" s="69">
        <v>1200</v>
      </c>
      <c r="M100" s="87">
        <v>41453</v>
      </c>
      <c r="N100" s="71">
        <v>32000</v>
      </c>
      <c r="P100" s="87">
        <v>41453</v>
      </c>
      <c r="Q100" s="71">
        <v>11204015980</v>
      </c>
    </row>
    <row r="101" spans="2:17" x14ac:dyDescent="0.25">
      <c r="B101" s="65" t="s">
        <v>1691</v>
      </c>
      <c r="C101" s="87">
        <v>41457</v>
      </c>
      <c r="D101" s="71">
        <v>254575</v>
      </c>
      <c r="E101" s="71">
        <v>8125276440</v>
      </c>
      <c r="F101" s="71">
        <v>32580</v>
      </c>
      <c r="G101" s="71">
        <v>32580</v>
      </c>
      <c r="H101" s="71">
        <v>31917.02</v>
      </c>
      <c r="I101" s="71">
        <v>31720</v>
      </c>
      <c r="J101" s="72">
        <v>1.81</v>
      </c>
      <c r="K101" s="69">
        <v>580</v>
      </c>
      <c r="M101" s="87">
        <v>41457</v>
      </c>
      <c r="N101" s="71">
        <v>32580</v>
      </c>
      <c r="P101" s="87">
        <v>41457</v>
      </c>
      <c r="Q101" s="71">
        <v>8125276440</v>
      </c>
    </row>
    <row r="102" spans="2:17" x14ac:dyDescent="0.25">
      <c r="B102" s="65" t="s">
        <v>1691</v>
      </c>
      <c r="C102" s="87">
        <v>41458</v>
      </c>
      <c r="D102" s="71">
        <v>199462</v>
      </c>
      <c r="E102" s="71">
        <v>6387705200</v>
      </c>
      <c r="F102" s="71">
        <v>32000</v>
      </c>
      <c r="G102" s="71">
        <v>32480</v>
      </c>
      <c r="H102" s="71">
        <v>32024.67</v>
      </c>
      <c r="I102" s="71">
        <v>31940</v>
      </c>
      <c r="J102" s="72">
        <v>-1.78</v>
      </c>
      <c r="K102" s="69">
        <v>-580</v>
      </c>
      <c r="M102" s="87">
        <v>41458</v>
      </c>
      <c r="N102" s="71">
        <v>32000</v>
      </c>
      <c r="P102" s="87">
        <v>41458</v>
      </c>
      <c r="Q102" s="71">
        <v>6387705200</v>
      </c>
    </row>
    <row r="103" spans="2:17" x14ac:dyDescent="0.25">
      <c r="B103" s="65" t="s">
        <v>1691</v>
      </c>
      <c r="C103" s="87">
        <v>41459</v>
      </c>
      <c r="D103" s="71">
        <v>51072</v>
      </c>
      <c r="E103" s="71">
        <v>1597775980</v>
      </c>
      <c r="F103" s="71">
        <v>31100</v>
      </c>
      <c r="G103" s="71">
        <v>31640</v>
      </c>
      <c r="H103" s="71">
        <v>31284.77</v>
      </c>
      <c r="I103" s="71">
        <v>31100</v>
      </c>
      <c r="J103" s="72">
        <v>-2.81</v>
      </c>
      <c r="K103" s="69">
        <v>-900</v>
      </c>
      <c r="M103" s="87">
        <v>41459</v>
      </c>
      <c r="N103" s="71">
        <v>31100</v>
      </c>
      <c r="P103" s="87">
        <v>41459</v>
      </c>
      <c r="Q103" s="71">
        <v>1597775980</v>
      </c>
    </row>
    <row r="104" spans="2:17" x14ac:dyDescent="0.25">
      <c r="B104" s="65" t="s">
        <v>1691</v>
      </c>
      <c r="C104" s="87">
        <v>41460</v>
      </c>
      <c r="D104" s="71">
        <v>169072</v>
      </c>
      <c r="E104" s="71">
        <v>5279476040</v>
      </c>
      <c r="F104" s="71">
        <v>31300</v>
      </c>
      <c r="G104" s="71">
        <v>31480</v>
      </c>
      <c r="H104" s="71">
        <v>31226.2</v>
      </c>
      <c r="I104" s="71">
        <v>31100</v>
      </c>
      <c r="J104" s="72">
        <v>0.64</v>
      </c>
      <c r="K104" s="69">
        <v>200</v>
      </c>
      <c r="M104" s="87">
        <v>41460</v>
      </c>
      <c r="N104" s="71">
        <v>31300</v>
      </c>
      <c r="P104" s="87">
        <v>41460</v>
      </c>
      <c r="Q104" s="71">
        <v>5279476040</v>
      </c>
    </row>
    <row r="105" spans="2:17" x14ac:dyDescent="0.25">
      <c r="B105" s="65" t="s">
        <v>1691</v>
      </c>
      <c r="C105" s="87">
        <v>41463</v>
      </c>
      <c r="D105" s="71">
        <v>61067</v>
      </c>
      <c r="E105" s="71">
        <v>1931197560</v>
      </c>
      <c r="F105" s="71">
        <v>31640</v>
      </c>
      <c r="G105" s="71">
        <v>31720</v>
      </c>
      <c r="H105" s="71">
        <v>31624.240000000002</v>
      </c>
      <c r="I105" s="71">
        <v>31300</v>
      </c>
      <c r="J105" s="72">
        <v>1.0900000000000001</v>
      </c>
      <c r="K105" s="69">
        <v>340</v>
      </c>
      <c r="M105" s="87">
        <v>41463</v>
      </c>
      <c r="N105" s="71">
        <v>31640</v>
      </c>
      <c r="P105" s="87">
        <v>41463</v>
      </c>
      <c r="Q105" s="71">
        <v>1931197560</v>
      </c>
    </row>
    <row r="106" spans="2:17" x14ac:dyDescent="0.25">
      <c r="B106" s="65" t="s">
        <v>1691</v>
      </c>
      <c r="C106" s="87">
        <v>41464</v>
      </c>
      <c r="D106" s="71">
        <v>85879</v>
      </c>
      <c r="E106" s="71">
        <v>2697020500</v>
      </c>
      <c r="F106" s="71">
        <v>31400</v>
      </c>
      <c r="G106" s="71">
        <v>31640</v>
      </c>
      <c r="H106" s="71">
        <v>31404.89</v>
      </c>
      <c r="I106" s="71">
        <v>31120</v>
      </c>
      <c r="J106" s="72">
        <v>-0.76</v>
      </c>
      <c r="K106" s="69">
        <v>-240</v>
      </c>
      <c r="M106" s="87">
        <v>41464</v>
      </c>
      <c r="N106" s="71">
        <v>31400</v>
      </c>
      <c r="P106" s="87">
        <v>41464</v>
      </c>
      <c r="Q106" s="71">
        <v>2697020500</v>
      </c>
    </row>
    <row r="107" spans="2:17" x14ac:dyDescent="0.25">
      <c r="B107" s="65" t="s">
        <v>1691</v>
      </c>
      <c r="C107" s="87">
        <v>41465</v>
      </c>
      <c r="D107" s="71">
        <v>47159</v>
      </c>
      <c r="E107" s="71">
        <v>1458400200</v>
      </c>
      <c r="F107" s="71">
        <v>30900</v>
      </c>
      <c r="G107" s="71">
        <v>31540</v>
      </c>
      <c r="H107" s="71">
        <v>30925.17</v>
      </c>
      <c r="I107" s="71">
        <v>30900</v>
      </c>
      <c r="J107" s="72">
        <v>-1.59</v>
      </c>
      <c r="K107" s="69">
        <v>-500</v>
      </c>
      <c r="M107" s="87">
        <v>41465</v>
      </c>
      <c r="N107" s="71">
        <v>30900</v>
      </c>
      <c r="P107" s="87">
        <v>41465</v>
      </c>
      <c r="Q107" s="71">
        <v>1458400200</v>
      </c>
    </row>
    <row r="108" spans="2:17" x14ac:dyDescent="0.25">
      <c r="B108" s="65" t="s">
        <v>1691</v>
      </c>
      <c r="C108" s="87">
        <v>41466</v>
      </c>
      <c r="D108" s="71">
        <v>339137</v>
      </c>
      <c r="E108" s="71">
        <v>10523957620</v>
      </c>
      <c r="F108" s="71">
        <v>31900</v>
      </c>
      <c r="G108" s="71">
        <v>31900</v>
      </c>
      <c r="H108" s="71">
        <v>31031.58</v>
      </c>
      <c r="I108" s="71">
        <v>30900</v>
      </c>
      <c r="J108" s="72">
        <v>3.24</v>
      </c>
      <c r="K108" s="69">
        <v>1000</v>
      </c>
      <c r="M108" s="87">
        <v>41466</v>
      </c>
      <c r="N108" s="71">
        <v>31900</v>
      </c>
      <c r="P108" s="87">
        <v>41466</v>
      </c>
      <c r="Q108" s="71">
        <v>10523957620</v>
      </c>
    </row>
    <row r="109" spans="2:17" x14ac:dyDescent="0.25">
      <c r="B109" s="65" t="s">
        <v>1691</v>
      </c>
      <c r="C109" s="87">
        <v>41467</v>
      </c>
      <c r="D109" s="71">
        <v>69025</v>
      </c>
      <c r="E109" s="71">
        <v>2187331640</v>
      </c>
      <c r="F109" s="71">
        <v>31960</v>
      </c>
      <c r="G109" s="71">
        <v>31960</v>
      </c>
      <c r="H109" s="71">
        <v>31688.98</v>
      </c>
      <c r="I109" s="71">
        <v>31300</v>
      </c>
      <c r="J109" s="72">
        <v>0.19</v>
      </c>
      <c r="K109" s="69">
        <v>60</v>
      </c>
      <c r="M109" s="87">
        <v>41467</v>
      </c>
      <c r="N109" s="71">
        <v>31960</v>
      </c>
      <c r="P109" s="87">
        <v>41467</v>
      </c>
      <c r="Q109" s="71">
        <v>2187331640</v>
      </c>
    </row>
    <row r="110" spans="2:17" x14ac:dyDescent="0.25">
      <c r="B110" s="65" t="s">
        <v>1691</v>
      </c>
      <c r="C110" s="87">
        <v>41470</v>
      </c>
      <c r="D110" s="71">
        <v>43812</v>
      </c>
      <c r="E110" s="71">
        <v>1421899500</v>
      </c>
      <c r="F110" s="71">
        <v>32680</v>
      </c>
      <c r="G110" s="71">
        <v>32680</v>
      </c>
      <c r="H110" s="71">
        <v>32454.57</v>
      </c>
      <c r="I110" s="71">
        <v>31980</v>
      </c>
      <c r="J110" s="72">
        <v>2.25</v>
      </c>
      <c r="K110" s="69">
        <v>720</v>
      </c>
      <c r="M110" s="87">
        <v>41470</v>
      </c>
      <c r="N110" s="71">
        <v>32680</v>
      </c>
      <c r="P110" s="87">
        <v>41470</v>
      </c>
      <c r="Q110" s="71">
        <v>1421899500</v>
      </c>
    </row>
    <row r="111" spans="2:17" x14ac:dyDescent="0.25">
      <c r="B111" s="65" t="s">
        <v>1691</v>
      </c>
      <c r="C111" s="87">
        <v>41471</v>
      </c>
      <c r="D111" s="71">
        <v>457760</v>
      </c>
      <c r="E111" s="71">
        <v>14953731580</v>
      </c>
      <c r="F111" s="71">
        <v>32600</v>
      </c>
      <c r="G111" s="71">
        <v>32800</v>
      </c>
      <c r="H111" s="71">
        <v>32667.19</v>
      </c>
      <c r="I111" s="71">
        <v>32600</v>
      </c>
      <c r="J111" s="72">
        <v>-0.24</v>
      </c>
      <c r="K111" s="69">
        <v>-80</v>
      </c>
      <c r="M111" s="87">
        <v>41471</v>
      </c>
      <c r="N111" s="71">
        <v>32600</v>
      </c>
      <c r="P111" s="87">
        <v>41471</v>
      </c>
      <c r="Q111" s="71">
        <v>14953731580</v>
      </c>
    </row>
    <row r="112" spans="2:17" x14ac:dyDescent="0.25">
      <c r="B112" s="65" t="s">
        <v>1691</v>
      </c>
      <c r="C112" s="87">
        <v>41472</v>
      </c>
      <c r="D112" s="71">
        <v>254950</v>
      </c>
      <c r="E112" s="71">
        <v>8289147260</v>
      </c>
      <c r="F112" s="71">
        <v>32460</v>
      </c>
      <c r="G112" s="71">
        <v>32720</v>
      </c>
      <c r="H112" s="71">
        <v>32512.83</v>
      </c>
      <c r="I112" s="71">
        <v>32280</v>
      </c>
      <c r="J112" s="72">
        <v>-0.43</v>
      </c>
      <c r="K112" s="69">
        <v>-140</v>
      </c>
      <c r="M112" s="87">
        <v>41472</v>
      </c>
      <c r="N112" s="71">
        <v>32460</v>
      </c>
      <c r="P112" s="87">
        <v>41472</v>
      </c>
      <c r="Q112" s="71">
        <v>8289147260</v>
      </c>
    </row>
    <row r="113" spans="2:17" x14ac:dyDescent="0.25">
      <c r="B113" s="65" t="s">
        <v>1691</v>
      </c>
      <c r="C113" s="87">
        <v>41473</v>
      </c>
      <c r="D113" s="71">
        <v>86816</v>
      </c>
      <c r="E113" s="71">
        <v>2804327840</v>
      </c>
      <c r="F113" s="71">
        <v>32260</v>
      </c>
      <c r="G113" s="71">
        <v>32460</v>
      </c>
      <c r="H113" s="71">
        <v>32301.97</v>
      </c>
      <c r="I113" s="71">
        <v>32260</v>
      </c>
      <c r="J113" s="72">
        <v>-0.62</v>
      </c>
      <c r="K113" s="69">
        <v>-200</v>
      </c>
      <c r="M113" s="87">
        <v>41473</v>
      </c>
      <c r="N113" s="71">
        <v>32260</v>
      </c>
      <c r="P113" s="87">
        <v>41473</v>
      </c>
      <c r="Q113" s="71">
        <v>2804327840</v>
      </c>
    </row>
    <row r="114" spans="2:17" x14ac:dyDescent="0.25">
      <c r="B114" s="65" t="s">
        <v>1691</v>
      </c>
      <c r="C114" s="87">
        <v>41474</v>
      </c>
      <c r="D114" s="71">
        <v>114001</v>
      </c>
      <c r="E114" s="71">
        <v>3618834720</v>
      </c>
      <c r="F114" s="71">
        <v>31540</v>
      </c>
      <c r="G114" s="71">
        <v>32180</v>
      </c>
      <c r="H114" s="71">
        <v>31743.89</v>
      </c>
      <c r="I114" s="71">
        <v>31540</v>
      </c>
      <c r="J114" s="72">
        <v>-2.23</v>
      </c>
      <c r="K114" s="69">
        <v>-720</v>
      </c>
      <c r="M114" s="87">
        <v>41474</v>
      </c>
      <c r="N114" s="71">
        <v>31540</v>
      </c>
      <c r="P114" s="87">
        <v>41474</v>
      </c>
      <c r="Q114" s="71">
        <v>3618834720</v>
      </c>
    </row>
    <row r="115" spans="2:17" x14ac:dyDescent="0.25">
      <c r="B115" s="65" t="s">
        <v>1691</v>
      </c>
      <c r="C115" s="87">
        <v>41477</v>
      </c>
      <c r="D115" s="71">
        <v>101083</v>
      </c>
      <c r="E115" s="71">
        <v>3179501140</v>
      </c>
      <c r="F115" s="71">
        <v>31300</v>
      </c>
      <c r="G115" s="71">
        <v>31600</v>
      </c>
      <c r="H115" s="71">
        <v>31454.36</v>
      </c>
      <c r="I115" s="71">
        <v>31100</v>
      </c>
      <c r="J115" s="72">
        <v>-0.76</v>
      </c>
      <c r="K115" s="69">
        <v>-240</v>
      </c>
      <c r="M115" s="87">
        <v>41477</v>
      </c>
      <c r="N115" s="71">
        <v>31300</v>
      </c>
      <c r="P115" s="87">
        <v>41477</v>
      </c>
      <c r="Q115" s="71">
        <v>3179501140</v>
      </c>
    </row>
    <row r="116" spans="2:17" x14ac:dyDescent="0.25">
      <c r="B116" s="65" t="s">
        <v>1691</v>
      </c>
      <c r="C116" s="87">
        <v>41478</v>
      </c>
      <c r="D116" s="71">
        <v>647485</v>
      </c>
      <c r="E116" s="71">
        <v>20055979360</v>
      </c>
      <c r="F116" s="71">
        <v>31960</v>
      </c>
      <c r="G116" s="71">
        <v>31960</v>
      </c>
      <c r="H116" s="71">
        <v>30975.200000000001</v>
      </c>
      <c r="I116" s="71">
        <v>30700</v>
      </c>
      <c r="J116" s="72">
        <v>2.11</v>
      </c>
      <c r="K116" s="69">
        <v>660</v>
      </c>
      <c r="M116" s="87">
        <v>41478</v>
      </c>
      <c r="N116" s="71">
        <v>31960</v>
      </c>
      <c r="P116" s="87">
        <v>41478</v>
      </c>
      <c r="Q116" s="71">
        <v>20055979360</v>
      </c>
    </row>
    <row r="117" spans="2:17" x14ac:dyDescent="0.25">
      <c r="B117" s="65" t="s">
        <v>1691</v>
      </c>
      <c r="C117" s="87">
        <v>41479</v>
      </c>
      <c r="D117" s="71">
        <v>1077125</v>
      </c>
      <c r="E117" s="71">
        <v>34015307660</v>
      </c>
      <c r="F117" s="71">
        <v>32040</v>
      </c>
      <c r="G117" s="71">
        <v>32040</v>
      </c>
      <c r="H117" s="71">
        <v>31579.72</v>
      </c>
      <c r="I117" s="71">
        <v>31500</v>
      </c>
      <c r="J117" s="72">
        <v>0.25</v>
      </c>
      <c r="K117" s="69">
        <v>80</v>
      </c>
      <c r="M117" s="87">
        <v>41479</v>
      </c>
      <c r="N117" s="71">
        <v>32040</v>
      </c>
      <c r="P117" s="87">
        <v>41479</v>
      </c>
      <c r="Q117" s="71">
        <v>34015307660</v>
      </c>
    </row>
    <row r="118" spans="2:17" x14ac:dyDescent="0.25">
      <c r="B118" s="65" t="s">
        <v>1691</v>
      </c>
      <c r="C118" s="87">
        <v>41480</v>
      </c>
      <c r="D118" s="71">
        <v>196322</v>
      </c>
      <c r="E118" s="71">
        <v>6238486660</v>
      </c>
      <c r="F118" s="71">
        <v>31740</v>
      </c>
      <c r="G118" s="71">
        <v>32040</v>
      </c>
      <c r="H118" s="71">
        <v>31776.81</v>
      </c>
      <c r="I118" s="71">
        <v>31420</v>
      </c>
      <c r="J118" s="72">
        <v>-0.94</v>
      </c>
      <c r="K118" s="69">
        <v>-300</v>
      </c>
      <c r="M118" s="87">
        <v>41480</v>
      </c>
      <c r="N118" s="71">
        <v>31740</v>
      </c>
      <c r="P118" s="87">
        <v>41480</v>
      </c>
      <c r="Q118" s="71">
        <v>6238486660</v>
      </c>
    </row>
    <row r="119" spans="2:17" x14ac:dyDescent="0.25">
      <c r="B119" s="65" t="s">
        <v>1691</v>
      </c>
      <c r="C119" s="87">
        <v>41481</v>
      </c>
      <c r="D119" s="71">
        <v>528575</v>
      </c>
      <c r="E119" s="71">
        <v>16728301700</v>
      </c>
      <c r="F119" s="71">
        <v>31800</v>
      </c>
      <c r="G119" s="71">
        <v>31800</v>
      </c>
      <c r="H119" s="71">
        <v>31647.919999999998</v>
      </c>
      <c r="I119" s="71">
        <v>31360</v>
      </c>
      <c r="J119" s="72">
        <v>0.19</v>
      </c>
      <c r="K119" s="69">
        <v>60</v>
      </c>
      <c r="M119" s="87">
        <v>41481</v>
      </c>
      <c r="N119" s="71">
        <v>31800</v>
      </c>
      <c r="P119" s="87">
        <v>41481</v>
      </c>
      <c r="Q119" s="71">
        <v>16728301700</v>
      </c>
    </row>
    <row r="120" spans="2:17" x14ac:dyDescent="0.25">
      <c r="B120" s="65" t="s">
        <v>1691</v>
      </c>
      <c r="C120" s="87">
        <v>41484</v>
      </c>
      <c r="D120" s="71">
        <v>220756</v>
      </c>
      <c r="E120" s="71">
        <v>7048722840</v>
      </c>
      <c r="F120" s="71">
        <v>32200</v>
      </c>
      <c r="G120" s="71">
        <v>32300</v>
      </c>
      <c r="H120" s="71">
        <v>31929.93</v>
      </c>
      <c r="I120" s="71">
        <v>31740</v>
      </c>
      <c r="J120" s="72">
        <v>1.26</v>
      </c>
      <c r="K120" s="69">
        <v>400</v>
      </c>
      <c r="M120" s="87">
        <v>41484</v>
      </c>
      <c r="N120" s="71">
        <v>32200</v>
      </c>
      <c r="P120" s="87">
        <v>41484</v>
      </c>
      <c r="Q120" s="71">
        <v>7048722840</v>
      </c>
    </row>
    <row r="121" spans="2:17" x14ac:dyDescent="0.25">
      <c r="B121" s="65" t="s">
        <v>1691</v>
      </c>
      <c r="C121" s="87">
        <v>41485</v>
      </c>
      <c r="D121" s="71">
        <v>238004</v>
      </c>
      <c r="E121" s="71">
        <v>7672560740</v>
      </c>
      <c r="F121" s="71">
        <v>32280</v>
      </c>
      <c r="G121" s="71">
        <v>32480</v>
      </c>
      <c r="H121" s="71">
        <v>32237.11</v>
      </c>
      <c r="I121" s="71">
        <v>31920</v>
      </c>
      <c r="J121" s="72">
        <v>0.25</v>
      </c>
      <c r="K121" s="69">
        <v>80</v>
      </c>
      <c r="M121" s="87">
        <v>41485</v>
      </c>
      <c r="N121" s="71">
        <v>32280</v>
      </c>
      <c r="P121" s="87">
        <v>41485</v>
      </c>
      <c r="Q121" s="71">
        <v>7672560740</v>
      </c>
    </row>
    <row r="122" spans="2:17" x14ac:dyDescent="0.25">
      <c r="B122" s="65" t="s">
        <v>1691</v>
      </c>
      <c r="C122" s="87">
        <v>41486</v>
      </c>
      <c r="D122" s="71">
        <v>270900</v>
      </c>
      <c r="E122" s="71">
        <v>8541053600</v>
      </c>
      <c r="F122" s="71">
        <v>31140</v>
      </c>
      <c r="G122" s="71">
        <v>32280</v>
      </c>
      <c r="H122" s="71">
        <v>31528.44</v>
      </c>
      <c r="I122" s="71">
        <v>31140</v>
      </c>
      <c r="J122" s="72">
        <v>-3.53</v>
      </c>
      <c r="K122" s="69">
        <v>-1140</v>
      </c>
      <c r="M122" s="87">
        <v>41486</v>
      </c>
      <c r="N122" s="71">
        <v>31140</v>
      </c>
      <c r="P122" s="87">
        <v>41486</v>
      </c>
      <c r="Q122" s="71">
        <v>8541053600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22"/>
  <sheetViews>
    <sheetView workbookViewId="0">
      <selection activeCell="G5" sqref="G5"/>
    </sheetView>
  </sheetViews>
  <sheetFormatPr baseColWidth="10" defaultColWidth="9.140625" defaultRowHeight="15" x14ac:dyDescent="0.25"/>
  <cols>
    <col min="1" max="1" width="9.140625" style="16" customWidth="1"/>
    <col min="2" max="2" width="12.85546875" style="16" bestFit="1" customWidth="1"/>
    <col min="3" max="3" width="10.7109375" style="16" bestFit="1" customWidth="1"/>
    <col min="4" max="4" width="9.140625" style="16" bestFit="1" customWidth="1"/>
    <col min="5" max="5" width="13.7109375" style="16" bestFit="1" customWidth="1"/>
    <col min="6" max="6" width="6.5703125" style="16" bestFit="1" customWidth="1"/>
    <col min="7" max="10" width="9.140625" style="16" customWidth="1"/>
    <col min="11" max="11" width="11" style="16" customWidth="1"/>
    <col min="12" max="12" width="9.140625" style="16" customWidth="1"/>
    <col min="13" max="13" width="10.7109375" style="16" bestFit="1" customWidth="1"/>
    <col min="14" max="14" width="12.42578125" style="16" bestFit="1" customWidth="1"/>
    <col min="15" max="15" width="9.140625" style="16" customWidth="1"/>
    <col min="16" max="16" width="10.7109375" style="16" bestFit="1" customWidth="1"/>
    <col min="17" max="17" width="13.7109375" style="16" bestFit="1" customWidth="1"/>
    <col min="18" max="16384" width="9.140625" style="16"/>
  </cols>
  <sheetData>
    <row r="2" spans="2:17" ht="30" x14ac:dyDescent="0.25">
      <c r="B2" s="73" t="s">
        <v>31</v>
      </c>
      <c r="C2" s="73" t="s">
        <v>1738</v>
      </c>
      <c r="D2" s="73" t="s">
        <v>32</v>
      </c>
      <c r="E2" s="73" t="s">
        <v>33</v>
      </c>
      <c r="F2" s="74" t="s">
        <v>1734</v>
      </c>
      <c r="G2" s="74" t="s">
        <v>1735</v>
      </c>
      <c r="H2" s="74" t="s">
        <v>1741</v>
      </c>
      <c r="I2" s="74" t="s">
        <v>1737</v>
      </c>
      <c r="J2" s="73" t="s">
        <v>1740</v>
      </c>
      <c r="K2" s="74" t="s">
        <v>1739</v>
      </c>
      <c r="M2" s="73" t="s">
        <v>29</v>
      </c>
      <c r="N2" s="74" t="s">
        <v>1734</v>
      </c>
      <c r="P2" s="73" t="s">
        <v>29</v>
      </c>
      <c r="Q2" s="73" t="s">
        <v>33</v>
      </c>
    </row>
    <row r="3" spans="2:17" x14ac:dyDescent="0.25">
      <c r="B3" s="65" t="s">
        <v>1693</v>
      </c>
      <c r="C3" s="87">
        <v>41309</v>
      </c>
      <c r="D3" s="71">
        <v>707306</v>
      </c>
      <c r="E3" s="71">
        <v>1751005475</v>
      </c>
      <c r="F3" s="71">
        <v>2500</v>
      </c>
      <c r="G3" s="71">
        <v>2500</v>
      </c>
      <c r="H3" s="71">
        <v>2475.6</v>
      </c>
      <c r="I3" s="71">
        <v>2440</v>
      </c>
      <c r="J3" s="72">
        <v>2.25</v>
      </c>
      <c r="K3" s="69">
        <v>55</v>
      </c>
      <c r="M3" s="87">
        <v>41309</v>
      </c>
      <c r="N3" s="71">
        <v>2500</v>
      </c>
      <c r="P3" s="87">
        <v>41309</v>
      </c>
      <c r="Q3" s="71">
        <v>1751005475</v>
      </c>
    </row>
    <row r="4" spans="2:17" x14ac:dyDescent="0.25">
      <c r="B4" s="65" t="s">
        <v>1693</v>
      </c>
      <c r="C4" s="87">
        <v>41310</v>
      </c>
      <c r="D4" s="71">
        <v>870209</v>
      </c>
      <c r="E4" s="71">
        <v>2169918885</v>
      </c>
      <c r="F4" s="71">
        <v>2495</v>
      </c>
      <c r="G4" s="71">
        <v>2500</v>
      </c>
      <c r="H4" s="71">
        <v>2493.56</v>
      </c>
      <c r="I4" s="71">
        <v>2490</v>
      </c>
      <c r="J4" s="72">
        <v>-0.2</v>
      </c>
      <c r="K4" s="69">
        <v>-5</v>
      </c>
      <c r="M4" s="87">
        <v>41310</v>
      </c>
      <c r="N4" s="71">
        <v>2495</v>
      </c>
      <c r="P4" s="87">
        <v>41310</v>
      </c>
      <c r="Q4" s="71">
        <v>2169918885</v>
      </c>
    </row>
    <row r="5" spans="2:17" x14ac:dyDescent="0.25">
      <c r="B5" s="65" t="s">
        <v>1693</v>
      </c>
      <c r="C5" s="87">
        <v>41311</v>
      </c>
      <c r="D5" s="71">
        <v>385087</v>
      </c>
      <c r="E5" s="71">
        <v>958152565</v>
      </c>
      <c r="F5" s="71">
        <v>2480</v>
      </c>
      <c r="G5" s="71">
        <v>2490</v>
      </c>
      <c r="H5" s="71">
        <v>2488.15</v>
      </c>
      <c r="I5" s="71">
        <v>2480</v>
      </c>
      <c r="J5" s="72">
        <v>-0.6</v>
      </c>
      <c r="K5" s="69">
        <v>-15</v>
      </c>
      <c r="M5" s="87">
        <v>41311</v>
      </c>
      <c r="N5" s="71">
        <v>2480</v>
      </c>
      <c r="P5" s="87">
        <v>41311</v>
      </c>
      <c r="Q5" s="71">
        <v>958152565</v>
      </c>
    </row>
    <row r="6" spans="2:17" x14ac:dyDescent="0.25">
      <c r="B6" s="65" t="s">
        <v>1693</v>
      </c>
      <c r="C6" s="87">
        <v>41312</v>
      </c>
      <c r="D6" s="71">
        <v>1403440</v>
      </c>
      <c r="E6" s="71">
        <v>3493717845</v>
      </c>
      <c r="F6" s="71">
        <v>2495</v>
      </c>
      <c r="G6" s="71">
        <v>2495</v>
      </c>
      <c r="H6" s="71">
        <v>2489.4</v>
      </c>
      <c r="I6" s="71">
        <v>2480</v>
      </c>
      <c r="J6" s="72">
        <v>0.6</v>
      </c>
      <c r="K6" s="69">
        <v>15</v>
      </c>
      <c r="M6" s="87">
        <v>41312</v>
      </c>
      <c r="N6" s="71">
        <v>2495</v>
      </c>
      <c r="P6" s="87">
        <v>41312</v>
      </c>
      <c r="Q6" s="71">
        <v>3493717845</v>
      </c>
    </row>
    <row r="7" spans="2:17" x14ac:dyDescent="0.25">
      <c r="B7" s="65" t="s">
        <v>1693</v>
      </c>
      <c r="C7" s="87">
        <v>41313</v>
      </c>
      <c r="D7" s="71">
        <v>334965</v>
      </c>
      <c r="E7" s="71">
        <v>834110435</v>
      </c>
      <c r="F7" s="71">
        <v>2485</v>
      </c>
      <c r="G7" s="71">
        <v>2495</v>
      </c>
      <c r="H7" s="71">
        <v>2490.14</v>
      </c>
      <c r="I7" s="71">
        <v>2485</v>
      </c>
      <c r="J7" s="72">
        <v>-0.4</v>
      </c>
      <c r="K7" s="69">
        <v>-10</v>
      </c>
      <c r="M7" s="87">
        <v>41313</v>
      </c>
      <c r="N7" s="71">
        <v>2485</v>
      </c>
      <c r="P7" s="87">
        <v>41313</v>
      </c>
      <c r="Q7" s="71">
        <v>834110435</v>
      </c>
    </row>
    <row r="8" spans="2:17" x14ac:dyDescent="0.25">
      <c r="B8" s="65" t="s">
        <v>1693</v>
      </c>
      <c r="C8" s="87">
        <v>41316</v>
      </c>
      <c r="D8" s="71">
        <v>488904</v>
      </c>
      <c r="E8" s="71">
        <v>1218771830</v>
      </c>
      <c r="F8" s="71">
        <v>2500</v>
      </c>
      <c r="G8" s="71">
        <v>2500</v>
      </c>
      <c r="H8" s="71">
        <v>2492.87</v>
      </c>
      <c r="I8" s="71">
        <v>2480</v>
      </c>
      <c r="J8" s="72">
        <v>0.6</v>
      </c>
      <c r="K8" s="69">
        <v>15</v>
      </c>
      <c r="M8" s="87">
        <v>41316</v>
      </c>
      <c r="N8" s="71">
        <v>2500</v>
      </c>
      <c r="P8" s="87">
        <v>41316</v>
      </c>
      <c r="Q8" s="71">
        <v>1218771830</v>
      </c>
    </row>
    <row r="9" spans="2:17" x14ac:dyDescent="0.25">
      <c r="B9" s="65" t="s">
        <v>1693</v>
      </c>
      <c r="C9" s="87">
        <v>41317</v>
      </c>
      <c r="D9" s="71">
        <v>1507965</v>
      </c>
      <c r="E9" s="71">
        <v>3770269835</v>
      </c>
      <c r="F9" s="71">
        <v>2505</v>
      </c>
      <c r="G9" s="71">
        <v>2510</v>
      </c>
      <c r="H9" s="71">
        <v>2500.2399999999998</v>
      </c>
      <c r="I9" s="71">
        <v>2485</v>
      </c>
      <c r="J9" s="72">
        <v>0.2</v>
      </c>
      <c r="K9" s="69">
        <v>5</v>
      </c>
      <c r="M9" s="87">
        <v>41317</v>
      </c>
      <c r="N9" s="71">
        <v>2505</v>
      </c>
      <c r="P9" s="87">
        <v>41317</v>
      </c>
      <c r="Q9" s="71">
        <v>3770269835</v>
      </c>
    </row>
    <row r="10" spans="2:17" x14ac:dyDescent="0.25">
      <c r="B10" s="65" t="s">
        <v>1693</v>
      </c>
      <c r="C10" s="87">
        <v>41318</v>
      </c>
      <c r="D10" s="71">
        <v>1429998</v>
      </c>
      <c r="E10" s="71">
        <v>3602700635</v>
      </c>
      <c r="F10" s="71">
        <v>2535</v>
      </c>
      <c r="G10" s="71">
        <v>2535</v>
      </c>
      <c r="H10" s="71">
        <v>2519.37</v>
      </c>
      <c r="I10" s="71">
        <v>2500</v>
      </c>
      <c r="J10" s="72">
        <v>1.2</v>
      </c>
      <c r="K10" s="69">
        <v>30</v>
      </c>
      <c r="M10" s="87">
        <v>41318</v>
      </c>
      <c r="N10" s="71">
        <v>2535</v>
      </c>
      <c r="P10" s="87">
        <v>41318</v>
      </c>
      <c r="Q10" s="71">
        <v>3602700635</v>
      </c>
    </row>
    <row r="11" spans="2:17" x14ac:dyDescent="0.25">
      <c r="B11" s="65" t="s">
        <v>1693</v>
      </c>
      <c r="C11" s="87">
        <v>41319</v>
      </c>
      <c r="D11" s="71">
        <v>666433</v>
      </c>
      <c r="E11" s="71">
        <v>1681732915</v>
      </c>
      <c r="F11" s="71">
        <v>2520</v>
      </c>
      <c r="G11" s="71">
        <v>2530</v>
      </c>
      <c r="H11" s="71">
        <v>2523.48</v>
      </c>
      <c r="I11" s="71">
        <v>2515</v>
      </c>
      <c r="J11" s="72">
        <v>-0.59</v>
      </c>
      <c r="K11" s="69">
        <v>-15</v>
      </c>
      <c r="M11" s="87">
        <v>41319</v>
      </c>
      <c r="N11" s="71">
        <v>2520</v>
      </c>
      <c r="P11" s="87">
        <v>41319</v>
      </c>
      <c r="Q11" s="71">
        <v>1681732915</v>
      </c>
    </row>
    <row r="12" spans="2:17" x14ac:dyDescent="0.25">
      <c r="B12" s="65" t="s">
        <v>1693</v>
      </c>
      <c r="C12" s="87">
        <v>41320</v>
      </c>
      <c r="D12" s="71">
        <v>449512</v>
      </c>
      <c r="E12" s="71">
        <v>1127835825</v>
      </c>
      <c r="F12" s="71">
        <v>2515</v>
      </c>
      <c r="G12" s="71">
        <v>2525</v>
      </c>
      <c r="H12" s="71">
        <v>2509.02</v>
      </c>
      <c r="I12" s="71">
        <v>2495</v>
      </c>
      <c r="J12" s="72">
        <v>-0.2</v>
      </c>
      <c r="K12" s="69">
        <v>-5</v>
      </c>
      <c r="M12" s="87">
        <v>41320</v>
      </c>
      <c r="N12" s="71">
        <v>2515</v>
      </c>
      <c r="P12" s="87">
        <v>41320</v>
      </c>
      <c r="Q12" s="71">
        <v>1127835825</v>
      </c>
    </row>
    <row r="13" spans="2:17" x14ac:dyDescent="0.25">
      <c r="B13" s="65" t="s">
        <v>1693</v>
      </c>
      <c r="C13" s="87">
        <v>41323</v>
      </c>
      <c r="D13" s="71">
        <v>309576</v>
      </c>
      <c r="E13" s="71">
        <v>774323425</v>
      </c>
      <c r="F13" s="71">
        <v>2515</v>
      </c>
      <c r="G13" s="71">
        <v>2515</v>
      </c>
      <c r="H13" s="71">
        <v>2501.2399999999998</v>
      </c>
      <c r="I13" s="71">
        <v>2490</v>
      </c>
      <c r="J13" s="72">
        <v>0</v>
      </c>
      <c r="K13" s="69">
        <v>0</v>
      </c>
      <c r="M13" s="87">
        <v>41323</v>
      </c>
      <c r="N13" s="71">
        <v>2515</v>
      </c>
      <c r="P13" s="87">
        <v>41323</v>
      </c>
      <c r="Q13" s="71">
        <v>774323425</v>
      </c>
    </row>
    <row r="14" spans="2:17" x14ac:dyDescent="0.25">
      <c r="B14" s="65" t="s">
        <v>1693</v>
      </c>
      <c r="C14" s="87">
        <v>41324</v>
      </c>
      <c r="D14" s="71">
        <v>1357134</v>
      </c>
      <c r="E14" s="71">
        <v>3442791735</v>
      </c>
      <c r="F14" s="71">
        <v>2550</v>
      </c>
      <c r="G14" s="71">
        <v>2550</v>
      </c>
      <c r="H14" s="71">
        <v>2536.81</v>
      </c>
      <c r="I14" s="71">
        <v>2510</v>
      </c>
      <c r="J14" s="72">
        <v>1.39</v>
      </c>
      <c r="K14" s="69">
        <v>35</v>
      </c>
      <c r="M14" s="87">
        <v>41324</v>
      </c>
      <c r="N14" s="71">
        <v>2550</v>
      </c>
      <c r="P14" s="87">
        <v>41324</v>
      </c>
      <c r="Q14" s="71">
        <v>3442791735</v>
      </c>
    </row>
    <row r="15" spans="2:17" x14ac:dyDescent="0.25">
      <c r="B15" s="65" t="s">
        <v>1693</v>
      </c>
      <c r="C15" s="87">
        <v>41325</v>
      </c>
      <c r="D15" s="71">
        <v>1117493</v>
      </c>
      <c r="E15" s="71">
        <v>2842304110</v>
      </c>
      <c r="F15" s="71">
        <v>2560</v>
      </c>
      <c r="G15" s="71">
        <v>2560</v>
      </c>
      <c r="H15" s="71">
        <v>2543.46</v>
      </c>
      <c r="I15" s="71">
        <v>2535</v>
      </c>
      <c r="J15" s="72">
        <v>0.39</v>
      </c>
      <c r="K15" s="69">
        <v>10</v>
      </c>
      <c r="M15" s="87">
        <v>41325</v>
      </c>
      <c r="N15" s="71">
        <v>2560</v>
      </c>
      <c r="P15" s="87">
        <v>41325</v>
      </c>
      <c r="Q15" s="71">
        <v>2842304110</v>
      </c>
    </row>
    <row r="16" spans="2:17" x14ac:dyDescent="0.25">
      <c r="B16" s="65" t="s">
        <v>1693</v>
      </c>
      <c r="C16" s="87">
        <v>41326</v>
      </c>
      <c r="D16" s="71">
        <v>1126070</v>
      </c>
      <c r="E16" s="71">
        <v>2857377545</v>
      </c>
      <c r="F16" s="71">
        <v>2560</v>
      </c>
      <c r="G16" s="71">
        <v>2560</v>
      </c>
      <c r="H16" s="71">
        <v>2537.48</v>
      </c>
      <c r="I16" s="71">
        <v>2520</v>
      </c>
      <c r="J16" s="72">
        <v>0</v>
      </c>
      <c r="K16" s="69">
        <v>0</v>
      </c>
      <c r="M16" s="87">
        <v>41326</v>
      </c>
      <c r="N16" s="71">
        <v>2560</v>
      </c>
      <c r="P16" s="87">
        <v>41326</v>
      </c>
      <c r="Q16" s="71">
        <v>2857377545</v>
      </c>
    </row>
    <row r="17" spans="2:17" x14ac:dyDescent="0.25">
      <c r="B17" s="65" t="s">
        <v>1693</v>
      </c>
      <c r="C17" s="87">
        <v>41327</v>
      </c>
      <c r="D17" s="71">
        <v>2760282</v>
      </c>
      <c r="E17" s="71">
        <v>7078870020</v>
      </c>
      <c r="F17" s="71">
        <v>2580</v>
      </c>
      <c r="G17" s="71">
        <v>2580</v>
      </c>
      <c r="H17" s="71">
        <v>2564.5500000000002</v>
      </c>
      <c r="I17" s="71">
        <v>2540</v>
      </c>
      <c r="J17" s="72">
        <v>0.78</v>
      </c>
      <c r="K17" s="69">
        <v>20</v>
      </c>
      <c r="M17" s="87">
        <v>41327</v>
      </c>
      <c r="N17" s="71">
        <v>2580</v>
      </c>
      <c r="P17" s="87">
        <v>41327</v>
      </c>
      <c r="Q17" s="71">
        <v>7078870020</v>
      </c>
    </row>
    <row r="18" spans="2:17" x14ac:dyDescent="0.25">
      <c r="B18" s="65" t="s">
        <v>1693</v>
      </c>
      <c r="C18" s="87">
        <v>41330</v>
      </c>
      <c r="D18" s="71">
        <v>994891</v>
      </c>
      <c r="E18" s="71">
        <v>2549307470</v>
      </c>
      <c r="F18" s="71">
        <v>2570</v>
      </c>
      <c r="G18" s="71">
        <v>2580</v>
      </c>
      <c r="H18" s="71">
        <v>2562.4</v>
      </c>
      <c r="I18" s="71">
        <v>2550</v>
      </c>
      <c r="J18" s="72">
        <v>-0.39</v>
      </c>
      <c r="K18" s="69">
        <v>-10</v>
      </c>
      <c r="M18" s="87">
        <v>41330</v>
      </c>
      <c r="N18" s="71">
        <v>2570</v>
      </c>
      <c r="P18" s="87">
        <v>41330</v>
      </c>
      <c r="Q18" s="71">
        <v>2549307470</v>
      </c>
    </row>
    <row r="19" spans="2:17" x14ac:dyDescent="0.25">
      <c r="B19" s="65" t="s">
        <v>1693</v>
      </c>
      <c r="C19" s="87">
        <v>41331</v>
      </c>
      <c r="D19" s="71">
        <v>571578</v>
      </c>
      <c r="E19" s="71">
        <v>1469893435</v>
      </c>
      <c r="F19" s="71">
        <v>2580</v>
      </c>
      <c r="G19" s="71">
        <v>2580</v>
      </c>
      <c r="H19" s="71">
        <v>2571.64</v>
      </c>
      <c r="I19" s="71">
        <v>2550</v>
      </c>
      <c r="J19" s="72">
        <v>0.39</v>
      </c>
      <c r="K19" s="69">
        <v>10</v>
      </c>
      <c r="M19" s="87">
        <v>41331</v>
      </c>
      <c r="N19" s="71">
        <v>2580</v>
      </c>
      <c r="P19" s="87">
        <v>41331</v>
      </c>
      <c r="Q19" s="71">
        <v>1469893435</v>
      </c>
    </row>
    <row r="20" spans="2:17" x14ac:dyDescent="0.25">
      <c r="B20" s="65" t="s">
        <v>1693</v>
      </c>
      <c r="C20" s="87">
        <v>41332</v>
      </c>
      <c r="D20" s="71">
        <v>1814613</v>
      </c>
      <c r="E20" s="71">
        <v>4669780975</v>
      </c>
      <c r="F20" s="71">
        <v>2585</v>
      </c>
      <c r="G20" s="71">
        <v>2585</v>
      </c>
      <c r="H20" s="71">
        <v>2573.4299999999998</v>
      </c>
      <c r="I20" s="71">
        <v>2560</v>
      </c>
      <c r="J20" s="72">
        <v>0.19</v>
      </c>
      <c r="K20" s="69">
        <v>5</v>
      </c>
      <c r="M20" s="87">
        <v>41332</v>
      </c>
      <c r="N20" s="71">
        <v>2585</v>
      </c>
      <c r="P20" s="87">
        <v>41332</v>
      </c>
      <c r="Q20" s="71">
        <v>4669780975</v>
      </c>
    </row>
    <row r="21" spans="2:17" x14ac:dyDescent="0.25">
      <c r="B21" s="65" t="s">
        <v>1693</v>
      </c>
      <c r="C21" s="87">
        <v>41333</v>
      </c>
      <c r="D21" s="71">
        <v>802128</v>
      </c>
      <c r="E21" s="71">
        <v>2060638685</v>
      </c>
      <c r="F21" s="71">
        <v>2555</v>
      </c>
      <c r="G21" s="71">
        <v>2590</v>
      </c>
      <c r="H21" s="71">
        <v>2568.96</v>
      </c>
      <c r="I21" s="71">
        <v>2555</v>
      </c>
      <c r="J21" s="72">
        <v>-1.1599999999999999</v>
      </c>
      <c r="K21" s="69">
        <v>-30</v>
      </c>
      <c r="M21" s="87">
        <v>41333</v>
      </c>
      <c r="N21" s="71">
        <v>2555</v>
      </c>
      <c r="P21" s="87">
        <v>41333</v>
      </c>
      <c r="Q21" s="71">
        <v>2060638685</v>
      </c>
    </row>
    <row r="22" spans="2:17" x14ac:dyDescent="0.25">
      <c r="B22" s="65" t="s">
        <v>1693</v>
      </c>
      <c r="C22" s="87">
        <v>41334</v>
      </c>
      <c r="D22" s="71">
        <v>913956</v>
      </c>
      <c r="E22" s="71">
        <v>2359006660</v>
      </c>
      <c r="F22" s="71">
        <v>2590</v>
      </c>
      <c r="G22" s="71">
        <v>2590</v>
      </c>
      <c r="H22" s="71">
        <v>2581.09</v>
      </c>
      <c r="I22" s="71">
        <v>2560</v>
      </c>
      <c r="J22" s="72">
        <v>1.37</v>
      </c>
      <c r="K22" s="69">
        <v>35</v>
      </c>
      <c r="M22" s="87">
        <v>41334</v>
      </c>
      <c r="N22" s="71">
        <v>2590</v>
      </c>
      <c r="P22" s="87">
        <v>41334</v>
      </c>
      <c r="Q22" s="71">
        <v>2359006660</v>
      </c>
    </row>
    <row r="23" spans="2:17" x14ac:dyDescent="0.25">
      <c r="B23" s="65" t="s">
        <v>1693</v>
      </c>
      <c r="C23" s="87">
        <v>41337</v>
      </c>
      <c r="D23" s="71">
        <v>243672</v>
      </c>
      <c r="E23" s="71">
        <v>621441785</v>
      </c>
      <c r="F23" s="71">
        <v>2540</v>
      </c>
      <c r="G23" s="71">
        <v>2580</v>
      </c>
      <c r="H23" s="71">
        <v>2550.3200000000002</v>
      </c>
      <c r="I23" s="71">
        <v>2540</v>
      </c>
      <c r="J23" s="72">
        <v>-1.93</v>
      </c>
      <c r="K23" s="69">
        <v>-50</v>
      </c>
      <c r="M23" s="87">
        <v>41337</v>
      </c>
      <c r="N23" s="71">
        <v>2540</v>
      </c>
      <c r="P23" s="87">
        <v>41337</v>
      </c>
      <c r="Q23" s="71">
        <v>621441785</v>
      </c>
    </row>
    <row r="24" spans="2:17" x14ac:dyDescent="0.25">
      <c r="B24" s="65" t="s">
        <v>1693</v>
      </c>
      <c r="C24" s="87">
        <v>41338</v>
      </c>
      <c r="D24" s="71">
        <v>920399</v>
      </c>
      <c r="E24" s="71">
        <v>2345194855</v>
      </c>
      <c r="F24" s="71">
        <v>2575</v>
      </c>
      <c r="G24" s="71">
        <v>2580</v>
      </c>
      <c r="H24" s="71">
        <v>2548.02</v>
      </c>
      <c r="I24" s="71">
        <v>2540</v>
      </c>
      <c r="J24" s="72">
        <v>1.38</v>
      </c>
      <c r="K24" s="69">
        <v>35</v>
      </c>
      <c r="M24" s="87">
        <v>41338</v>
      </c>
      <c r="N24" s="71">
        <v>2575</v>
      </c>
      <c r="P24" s="87">
        <v>41338</v>
      </c>
      <c r="Q24" s="71">
        <v>2345194855</v>
      </c>
    </row>
    <row r="25" spans="2:17" x14ac:dyDescent="0.25">
      <c r="B25" s="65" t="s">
        <v>1693</v>
      </c>
      <c r="C25" s="87">
        <v>41339</v>
      </c>
      <c r="D25" s="71">
        <v>454952</v>
      </c>
      <c r="E25" s="71">
        <v>1160848095</v>
      </c>
      <c r="F25" s="71">
        <v>2555</v>
      </c>
      <c r="G25" s="71">
        <v>2555</v>
      </c>
      <c r="H25" s="71">
        <v>2551.58</v>
      </c>
      <c r="I25" s="71">
        <v>2545</v>
      </c>
      <c r="J25" s="72">
        <v>-0.78</v>
      </c>
      <c r="K25" s="69">
        <v>-20</v>
      </c>
      <c r="M25" s="87">
        <v>41339</v>
      </c>
      <c r="N25" s="71">
        <v>2555</v>
      </c>
      <c r="P25" s="87">
        <v>41339</v>
      </c>
      <c r="Q25" s="71">
        <v>1160848095</v>
      </c>
    </row>
    <row r="26" spans="2:17" x14ac:dyDescent="0.25">
      <c r="B26" s="65" t="s">
        <v>1693</v>
      </c>
      <c r="C26" s="87">
        <v>41340</v>
      </c>
      <c r="D26" s="71">
        <v>424089</v>
      </c>
      <c r="E26" s="71">
        <v>1066581830</v>
      </c>
      <c r="F26" s="71">
        <v>2505</v>
      </c>
      <c r="G26" s="71">
        <v>2535</v>
      </c>
      <c r="H26" s="71">
        <v>2515</v>
      </c>
      <c r="I26" s="71">
        <v>2505</v>
      </c>
      <c r="J26" s="72">
        <v>-1.96</v>
      </c>
      <c r="K26" s="69">
        <v>-50</v>
      </c>
      <c r="M26" s="87">
        <v>41340</v>
      </c>
      <c r="N26" s="71">
        <v>2505</v>
      </c>
      <c r="P26" s="87">
        <v>41340</v>
      </c>
      <c r="Q26" s="71">
        <v>1066581830</v>
      </c>
    </row>
    <row r="27" spans="2:17" x14ac:dyDescent="0.25">
      <c r="B27" s="65" t="s">
        <v>1693</v>
      </c>
      <c r="C27" s="87">
        <v>41341</v>
      </c>
      <c r="D27" s="71">
        <v>1251814</v>
      </c>
      <c r="E27" s="71">
        <v>3138311130</v>
      </c>
      <c r="F27" s="71">
        <v>2530</v>
      </c>
      <c r="G27" s="71">
        <v>2530</v>
      </c>
      <c r="H27" s="71">
        <v>2507.0100000000002</v>
      </c>
      <c r="I27" s="71">
        <v>2500</v>
      </c>
      <c r="J27" s="72">
        <v>1</v>
      </c>
      <c r="K27" s="69">
        <v>25</v>
      </c>
      <c r="M27" s="87">
        <v>41341</v>
      </c>
      <c r="N27" s="71">
        <v>2530</v>
      </c>
      <c r="P27" s="87">
        <v>41341</v>
      </c>
      <c r="Q27" s="71">
        <v>3138311130</v>
      </c>
    </row>
    <row r="28" spans="2:17" x14ac:dyDescent="0.25">
      <c r="B28" s="65" t="s">
        <v>1693</v>
      </c>
      <c r="C28" s="87">
        <v>41344</v>
      </c>
      <c r="D28" s="71">
        <v>2052933</v>
      </c>
      <c r="E28" s="71">
        <v>5158847630</v>
      </c>
      <c r="F28" s="71">
        <v>2505</v>
      </c>
      <c r="G28" s="71">
        <v>2520</v>
      </c>
      <c r="H28" s="71">
        <v>2512.92</v>
      </c>
      <c r="I28" s="71">
        <v>2500</v>
      </c>
      <c r="J28" s="72">
        <v>-0.99</v>
      </c>
      <c r="K28" s="69">
        <v>-25</v>
      </c>
      <c r="M28" s="87">
        <v>41344</v>
      </c>
      <c r="N28" s="71">
        <v>2505</v>
      </c>
      <c r="P28" s="87">
        <v>41344</v>
      </c>
      <c r="Q28" s="71">
        <v>5158847630</v>
      </c>
    </row>
    <row r="29" spans="2:17" x14ac:dyDescent="0.25">
      <c r="B29" s="65" t="s">
        <v>1693</v>
      </c>
      <c r="C29" s="87">
        <v>41345</v>
      </c>
      <c r="D29" s="71">
        <v>155748</v>
      </c>
      <c r="E29" s="71">
        <v>391733320</v>
      </c>
      <c r="F29" s="71">
        <v>2525</v>
      </c>
      <c r="G29" s="71">
        <v>2525</v>
      </c>
      <c r="H29" s="71">
        <v>2515.17</v>
      </c>
      <c r="I29" s="71">
        <v>2505</v>
      </c>
      <c r="J29" s="72">
        <v>0.8</v>
      </c>
      <c r="K29" s="69">
        <v>20</v>
      </c>
      <c r="M29" s="87">
        <v>41345</v>
      </c>
      <c r="N29" s="71">
        <v>2525</v>
      </c>
      <c r="P29" s="87">
        <v>41345</v>
      </c>
      <c r="Q29" s="71">
        <v>391733320</v>
      </c>
    </row>
    <row r="30" spans="2:17" x14ac:dyDescent="0.25">
      <c r="B30" s="65" t="s">
        <v>1693</v>
      </c>
      <c r="C30" s="87">
        <v>41346</v>
      </c>
      <c r="D30" s="71">
        <v>577013</v>
      </c>
      <c r="E30" s="71">
        <v>1450630110</v>
      </c>
      <c r="F30" s="71">
        <v>2535</v>
      </c>
      <c r="G30" s="71">
        <v>2535</v>
      </c>
      <c r="H30" s="71">
        <v>2514.0300000000002</v>
      </c>
      <c r="I30" s="71">
        <v>2505</v>
      </c>
      <c r="J30" s="72">
        <v>0.4</v>
      </c>
      <c r="K30" s="69">
        <v>10</v>
      </c>
      <c r="M30" s="87">
        <v>41346</v>
      </c>
      <c r="N30" s="71">
        <v>2535</v>
      </c>
      <c r="P30" s="87">
        <v>41346</v>
      </c>
      <c r="Q30" s="71">
        <v>1450630110</v>
      </c>
    </row>
    <row r="31" spans="2:17" x14ac:dyDescent="0.25">
      <c r="B31" s="65" t="s">
        <v>1693</v>
      </c>
      <c r="C31" s="87">
        <v>41347</v>
      </c>
      <c r="D31" s="71">
        <v>221797</v>
      </c>
      <c r="E31" s="71">
        <v>562118735</v>
      </c>
      <c r="F31" s="71">
        <v>2550</v>
      </c>
      <c r="G31" s="71">
        <v>2550</v>
      </c>
      <c r="H31" s="71">
        <v>2534.38</v>
      </c>
      <c r="I31" s="71">
        <v>2520</v>
      </c>
      <c r="J31" s="72">
        <v>0.59</v>
      </c>
      <c r="K31" s="69">
        <v>15</v>
      </c>
      <c r="M31" s="87">
        <v>41347</v>
      </c>
      <c r="N31" s="71">
        <v>2550</v>
      </c>
      <c r="P31" s="87">
        <v>41347</v>
      </c>
      <c r="Q31" s="71">
        <v>562118735</v>
      </c>
    </row>
    <row r="32" spans="2:17" x14ac:dyDescent="0.25">
      <c r="B32" s="65" t="s">
        <v>1693</v>
      </c>
      <c r="C32" s="87">
        <v>41348</v>
      </c>
      <c r="D32" s="71">
        <v>1179598</v>
      </c>
      <c r="E32" s="71">
        <v>3007382855</v>
      </c>
      <c r="F32" s="71">
        <v>2570</v>
      </c>
      <c r="G32" s="71">
        <v>2570</v>
      </c>
      <c r="H32" s="71">
        <v>2549.5</v>
      </c>
      <c r="I32" s="71">
        <v>2510</v>
      </c>
      <c r="J32" s="72">
        <v>0.78</v>
      </c>
      <c r="K32" s="69">
        <v>20</v>
      </c>
      <c r="M32" s="87">
        <v>41348</v>
      </c>
      <c r="N32" s="71">
        <v>2570</v>
      </c>
      <c r="P32" s="87">
        <v>41348</v>
      </c>
      <c r="Q32" s="71">
        <v>3007382855</v>
      </c>
    </row>
    <row r="33" spans="2:17" x14ac:dyDescent="0.25">
      <c r="B33" s="65" t="s">
        <v>1693</v>
      </c>
      <c r="C33" s="87">
        <v>41351</v>
      </c>
      <c r="D33" s="71">
        <v>235815</v>
      </c>
      <c r="E33" s="71">
        <v>594306100</v>
      </c>
      <c r="F33" s="71">
        <v>2520</v>
      </c>
      <c r="G33" s="71">
        <v>2525</v>
      </c>
      <c r="H33" s="71">
        <v>2520.2199999999998</v>
      </c>
      <c r="I33" s="71">
        <v>2515</v>
      </c>
      <c r="J33" s="72">
        <v>-1.95</v>
      </c>
      <c r="K33" s="69">
        <v>-50</v>
      </c>
      <c r="M33" s="87">
        <v>41351</v>
      </c>
      <c r="N33" s="71">
        <v>2520</v>
      </c>
      <c r="P33" s="87">
        <v>41351</v>
      </c>
      <c r="Q33" s="71">
        <v>594306100</v>
      </c>
    </row>
    <row r="34" spans="2:17" x14ac:dyDescent="0.25">
      <c r="B34" s="65" t="s">
        <v>1693</v>
      </c>
      <c r="C34" s="87">
        <v>41352</v>
      </c>
      <c r="D34" s="71">
        <v>1314908</v>
      </c>
      <c r="E34" s="71">
        <v>3322583775</v>
      </c>
      <c r="F34" s="71">
        <v>2530</v>
      </c>
      <c r="G34" s="71">
        <v>2540</v>
      </c>
      <c r="H34" s="71">
        <v>2526.86</v>
      </c>
      <c r="I34" s="71">
        <v>2510</v>
      </c>
      <c r="J34" s="72">
        <v>0.4</v>
      </c>
      <c r="K34" s="69">
        <v>10</v>
      </c>
      <c r="M34" s="87">
        <v>41352</v>
      </c>
      <c r="N34" s="71">
        <v>2530</v>
      </c>
      <c r="P34" s="87">
        <v>41352</v>
      </c>
      <c r="Q34" s="71">
        <v>3322583775</v>
      </c>
    </row>
    <row r="35" spans="2:17" x14ac:dyDescent="0.25">
      <c r="B35" s="65" t="s">
        <v>1693</v>
      </c>
      <c r="C35" s="87">
        <v>41353</v>
      </c>
      <c r="D35" s="71">
        <v>1253919</v>
      </c>
      <c r="E35" s="71">
        <v>3171082375</v>
      </c>
      <c r="F35" s="71">
        <v>2530</v>
      </c>
      <c r="G35" s="71">
        <v>2535</v>
      </c>
      <c r="H35" s="71">
        <v>2528.94</v>
      </c>
      <c r="I35" s="71">
        <v>2515</v>
      </c>
      <c r="J35" s="72">
        <v>0</v>
      </c>
      <c r="K35" s="69">
        <v>0</v>
      </c>
      <c r="M35" s="87">
        <v>41353</v>
      </c>
      <c r="N35" s="71">
        <v>2530</v>
      </c>
      <c r="P35" s="87">
        <v>41353</v>
      </c>
      <c r="Q35" s="71">
        <v>3171082375</v>
      </c>
    </row>
    <row r="36" spans="2:17" x14ac:dyDescent="0.25">
      <c r="B36" s="65" t="s">
        <v>1693</v>
      </c>
      <c r="C36" s="87">
        <v>41354</v>
      </c>
      <c r="D36" s="71">
        <v>364062</v>
      </c>
      <c r="E36" s="71">
        <v>921542440</v>
      </c>
      <c r="F36" s="71">
        <v>2510</v>
      </c>
      <c r="G36" s="71">
        <v>2550</v>
      </c>
      <c r="H36" s="71">
        <v>2531.2800000000002</v>
      </c>
      <c r="I36" s="71">
        <v>2510</v>
      </c>
      <c r="J36" s="72">
        <v>-0.79</v>
      </c>
      <c r="K36" s="69">
        <v>-20</v>
      </c>
      <c r="M36" s="87">
        <v>41354</v>
      </c>
      <c r="N36" s="71">
        <v>2510</v>
      </c>
      <c r="P36" s="87">
        <v>41354</v>
      </c>
      <c r="Q36" s="71">
        <v>921542440</v>
      </c>
    </row>
    <row r="37" spans="2:17" x14ac:dyDescent="0.25">
      <c r="B37" s="65" t="s">
        <v>1693</v>
      </c>
      <c r="C37" s="87">
        <v>41355</v>
      </c>
      <c r="D37" s="71">
        <v>185645</v>
      </c>
      <c r="E37" s="71">
        <v>467410480</v>
      </c>
      <c r="F37" s="71">
        <v>2510</v>
      </c>
      <c r="G37" s="71">
        <v>2530</v>
      </c>
      <c r="H37" s="71">
        <v>2517.7600000000002</v>
      </c>
      <c r="I37" s="71">
        <v>2510</v>
      </c>
      <c r="J37" s="72">
        <v>0</v>
      </c>
      <c r="K37" s="69">
        <v>0</v>
      </c>
      <c r="M37" s="87">
        <v>41355</v>
      </c>
      <c r="N37" s="71">
        <v>2510</v>
      </c>
      <c r="P37" s="87">
        <v>41355</v>
      </c>
      <c r="Q37" s="71">
        <v>467410480</v>
      </c>
    </row>
    <row r="38" spans="2:17" x14ac:dyDescent="0.25">
      <c r="B38" s="65" t="s">
        <v>1693</v>
      </c>
      <c r="C38" s="87">
        <v>41359</v>
      </c>
      <c r="D38" s="71">
        <v>269588</v>
      </c>
      <c r="E38" s="71">
        <v>681382130</v>
      </c>
      <c r="F38" s="71">
        <v>2515</v>
      </c>
      <c r="G38" s="71">
        <v>2545</v>
      </c>
      <c r="H38" s="71">
        <v>2527.4899999999998</v>
      </c>
      <c r="I38" s="71">
        <v>2515</v>
      </c>
      <c r="J38" s="72">
        <v>0.2</v>
      </c>
      <c r="K38" s="69">
        <v>5</v>
      </c>
      <c r="M38" s="87">
        <v>41359</v>
      </c>
      <c r="N38" s="71">
        <v>2515</v>
      </c>
      <c r="P38" s="87">
        <v>41359</v>
      </c>
      <c r="Q38" s="71">
        <v>681382130</v>
      </c>
    </row>
    <row r="39" spans="2:17" x14ac:dyDescent="0.25">
      <c r="B39" s="65" t="s">
        <v>1693</v>
      </c>
      <c r="C39" s="87">
        <v>41360</v>
      </c>
      <c r="D39" s="71">
        <v>263484</v>
      </c>
      <c r="E39" s="71">
        <v>668165340</v>
      </c>
      <c r="F39" s="71">
        <v>2540</v>
      </c>
      <c r="G39" s="71">
        <v>2540</v>
      </c>
      <c r="H39" s="71">
        <v>2535.89</v>
      </c>
      <c r="I39" s="71">
        <v>2510</v>
      </c>
      <c r="J39" s="72">
        <v>0.99</v>
      </c>
      <c r="K39" s="69">
        <v>25</v>
      </c>
      <c r="M39" s="87">
        <v>41360</v>
      </c>
      <c r="N39" s="71">
        <v>2540</v>
      </c>
      <c r="P39" s="87">
        <v>41360</v>
      </c>
      <c r="Q39" s="71">
        <v>668165340</v>
      </c>
    </row>
    <row r="40" spans="2:17" x14ac:dyDescent="0.25">
      <c r="B40" s="65" t="s">
        <v>1693</v>
      </c>
      <c r="C40" s="87">
        <v>41365</v>
      </c>
      <c r="D40" s="71">
        <v>371576</v>
      </c>
      <c r="E40" s="71">
        <v>941114425</v>
      </c>
      <c r="F40" s="71">
        <v>2545</v>
      </c>
      <c r="G40" s="71">
        <v>2550</v>
      </c>
      <c r="H40" s="71">
        <v>2532.7600000000002</v>
      </c>
      <c r="I40" s="71">
        <v>2515</v>
      </c>
      <c r="J40" s="72">
        <v>0.2</v>
      </c>
      <c r="K40" s="69">
        <v>5</v>
      </c>
      <c r="M40" s="87">
        <v>41365</v>
      </c>
      <c r="N40" s="71">
        <v>2545</v>
      </c>
      <c r="P40" s="87">
        <v>41365</v>
      </c>
      <c r="Q40" s="71">
        <v>941114425</v>
      </c>
    </row>
    <row r="41" spans="2:17" x14ac:dyDescent="0.25">
      <c r="B41" s="65" t="s">
        <v>1693</v>
      </c>
      <c r="C41" s="87">
        <v>41366</v>
      </c>
      <c r="D41" s="71">
        <v>216934</v>
      </c>
      <c r="E41" s="71">
        <v>548645175</v>
      </c>
      <c r="F41" s="71">
        <v>2530</v>
      </c>
      <c r="G41" s="71">
        <v>2545</v>
      </c>
      <c r="H41" s="71">
        <v>2529.09</v>
      </c>
      <c r="I41" s="71">
        <v>2520</v>
      </c>
      <c r="J41" s="72">
        <v>-0.59</v>
      </c>
      <c r="K41" s="69">
        <v>-15</v>
      </c>
      <c r="M41" s="87">
        <v>41366</v>
      </c>
      <c r="N41" s="71">
        <v>2530</v>
      </c>
      <c r="P41" s="87">
        <v>41366</v>
      </c>
      <c r="Q41" s="71">
        <v>548645175</v>
      </c>
    </row>
    <row r="42" spans="2:17" x14ac:dyDescent="0.25">
      <c r="B42" s="65" t="s">
        <v>1693</v>
      </c>
      <c r="C42" s="87">
        <v>41367</v>
      </c>
      <c r="D42" s="71">
        <v>167440</v>
      </c>
      <c r="E42" s="71">
        <v>422356605</v>
      </c>
      <c r="F42" s="71">
        <v>2530</v>
      </c>
      <c r="G42" s="71">
        <v>2530</v>
      </c>
      <c r="H42" s="71">
        <v>2522.44</v>
      </c>
      <c r="I42" s="71">
        <v>2510</v>
      </c>
      <c r="J42" s="72">
        <v>0</v>
      </c>
      <c r="K42" s="69">
        <v>0</v>
      </c>
      <c r="M42" s="87">
        <v>41367</v>
      </c>
      <c r="N42" s="71">
        <v>2530</v>
      </c>
      <c r="P42" s="87">
        <v>41367</v>
      </c>
      <c r="Q42" s="71">
        <v>422356605</v>
      </c>
    </row>
    <row r="43" spans="2:17" x14ac:dyDescent="0.25">
      <c r="B43" s="65" t="s">
        <v>1693</v>
      </c>
      <c r="C43" s="87">
        <v>41368</v>
      </c>
      <c r="D43" s="71">
        <v>366044</v>
      </c>
      <c r="E43" s="71">
        <v>917811100</v>
      </c>
      <c r="F43" s="71">
        <v>2505</v>
      </c>
      <c r="G43" s="71">
        <v>2515</v>
      </c>
      <c r="H43" s="71">
        <v>2507.38</v>
      </c>
      <c r="I43" s="71">
        <v>2500</v>
      </c>
      <c r="J43" s="72">
        <v>-0.99</v>
      </c>
      <c r="K43" s="69">
        <v>-25</v>
      </c>
      <c r="M43" s="87">
        <v>41368</v>
      </c>
      <c r="N43" s="71">
        <v>2505</v>
      </c>
      <c r="P43" s="87">
        <v>41368</v>
      </c>
      <c r="Q43" s="71">
        <v>917811100</v>
      </c>
    </row>
    <row r="44" spans="2:17" x14ac:dyDescent="0.25">
      <c r="B44" s="65" t="s">
        <v>1693</v>
      </c>
      <c r="C44" s="87">
        <v>41369</v>
      </c>
      <c r="D44" s="71">
        <v>315770</v>
      </c>
      <c r="E44" s="71">
        <v>788620360</v>
      </c>
      <c r="F44" s="71">
        <v>2495</v>
      </c>
      <c r="G44" s="71">
        <v>2510</v>
      </c>
      <c r="H44" s="71">
        <v>2497.4499999999998</v>
      </c>
      <c r="I44" s="71">
        <v>2485</v>
      </c>
      <c r="J44" s="72">
        <v>-0.4</v>
      </c>
      <c r="K44" s="69">
        <v>-10</v>
      </c>
      <c r="M44" s="87">
        <v>41369</v>
      </c>
      <c r="N44" s="71">
        <v>2495</v>
      </c>
      <c r="P44" s="87">
        <v>41369</v>
      </c>
      <c r="Q44" s="71">
        <v>788620360</v>
      </c>
    </row>
    <row r="45" spans="2:17" x14ac:dyDescent="0.25">
      <c r="B45" s="65" t="s">
        <v>1693</v>
      </c>
      <c r="C45" s="87">
        <v>41372</v>
      </c>
      <c r="D45" s="71">
        <v>1216563</v>
      </c>
      <c r="E45" s="71">
        <v>3016938720</v>
      </c>
      <c r="F45" s="71">
        <v>2460</v>
      </c>
      <c r="G45" s="71">
        <v>2495</v>
      </c>
      <c r="H45" s="71">
        <v>2479.89</v>
      </c>
      <c r="I45" s="71">
        <v>2460</v>
      </c>
      <c r="J45" s="72">
        <v>-1.4</v>
      </c>
      <c r="K45" s="69">
        <v>-35</v>
      </c>
      <c r="M45" s="87">
        <v>41372</v>
      </c>
      <c r="N45" s="71">
        <v>2460</v>
      </c>
      <c r="P45" s="87">
        <v>41372</v>
      </c>
      <c r="Q45" s="71">
        <v>3016938720</v>
      </c>
    </row>
    <row r="46" spans="2:17" x14ac:dyDescent="0.25">
      <c r="B46" s="65" t="s">
        <v>1693</v>
      </c>
      <c r="C46" s="87">
        <v>41373</v>
      </c>
      <c r="D46" s="71">
        <v>496355</v>
      </c>
      <c r="E46" s="71">
        <v>1232378105</v>
      </c>
      <c r="F46" s="71">
        <v>2500</v>
      </c>
      <c r="G46" s="71">
        <v>2500</v>
      </c>
      <c r="H46" s="71">
        <v>2482.86</v>
      </c>
      <c r="I46" s="71">
        <v>2460</v>
      </c>
      <c r="J46" s="72">
        <v>1.63</v>
      </c>
      <c r="K46" s="69">
        <v>40</v>
      </c>
      <c r="M46" s="87">
        <v>41373</v>
      </c>
      <c r="N46" s="71">
        <v>2500</v>
      </c>
      <c r="P46" s="87">
        <v>41373</v>
      </c>
      <c r="Q46" s="71">
        <v>1232378105</v>
      </c>
    </row>
    <row r="47" spans="2:17" x14ac:dyDescent="0.25">
      <c r="B47" s="65" t="s">
        <v>1693</v>
      </c>
      <c r="C47" s="87">
        <v>41374</v>
      </c>
      <c r="D47" s="71">
        <v>229050</v>
      </c>
      <c r="E47" s="71">
        <v>576392365</v>
      </c>
      <c r="F47" s="71">
        <v>2545</v>
      </c>
      <c r="G47" s="71">
        <v>2545</v>
      </c>
      <c r="H47" s="71">
        <v>2516.4499999999998</v>
      </c>
      <c r="I47" s="71">
        <v>2505</v>
      </c>
      <c r="J47" s="72">
        <v>1.8</v>
      </c>
      <c r="K47" s="69">
        <v>45</v>
      </c>
      <c r="M47" s="87">
        <v>41374</v>
      </c>
      <c r="N47" s="71">
        <v>2545</v>
      </c>
      <c r="P47" s="87">
        <v>41374</v>
      </c>
      <c r="Q47" s="71">
        <v>576392365</v>
      </c>
    </row>
    <row r="48" spans="2:17" x14ac:dyDescent="0.25">
      <c r="B48" s="65" t="s">
        <v>1693</v>
      </c>
      <c r="C48" s="87">
        <v>41375</v>
      </c>
      <c r="D48" s="71">
        <v>447480</v>
      </c>
      <c r="E48" s="71">
        <v>1135528855</v>
      </c>
      <c r="F48" s="71">
        <v>2535</v>
      </c>
      <c r="G48" s="71">
        <v>2545</v>
      </c>
      <c r="H48" s="71">
        <v>2537.61</v>
      </c>
      <c r="I48" s="71">
        <v>2535</v>
      </c>
      <c r="J48" s="72">
        <v>-0.39</v>
      </c>
      <c r="K48" s="69">
        <v>-10</v>
      </c>
      <c r="M48" s="87">
        <v>41375</v>
      </c>
      <c r="N48" s="71">
        <v>2535</v>
      </c>
      <c r="P48" s="87">
        <v>41375</v>
      </c>
      <c r="Q48" s="71">
        <v>1135528855</v>
      </c>
    </row>
    <row r="49" spans="2:17" x14ac:dyDescent="0.25">
      <c r="B49" s="65" t="s">
        <v>1693</v>
      </c>
      <c r="C49" s="87">
        <v>41376</v>
      </c>
      <c r="D49" s="71">
        <v>933046</v>
      </c>
      <c r="E49" s="71">
        <v>2368321095</v>
      </c>
      <c r="F49" s="71">
        <v>2520</v>
      </c>
      <c r="G49" s="71">
        <v>2550</v>
      </c>
      <c r="H49" s="71">
        <v>2538.27</v>
      </c>
      <c r="I49" s="71">
        <v>2520</v>
      </c>
      <c r="J49" s="72">
        <v>-0.59</v>
      </c>
      <c r="K49" s="69">
        <v>-15</v>
      </c>
      <c r="M49" s="87">
        <v>41376</v>
      </c>
      <c r="N49" s="71">
        <v>2520</v>
      </c>
      <c r="P49" s="87">
        <v>41376</v>
      </c>
      <c r="Q49" s="71">
        <v>2368321095</v>
      </c>
    </row>
    <row r="50" spans="2:17" x14ac:dyDescent="0.25">
      <c r="B50" s="65" t="s">
        <v>1693</v>
      </c>
      <c r="C50" s="87">
        <v>41379</v>
      </c>
      <c r="D50" s="71">
        <v>999711</v>
      </c>
      <c r="E50" s="71">
        <v>2486459820</v>
      </c>
      <c r="F50" s="71">
        <v>2420</v>
      </c>
      <c r="G50" s="71">
        <v>2515</v>
      </c>
      <c r="H50" s="71">
        <v>2487.1799999999998</v>
      </c>
      <c r="I50" s="71">
        <v>2420</v>
      </c>
      <c r="J50" s="72">
        <v>-3.97</v>
      </c>
      <c r="K50" s="69">
        <v>-100</v>
      </c>
      <c r="M50" s="87">
        <v>41379</v>
      </c>
      <c r="N50" s="71">
        <v>2420</v>
      </c>
      <c r="P50" s="87">
        <v>41379</v>
      </c>
      <c r="Q50" s="71">
        <v>2486459820</v>
      </c>
    </row>
    <row r="51" spans="2:17" x14ac:dyDescent="0.25">
      <c r="B51" s="65" t="s">
        <v>1693</v>
      </c>
      <c r="C51" s="87">
        <v>41380</v>
      </c>
      <c r="D51" s="71">
        <v>298496</v>
      </c>
      <c r="E51" s="71">
        <v>738715245</v>
      </c>
      <c r="F51" s="71">
        <v>2470</v>
      </c>
      <c r="G51" s="71">
        <v>2500</v>
      </c>
      <c r="H51" s="71">
        <v>2474.79</v>
      </c>
      <c r="I51" s="71">
        <v>2460</v>
      </c>
      <c r="J51" s="72">
        <v>2.0699999999999998</v>
      </c>
      <c r="K51" s="69">
        <v>50</v>
      </c>
      <c r="M51" s="87">
        <v>41380</v>
      </c>
      <c r="N51" s="71">
        <v>2470</v>
      </c>
      <c r="P51" s="87">
        <v>41380</v>
      </c>
      <c r="Q51" s="71">
        <v>738715245</v>
      </c>
    </row>
    <row r="52" spans="2:17" x14ac:dyDescent="0.25">
      <c r="B52" s="65" t="s">
        <v>1693</v>
      </c>
      <c r="C52" s="87">
        <v>41381</v>
      </c>
      <c r="D52" s="71">
        <v>2730695</v>
      </c>
      <c r="E52" s="71">
        <v>6854976820</v>
      </c>
      <c r="F52" s="71">
        <v>2530</v>
      </c>
      <c r="G52" s="71">
        <v>2530</v>
      </c>
      <c r="H52" s="71">
        <v>2510.34</v>
      </c>
      <c r="I52" s="71">
        <v>2480</v>
      </c>
      <c r="J52" s="72">
        <v>2.4300000000000002</v>
      </c>
      <c r="K52" s="69">
        <v>60</v>
      </c>
      <c r="M52" s="87">
        <v>41381</v>
      </c>
      <c r="N52" s="71">
        <v>2530</v>
      </c>
      <c r="P52" s="87">
        <v>41381</v>
      </c>
      <c r="Q52" s="71">
        <v>6854976820</v>
      </c>
    </row>
    <row r="53" spans="2:17" x14ac:dyDescent="0.25">
      <c r="B53" s="65" t="s">
        <v>1693</v>
      </c>
      <c r="C53" s="87">
        <v>41382</v>
      </c>
      <c r="D53" s="71">
        <v>2571467</v>
      </c>
      <c r="E53" s="71">
        <v>6537603975</v>
      </c>
      <c r="F53" s="71">
        <v>2500</v>
      </c>
      <c r="G53" s="71">
        <v>2550</v>
      </c>
      <c r="H53" s="71">
        <v>2542.36</v>
      </c>
      <c r="I53" s="71">
        <v>2500</v>
      </c>
      <c r="J53" s="72">
        <v>-1.19</v>
      </c>
      <c r="K53" s="69">
        <v>-30</v>
      </c>
      <c r="M53" s="87">
        <v>41382</v>
      </c>
      <c r="N53" s="71">
        <v>2500</v>
      </c>
      <c r="P53" s="87">
        <v>41382</v>
      </c>
      <c r="Q53" s="71">
        <v>6537603975</v>
      </c>
    </row>
    <row r="54" spans="2:17" x14ac:dyDescent="0.25">
      <c r="B54" s="65" t="s">
        <v>1693</v>
      </c>
      <c r="C54" s="87">
        <v>41383</v>
      </c>
      <c r="D54" s="71">
        <v>533639</v>
      </c>
      <c r="E54" s="71">
        <v>1352836320</v>
      </c>
      <c r="F54" s="71">
        <v>2550</v>
      </c>
      <c r="G54" s="71">
        <v>2550</v>
      </c>
      <c r="H54" s="71">
        <v>2535.12</v>
      </c>
      <c r="I54" s="71">
        <v>2500</v>
      </c>
      <c r="J54" s="72">
        <v>2</v>
      </c>
      <c r="K54" s="69">
        <v>50</v>
      </c>
      <c r="M54" s="87">
        <v>41383</v>
      </c>
      <c r="N54" s="71">
        <v>2550</v>
      </c>
      <c r="P54" s="87">
        <v>41383</v>
      </c>
      <c r="Q54" s="71">
        <v>1352836320</v>
      </c>
    </row>
    <row r="55" spans="2:17" x14ac:dyDescent="0.25">
      <c r="B55" s="65" t="s">
        <v>1693</v>
      </c>
      <c r="C55" s="87">
        <v>41386</v>
      </c>
      <c r="D55" s="71">
        <v>502328</v>
      </c>
      <c r="E55" s="71">
        <v>1272375390</v>
      </c>
      <c r="F55" s="71">
        <v>2550</v>
      </c>
      <c r="G55" s="71">
        <v>2550</v>
      </c>
      <c r="H55" s="71">
        <v>2532.96</v>
      </c>
      <c r="I55" s="71">
        <v>2520</v>
      </c>
      <c r="J55" s="72">
        <v>0</v>
      </c>
      <c r="K55" s="69">
        <v>0</v>
      </c>
      <c r="M55" s="87">
        <v>41386</v>
      </c>
      <c r="N55" s="71">
        <v>2550</v>
      </c>
      <c r="P55" s="87">
        <v>41386</v>
      </c>
      <c r="Q55" s="71">
        <v>1272375390</v>
      </c>
    </row>
    <row r="56" spans="2:17" x14ac:dyDescent="0.25">
      <c r="B56" s="65" t="s">
        <v>1693</v>
      </c>
      <c r="C56" s="87">
        <v>41387</v>
      </c>
      <c r="D56" s="71">
        <v>243374</v>
      </c>
      <c r="E56" s="71">
        <v>614180515</v>
      </c>
      <c r="F56" s="71">
        <v>2520</v>
      </c>
      <c r="G56" s="71">
        <v>2530</v>
      </c>
      <c r="H56" s="71">
        <v>2523.61</v>
      </c>
      <c r="I56" s="71">
        <v>2520</v>
      </c>
      <c r="J56" s="72">
        <v>-1.18</v>
      </c>
      <c r="K56" s="69">
        <v>-30</v>
      </c>
      <c r="M56" s="87">
        <v>41387</v>
      </c>
      <c r="N56" s="71">
        <v>2520</v>
      </c>
      <c r="P56" s="87">
        <v>41387</v>
      </c>
      <c r="Q56" s="71">
        <v>614180515</v>
      </c>
    </row>
    <row r="57" spans="2:17" x14ac:dyDescent="0.25">
      <c r="B57" s="65" t="s">
        <v>1693</v>
      </c>
      <c r="C57" s="87">
        <v>41388</v>
      </c>
      <c r="D57" s="71">
        <v>309752</v>
      </c>
      <c r="E57" s="71">
        <v>783280615</v>
      </c>
      <c r="F57" s="71">
        <v>2545</v>
      </c>
      <c r="G57" s="71">
        <v>2545</v>
      </c>
      <c r="H57" s="71">
        <v>2528.73</v>
      </c>
      <c r="I57" s="71">
        <v>2510</v>
      </c>
      <c r="J57" s="72">
        <v>0.99</v>
      </c>
      <c r="K57" s="69">
        <v>25</v>
      </c>
      <c r="M57" s="87">
        <v>41388</v>
      </c>
      <c r="N57" s="71">
        <v>2545</v>
      </c>
      <c r="P57" s="87">
        <v>41388</v>
      </c>
      <c r="Q57" s="71">
        <v>783280615</v>
      </c>
    </row>
    <row r="58" spans="2:17" x14ac:dyDescent="0.25">
      <c r="B58" s="65" t="s">
        <v>1693</v>
      </c>
      <c r="C58" s="87">
        <v>41389</v>
      </c>
      <c r="D58" s="71">
        <v>1989443</v>
      </c>
      <c r="E58" s="71">
        <v>5065024065</v>
      </c>
      <c r="F58" s="71">
        <v>2550</v>
      </c>
      <c r="G58" s="71">
        <v>2550</v>
      </c>
      <c r="H58" s="71">
        <v>2545.9499999999998</v>
      </c>
      <c r="I58" s="71">
        <v>2515</v>
      </c>
      <c r="J58" s="72">
        <v>0.2</v>
      </c>
      <c r="K58" s="69">
        <v>5</v>
      </c>
      <c r="M58" s="87">
        <v>41389</v>
      </c>
      <c r="N58" s="71">
        <v>2550</v>
      </c>
      <c r="P58" s="87">
        <v>41389</v>
      </c>
      <c r="Q58" s="71">
        <v>5065024065</v>
      </c>
    </row>
    <row r="59" spans="2:17" x14ac:dyDescent="0.25">
      <c r="B59" s="65" t="s">
        <v>1693</v>
      </c>
      <c r="C59" s="87">
        <v>41390</v>
      </c>
      <c r="D59" s="71">
        <v>917009</v>
      </c>
      <c r="E59" s="71">
        <v>2334483860</v>
      </c>
      <c r="F59" s="71">
        <v>2520</v>
      </c>
      <c r="G59" s="71">
        <v>2570</v>
      </c>
      <c r="H59" s="71">
        <v>2545.7600000000002</v>
      </c>
      <c r="I59" s="71">
        <v>2520</v>
      </c>
      <c r="J59" s="72">
        <v>-1.18</v>
      </c>
      <c r="K59" s="69">
        <v>-30</v>
      </c>
      <c r="M59" s="87">
        <v>41390</v>
      </c>
      <c r="N59" s="71">
        <v>2520</v>
      </c>
      <c r="P59" s="87">
        <v>41390</v>
      </c>
      <c r="Q59" s="71">
        <v>2334483860</v>
      </c>
    </row>
    <row r="60" spans="2:17" x14ac:dyDescent="0.25">
      <c r="B60" s="65" t="s">
        <v>1693</v>
      </c>
      <c r="C60" s="87">
        <v>41393</v>
      </c>
      <c r="D60" s="71">
        <v>439798</v>
      </c>
      <c r="E60" s="71">
        <v>1111625490</v>
      </c>
      <c r="F60" s="71">
        <v>2525</v>
      </c>
      <c r="G60" s="71">
        <v>2540</v>
      </c>
      <c r="H60" s="71">
        <v>2527.58</v>
      </c>
      <c r="I60" s="71">
        <v>2520</v>
      </c>
      <c r="J60" s="72">
        <v>0.2</v>
      </c>
      <c r="K60" s="69">
        <v>5</v>
      </c>
      <c r="M60" s="87">
        <v>41393</v>
      </c>
      <c r="N60" s="71">
        <v>2525</v>
      </c>
      <c r="P60" s="87">
        <v>41393</v>
      </c>
      <c r="Q60" s="71">
        <v>1111625490</v>
      </c>
    </row>
    <row r="61" spans="2:17" x14ac:dyDescent="0.25">
      <c r="B61" s="65" t="s">
        <v>1693</v>
      </c>
      <c r="C61" s="87">
        <v>41394</v>
      </c>
      <c r="D61" s="71">
        <v>1527168</v>
      </c>
      <c r="E61" s="71">
        <v>3866497835</v>
      </c>
      <c r="F61" s="71">
        <v>2540</v>
      </c>
      <c r="G61" s="71">
        <v>2540</v>
      </c>
      <c r="H61" s="71">
        <v>2531.81</v>
      </c>
      <c r="I61" s="71">
        <v>2520</v>
      </c>
      <c r="J61" s="72">
        <v>0.59</v>
      </c>
      <c r="K61" s="69">
        <v>15</v>
      </c>
      <c r="M61" s="87">
        <v>41394</v>
      </c>
      <c r="N61" s="71">
        <v>2540</v>
      </c>
      <c r="P61" s="87">
        <v>41394</v>
      </c>
      <c r="Q61" s="71">
        <v>3866497835</v>
      </c>
    </row>
    <row r="62" spans="2:17" x14ac:dyDescent="0.25">
      <c r="B62" s="65" t="s">
        <v>1693</v>
      </c>
      <c r="C62" s="87">
        <v>41396</v>
      </c>
      <c r="D62" s="71">
        <v>401901</v>
      </c>
      <c r="E62" s="71">
        <v>1019806690</v>
      </c>
      <c r="F62" s="71">
        <v>2540</v>
      </c>
      <c r="G62" s="71">
        <v>2555</v>
      </c>
      <c r="H62" s="71">
        <v>2537.46</v>
      </c>
      <c r="I62" s="71">
        <v>2520</v>
      </c>
      <c r="J62" s="72">
        <v>0</v>
      </c>
      <c r="K62" s="69">
        <v>0</v>
      </c>
      <c r="M62" s="87">
        <v>41396</v>
      </c>
      <c r="N62" s="71">
        <v>2540</v>
      </c>
      <c r="P62" s="87">
        <v>41396</v>
      </c>
      <c r="Q62" s="71">
        <v>1019806690</v>
      </c>
    </row>
    <row r="63" spans="2:17" x14ac:dyDescent="0.25">
      <c r="B63" s="65" t="s">
        <v>1693</v>
      </c>
      <c r="C63" s="87">
        <v>41397</v>
      </c>
      <c r="D63" s="71">
        <v>977871</v>
      </c>
      <c r="E63" s="71">
        <v>2504080550</v>
      </c>
      <c r="F63" s="71">
        <v>2570</v>
      </c>
      <c r="G63" s="71">
        <v>2570</v>
      </c>
      <c r="H63" s="71">
        <v>2560.75</v>
      </c>
      <c r="I63" s="71">
        <v>2545</v>
      </c>
      <c r="J63" s="72">
        <v>1.18</v>
      </c>
      <c r="K63" s="69">
        <v>30</v>
      </c>
      <c r="M63" s="87">
        <v>41397</v>
      </c>
      <c r="N63" s="71">
        <v>2570</v>
      </c>
      <c r="P63" s="87">
        <v>41397</v>
      </c>
      <c r="Q63" s="71">
        <v>2504080550</v>
      </c>
    </row>
    <row r="64" spans="2:17" x14ac:dyDescent="0.25">
      <c r="B64" s="65" t="s">
        <v>1693</v>
      </c>
      <c r="C64" s="87">
        <v>41400</v>
      </c>
      <c r="D64" s="71">
        <v>1623191</v>
      </c>
      <c r="E64" s="71">
        <v>4182813235</v>
      </c>
      <c r="F64" s="71">
        <v>2575</v>
      </c>
      <c r="G64" s="71">
        <v>2580</v>
      </c>
      <c r="H64" s="71">
        <v>2576.91</v>
      </c>
      <c r="I64" s="71">
        <v>2545</v>
      </c>
      <c r="J64" s="72">
        <v>0.19</v>
      </c>
      <c r="K64" s="69">
        <v>5</v>
      </c>
      <c r="M64" s="87">
        <v>41400</v>
      </c>
      <c r="N64" s="71">
        <v>2575</v>
      </c>
      <c r="P64" s="87">
        <v>41400</v>
      </c>
      <c r="Q64" s="71">
        <v>4182813235</v>
      </c>
    </row>
    <row r="65" spans="2:17" x14ac:dyDescent="0.25">
      <c r="B65" s="65" t="s">
        <v>1693</v>
      </c>
      <c r="C65" s="87">
        <v>41401</v>
      </c>
      <c r="D65" s="71">
        <v>1591820</v>
      </c>
      <c r="E65" s="71">
        <v>4095014865</v>
      </c>
      <c r="F65" s="71">
        <v>2585</v>
      </c>
      <c r="G65" s="71">
        <v>2590</v>
      </c>
      <c r="H65" s="71">
        <v>2572.54</v>
      </c>
      <c r="I65" s="71">
        <v>2560</v>
      </c>
      <c r="J65" s="72">
        <v>0.39</v>
      </c>
      <c r="K65" s="69">
        <v>10</v>
      </c>
      <c r="M65" s="87">
        <v>41401</v>
      </c>
      <c r="N65" s="71">
        <v>2585</v>
      </c>
      <c r="P65" s="87">
        <v>41401</v>
      </c>
      <c r="Q65" s="71">
        <v>4095014865</v>
      </c>
    </row>
    <row r="66" spans="2:17" x14ac:dyDescent="0.25">
      <c r="B66" s="65" t="s">
        <v>1693</v>
      </c>
      <c r="C66" s="87">
        <v>41402</v>
      </c>
      <c r="D66" s="71">
        <v>1116995</v>
      </c>
      <c r="E66" s="71">
        <v>2882661695</v>
      </c>
      <c r="F66" s="71">
        <v>2590</v>
      </c>
      <c r="G66" s="71">
        <v>2590</v>
      </c>
      <c r="H66" s="71">
        <v>2580.73</v>
      </c>
      <c r="I66" s="71">
        <v>2570</v>
      </c>
      <c r="J66" s="72">
        <v>0.19</v>
      </c>
      <c r="K66" s="69">
        <v>5</v>
      </c>
      <c r="M66" s="87">
        <v>41402</v>
      </c>
      <c r="N66" s="71">
        <v>2590</v>
      </c>
      <c r="P66" s="87">
        <v>41402</v>
      </c>
      <c r="Q66" s="71">
        <v>2882661695</v>
      </c>
    </row>
    <row r="67" spans="2:17" x14ac:dyDescent="0.25">
      <c r="B67" s="65" t="s">
        <v>1693</v>
      </c>
      <c r="C67" s="87">
        <v>41403</v>
      </c>
      <c r="D67" s="71">
        <v>4229657</v>
      </c>
      <c r="E67" s="71">
        <v>10960646740</v>
      </c>
      <c r="F67" s="71">
        <v>2580</v>
      </c>
      <c r="G67" s="71">
        <v>2625</v>
      </c>
      <c r="H67" s="71">
        <v>2591.38</v>
      </c>
      <c r="I67" s="71">
        <v>2580</v>
      </c>
      <c r="J67" s="72">
        <v>-0.39</v>
      </c>
      <c r="K67" s="69">
        <v>-10</v>
      </c>
      <c r="M67" s="87">
        <v>41403</v>
      </c>
      <c r="N67" s="71">
        <v>2580</v>
      </c>
      <c r="P67" s="87">
        <v>41403</v>
      </c>
      <c r="Q67" s="71">
        <v>10960646740</v>
      </c>
    </row>
    <row r="68" spans="2:17" x14ac:dyDescent="0.25">
      <c r="B68" s="65" t="s">
        <v>1693</v>
      </c>
      <c r="C68" s="87">
        <v>41404</v>
      </c>
      <c r="D68" s="71">
        <v>991295</v>
      </c>
      <c r="E68" s="71">
        <v>2552342925</v>
      </c>
      <c r="F68" s="71">
        <v>2580</v>
      </c>
      <c r="G68" s="71">
        <v>2580</v>
      </c>
      <c r="H68" s="71">
        <v>2574.7600000000002</v>
      </c>
      <c r="I68" s="71">
        <v>2570</v>
      </c>
      <c r="J68" s="72">
        <v>0</v>
      </c>
      <c r="K68" s="69">
        <v>0</v>
      </c>
      <c r="M68" s="87">
        <v>41404</v>
      </c>
      <c r="N68" s="71">
        <v>2580</v>
      </c>
      <c r="P68" s="87">
        <v>41404</v>
      </c>
      <c r="Q68" s="71">
        <v>2552342925</v>
      </c>
    </row>
    <row r="69" spans="2:17" x14ac:dyDescent="0.25">
      <c r="B69" s="65" t="s">
        <v>1693</v>
      </c>
      <c r="C69" s="87">
        <v>41408</v>
      </c>
      <c r="D69" s="71">
        <v>1640561</v>
      </c>
      <c r="E69" s="71">
        <v>4206896610</v>
      </c>
      <c r="F69" s="71">
        <v>2550</v>
      </c>
      <c r="G69" s="71">
        <v>2570</v>
      </c>
      <c r="H69" s="71">
        <v>2564.3000000000002</v>
      </c>
      <c r="I69" s="71">
        <v>2550</v>
      </c>
      <c r="J69" s="72">
        <v>-1.1599999999999999</v>
      </c>
      <c r="K69" s="69">
        <v>-30</v>
      </c>
      <c r="M69" s="87">
        <v>41408</v>
      </c>
      <c r="N69" s="71">
        <v>2550</v>
      </c>
      <c r="P69" s="87">
        <v>41408</v>
      </c>
      <c r="Q69" s="71">
        <v>4206896610</v>
      </c>
    </row>
    <row r="70" spans="2:17" x14ac:dyDescent="0.25">
      <c r="B70" s="65" t="s">
        <v>1693</v>
      </c>
      <c r="C70" s="87">
        <v>41409</v>
      </c>
      <c r="D70" s="71">
        <v>942858</v>
      </c>
      <c r="E70" s="71">
        <v>2443466950</v>
      </c>
      <c r="F70" s="71">
        <v>2600</v>
      </c>
      <c r="G70" s="71">
        <v>2625</v>
      </c>
      <c r="H70" s="71">
        <v>2591.5500000000002</v>
      </c>
      <c r="I70" s="71">
        <v>2575</v>
      </c>
      <c r="J70" s="72">
        <v>1.96</v>
      </c>
      <c r="K70" s="69">
        <v>50</v>
      </c>
      <c r="M70" s="87">
        <v>41409</v>
      </c>
      <c r="N70" s="71">
        <v>2600</v>
      </c>
      <c r="P70" s="87">
        <v>41409</v>
      </c>
      <c r="Q70" s="71">
        <v>2443466950</v>
      </c>
    </row>
    <row r="71" spans="2:17" x14ac:dyDescent="0.25">
      <c r="B71" s="65" t="s">
        <v>1693</v>
      </c>
      <c r="C71" s="87">
        <v>41410</v>
      </c>
      <c r="D71" s="71">
        <v>1553404</v>
      </c>
      <c r="E71" s="71">
        <v>4049106915</v>
      </c>
      <c r="F71" s="71">
        <v>2630</v>
      </c>
      <c r="G71" s="71">
        <v>2635</v>
      </c>
      <c r="H71" s="71">
        <v>2606.6</v>
      </c>
      <c r="I71" s="71">
        <v>2580</v>
      </c>
      <c r="J71" s="72">
        <v>1.1499999999999999</v>
      </c>
      <c r="K71" s="69">
        <v>30</v>
      </c>
      <c r="M71" s="87">
        <v>41410</v>
      </c>
      <c r="N71" s="71">
        <v>2630</v>
      </c>
      <c r="P71" s="87">
        <v>41410</v>
      </c>
      <c r="Q71" s="71">
        <v>4049106915</v>
      </c>
    </row>
    <row r="72" spans="2:17" x14ac:dyDescent="0.25">
      <c r="B72" s="65" t="s">
        <v>1693</v>
      </c>
      <c r="C72" s="87">
        <v>41411</v>
      </c>
      <c r="D72" s="71">
        <v>325962</v>
      </c>
      <c r="E72" s="71">
        <v>856773960</v>
      </c>
      <c r="F72" s="71">
        <v>2640</v>
      </c>
      <c r="G72" s="71">
        <v>2640</v>
      </c>
      <c r="H72" s="71">
        <v>2628.45</v>
      </c>
      <c r="I72" s="71">
        <v>2595</v>
      </c>
      <c r="J72" s="72">
        <v>0.38</v>
      </c>
      <c r="K72" s="69">
        <v>10</v>
      </c>
      <c r="M72" s="87">
        <v>41411</v>
      </c>
      <c r="N72" s="71">
        <v>2640</v>
      </c>
      <c r="P72" s="87">
        <v>41411</v>
      </c>
      <c r="Q72" s="71">
        <v>856773960</v>
      </c>
    </row>
    <row r="73" spans="2:17" x14ac:dyDescent="0.25">
      <c r="B73" s="65" t="s">
        <v>1693</v>
      </c>
      <c r="C73" s="87">
        <v>41414</v>
      </c>
      <c r="D73" s="71">
        <v>969533</v>
      </c>
      <c r="E73" s="71">
        <v>2566565605</v>
      </c>
      <c r="F73" s="71">
        <v>2645</v>
      </c>
      <c r="G73" s="71">
        <v>2660</v>
      </c>
      <c r="H73" s="71">
        <v>2647.22</v>
      </c>
      <c r="I73" s="71">
        <v>2620</v>
      </c>
      <c r="J73" s="72">
        <v>0.19</v>
      </c>
      <c r="K73" s="69">
        <v>5</v>
      </c>
      <c r="M73" s="87">
        <v>41414</v>
      </c>
      <c r="N73" s="71">
        <v>2645</v>
      </c>
      <c r="P73" s="87">
        <v>41414</v>
      </c>
      <c r="Q73" s="71">
        <v>2566565605</v>
      </c>
    </row>
    <row r="74" spans="2:17" x14ac:dyDescent="0.25">
      <c r="B74" s="65" t="s">
        <v>1693</v>
      </c>
      <c r="C74" s="87">
        <v>41415</v>
      </c>
      <c r="D74" s="71">
        <v>1097994</v>
      </c>
      <c r="E74" s="71">
        <v>2887563090</v>
      </c>
      <c r="F74" s="71">
        <v>2660</v>
      </c>
      <c r="G74" s="71">
        <v>2660</v>
      </c>
      <c r="H74" s="71">
        <v>2629.85</v>
      </c>
      <c r="I74" s="71">
        <v>2605</v>
      </c>
      <c r="J74" s="72">
        <v>0.56999999999999995</v>
      </c>
      <c r="K74" s="69">
        <v>15</v>
      </c>
      <c r="M74" s="87">
        <v>41415</v>
      </c>
      <c r="N74" s="71">
        <v>2660</v>
      </c>
      <c r="P74" s="87">
        <v>41415</v>
      </c>
      <c r="Q74" s="71">
        <v>2887563090</v>
      </c>
    </row>
    <row r="75" spans="2:17" x14ac:dyDescent="0.25">
      <c r="B75" s="65" t="s">
        <v>1693</v>
      </c>
      <c r="C75" s="87">
        <v>41416</v>
      </c>
      <c r="D75" s="71">
        <v>727998</v>
      </c>
      <c r="E75" s="71">
        <v>1936618590</v>
      </c>
      <c r="F75" s="71">
        <v>2660</v>
      </c>
      <c r="G75" s="71">
        <v>2670</v>
      </c>
      <c r="H75" s="71">
        <v>2660.2</v>
      </c>
      <c r="I75" s="71">
        <v>2605</v>
      </c>
      <c r="J75" s="72">
        <v>0</v>
      </c>
      <c r="K75" s="69">
        <v>0</v>
      </c>
      <c r="M75" s="87">
        <v>41416</v>
      </c>
      <c r="N75" s="71">
        <v>2660</v>
      </c>
      <c r="P75" s="87">
        <v>41416</v>
      </c>
      <c r="Q75" s="71">
        <v>1936618590</v>
      </c>
    </row>
    <row r="76" spans="2:17" x14ac:dyDescent="0.25">
      <c r="B76" s="65" t="s">
        <v>1693</v>
      </c>
      <c r="C76" s="87">
        <v>41417</v>
      </c>
      <c r="D76" s="71">
        <v>403111</v>
      </c>
      <c r="E76" s="71">
        <v>1059456350</v>
      </c>
      <c r="F76" s="71">
        <v>2615</v>
      </c>
      <c r="G76" s="71">
        <v>2660</v>
      </c>
      <c r="H76" s="71">
        <v>2628.2</v>
      </c>
      <c r="I76" s="71">
        <v>2615</v>
      </c>
      <c r="J76" s="72">
        <v>-1.69</v>
      </c>
      <c r="K76" s="69">
        <v>-45</v>
      </c>
      <c r="M76" s="87">
        <v>41417</v>
      </c>
      <c r="N76" s="71">
        <v>2615</v>
      </c>
      <c r="P76" s="87">
        <v>41417</v>
      </c>
      <c r="Q76" s="71">
        <v>1059456350</v>
      </c>
    </row>
    <row r="77" spans="2:17" x14ac:dyDescent="0.25">
      <c r="B77" s="65" t="s">
        <v>1693</v>
      </c>
      <c r="C77" s="87">
        <v>41418</v>
      </c>
      <c r="D77" s="71">
        <v>278254</v>
      </c>
      <c r="E77" s="71">
        <v>728500570</v>
      </c>
      <c r="F77" s="71">
        <v>2640</v>
      </c>
      <c r="G77" s="71">
        <v>2640</v>
      </c>
      <c r="H77" s="71">
        <v>2618.11</v>
      </c>
      <c r="I77" s="71">
        <v>2600</v>
      </c>
      <c r="J77" s="72">
        <v>0.96</v>
      </c>
      <c r="K77" s="69">
        <v>25</v>
      </c>
      <c r="M77" s="87">
        <v>41418</v>
      </c>
      <c r="N77" s="71">
        <v>2640</v>
      </c>
      <c r="P77" s="87">
        <v>41418</v>
      </c>
      <c r="Q77" s="71">
        <v>728500570</v>
      </c>
    </row>
    <row r="78" spans="2:17" x14ac:dyDescent="0.25">
      <c r="B78" s="65" t="s">
        <v>1693</v>
      </c>
      <c r="C78" s="87">
        <v>41421</v>
      </c>
      <c r="D78" s="71">
        <v>253017</v>
      </c>
      <c r="E78" s="71">
        <v>658324265</v>
      </c>
      <c r="F78" s="71">
        <v>2600</v>
      </c>
      <c r="G78" s="71">
        <v>2620</v>
      </c>
      <c r="H78" s="71">
        <v>2601.9</v>
      </c>
      <c r="I78" s="71">
        <v>2590</v>
      </c>
      <c r="J78" s="72">
        <v>-1.52</v>
      </c>
      <c r="K78" s="69">
        <v>-40</v>
      </c>
      <c r="M78" s="87">
        <v>41421</v>
      </c>
      <c r="N78" s="71">
        <v>2600</v>
      </c>
      <c r="P78" s="87">
        <v>41421</v>
      </c>
      <c r="Q78" s="71">
        <v>658324265</v>
      </c>
    </row>
    <row r="79" spans="2:17" x14ac:dyDescent="0.25">
      <c r="B79" s="65" t="s">
        <v>1693</v>
      </c>
      <c r="C79" s="87">
        <v>41422</v>
      </c>
      <c r="D79" s="71">
        <v>717783</v>
      </c>
      <c r="E79" s="71">
        <v>1867962620</v>
      </c>
      <c r="F79" s="71">
        <v>2575</v>
      </c>
      <c r="G79" s="71">
        <v>2630</v>
      </c>
      <c r="H79" s="71">
        <v>2602.41</v>
      </c>
      <c r="I79" s="71">
        <v>2575</v>
      </c>
      <c r="J79" s="72">
        <v>-0.96</v>
      </c>
      <c r="K79" s="69">
        <v>-25</v>
      </c>
      <c r="M79" s="87">
        <v>41422</v>
      </c>
      <c r="N79" s="71">
        <v>2575</v>
      </c>
      <c r="P79" s="87">
        <v>41422</v>
      </c>
      <c r="Q79" s="71">
        <v>1867962620</v>
      </c>
    </row>
    <row r="80" spans="2:17" x14ac:dyDescent="0.25">
      <c r="B80" s="65" t="s">
        <v>1693</v>
      </c>
      <c r="C80" s="87">
        <v>41423</v>
      </c>
      <c r="D80" s="71">
        <v>1007290</v>
      </c>
      <c r="E80" s="71">
        <v>2571294100</v>
      </c>
      <c r="F80" s="71">
        <v>2520</v>
      </c>
      <c r="G80" s="71">
        <v>2585</v>
      </c>
      <c r="H80" s="71">
        <v>2552.69</v>
      </c>
      <c r="I80" s="71">
        <v>2520</v>
      </c>
      <c r="J80" s="72">
        <v>-2.14</v>
      </c>
      <c r="K80" s="69">
        <v>-55</v>
      </c>
      <c r="M80" s="87">
        <v>41423</v>
      </c>
      <c r="N80" s="71">
        <v>2520</v>
      </c>
      <c r="P80" s="87">
        <v>41423</v>
      </c>
      <c r="Q80" s="71">
        <v>2571294100</v>
      </c>
    </row>
    <row r="81" spans="2:17" x14ac:dyDescent="0.25">
      <c r="B81" s="65" t="s">
        <v>1693</v>
      </c>
      <c r="C81" s="87">
        <v>41424</v>
      </c>
      <c r="D81" s="71">
        <v>1775390</v>
      </c>
      <c r="E81" s="71">
        <v>4489989640</v>
      </c>
      <c r="F81" s="71">
        <v>2520</v>
      </c>
      <c r="G81" s="71">
        <v>2545</v>
      </c>
      <c r="H81" s="71">
        <v>2529.02</v>
      </c>
      <c r="I81" s="71">
        <v>2520</v>
      </c>
      <c r="J81" s="72">
        <v>0</v>
      </c>
      <c r="K81" s="69">
        <v>0</v>
      </c>
      <c r="M81" s="87">
        <v>41424</v>
      </c>
      <c r="N81" s="71">
        <v>2520</v>
      </c>
      <c r="P81" s="87">
        <v>41424</v>
      </c>
      <c r="Q81" s="71">
        <v>4489989640</v>
      </c>
    </row>
    <row r="82" spans="2:17" x14ac:dyDescent="0.25">
      <c r="B82" s="65" t="s">
        <v>1693</v>
      </c>
      <c r="C82" s="87">
        <v>41425</v>
      </c>
      <c r="D82" s="71">
        <v>2040405</v>
      </c>
      <c r="E82" s="71">
        <v>5294867760</v>
      </c>
      <c r="F82" s="71">
        <v>2620</v>
      </c>
      <c r="G82" s="71">
        <v>2620</v>
      </c>
      <c r="H82" s="71">
        <v>2595.0100000000002</v>
      </c>
      <c r="I82" s="71">
        <v>2540</v>
      </c>
      <c r="J82" s="72">
        <v>3.97</v>
      </c>
      <c r="K82" s="69">
        <v>100</v>
      </c>
      <c r="M82" s="87">
        <v>41425</v>
      </c>
      <c r="N82" s="71">
        <v>2620</v>
      </c>
      <c r="P82" s="87">
        <v>41425</v>
      </c>
      <c r="Q82" s="71">
        <v>5294867760</v>
      </c>
    </row>
    <row r="83" spans="2:17" x14ac:dyDescent="0.25">
      <c r="B83" s="65" t="s">
        <v>1693</v>
      </c>
      <c r="C83" s="87">
        <v>41429</v>
      </c>
      <c r="D83" s="71">
        <v>923745</v>
      </c>
      <c r="E83" s="71">
        <v>2438420600</v>
      </c>
      <c r="F83" s="71">
        <v>2670</v>
      </c>
      <c r="G83" s="71">
        <v>2670</v>
      </c>
      <c r="H83" s="71">
        <v>2639.71</v>
      </c>
      <c r="I83" s="71">
        <v>2600</v>
      </c>
      <c r="J83" s="72">
        <v>1.91</v>
      </c>
      <c r="K83" s="69">
        <v>50</v>
      </c>
      <c r="M83" s="87">
        <v>41429</v>
      </c>
      <c r="N83" s="71">
        <v>2670</v>
      </c>
      <c r="P83" s="87">
        <v>41429</v>
      </c>
      <c r="Q83" s="71">
        <v>2438420600</v>
      </c>
    </row>
    <row r="84" spans="2:17" x14ac:dyDescent="0.25">
      <c r="B84" s="65" t="s">
        <v>1693</v>
      </c>
      <c r="C84" s="87">
        <v>41430</v>
      </c>
      <c r="D84" s="71">
        <v>830448</v>
      </c>
      <c r="E84" s="71">
        <v>2199056390</v>
      </c>
      <c r="F84" s="71">
        <v>2670</v>
      </c>
      <c r="G84" s="71">
        <v>2670</v>
      </c>
      <c r="H84" s="71">
        <v>2648.04</v>
      </c>
      <c r="I84" s="71">
        <v>2630</v>
      </c>
      <c r="J84" s="72">
        <v>0</v>
      </c>
      <c r="K84" s="69">
        <v>0</v>
      </c>
      <c r="M84" s="87">
        <v>41430</v>
      </c>
      <c r="N84" s="71">
        <v>2670</v>
      </c>
      <c r="P84" s="87">
        <v>41430</v>
      </c>
      <c r="Q84" s="71">
        <v>2199056390</v>
      </c>
    </row>
    <row r="85" spans="2:17" x14ac:dyDescent="0.25">
      <c r="B85" s="65" t="s">
        <v>1693</v>
      </c>
      <c r="C85" s="87">
        <v>41431</v>
      </c>
      <c r="D85" s="71">
        <v>760886</v>
      </c>
      <c r="E85" s="71">
        <v>1977696680</v>
      </c>
      <c r="F85" s="71">
        <v>2595</v>
      </c>
      <c r="G85" s="71">
        <v>2605</v>
      </c>
      <c r="H85" s="71">
        <v>2599.1999999999998</v>
      </c>
      <c r="I85" s="71">
        <v>2590</v>
      </c>
      <c r="J85" s="72">
        <v>-2.81</v>
      </c>
      <c r="K85" s="69">
        <v>-75</v>
      </c>
      <c r="M85" s="87">
        <v>41431</v>
      </c>
      <c r="N85" s="71">
        <v>2595</v>
      </c>
      <c r="P85" s="87">
        <v>41431</v>
      </c>
      <c r="Q85" s="71">
        <v>1977696680</v>
      </c>
    </row>
    <row r="86" spans="2:17" x14ac:dyDescent="0.25">
      <c r="B86" s="65" t="s">
        <v>1693</v>
      </c>
      <c r="C86" s="87">
        <v>41432</v>
      </c>
      <c r="D86" s="71">
        <v>462673</v>
      </c>
      <c r="E86" s="71">
        <v>1197332680</v>
      </c>
      <c r="F86" s="71">
        <v>2580</v>
      </c>
      <c r="G86" s="71">
        <v>2620</v>
      </c>
      <c r="H86" s="71">
        <v>2587.86</v>
      </c>
      <c r="I86" s="71">
        <v>2575</v>
      </c>
      <c r="J86" s="72">
        <v>-0.57999999999999996</v>
      </c>
      <c r="K86" s="69">
        <v>-15</v>
      </c>
      <c r="M86" s="87">
        <v>41432</v>
      </c>
      <c r="N86" s="71">
        <v>2580</v>
      </c>
      <c r="P86" s="87">
        <v>41432</v>
      </c>
      <c r="Q86" s="71">
        <v>1197332680</v>
      </c>
    </row>
    <row r="87" spans="2:17" x14ac:dyDescent="0.25">
      <c r="B87" s="65" t="s">
        <v>1693</v>
      </c>
      <c r="C87" s="87">
        <v>41436</v>
      </c>
      <c r="D87" s="71">
        <v>732927</v>
      </c>
      <c r="E87" s="71">
        <v>1883653385</v>
      </c>
      <c r="F87" s="71">
        <v>2555</v>
      </c>
      <c r="G87" s="71">
        <v>2590</v>
      </c>
      <c r="H87" s="71">
        <v>2570.04</v>
      </c>
      <c r="I87" s="71">
        <v>2555</v>
      </c>
      <c r="J87" s="72">
        <v>-0.97</v>
      </c>
      <c r="K87" s="69">
        <v>-25</v>
      </c>
      <c r="M87" s="87">
        <v>41436</v>
      </c>
      <c r="N87" s="71">
        <v>2555</v>
      </c>
      <c r="P87" s="87">
        <v>41436</v>
      </c>
      <c r="Q87" s="71">
        <v>1883653385</v>
      </c>
    </row>
    <row r="88" spans="2:17" x14ac:dyDescent="0.25">
      <c r="B88" s="65" t="s">
        <v>1693</v>
      </c>
      <c r="C88" s="87">
        <v>41437</v>
      </c>
      <c r="D88" s="71">
        <v>800734</v>
      </c>
      <c r="E88" s="71">
        <v>2026853225</v>
      </c>
      <c r="F88" s="71">
        <v>2510</v>
      </c>
      <c r="G88" s="71">
        <v>2560</v>
      </c>
      <c r="H88" s="71">
        <v>2531.2399999999998</v>
      </c>
      <c r="I88" s="71">
        <v>2510</v>
      </c>
      <c r="J88" s="72">
        <v>-1.76</v>
      </c>
      <c r="K88" s="69">
        <v>-45</v>
      </c>
      <c r="M88" s="87">
        <v>41437</v>
      </c>
      <c r="N88" s="71">
        <v>2510</v>
      </c>
      <c r="P88" s="87">
        <v>41437</v>
      </c>
      <c r="Q88" s="71">
        <v>2026853225</v>
      </c>
    </row>
    <row r="89" spans="2:17" x14ac:dyDescent="0.25">
      <c r="B89" s="65" t="s">
        <v>1693</v>
      </c>
      <c r="C89" s="87">
        <v>41438</v>
      </c>
      <c r="D89" s="71">
        <v>610996</v>
      </c>
      <c r="E89" s="71">
        <v>1552562130</v>
      </c>
      <c r="F89" s="71">
        <v>2540</v>
      </c>
      <c r="G89" s="71">
        <v>2560</v>
      </c>
      <c r="H89" s="71">
        <v>2541.0300000000002</v>
      </c>
      <c r="I89" s="71">
        <v>2515</v>
      </c>
      <c r="J89" s="72">
        <v>1.2</v>
      </c>
      <c r="K89" s="69">
        <v>30</v>
      </c>
      <c r="M89" s="87">
        <v>41438</v>
      </c>
      <c r="N89" s="71">
        <v>2540</v>
      </c>
      <c r="P89" s="87">
        <v>41438</v>
      </c>
      <c r="Q89" s="71">
        <v>1552562130</v>
      </c>
    </row>
    <row r="90" spans="2:17" x14ac:dyDescent="0.25">
      <c r="B90" s="65" t="s">
        <v>1693</v>
      </c>
      <c r="C90" s="87">
        <v>41439</v>
      </c>
      <c r="D90" s="71">
        <v>391581</v>
      </c>
      <c r="E90" s="71">
        <v>991644595</v>
      </c>
      <c r="F90" s="71">
        <v>2525</v>
      </c>
      <c r="G90" s="71">
        <v>2540</v>
      </c>
      <c r="H90" s="71">
        <v>2532.41</v>
      </c>
      <c r="I90" s="71">
        <v>2525</v>
      </c>
      <c r="J90" s="72">
        <v>-0.59</v>
      </c>
      <c r="K90" s="69">
        <v>-15</v>
      </c>
      <c r="M90" s="87">
        <v>41439</v>
      </c>
      <c r="N90" s="71">
        <v>2525</v>
      </c>
      <c r="P90" s="87">
        <v>41439</v>
      </c>
      <c r="Q90" s="71">
        <v>991644595</v>
      </c>
    </row>
    <row r="91" spans="2:17" x14ac:dyDescent="0.25">
      <c r="B91" s="65" t="s">
        <v>1693</v>
      </c>
      <c r="C91" s="87">
        <v>41442</v>
      </c>
      <c r="D91" s="71">
        <v>1131714</v>
      </c>
      <c r="E91" s="71">
        <v>2870934690</v>
      </c>
      <c r="F91" s="71">
        <v>2515</v>
      </c>
      <c r="G91" s="71">
        <v>2555</v>
      </c>
      <c r="H91" s="71">
        <v>2536.8000000000002</v>
      </c>
      <c r="I91" s="71">
        <v>2515</v>
      </c>
      <c r="J91" s="72">
        <v>-0.4</v>
      </c>
      <c r="K91" s="69">
        <v>-10</v>
      </c>
      <c r="M91" s="87">
        <v>41442</v>
      </c>
      <c r="N91" s="71">
        <v>2515</v>
      </c>
      <c r="P91" s="87">
        <v>41442</v>
      </c>
      <c r="Q91" s="71">
        <v>2870934690</v>
      </c>
    </row>
    <row r="92" spans="2:17" x14ac:dyDescent="0.25">
      <c r="B92" s="65" t="s">
        <v>1693</v>
      </c>
      <c r="C92" s="87">
        <v>41443</v>
      </c>
      <c r="D92" s="71">
        <v>1108324</v>
      </c>
      <c r="E92" s="71">
        <v>2798871695</v>
      </c>
      <c r="F92" s="71">
        <v>2520</v>
      </c>
      <c r="G92" s="71">
        <v>2535</v>
      </c>
      <c r="H92" s="71">
        <v>2525.3200000000002</v>
      </c>
      <c r="I92" s="71">
        <v>2510</v>
      </c>
      <c r="J92" s="72">
        <v>0.2</v>
      </c>
      <c r="K92" s="69">
        <v>5</v>
      </c>
      <c r="M92" s="87">
        <v>41443</v>
      </c>
      <c r="N92" s="71">
        <v>2520</v>
      </c>
      <c r="P92" s="87">
        <v>41443</v>
      </c>
      <c r="Q92" s="71">
        <v>2798871695</v>
      </c>
    </row>
    <row r="93" spans="2:17" x14ac:dyDescent="0.25">
      <c r="B93" s="65" t="s">
        <v>1693</v>
      </c>
      <c r="C93" s="87">
        <v>41444</v>
      </c>
      <c r="D93" s="71">
        <v>1624775</v>
      </c>
      <c r="E93" s="71">
        <v>4099509175</v>
      </c>
      <c r="F93" s="71">
        <v>2525</v>
      </c>
      <c r="G93" s="71">
        <v>2555</v>
      </c>
      <c r="H93" s="71">
        <v>2523.12</v>
      </c>
      <c r="I93" s="71">
        <v>2505</v>
      </c>
      <c r="J93" s="72">
        <v>0.2</v>
      </c>
      <c r="K93" s="69">
        <v>5</v>
      </c>
      <c r="M93" s="87">
        <v>41444</v>
      </c>
      <c r="N93" s="71">
        <v>2525</v>
      </c>
      <c r="P93" s="87">
        <v>41444</v>
      </c>
      <c r="Q93" s="71">
        <v>4099509175</v>
      </c>
    </row>
    <row r="94" spans="2:17" x14ac:dyDescent="0.25">
      <c r="B94" s="65" t="s">
        <v>1693</v>
      </c>
      <c r="C94" s="87">
        <v>41445</v>
      </c>
      <c r="D94" s="71">
        <v>600519</v>
      </c>
      <c r="E94" s="71">
        <v>1504941085</v>
      </c>
      <c r="F94" s="71">
        <v>2500</v>
      </c>
      <c r="G94" s="71">
        <v>2540</v>
      </c>
      <c r="H94" s="71">
        <v>2506.0700000000002</v>
      </c>
      <c r="I94" s="71">
        <v>2500</v>
      </c>
      <c r="J94" s="72">
        <v>-0.99</v>
      </c>
      <c r="K94" s="69">
        <v>-25</v>
      </c>
      <c r="M94" s="87">
        <v>41445</v>
      </c>
      <c r="N94" s="71">
        <v>2500</v>
      </c>
      <c r="P94" s="87">
        <v>41445</v>
      </c>
      <c r="Q94" s="71">
        <v>1504941085</v>
      </c>
    </row>
    <row r="95" spans="2:17" x14ac:dyDescent="0.25">
      <c r="B95" s="65" t="s">
        <v>1693</v>
      </c>
      <c r="C95" s="87">
        <v>41446</v>
      </c>
      <c r="D95" s="71">
        <v>4067901</v>
      </c>
      <c r="E95" s="71">
        <v>10005179440</v>
      </c>
      <c r="F95" s="71">
        <v>2435</v>
      </c>
      <c r="G95" s="71">
        <v>2535</v>
      </c>
      <c r="H95" s="71">
        <v>2459.54</v>
      </c>
      <c r="I95" s="71">
        <v>2435</v>
      </c>
      <c r="J95" s="72">
        <v>-2.6</v>
      </c>
      <c r="K95" s="69">
        <v>-65</v>
      </c>
      <c r="M95" s="87">
        <v>41446</v>
      </c>
      <c r="N95" s="71">
        <v>2435</v>
      </c>
      <c r="P95" s="87">
        <v>41446</v>
      </c>
      <c r="Q95" s="71">
        <v>10005179440</v>
      </c>
    </row>
    <row r="96" spans="2:17" x14ac:dyDescent="0.25">
      <c r="B96" s="65" t="s">
        <v>1693</v>
      </c>
      <c r="C96" s="87">
        <v>41449</v>
      </c>
      <c r="D96" s="71">
        <v>2162816</v>
      </c>
      <c r="E96" s="71">
        <v>5314894975</v>
      </c>
      <c r="F96" s="71">
        <v>2480</v>
      </c>
      <c r="G96" s="71">
        <v>2485</v>
      </c>
      <c r="H96" s="71">
        <v>2457.4</v>
      </c>
      <c r="I96" s="71">
        <v>2400</v>
      </c>
      <c r="J96" s="72">
        <v>1.85</v>
      </c>
      <c r="K96" s="69">
        <v>45</v>
      </c>
      <c r="M96" s="87">
        <v>41449</v>
      </c>
      <c r="N96" s="71">
        <v>2480</v>
      </c>
      <c r="P96" s="87">
        <v>41449</v>
      </c>
      <c r="Q96" s="71">
        <v>5314894975</v>
      </c>
    </row>
    <row r="97" spans="2:17" x14ac:dyDescent="0.25">
      <c r="B97" s="65" t="s">
        <v>1693</v>
      </c>
      <c r="C97" s="87">
        <v>41450</v>
      </c>
      <c r="D97" s="71">
        <v>1506953</v>
      </c>
      <c r="E97" s="71">
        <v>3740289220</v>
      </c>
      <c r="F97" s="71">
        <v>2485</v>
      </c>
      <c r="G97" s="71">
        <v>2490</v>
      </c>
      <c r="H97" s="71">
        <v>2482.02</v>
      </c>
      <c r="I97" s="71">
        <v>2465</v>
      </c>
      <c r="J97" s="72">
        <v>0.2</v>
      </c>
      <c r="K97" s="69">
        <v>5</v>
      </c>
      <c r="M97" s="87">
        <v>41450</v>
      </c>
      <c r="N97" s="71">
        <v>2485</v>
      </c>
      <c r="P97" s="87">
        <v>41450</v>
      </c>
      <c r="Q97" s="71">
        <v>3740289220</v>
      </c>
    </row>
    <row r="98" spans="2:17" x14ac:dyDescent="0.25">
      <c r="B98" s="65" t="s">
        <v>1693</v>
      </c>
      <c r="C98" s="87">
        <v>41451</v>
      </c>
      <c r="D98" s="71">
        <v>646072</v>
      </c>
      <c r="E98" s="71">
        <v>1596686355</v>
      </c>
      <c r="F98" s="71">
        <v>2465</v>
      </c>
      <c r="G98" s="71">
        <v>2485</v>
      </c>
      <c r="H98" s="71">
        <v>2471.38</v>
      </c>
      <c r="I98" s="71">
        <v>2460</v>
      </c>
      <c r="J98" s="72">
        <v>-0.8</v>
      </c>
      <c r="K98" s="69">
        <v>-20</v>
      </c>
      <c r="M98" s="87">
        <v>41451</v>
      </c>
      <c r="N98" s="71">
        <v>2465</v>
      </c>
      <c r="P98" s="87">
        <v>41451</v>
      </c>
      <c r="Q98" s="71">
        <v>1596686355</v>
      </c>
    </row>
    <row r="99" spans="2:17" x14ac:dyDescent="0.25">
      <c r="B99" s="65" t="s">
        <v>1693</v>
      </c>
      <c r="C99" s="87">
        <v>41452</v>
      </c>
      <c r="D99" s="71">
        <v>822072</v>
      </c>
      <c r="E99" s="71">
        <v>2036217930</v>
      </c>
      <c r="F99" s="71">
        <v>2485</v>
      </c>
      <c r="G99" s="71">
        <v>2500</v>
      </c>
      <c r="H99" s="71">
        <v>2476.9299999999998</v>
      </c>
      <c r="I99" s="71">
        <v>2470</v>
      </c>
      <c r="J99" s="72">
        <v>0.81</v>
      </c>
      <c r="K99" s="69">
        <v>20</v>
      </c>
      <c r="M99" s="87">
        <v>41452</v>
      </c>
      <c r="N99" s="71">
        <v>2485</v>
      </c>
      <c r="P99" s="87">
        <v>41452</v>
      </c>
      <c r="Q99" s="71">
        <v>2036217930</v>
      </c>
    </row>
    <row r="100" spans="2:17" x14ac:dyDescent="0.25">
      <c r="B100" s="65" t="s">
        <v>1693</v>
      </c>
      <c r="C100" s="87">
        <v>41453</v>
      </c>
      <c r="D100" s="71">
        <v>779559</v>
      </c>
      <c r="E100" s="71">
        <v>1994196860</v>
      </c>
      <c r="F100" s="71">
        <v>2575</v>
      </c>
      <c r="G100" s="71">
        <v>2575</v>
      </c>
      <c r="H100" s="71">
        <v>2558.11</v>
      </c>
      <c r="I100" s="71">
        <v>2480</v>
      </c>
      <c r="J100" s="72">
        <v>3.62</v>
      </c>
      <c r="K100" s="69">
        <v>90</v>
      </c>
      <c r="M100" s="87">
        <v>41453</v>
      </c>
      <c r="N100" s="71">
        <v>2575</v>
      </c>
      <c r="P100" s="87">
        <v>41453</v>
      </c>
      <c r="Q100" s="71">
        <v>1994196860</v>
      </c>
    </row>
    <row r="101" spans="2:17" x14ac:dyDescent="0.25">
      <c r="B101" s="65" t="s">
        <v>1693</v>
      </c>
      <c r="C101" s="87">
        <v>41457</v>
      </c>
      <c r="D101" s="71">
        <v>3321815</v>
      </c>
      <c r="E101" s="71">
        <v>8572036700</v>
      </c>
      <c r="F101" s="71">
        <v>2600</v>
      </c>
      <c r="G101" s="71">
        <v>2600</v>
      </c>
      <c r="H101" s="71">
        <v>2580.5300000000002</v>
      </c>
      <c r="I101" s="71">
        <v>2575</v>
      </c>
      <c r="J101" s="72">
        <v>0.97</v>
      </c>
      <c r="K101" s="69">
        <v>25</v>
      </c>
      <c r="M101" s="87">
        <v>41457</v>
      </c>
      <c r="N101" s="71">
        <v>2600</v>
      </c>
      <c r="P101" s="87">
        <v>41457</v>
      </c>
      <c r="Q101" s="71">
        <v>8572036700</v>
      </c>
    </row>
    <row r="102" spans="2:17" x14ac:dyDescent="0.25">
      <c r="B102" s="65" t="s">
        <v>1693</v>
      </c>
      <c r="C102" s="87">
        <v>41458</v>
      </c>
      <c r="D102" s="71">
        <v>472106</v>
      </c>
      <c r="E102" s="71">
        <v>1220164975</v>
      </c>
      <c r="F102" s="71">
        <v>2600</v>
      </c>
      <c r="G102" s="71">
        <v>2600</v>
      </c>
      <c r="H102" s="71">
        <v>2584.5100000000002</v>
      </c>
      <c r="I102" s="71">
        <v>2570</v>
      </c>
      <c r="J102" s="72">
        <v>0</v>
      </c>
      <c r="K102" s="69">
        <v>0</v>
      </c>
      <c r="M102" s="87">
        <v>41458</v>
      </c>
      <c r="N102" s="71">
        <v>2600</v>
      </c>
      <c r="P102" s="87">
        <v>41458</v>
      </c>
      <c r="Q102" s="71">
        <v>1220164975</v>
      </c>
    </row>
    <row r="103" spans="2:17" x14ac:dyDescent="0.25">
      <c r="B103" s="65" t="s">
        <v>1693</v>
      </c>
      <c r="C103" s="87">
        <v>41459</v>
      </c>
      <c r="D103" s="71">
        <v>621569</v>
      </c>
      <c r="E103" s="71">
        <v>1619093155</v>
      </c>
      <c r="F103" s="71">
        <v>2605</v>
      </c>
      <c r="G103" s="71">
        <v>2650</v>
      </c>
      <c r="H103" s="71">
        <v>2604.85</v>
      </c>
      <c r="I103" s="71">
        <v>2585</v>
      </c>
      <c r="J103" s="72">
        <v>0.19</v>
      </c>
      <c r="K103" s="69">
        <v>5</v>
      </c>
      <c r="M103" s="87">
        <v>41459</v>
      </c>
      <c r="N103" s="71">
        <v>2605</v>
      </c>
      <c r="P103" s="87">
        <v>41459</v>
      </c>
      <c r="Q103" s="71">
        <v>1619093155</v>
      </c>
    </row>
    <row r="104" spans="2:17" x14ac:dyDescent="0.25">
      <c r="B104" s="65" t="s">
        <v>1693</v>
      </c>
      <c r="C104" s="87">
        <v>41460</v>
      </c>
      <c r="D104" s="71">
        <v>1556122</v>
      </c>
      <c r="E104" s="71">
        <v>4011528335</v>
      </c>
      <c r="F104" s="71">
        <v>2585</v>
      </c>
      <c r="G104" s="71">
        <v>2600</v>
      </c>
      <c r="H104" s="71">
        <v>2577.9</v>
      </c>
      <c r="I104" s="71">
        <v>2575</v>
      </c>
      <c r="J104" s="72">
        <v>-0.77</v>
      </c>
      <c r="K104" s="69">
        <v>-20</v>
      </c>
      <c r="M104" s="87">
        <v>41460</v>
      </c>
      <c r="N104" s="71">
        <v>2585</v>
      </c>
      <c r="P104" s="87">
        <v>41460</v>
      </c>
      <c r="Q104" s="71">
        <v>4011528335</v>
      </c>
    </row>
    <row r="105" spans="2:17" x14ac:dyDescent="0.25">
      <c r="B105" s="65" t="s">
        <v>1693</v>
      </c>
      <c r="C105" s="87">
        <v>41463</v>
      </c>
      <c r="D105" s="71">
        <v>215506</v>
      </c>
      <c r="E105" s="71">
        <v>554752120</v>
      </c>
      <c r="F105" s="71">
        <v>2570</v>
      </c>
      <c r="G105" s="71">
        <v>2595</v>
      </c>
      <c r="H105" s="71">
        <v>2574.1799999999998</v>
      </c>
      <c r="I105" s="71">
        <v>2570</v>
      </c>
      <c r="J105" s="72">
        <v>-0.57999999999999996</v>
      </c>
      <c r="K105" s="69">
        <v>-15</v>
      </c>
      <c r="M105" s="87">
        <v>41463</v>
      </c>
      <c r="N105" s="71">
        <v>2570</v>
      </c>
      <c r="P105" s="87">
        <v>41463</v>
      </c>
      <c r="Q105" s="71">
        <v>554752120</v>
      </c>
    </row>
    <row r="106" spans="2:17" x14ac:dyDescent="0.25">
      <c r="B106" s="65" t="s">
        <v>1693</v>
      </c>
      <c r="C106" s="87">
        <v>41464</v>
      </c>
      <c r="D106" s="71">
        <v>374030</v>
      </c>
      <c r="E106" s="71">
        <v>954356235</v>
      </c>
      <c r="F106" s="71">
        <v>2505</v>
      </c>
      <c r="G106" s="71">
        <v>2575</v>
      </c>
      <c r="H106" s="71">
        <v>2551.5500000000002</v>
      </c>
      <c r="I106" s="71">
        <v>2505</v>
      </c>
      <c r="J106" s="72">
        <v>-2.5299999999999998</v>
      </c>
      <c r="K106" s="69">
        <v>-65</v>
      </c>
      <c r="M106" s="87">
        <v>41464</v>
      </c>
      <c r="N106" s="71">
        <v>2505</v>
      </c>
      <c r="P106" s="87">
        <v>41464</v>
      </c>
      <c r="Q106" s="71">
        <v>954356235</v>
      </c>
    </row>
    <row r="107" spans="2:17" x14ac:dyDescent="0.25">
      <c r="B107" s="65" t="s">
        <v>1693</v>
      </c>
      <c r="C107" s="87">
        <v>41465</v>
      </c>
      <c r="D107" s="71">
        <v>579783</v>
      </c>
      <c r="E107" s="71">
        <v>1458468990</v>
      </c>
      <c r="F107" s="71">
        <v>2535</v>
      </c>
      <c r="G107" s="71">
        <v>2535</v>
      </c>
      <c r="H107" s="71">
        <v>2515.54</v>
      </c>
      <c r="I107" s="71">
        <v>2500</v>
      </c>
      <c r="J107" s="72">
        <v>1.2</v>
      </c>
      <c r="K107" s="69">
        <v>30</v>
      </c>
      <c r="M107" s="87">
        <v>41465</v>
      </c>
      <c r="N107" s="71">
        <v>2535</v>
      </c>
      <c r="P107" s="87">
        <v>41465</v>
      </c>
      <c r="Q107" s="71">
        <v>1458468990</v>
      </c>
    </row>
    <row r="108" spans="2:17" x14ac:dyDescent="0.25">
      <c r="B108" s="65" t="s">
        <v>1693</v>
      </c>
      <c r="C108" s="87">
        <v>41466</v>
      </c>
      <c r="D108" s="71">
        <v>463444</v>
      </c>
      <c r="E108" s="71">
        <v>1177970095</v>
      </c>
      <c r="F108" s="71">
        <v>2525</v>
      </c>
      <c r="G108" s="71">
        <v>2550</v>
      </c>
      <c r="H108" s="71">
        <v>2541.77</v>
      </c>
      <c r="I108" s="71">
        <v>2525</v>
      </c>
      <c r="J108" s="72">
        <v>-0.39</v>
      </c>
      <c r="K108" s="69">
        <v>-10</v>
      </c>
      <c r="M108" s="87">
        <v>41466</v>
      </c>
      <c r="N108" s="71">
        <v>2525</v>
      </c>
      <c r="P108" s="87">
        <v>41466</v>
      </c>
      <c r="Q108" s="71">
        <v>1177970095</v>
      </c>
    </row>
    <row r="109" spans="2:17" x14ac:dyDescent="0.25">
      <c r="B109" s="65" t="s">
        <v>1693</v>
      </c>
      <c r="C109" s="87">
        <v>41467</v>
      </c>
      <c r="D109" s="71">
        <v>414803</v>
      </c>
      <c r="E109" s="71">
        <v>1051067125</v>
      </c>
      <c r="F109" s="71">
        <v>2540</v>
      </c>
      <c r="G109" s="71">
        <v>2550</v>
      </c>
      <c r="H109" s="71">
        <v>2533.89</v>
      </c>
      <c r="I109" s="71">
        <v>2525</v>
      </c>
      <c r="J109" s="72">
        <v>0.59</v>
      </c>
      <c r="K109" s="69">
        <v>15</v>
      </c>
      <c r="M109" s="87">
        <v>41467</v>
      </c>
      <c r="N109" s="71">
        <v>2540</v>
      </c>
      <c r="P109" s="87">
        <v>41467</v>
      </c>
      <c r="Q109" s="71">
        <v>1051067125</v>
      </c>
    </row>
    <row r="110" spans="2:17" x14ac:dyDescent="0.25">
      <c r="B110" s="65" t="s">
        <v>1693</v>
      </c>
      <c r="C110" s="87">
        <v>41470</v>
      </c>
      <c r="D110" s="71">
        <v>719872</v>
      </c>
      <c r="E110" s="71">
        <v>1861815045</v>
      </c>
      <c r="F110" s="71">
        <v>2610</v>
      </c>
      <c r="G110" s="71">
        <v>2610</v>
      </c>
      <c r="H110" s="71">
        <v>2586.31</v>
      </c>
      <c r="I110" s="71">
        <v>2555</v>
      </c>
      <c r="J110" s="72">
        <v>2.76</v>
      </c>
      <c r="K110" s="69">
        <v>70</v>
      </c>
      <c r="M110" s="87">
        <v>41470</v>
      </c>
      <c r="N110" s="71">
        <v>2610</v>
      </c>
      <c r="P110" s="87">
        <v>41470</v>
      </c>
      <c r="Q110" s="71">
        <v>1861815045</v>
      </c>
    </row>
    <row r="111" spans="2:17" x14ac:dyDescent="0.25">
      <c r="B111" s="65" t="s">
        <v>1693</v>
      </c>
      <c r="C111" s="87">
        <v>41471</v>
      </c>
      <c r="D111" s="71">
        <v>4831392</v>
      </c>
      <c r="E111" s="71">
        <v>12594489970</v>
      </c>
      <c r="F111" s="71">
        <v>2620</v>
      </c>
      <c r="G111" s="71">
        <v>2630</v>
      </c>
      <c r="H111" s="71">
        <v>2606.8000000000002</v>
      </c>
      <c r="I111" s="71">
        <v>2600</v>
      </c>
      <c r="J111" s="72">
        <v>0.38</v>
      </c>
      <c r="K111" s="69">
        <v>10</v>
      </c>
      <c r="M111" s="87">
        <v>41471</v>
      </c>
      <c r="N111" s="71">
        <v>2620</v>
      </c>
      <c r="P111" s="87">
        <v>41471</v>
      </c>
      <c r="Q111" s="71">
        <v>12594489970</v>
      </c>
    </row>
    <row r="112" spans="2:17" x14ac:dyDescent="0.25">
      <c r="B112" s="65" t="s">
        <v>1693</v>
      </c>
      <c r="C112" s="87">
        <v>41472</v>
      </c>
      <c r="D112" s="71">
        <v>1830110</v>
      </c>
      <c r="E112" s="71">
        <v>4840611140</v>
      </c>
      <c r="F112" s="71">
        <v>2700</v>
      </c>
      <c r="G112" s="71">
        <v>2700</v>
      </c>
      <c r="H112" s="71">
        <v>2644.98</v>
      </c>
      <c r="I112" s="71">
        <v>2620</v>
      </c>
      <c r="J112" s="72">
        <v>3.05</v>
      </c>
      <c r="K112" s="69">
        <v>80</v>
      </c>
      <c r="M112" s="87">
        <v>41472</v>
      </c>
      <c r="N112" s="71">
        <v>2700</v>
      </c>
      <c r="P112" s="87">
        <v>41472</v>
      </c>
      <c r="Q112" s="71">
        <v>4840611140</v>
      </c>
    </row>
    <row r="113" spans="2:17" x14ac:dyDescent="0.25">
      <c r="B113" s="65" t="s">
        <v>1693</v>
      </c>
      <c r="C113" s="87">
        <v>41473</v>
      </c>
      <c r="D113" s="71">
        <v>498439</v>
      </c>
      <c r="E113" s="71">
        <v>1338804740</v>
      </c>
      <c r="F113" s="71">
        <v>2690</v>
      </c>
      <c r="G113" s="71">
        <v>2695</v>
      </c>
      <c r="H113" s="71">
        <v>2686</v>
      </c>
      <c r="I113" s="71">
        <v>2680</v>
      </c>
      <c r="J113" s="72">
        <v>-0.37</v>
      </c>
      <c r="K113" s="69">
        <v>-10</v>
      </c>
      <c r="M113" s="87">
        <v>41473</v>
      </c>
      <c r="N113" s="71">
        <v>2690</v>
      </c>
      <c r="P113" s="87">
        <v>41473</v>
      </c>
      <c r="Q113" s="71">
        <v>1338804740</v>
      </c>
    </row>
    <row r="114" spans="2:17" x14ac:dyDescent="0.25">
      <c r="B114" s="65" t="s">
        <v>1693</v>
      </c>
      <c r="C114" s="87">
        <v>41474</v>
      </c>
      <c r="D114" s="71">
        <v>7467358</v>
      </c>
      <c r="E114" s="71">
        <v>20240979055</v>
      </c>
      <c r="F114" s="71">
        <v>2680</v>
      </c>
      <c r="G114" s="71">
        <v>2750</v>
      </c>
      <c r="H114" s="71">
        <v>2710.59</v>
      </c>
      <c r="I114" s="71">
        <v>2680</v>
      </c>
      <c r="J114" s="72">
        <v>-0.37</v>
      </c>
      <c r="K114" s="69">
        <v>-10</v>
      </c>
      <c r="M114" s="87">
        <v>41474</v>
      </c>
      <c r="N114" s="71">
        <v>2680</v>
      </c>
      <c r="P114" s="87">
        <v>41474</v>
      </c>
      <c r="Q114" s="71">
        <v>20240979055</v>
      </c>
    </row>
    <row r="115" spans="2:17" x14ac:dyDescent="0.25">
      <c r="B115" s="65" t="s">
        <v>1693</v>
      </c>
      <c r="C115" s="87">
        <v>41477</v>
      </c>
      <c r="D115" s="71">
        <v>1211191</v>
      </c>
      <c r="E115" s="71">
        <v>3243370300</v>
      </c>
      <c r="F115" s="71">
        <v>2625</v>
      </c>
      <c r="G115" s="71">
        <v>2710</v>
      </c>
      <c r="H115" s="71">
        <v>2677.84</v>
      </c>
      <c r="I115" s="71">
        <v>2625</v>
      </c>
      <c r="J115" s="72">
        <v>-2.0499999999999998</v>
      </c>
      <c r="K115" s="69">
        <v>-55</v>
      </c>
      <c r="M115" s="87">
        <v>41477</v>
      </c>
      <c r="N115" s="71">
        <v>2625</v>
      </c>
      <c r="P115" s="87">
        <v>41477</v>
      </c>
      <c r="Q115" s="71">
        <v>3243370300</v>
      </c>
    </row>
    <row r="116" spans="2:17" x14ac:dyDescent="0.25">
      <c r="B116" s="65" t="s">
        <v>1693</v>
      </c>
      <c r="C116" s="87">
        <v>41478</v>
      </c>
      <c r="D116" s="71">
        <v>670765</v>
      </c>
      <c r="E116" s="71">
        <v>1791040545</v>
      </c>
      <c r="F116" s="71">
        <v>2690</v>
      </c>
      <c r="G116" s="71">
        <v>2690</v>
      </c>
      <c r="H116" s="71">
        <v>2670.15</v>
      </c>
      <c r="I116" s="71">
        <v>2645</v>
      </c>
      <c r="J116" s="72">
        <v>2.48</v>
      </c>
      <c r="K116" s="69">
        <v>65</v>
      </c>
      <c r="M116" s="87">
        <v>41478</v>
      </c>
      <c r="N116" s="71">
        <v>2690</v>
      </c>
      <c r="P116" s="87">
        <v>41478</v>
      </c>
      <c r="Q116" s="71">
        <v>1791040545</v>
      </c>
    </row>
    <row r="117" spans="2:17" x14ac:dyDescent="0.25">
      <c r="B117" s="65" t="s">
        <v>1693</v>
      </c>
      <c r="C117" s="87">
        <v>41479</v>
      </c>
      <c r="D117" s="71">
        <v>1416919</v>
      </c>
      <c r="E117" s="71">
        <v>3841427430</v>
      </c>
      <c r="F117" s="71">
        <v>2735</v>
      </c>
      <c r="G117" s="71">
        <v>2735</v>
      </c>
      <c r="H117" s="71">
        <v>2711.11</v>
      </c>
      <c r="I117" s="71">
        <v>2650</v>
      </c>
      <c r="J117" s="72">
        <v>1.67</v>
      </c>
      <c r="K117" s="69">
        <v>45</v>
      </c>
      <c r="M117" s="87">
        <v>41479</v>
      </c>
      <c r="N117" s="71">
        <v>2735</v>
      </c>
      <c r="P117" s="87">
        <v>41479</v>
      </c>
      <c r="Q117" s="71">
        <v>3841427430</v>
      </c>
    </row>
    <row r="118" spans="2:17" x14ac:dyDescent="0.25">
      <c r="B118" s="65" t="s">
        <v>1693</v>
      </c>
      <c r="C118" s="87">
        <v>41480</v>
      </c>
      <c r="D118" s="71">
        <v>382682</v>
      </c>
      <c r="E118" s="71">
        <v>1046200260</v>
      </c>
      <c r="F118" s="71">
        <v>2760</v>
      </c>
      <c r="G118" s="71">
        <v>2760</v>
      </c>
      <c r="H118" s="71">
        <v>2733.86</v>
      </c>
      <c r="I118" s="71">
        <v>2700</v>
      </c>
      <c r="J118" s="72">
        <v>0.91</v>
      </c>
      <c r="K118" s="69">
        <v>25</v>
      </c>
      <c r="M118" s="87">
        <v>41480</v>
      </c>
      <c r="N118" s="71">
        <v>2760</v>
      </c>
      <c r="P118" s="87">
        <v>41480</v>
      </c>
      <c r="Q118" s="71">
        <v>1046200260</v>
      </c>
    </row>
    <row r="119" spans="2:17" x14ac:dyDescent="0.25">
      <c r="B119" s="65" t="s">
        <v>1693</v>
      </c>
      <c r="C119" s="87">
        <v>41481</v>
      </c>
      <c r="D119" s="71">
        <v>749770</v>
      </c>
      <c r="E119" s="71">
        <v>2059935850</v>
      </c>
      <c r="F119" s="71">
        <v>2745</v>
      </c>
      <c r="G119" s="71">
        <v>2800</v>
      </c>
      <c r="H119" s="71">
        <v>2747.42</v>
      </c>
      <c r="I119" s="71">
        <v>2740</v>
      </c>
      <c r="J119" s="72">
        <v>-0.54</v>
      </c>
      <c r="K119" s="69">
        <v>-15</v>
      </c>
      <c r="M119" s="87">
        <v>41481</v>
      </c>
      <c r="N119" s="71">
        <v>2745</v>
      </c>
      <c r="P119" s="87">
        <v>41481</v>
      </c>
      <c r="Q119" s="71">
        <v>2059935850</v>
      </c>
    </row>
    <row r="120" spans="2:17" x14ac:dyDescent="0.25">
      <c r="B120" s="65" t="s">
        <v>1693</v>
      </c>
      <c r="C120" s="87">
        <v>41484</v>
      </c>
      <c r="D120" s="71">
        <v>265661</v>
      </c>
      <c r="E120" s="71">
        <v>729577295</v>
      </c>
      <c r="F120" s="71">
        <v>2720</v>
      </c>
      <c r="G120" s="71">
        <v>2780</v>
      </c>
      <c r="H120" s="71">
        <v>2746.27</v>
      </c>
      <c r="I120" s="71">
        <v>2720</v>
      </c>
      <c r="J120" s="72">
        <v>-0.91</v>
      </c>
      <c r="K120" s="69">
        <v>-25</v>
      </c>
      <c r="M120" s="87">
        <v>41484</v>
      </c>
      <c r="N120" s="71">
        <v>2720</v>
      </c>
      <c r="P120" s="87">
        <v>41484</v>
      </c>
      <c r="Q120" s="71">
        <v>729577295</v>
      </c>
    </row>
    <row r="121" spans="2:17" x14ac:dyDescent="0.25">
      <c r="B121" s="65" t="s">
        <v>1693</v>
      </c>
      <c r="C121" s="87">
        <v>41485</v>
      </c>
      <c r="D121" s="71">
        <v>4872984</v>
      </c>
      <c r="E121" s="71">
        <v>13646304015</v>
      </c>
      <c r="F121" s="71">
        <v>2765</v>
      </c>
      <c r="G121" s="71">
        <v>2830</v>
      </c>
      <c r="H121" s="71">
        <v>2800.4</v>
      </c>
      <c r="I121" s="71">
        <v>2755</v>
      </c>
      <c r="J121" s="72">
        <v>1.65</v>
      </c>
      <c r="K121" s="69">
        <v>45</v>
      </c>
      <c r="M121" s="87">
        <v>41485</v>
      </c>
      <c r="N121" s="71">
        <v>2765</v>
      </c>
      <c r="P121" s="87">
        <v>41485</v>
      </c>
      <c r="Q121" s="71">
        <v>13646304015</v>
      </c>
    </row>
    <row r="122" spans="2:17" x14ac:dyDescent="0.25">
      <c r="B122" s="65" t="s">
        <v>1693</v>
      </c>
      <c r="C122" s="87">
        <v>41486</v>
      </c>
      <c r="D122" s="71">
        <v>2130701</v>
      </c>
      <c r="E122" s="71">
        <v>5843943430</v>
      </c>
      <c r="F122" s="71">
        <v>2720</v>
      </c>
      <c r="G122" s="71">
        <v>2780</v>
      </c>
      <c r="H122" s="71">
        <v>2742.73</v>
      </c>
      <c r="I122" s="71">
        <v>2720</v>
      </c>
      <c r="J122" s="72">
        <v>-1.63</v>
      </c>
      <c r="K122" s="69">
        <v>-45</v>
      </c>
      <c r="M122" s="87">
        <v>41486</v>
      </c>
      <c r="N122" s="71">
        <v>2720</v>
      </c>
      <c r="P122" s="87">
        <v>41486</v>
      </c>
      <c r="Q122" s="71">
        <v>5843943430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22"/>
  <sheetViews>
    <sheetView workbookViewId="0">
      <selection activeCell="R5" sqref="R5"/>
    </sheetView>
  </sheetViews>
  <sheetFormatPr baseColWidth="10" defaultColWidth="9.140625" defaultRowHeight="15" x14ac:dyDescent="0.25"/>
  <cols>
    <col min="1" max="1" width="9.140625" style="16" customWidth="1"/>
    <col min="2" max="2" width="12.85546875" style="16" bestFit="1" customWidth="1"/>
    <col min="3" max="3" width="10.7109375" style="16" bestFit="1" customWidth="1"/>
    <col min="4" max="4" width="9.140625" style="16" bestFit="1" customWidth="1"/>
    <col min="5" max="5" width="12.7109375" style="16" bestFit="1" customWidth="1"/>
    <col min="6" max="6" width="6.5703125" style="16" bestFit="1" customWidth="1"/>
    <col min="7" max="7" width="7" style="16" bestFit="1" customWidth="1"/>
    <col min="8" max="8" width="7.140625" style="16" bestFit="1" customWidth="1"/>
    <col min="9" max="9" width="6.85546875" style="16" bestFit="1" customWidth="1"/>
    <col min="10" max="10" width="11.28515625" style="16" customWidth="1"/>
    <col min="11" max="11" width="9.85546875" style="16" customWidth="1"/>
    <col min="12" max="12" width="9.140625" style="16" customWidth="1"/>
    <col min="13" max="13" width="10.7109375" style="16" bestFit="1" customWidth="1"/>
    <col min="14" max="14" width="6.5703125" style="16" bestFit="1" customWidth="1"/>
    <col min="15" max="15" width="9.140625" style="16" customWidth="1"/>
    <col min="16" max="16" width="10.7109375" style="16" bestFit="1" customWidth="1"/>
    <col min="17" max="17" width="12.7109375" style="16" bestFit="1" customWidth="1"/>
    <col min="18" max="16384" width="9.140625" style="16"/>
  </cols>
  <sheetData>
    <row r="2" spans="2:17" ht="30" x14ac:dyDescent="0.25">
      <c r="B2" s="73" t="s">
        <v>31</v>
      </c>
      <c r="C2" s="73" t="s">
        <v>1738</v>
      </c>
      <c r="D2" s="73" t="s">
        <v>32</v>
      </c>
      <c r="E2" s="73" t="s">
        <v>33</v>
      </c>
      <c r="F2" s="74" t="s">
        <v>1734</v>
      </c>
      <c r="G2" s="74" t="s">
        <v>1742</v>
      </c>
      <c r="H2" s="74" t="s">
        <v>1741</v>
      </c>
      <c r="I2" s="74" t="s">
        <v>1737</v>
      </c>
      <c r="J2" s="73" t="s">
        <v>1740</v>
      </c>
      <c r="K2" s="74" t="s">
        <v>1739</v>
      </c>
      <c r="M2" s="73" t="s">
        <v>1738</v>
      </c>
      <c r="N2" s="74" t="s">
        <v>1734</v>
      </c>
      <c r="P2" s="73" t="s">
        <v>1738</v>
      </c>
      <c r="Q2" s="73" t="s">
        <v>33</v>
      </c>
    </row>
    <row r="3" spans="2:17" x14ac:dyDescent="0.25">
      <c r="B3" s="65" t="s">
        <v>1695</v>
      </c>
      <c r="C3" s="87">
        <v>41309</v>
      </c>
      <c r="D3" s="71">
        <v>705696</v>
      </c>
      <c r="E3" s="71">
        <v>895860585</v>
      </c>
      <c r="F3" s="71">
        <v>1280</v>
      </c>
      <c r="G3" s="71">
        <v>1280</v>
      </c>
      <c r="H3" s="71">
        <v>1269.47</v>
      </c>
      <c r="I3" s="71">
        <v>1265</v>
      </c>
      <c r="J3" s="72">
        <v>1.19</v>
      </c>
      <c r="K3" s="69">
        <v>15</v>
      </c>
      <c r="M3" s="87">
        <v>41309</v>
      </c>
      <c r="N3" s="71">
        <v>1280</v>
      </c>
      <c r="P3" s="87">
        <v>41309</v>
      </c>
      <c r="Q3" s="71">
        <v>895860585</v>
      </c>
    </row>
    <row r="4" spans="2:17" x14ac:dyDescent="0.25">
      <c r="B4" s="65" t="s">
        <v>1695</v>
      </c>
      <c r="C4" s="87">
        <v>41310</v>
      </c>
      <c r="D4" s="71">
        <v>708498</v>
      </c>
      <c r="E4" s="71">
        <v>909193025</v>
      </c>
      <c r="F4" s="71">
        <v>1290</v>
      </c>
      <c r="G4" s="71">
        <v>1290</v>
      </c>
      <c r="H4" s="71">
        <v>1283.27</v>
      </c>
      <c r="I4" s="71">
        <v>1270</v>
      </c>
      <c r="J4" s="72">
        <v>0.78</v>
      </c>
      <c r="K4" s="69">
        <v>10</v>
      </c>
      <c r="M4" s="87">
        <v>41310</v>
      </c>
      <c r="N4" s="71">
        <v>1290</v>
      </c>
      <c r="P4" s="87">
        <v>41310</v>
      </c>
      <c r="Q4" s="71">
        <v>909193025</v>
      </c>
    </row>
    <row r="5" spans="2:17" x14ac:dyDescent="0.25">
      <c r="B5" s="65" t="s">
        <v>1695</v>
      </c>
      <c r="C5" s="87">
        <v>41311</v>
      </c>
      <c r="D5" s="71">
        <v>815921</v>
      </c>
      <c r="E5" s="71">
        <v>1056263380</v>
      </c>
      <c r="F5" s="71">
        <v>1290</v>
      </c>
      <c r="G5" s="71">
        <v>1300</v>
      </c>
      <c r="H5" s="71">
        <v>1294.57</v>
      </c>
      <c r="I5" s="71">
        <v>1290</v>
      </c>
      <c r="J5" s="72">
        <v>0</v>
      </c>
      <c r="K5" s="69">
        <v>0</v>
      </c>
      <c r="M5" s="87">
        <v>41311</v>
      </c>
      <c r="N5" s="71">
        <v>1290</v>
      </c>
      <c r="P5" s="87">
        <v>41311</v>
      </c>
      <c r="Q5" s="71">
        <v>1056263380</v>
      </c>
    </row>
    <row r="6" spans="2:17" x14ac:dyDescent="0.25">
      <c r="B6" s="65" t="s">
        <v>1695</v>
      </c>
      <c r="C6" s="87">
        <v>41312</v>
      </c>
      <c r="D6" s="71">
        <v>174834</v>
      </c>
      <c r="E6" s="71">
        <v>223962385</v>
      </c>
      <c r="F6" s="71">
        <v>1275</v>
      </c>
      <c r="G6" s="71">
        <v>1285</v>
      </c>
      <c r="H6" s="71">
        <v>1281</v>
      </c>
      <c r="I6" s="71">
        <v>1275</v>
      </c>
      <c r="J6" s="72">
        <v>-1.1599999999999999</v>
      </c>
      <c r="K6" s="69">
        <v>-15</v>
      </c>
      <c r="M6" s="87">
        <v>41312</v>
      </c>
      <c r="N6" s="71">
        <v>1275</v>
      </c>
      <c r="P6" s="87">
        <v>41312</v>
      </c>
      <c r="Q6" s="71">
        <v>223962385</v>
      </c>
    </row>
    <row r="7" spans="2:17" x14ac:dyDescent="0.25">
      <c r="B7" s="65" t="s">
        <v>1695</v>
      </c>
      <c r="C7" s="87">
        <v>41313</v>
      </c>
      <c r="D7" s="71">
        <v>369645</v>
      </c>
      <c r="E7" s="71">
        <v>470997375</v>
      </c>
      <c r="F7" s="71">
        <v>1270</v>
      </c>
      <c r="G7" s="71">
        <v>1275</v>
      </c>
      <c r="H7" s="71">
        <v>1274.19</v>
      </c>
      <c r="I7" s="71">
        <v>1270</v>
      </c>
      <c r="J7" s="72">
        <v>-0.39</v>
      </c>
      <c r="K7" s="69">
        <v>-5</v>
      </c>
      <c r="M7" s="87">
        <v>41313</v>
      </c>
      <c r="N7" s="71">
        <v>1270</v>
      </c>
      <c r="P7" s="87">
        <v>41313</v>
      </c>
      <c r="Q7" s="71">
        <v>470997375</v>
      </c>
    </row>
    <row r="8" spans="2:17" x14ac:dyDescent="0.25">
      <c r="B8" s="65" t="s">
        <v>1695</v>
      </c>
      <c r="C8" s="87">
        <v>41316</v>
      </c>
      <c r="D8" s="71">
        <v>263223</v>
      </c>
      <c r="E8" s="71">
        <v>336087625</v>
      </c>
      <c r="F8" s="71">
        <v>1280</v>
      </c>
      <c r="G8" s="71">
        <v>1290</v>
      </c>
      <c r="H8" s="71">
        <v>1276.82</v>
      </c>
      <c r="I8" s="71">
        <v>1270</v>
      </c>
      <c r="J8" s="72">
        <v>0.79</v>
      </c>
      <c r="K8" s="69">
        <v>10</v>
      </c>
      <c r="M8" s="87">
        <v>41316</v>
      </c>
      <c r="N8" s="71">
        <v>1280</v>
      </c>
      <c r="P8" s="87">
        <v>41316</v>
      </c>
      <c r="Q8" s="71">
        <v>336087625</v>
      </c>
    </row>
    <row r="9" spans="2:17" x14ac:dyDescent="0.25">
      <c r="B9" s="65" t="s">
        <v>1695</v>
      </c>
      <c r="C9" s="87">
        <v>41317</v>
      </c>
      <c r="D9" s="71">
        <v>460974</v>
      </c>
      <c r="E9" s="71">
        <v>592040950</v>
      </c>
      <c r="F9" s="71">
        <v>1285</v>
      </c>
      <c r="G9" s="71">
        <v>1290</v>
      </c>
      <c r="H9" s="71">
        <v>1284.33</v>
      </c>
      <c r="I9" s="71">
        <v>1275</v>
      </c>
      <c r="J9" s="72">
        <v>0.39</v>
      </c>
      <c r="K9" s="69">
        <v>5</v>
      </c>
      <c r="M9" s="87">
        <v>41317</v>
      </c>
      <c r="N9" s="71">
        <v>1285</v>
      </c>
      <c r="P9" s="87">
        <v>41317</v>
      </c>
      <c r="Q9" s="71">
        <v>592040950</v>
      </c>
    </row>
    <row r="10" spans="2:17" x14ac:dyDescent="0.25">
      <c r="B10" s="65" t="s">
        <v>1695</v>
      </c>
      <c r="C10" s="87">
        <v>41318</v>
      </c>
      <c r="D10" s="71">
        <v>251153</v>
      </c>
      <c r="E10" s="71">
        <v>322836310</v>
      </c>
      <c r="F10" s="71">
        <v>1285</v>
      </c>
      <c r="G10" s="71">
        <v>1290</v>
      </c>
      <c r="H10" s="71">
        <v>1285.42</v>
      </c>
      <c r="I10" s="71">
        <v>1280</v>
      </c>
      <c r="J10" s="72">
        <v>0</v>
      </c>
      <c r="K10" s="69">
        <v>0</v>
      </c>
      <c r="M10" s="87">
        <v>41318</v>
      </c>
      <c r="N10" s="71">
        <v>1285</v>
      </c>
      <c r="P10" s="87">
        <v>41318</v>
      </c>
      <c r="Q10" s="71">
        <v>322836310</v>
      </c>
    </row>
    <row r="11" spans="2:17" x14ac:dyDescent="0.25">
      <c r="B11" s="65" t="s">
        <v>1695</v>
      </c>
      <c r="C11" s="87">
        <v>41319</v>
      </c>
      <c r="D11" s="71">
        <v>1489477</v>
      </c>
      <c r="E11" s="71">
        <v>1909723020</v>
      </c>
      <c r="F11" s="71">
        <v>1285</v>
      </c>
      <c r="G11" s="71">
        <v>1290</v>
      </c>
      <c r="H11" s="71">
        <v>1282.1400000000001</v>
      </c>
      <c r="I11" s="71">
        <v>1280</v>
      </c>
      <c r="J11" s="72">
        <v>0</v>
      </c>
      <c r="K11" s="69">
        <v>0</v>
      </c>
      <c r="M11" s="87">
        <v>41319</v>
      </c>
      <c r="N11" s="71">
        <v>1285</v>
      </c>
      <c r="P11" s="87">
        <v>41319</v>
      </c>
      <c r="Q11" s="71">
        <v>1909723020</v>
      </c>
    </row>
    <row r="12" spans="2:17" x14ac:dyDescent="0.25">
      <c r="B12" s="65" t="s">
        <v>1695</v>
      </c>
      <c r="C12" s="87">
        <v>41320</v>
      </c>
      <c r="D12" s="71">
        <v>236997</v>
      </c>
      <c r="E12" s="71">
        <v>305628835</v>
      </c>
      <c r="F12" s="71">
        <v>1295</v>
      </c>
      <c r="G12" s="71">
        <v>1295</v>
      </c>
      <c r="H12" s="71">
        <v>1289.5899999999999</v>
      </c>
      <c r="I12" s="71">
        <v>1280</v>
      </c>
      <c r="J12" s="72">
        <v>0.78</v>
      </c>
      <c r="K12" s="69">
        <v>10</v>
      </c>
      <c r="M12" s="87">
        <v>41320</v>
      </c>
      <c r="N12" s="71">
        <v>1295</v>
      </c>
      <c r="P12" s="87">
        <v>41320</v>
      </c>
      <c r="Q12" s="71">
        <v>305628835</v>
      </c>
    </row>
    <row r="13" spans="2:17" x14ac:dyDescent="0.25">
      <c r="B13" s="65" t="s">
        <v>1695</v>
      </c>
      <c r="C13" s="87">
        <v>41323</v>
      </c>
      <c r="D13" s="71">
        <v>120071</v>
      </c>
      <c r="E13" s="71">
        <v>155191175</v>
      </c>
      <c r="F13" s="71">
        <v>1295</v>
      </c>
      <c r="G13" s="71">
        <v>1295</v>
      </c>
      <c r="H13" s="71">
        <v>1292.5</v>
      </c>
      <c r="I13" s="71">
        <v>1290</v>
      </c>
      <c r="J13" s="72">
        <v>0</v>
      </c>
      <c r="K13" s="69">
        <v>0</v>
      </c>
      <c r="M13" s="87">
        <v>41323</v>
      </c>
      <c r="N13" s="71">
        <v>1295</v>
      </c>
      <c r="P13" s="87">
        <v>41323</v>
      </c>
      <c r="Q13" s="71">
        <v>155191175</v>
      </c>
    </row>
    <row r="14" spans="2:17" x14ac:dyDescent="0.25">
      <c r="B14" s="65" t="s">
        <v>1695</v>
      </c>
      <c r="C14" s="87">
        <v>41324</v>
      </c>
      <c r="D14" s="71">
        <v>452584</v>
      </c>
      <c r="E14" s="71">
        <v>583101675</v>
      </c>
      <c r="F14" s="71">
        <v>1290</v>
      </c>
      <c r="G14" s="71">
        <v>1290</v>
      </c>
      <c r="H14" s="71">
        <v>1288.3800000000001</v>
      </c>
      <c r="I14" s="71">
        <v>1285</v>
      </c>
      <c r="J14" s="72">
        <v>-0.39</v>
      </c>
      <c r="K14" s="69">
        <v>-5</v>
      </c>
      <c r="M14" s="87">
        <v>41324</v>
      </c>
      <c r="N14" s="71">
        <v>1290</v>
      </c>
      <c r="P14" s="87">
        <v>41324</v>
      </c>
      <c r="Q14" s="71">
        <v>583101675</v>
      </c>
    </row>
    <row r="15" spans="2:17" x14ac:dyDescent="0.25">
      <c r="B15" s="65" t="s">
        <v>1695</v>
      </c>
      <c r="C15" s="87">
        <v>41325</v>
      </c>
      <c r="D15" s="71">
        <v>928760</v>
      </c>
      <c r="E15" s="71">
        <v>1188884455</v>
      </c>
      <c r="F15" s="71">
        <v>1280</v>
      </c>
      <c r="G15" s="71">
        <v>1280</v>
      </c>
      <c r="H15" s="71">
        <v>1280.08</v>
      </c>
      <c r="I15" s="71">
        <v>1280</v>
      </c>
      <c r="J15" s="72">
        <v>-0.78</v>
      </c>
      <c r="K15" s="69">
        <v>-10</v>
      </c>
      <c r="M15" s="87">
        <v>41325</v>
      </c>
      <c r="N15" s="71">
        <v>1280</v>
      </c>
      <c r="P15" s="87">
        <v>41325</v>
      </c>
      <c r="Q15" s="71">
        <v>1188884455</v>
      </c>
    </row>
    <row r="16" spans="2:17" x14ac:dyDescent="0.25">
      <c r="B16" s="65" t="s">
        <v>1695</v>
      </c>
      <c r="C16" s="87">
        <v>41326</v>
      </c>
      <c r="D16" s="71">
        <v>115100</v>
      </c>
      <c r="E16" s="71">
        <v>147106785</v>
      </c>
      <c r="F16" s="71">
        <v>1285</v>
      </c>
      <c r="G16" s="71">
        <v>1285</v>
      </c>
      <c r="H16" s="71">
        <v>1278.08</v>
      </c>
      <c r="I16" s="71">
        <v>1275</v>
      </c>
      <c r="J16" s="72">
        <v>0.39</v>
      </c>
      <c r="K16" s="69">
        <v>5</v>
      </c>
      <c r="M16" s="87">
        <v>41326</v>
      </c>
      <c r="N16" s="71">
        <v>1285</v>
      </c>
      <c r="P16" s="87">
        <v>41326</v>
      </c>
      <c r="Q16" s="71">
        <v>147106785</v>
      </c>
    </row>
    <row r="17" spans="2:17" x14ac:dyDescent="0.25">
      <c r="B17" s="65" t="s">
        <v>1695</v>
      </c>
      <c r="C17" s="87">
        <v>41327</v>
      </c>
      <c r="D17" s="71">
        <v>852356</v>
      </c>
      <c r="E17" s="71">
        <v>1095374775</v>
      </c>
      <c r="F17" s="71">
        <v>1285</v>
      </c>
      <c r="G17" s="71">
        <v>1290</v>
      </c>
      <c r="H17" s="71">
        <v>1285.1099999999999</v>
      </c>
      <c r="I17" s="71">
        <v>1285</v>
      </c>
      <c r="J17" s="72">
        <v>0</v>
      </c>
      <c r="K17" s="69">
        <v>0</v>
      </c>
      <c r="M17" s="87">
        <v>41327</v>
      </c>
      <c r="N17" s="71">
        <v>1285</v>
      </c>
      <c r="P17" s="87">
        <v>41327</v>
      </c>
      <c r="Q17" s="71">
        <v>1095374775</v>
      </c>
    </row>
    <row r="18" spans="2:17" x14ac:dyDescent="0.25">
      <c r="B18" s="65" t="s">
        <v>1695</v>
      </c>
      <c r="C18" s="87">
        <v>41330</v>
      </c>
      <c r="D18" s="71">
        <v>248903</v>
      </c>
      <c r="E18" s="71">
        <v>319364850</v>
      </c>
      <c r="F18" s="71">
        <v>1285</v>
      </c>
      <c r="G18" s="71">
        <v>1285</v>
      </c>
      <c r="H18" s="71">
        <v>1283.0899999999999</v>
      </c>
      <c r="I18" s="71">
        <v>1280</v>
      </c>
      <c r="J18" s="72">
        <v>0</v>
      </c>
      <c r="K18" s="69">
        <v>0</v>
      </c>
      <c r="M18" s="87">
        <v>41330</v>
      </c>
      <c r="N18" s="71">
        <v>1285</v>
      </c>
      <c r="P18" s="87">
        <v>41330</v>
      </c>
      <c r="Q18" s="71">
        <v>319364850</v>
      </c>
    </row>
    <row r="19" spans="2:17" x14ac:dyDescent="0.25">
      <c r="B19" s="65" t="s">
        <v>1695</v>
      </c>
      <c r="C19" s="87">
        <v>41331</v>
      </c>
      <c r="D19" s="71">
        <v>168512</v>
      </c>
      <c r="E19" s="71">
        <v>215658320</v>
      </c>
      <c r="F19" s="71">
        <v>1280</v>
      </c>
      <c r="G19" s="71">
        <v>1280</v>
      </c>
      <c r="H19" s="71">
        <v>1279.78</v>
      </c>
      <c r="I19" s="71">
        <v>1280</v>
      </c>
      <c r="J19" s="72">
        <v>-0.39</v>
      </c>
      <c r="K19" s="69">
        <v>-5</v>
      </c>
      <c r="M19" s="87">
        <v>41331</v>
      </c>
      <c r="N19" s="71">
        <v>1280</v>
      </c>
      <c r="P19" s="87">
        <v>41331</v>
      </c>
      <c r="Q19" s="71">
        <v>215658320</v>
      </c>
    </row>
    <row r="20" spans="2:17" x14ac:dyDescent="0.25">
      <c r="B20" s="65" t="s">
        <v>1695</v>
      </c>
      <c r="C20" s="87">
        <v>41332</v>
      </c>
      <c r="D20" s="71">
        <v>739812</v>
      </c>
      <c r="E20" s="71">
        <v>950297255</v>
      </c>
      <c r="F20" s="71">
        <v>1285</v>
      </c>
      <c r="G20" s="71">
        <v>1285</v>
      </c>
      <c r="H20" s="71">
        <v>1284.51</v>
      </c>
      <c r="I20" s="71">
        <v>1280</v>
      </c>
      <c r="J20" s="72">
        <v>0.39</v>
      </c>
      <c r="K20" s="69">
        <v>5</v>
      </c>
      <c r="M20" s="87">
        <v>41332</v>
      </c>
      <c r="N20" s="71">
        <v>1285</v>
      </c>
      <c r="P20" s="87">
        <v>41332</v>
      </c>
      <c r="Q20" s="71">
        <v>950297255</v>
      </c>
    </row>
    <row r="21" spans="2:17" x14ac:dyDescent="0.25">
      <c r="B21" s="65" t="s">
        <v>1695</v>
      </c>
      <c r="C21" s="87">
        <v>41333</v>
      </c>
      <c r="D21" s="71">
        <v>2119744</v>
      </c>
      <c r="E21" s="71">
        <v>2704920855</v>
      </c>
      <c r="F21" s="71">
        <v>1290</v>
      </c>
      <c r="G21" s="71">
        <v>1290</v>
      </c>
      <c r="H21" s="71">
        <v>1276.06</v>
      </c>
      <c r="I21" s="71">
        <v>1275</v>
      </c>
      <c r="J21" s="72">
        <v>0.39</v>
      </c>
      <c r="K21" s="69">
        <v>5</v>
      </c>
      <c r="M21" s="87">
        <v>41333</v>
      </c>
      <c r="N21" s="71">
        <v>1290</v>
      </c>
      <c r="P21" s="87">
        <v>41333</v>
      </c>
      <c r="Q21" s="71">
        <v>2704920855</v>
      </c>
    </row>
    <row r="22" spans="2:17" x14ac:dyDescent="0.25">
      <c r="B22" s="65" t="s">
        <v>1695</v>
      </c>
      <c r="C22" s="87">
        <v>41334</v>
      </c>
      <c r="D22" s="71">
        <v>25775</v>
      </c>
      <c r="E22" s="71">
        <v>32992000</v>
      </c>
      <c r="F22" s="71">
        <v>1290</v>
      </c>
      <c r="G22" s="71">
        <v>0</v>
      </c>
      <c r="H22" s="71">
        <v>1280</v>
      </c>
      <c r="I22" s="71">
        <v>0</v>
      </c>
      <c r="J22" s="72">
        <v>0</v>
      </c>
      <c r="K22" s="69">
        <v>0</v>
      </c>
      <c r="M22" s="87">
        <v>41334</v>
      </c>
      <c r="N22" s="71">
        <v>1290</v>
      </c>
      <c r="P22" s="87">
        <v>41334</v>
      </c>
      <c r="Q22" s="71">
        <v>32992000</v>
      </c>
    </row>
    <row r="23" spans="2:17" x14ac:dyDescent="0.25">
      <c r="B23" s="65" t="s">
        <v>1695</v>
      </c>
      <c r="C23" s="87">
        <v>41337</v>
      </c>
      <c r="D23" s="71">
        <v>148035</v>
      </c>
      <c r="E23" s="71">
        <v>189217500</v>
      </c>
      <c r="F23" s="71">
        <v>1275</v>
      </c>
      <c r="G23" s="71">
        <v>1280</v>
      </c>
      <c r="H23" s="71">
        <v>1278.19</v>
      </c>
      <c r="I23" s="71">
        <v>1275</v>
      </c>
      <c r="J23" s="72">
        <v>-1.1599999999999999</v>
      </c>
      <c r="K23" s="69">
        <v>-15</v>
      </c>
      <c r="M23" s="87">
        <v>41337</v>
      </c>
      <c r="N23" s="71">
        <v>1275</v>
      </c>
      <c r="P23" s="87">
        <v>41337</v>
      </c>
      <c r="Q23" s="71">
        <v>189217500</v>
      </c>
    </row>
    <row r="24" spans="2:17" x14ac:dyDescent="0.25">
      <c r="B24" s="65" t="s">
        <v>1695</v>
      </c>
      <c r="C24" s="87">
        <v>41338</v>
      </c>
      <c r="D24" s="71">
        <v>916011</v>
      </c>
      <c r="E24" s="71">
        <v>1174154610</v>
      </c>
      <c r="F24" s="71">
        <v>1285</v>
      </c>
      <c r="G24" s="71">
        <v>1285</v>
      </c>
      <c r="H24" s="71">
        <v>1281.81</v>
      </c>
      <c r="I24" s="71">
        <v>1275</v>
      </c>
      <c r="J24" s="72">
        <v>0.78</v>
      </c>
      <c r="K24" s="69">
        <v>10</v>
      </c>
      <c r="M24" s="87">
        <v>41338</v>
      </c>
      <c r="N24" s="71">
        <v>1285</v>
      </c>
      <c r="P24" s="87">
        <v>41338</v>
      </c>
      <c r="Q24" s="71">
        <v>1174154610</v>
      </c>
    </row>
    <row r="25" spans="2:17" x14ac:dyDescent="0.25">
      <c r="B25" s="65" t="s">
        <v>1695</v>
      </c>
      <c r="C25" s="87">
        <v>41339</v>
      </c>
      <c r="D25" s="71">
        <v>176965</v>
      </c>
      <c r="E25" s="71">
        <v>226688645</v>
      </c>
      <c r="F25" s="71">
        <v>1285</v>
      </c>
      <c r="G25" s="71">
        <v>1285</v>
      </c>
      <c r="H25" s="71">
        <v>1280.98</v>
      </c>
      <c r="I25" s="71">
        <v>1275</v>
      </c>
      <c r="J25" s="72">
        <v>0</v>
      </c>
      <c r="K25" s="69">
        <v>0</v>
      </c>
      <c r="M25" s="87">
        <v>41339</v>
      </c>
      <c r="N25" s="71">
        <v>1285</v>
      </c>
      <c r="P25" s="87">
        <v>41339</v>
      </c>
      <c r="Q25" s="71">
        <v>226688645</v>
      </c>
    </row>
    <row r="26" spans="2:17" x14ac:dyDescent="0.25">
      <c r="B26" s="65" t="s">
        <v>1695</v>
      </c>
      <c r="C26" s="87">
        <v>41340</v>
      </c>
      <c r="D26" s="71">
        <v>578844</v>
      </c>
      <c r="E26" s="71">
        <v>743146415</v>
      </c>
      <c r="F26" s="71">
        <v>1280</v>
      </c>
      <c r="G26" s="71">
        <v>1285</v>
      </c>
      <c r="H26" s="71">
        <v>1283.8499999999999</v>
      </c>
      <c r="I26" s="71">
        <v>1280</v>
      </c>
      <c r="J26" s="72">
        <v>-0.39</v>
      </c>
      <c r="K26" s="69">
        <v>-5</v>
      </c>
      <c r="M26" s="87">
        <v>41340</v>
      </c>
      <c r="N26" s="71">
        <v>1280</v>
      </c>
      <c r="P26" s="87">
        <v>41340</v>
      </c>
      <c r="Q26" s="71">
        <v>743146415</v>
      </c>
    </row>
    <row r="27" spans="2:17" x14ac:dyDescent="0.25">
      <c r="B27" s="65" t="s">
        <v>1695</v>
      </c>
      <c r="C27" s="87">
        <v>41341</v>
      </c>
      <c r="D27" s="71">
        <v>107930</v>
      </c>
      <c r="E27" s="71">
        <v>137901595</v>
      </c>
      <c r="F27" s="71">
        <v>1285</v>
      </c>
      <c r="G27" s="71">
        <v>1285</v>
      </c>
      <c r="H27" s="71">
        <v>1277.69</v>
      </c>
      <c r="I27" s="71">
        <v>1275</v>
      </c>
      <c r="J27" s="72">
        <v>0.39</v>
      </c>
      <c r="K27" s="69">
        <v>5</v>
      </c>
      <c r="M27" s="87">
        <v>41341</v>
      </c>
      <c r="N27" s="71">
        <v>1285</v>
      </c>
      <c r="P27" s="87">
        <v>41341</v>
      </c>
      <c r="Q27" s="71">
        <v>137901595</v>
      </c>
    </row>
    <row r="28" spans="2:17" x14ac:dyDescent="0.25">
      <c r="B28" s="65" t="s">
        <v>1695</v>
      </c>
      <c r="C28" s="87">
        <v>41344</v>
      </c>
      <c r="D28" s="71">
        <v>70108</v>
      </c>
      <c r="E28" s="71">
        <v>89517480</v>
      </c>
      <c r="F28" s="71">
        <v>1285</v>
      </c>
      <c r="G28" s="71">
        <v>0</v>
      </c>
      <c r="H28" s="71">
        <v>1276.8499999999999</v>
      </c>
      <c r="I28" s="71">
        <v>0</v>
      </c>
      <c r="J28" s="72">
        <v>0</v>
      </c>
      <c r="K28" s="69">
        <v>0</v>
      </c>
      <c r="M28" s="87">
        <v>41344</v>
      </c>
      <c r="N28" s="71">
        <v>1285</v>
      </c>
      <c r="P28" s="87">
        <v>41344</v>
      </c>
      <c r="Q28" s="71">
        <v>89517480</v>
      </c>
    </row>
    <row r="29" spans="2:17" x14ac:dyDescent="0.25">
      <c r="B29" s="65" t="s">
        <v>1695</v>
      </c>
      <c r="C29" s="87">
        <v>41345</v>
      </c>
      <c r="D29" s="71">
        <v>178998</v>
      </c>
      <c r="E29" s="71">
        <v>228131995</v>
      </c>
      <c r="F29" s="71">
        <v>1275</v>
      </c>
      <c r="G29" s="71">
        <v>1275</v>
      </c>
      <c r="H29" s="71">
        <v>1274.49</v>
      </c>
      <c r="I29" s="71">
        <v>1270</v>
      </c>
      <c r="J29" s="72">
        <v>-0.78</v>
      </c>
      <c r="K29" s="69">
        <v>-10</v>
      </c>
      <c r="M29" s="87">
        <v>41345</v>
      </c>
      <c r="N29" s="71">
        <v>1275</v>
      </c>
      <c r="P29" s="87">
        <v>41345</v>
      </c>
      <c r="Q29" s="71">
        <v>228131995</v>
      </c>
    </row>
    <row r="30" spans="2:17" x14ac:dyDescent="0.25">
      <c r="B30" s="65" t="s">
        <v>1695</v>
      </c>
      <c r="C30" s="87">
        <v>41346</v>
      </c>
      <c r="D30" s="71">
        <v>81146</v>
      </c>
      <c r="E30" s="71">
        <v>103461150</v>
      </c>
      <c r="F30" s="71">
        <v>1275</v>
      </c>
      <c r="G30" s="71">
        <v>1275</v>
      </c>
      <c r="H30" s="71">
        <v>1275</v>
      </c>
      <c r="I30" s="71">
        <v>1275</v>
      </c>
      <c r="J30" s="72">
        <v>0</v>
      </c>
      <c r="K30" s="69">
        <v>0</v>
      </c>
      <c r="M30" s="87">
        <v>41346</v>
      </c>
      <c r="N30" s="71">
        <v>1275</v>
      </c>
      <c r="P30" s="87">
        <v>41346</v>
      </c>
      <c r="Q30" s="71">
        <v>103461150</v>
      </c>
    </row>
    <row r="31" spans="2:17" x14ac:dyDescent="0.25">
      <c r="B31" s="65" t="s">
        <v>1695</v>
      </c>
      <c r="C31" s="87">
        <v>41347</v>
      </c>
      <c r="D31" s="71">
        <v>96623</v>
      </c>
      <c r="E31" s="71">
        <v>123001210</v>
      </c>
      <c r="F31" s="71">
        <v>1275</v>
      </c>
      <c r="G31" s="71">
        <v>1275</v>
      </c>
      <c r="H31" s="71">
        <v>1273</v>
      </c>
      <c r="I31" s="71">
        <v>1270</v>
      </c>
      <c r="J31" s="72">
        <v>0</v>
      </c>
      <c r="K31" s="69">
        <v>0</v>
      </c>
      <c r="M31" s="87">
        <v>41347</v>
      </c>
      <c r="N31" s="71">
        <v>1275</v>
      </c>
      <c r="P31" s="87">
        <v>41347</v>
      </c>
      <c r="Q31" s="71">
        <v>123001210</v>
      </c>
    </row>
    <row r="32" spans="2:17" x14ac:dyDescent="0.25">
      <c r="B32" s="65" t="s">
        <v>1695</v>
      </c>
      <c r="C32" s="87">
        <v>41348</v>
      </c>
      <c r="D32" s="71">
        <v>3278033</v>
      </c>
      <c r="E32" s="71">
        <v>4190730705</v>
      </c>
      <c r="F32" s="71">
        <v>1285</v>
      </c>
      <c r="G32" s="71">
        <v>1285</v>
      </c>
      <c r="H32" s="71">
        <v>1278.43</v>
      </c>
      <c r="I32" s="71">
        <v>1275</v>
      </c>
      <c r="J32" s="72">
        <v>0.78</v>
      </c>
      <c r="K32" s="69">
        <v>10</v>
      </c>
      <c r="M32" s="87">
        <v>41348</v>
      </c>
      <c r="N32" s="71">
        <v>1285</v>
      </c>
      <c r="P32" s="87">
        <v>41348</v>
      </c>
      <c r="Q32" s="71">
        <v>4190730705</v>
      </c>
    </row>
    <row r="33" spans="2:17" x14ac:dyDescent="0.25">
      <c r="B33" s="65" t="s">
        <v>1695</v>
      </c>
      <c r="C33" s="87">
        <v>41351</v>
      </c>
      <c r="D33" s="71">
        <v>1483073</v>
      </c>
      <c r="E33" s="71">
        <v>1888092775</v>
      </c>
      <c r="F33" s="71">
        <v>1270</v>
      </c>
      <c r="G33" s="71">
        <v>1280</v>
      </c>
      <c r="H33" s="71">
        <v>1273.0899999999999</v>
      </c>
      <c r="I33" s="71">
        <v>1270</v>
      </c>
      <c r="J33" s="72">
        <v>-1.17</v>
      </c>
      <c r="K33" s="69">
        <v>-15</v>
      </c>
      <c r="M33" s="87">
        <v>41351</v>
      </c>
      <c r="N33" s="71">
        <v>1270</v>
      </c>
      <c r="P33" s="87">
        <v>41351</v>
      </c>
      <c r="Q33" s="71">
        <v>1888092775</v>
      </c>
    </row>
    <row r="34" spans="2:17" x14ac:dyDescent="0.25">
      <c r="B34" s="65" t="s">
        <v>1695</v>
      </c>
      <c r="C34" s="87">
        <v>41352</v>
      </c>
      <c r="D34" s="71">
        <v>2833790</v>
      </c>
      <c r="E34" s="71">
        <v>3599924650</v>
      </c>
      <c r="F34" s="71">
        <v>1270</v>
      </c>
      <c r="G34" s="71">
        <v>1280</v>
      </c>
      <c r="H34" s="71">
        <v>1270.3599999999999</v>
      </c>
      <c r="I34" s="71">
        <v>1270</v>
      </c>
      <c r="J34" s="72">
        <v>0</v>
      </c>
      <c r="K34" s="69">
        <v>0</v>
      </c>
      <c r="M34" s="87">
        <v>41352</v>
      </c>
      <c r="N34" s="71">
        <v>1270</v>
      </c>
      <c r="P34" s="87">
        <v>41352</v>
      </c>
      <c r="Q34" s="71">
        <v>3599924650</v>
      </c>
    </row>
    <row r="35" spans="2:17" x14ac:dyDescent="0.25">
      <c r="B35" s="65" t="s">
        <v>1695</v>
      </c>
      <c r="C35" s="87">
        <v>41353</v>
      </c>
      <c r="D35" s="71">
        <v>3731292</v>
      </c>
      <c r="E35" s="71">
        <v>4739281740</v>
      </c>
      <c r="F35" s="71">
        <v>1265</v>
      </c>
      <c r="G35" s="71">
        <v>1275</v>
      </c>
      <c r="H35" s="71">
        <v>1270.1400000000001</v>
      </c>
      <c r="I35" s="71">
        <v>1265</v>
      </c>
      <c r="J35" s="72">
        <v>-0.39</v>
      </c>
      <c r="K35" s="69">
        <v>-5</v>
      </c>
      <c r="M35" s="87">
        <v>41353</v>
      </c>
      <c r="N35" s="71">
        <v>1265</v>
      </c>
      <c r="P35" s="87">
        <v>41353</v>
      </c>
      <c r="Q35" s="71">
        <v>4739281740</v>
      </c>
    </row>
    <row r="36" spans="2:17" x14ac:dyDescent="0.25">
      <c r="B36" s="65" t="s">
        <v>1695</v>
      </c>
      <c r="C36" s="87">
        <v>41354</v>
      </c>
      <c r="D36" s="71">
        <v>3906455</v>
      </c>
      <c r="E36" s="71">
        <v>4943694600</v>
      </c>
      <c r="F36" s="71">
        <v>1265</v>
      </c>
      <c r="G36" s="71">
        <v>1270</v>
      </c>
      <c r="H36" s="71">
        <v>1265.52</v>
      </c>
      <c r="I36" s="71">
        <v>1265</v>
      </c>
      <c r="J36" s="72">
        <v>0</v>
      </c>
      <c r="K36" s="69">
        <v>0</v>
      </c>
      <c r="M36" s="87">
        <v>41354</v>
      </c>
      <c r="N36" s="71">
        <v>1265</v>
      </c>
      <c r="P36" s="87">
        <v>41354</v>
      </c>
      <c r="Q36" s="71">
        <v>4943694600</v>
      </c>
    </row>
    <row r="37" spans="2:17" x14ac:dyDescent="0.25">
      <c r="B37" s="65" t="s">
        <v>1695</v>
      </c>
      <c r="C37" s="87">
        <v>41355</v>
      </c>
      <c r="D37" s="71">
        <v>639594</v>
      </c>
      <c r="E37" s="71">
        <v>809055100</v>
      </c>
      <c r="F37" s="71">
        <v>1265</v>
      </c>
      <c r="G37" s="71">
        <v>1265</v>
      </c>
      <c r="H37" s="71">
        <v>1264.95</v>
      </c>
      <c r="I37" s="71">
        <v>1265</v>
      </c>
      <c r="J37" s="72">
        <v>0</v>
      </c>
      <c r="K37" s="69">
        <v>0</v>
      </c>
      <c r="M37" s="87">
        <v>41355</v>
      </c>
      <c r="N37" s="71">
        <v>1265</v>
      </c>
      <c r="P37" s="87">
        <v>41355</v>
      </c>
      <c r="Q37" s="71">
        <v>809055100</v>
      </c>
    </row>
    <row r="38" spans="2:17" x14ac:dyDescent="0.25">
      <c r="B38" s="65" t="s">
        <v>1695</v>
      </c>
      <c r="C38" s="87">
        <v>41359</v>
      </c>
      <c r="D38" s="71">
        <v>175673</v>
      </c>
      <c r="E38" s="71">
        <v>222377835</v>
      </c>
      <c r="F38" s="71">
        <v>1265</v>
      </c>
      <c r="G38" s="71">
        <v>1265</v>
      </c>
      <c r="H38" s="71">
        <v>1265.8599999999999</v>
      </c>
      <c r="I38" s="71">
        <v>1265</v>
      </c>
      <c r="J38" s="72">
        <v>0</v>
      </c>
      <c r="K38" s="69">
        <v>0</v>
      </c>
      <c r="M38" s="87">
        <v>41359</v>
      </c>
      <c r="N38" s="71">
        <v>1265</v>
      </c>
      <c r="P38" s="87">
        <v>41359</v>
      </c>
      <c r="Q38" s="71">
        <v>222377835</v>
      </c>
    </row>
    <row r="39" spans="2:17" x14ac:dyDescent="0.25">
      <c r="B39" s="65" t="s">
        <v>1695</v>
      </c>
      <c r="C39" s="87">
        <v>41360</v>
      </c>
      <c r="D39" s="71">
        <v>24708</v>
      </c>
      <c r="E39" s="71">
        <v>31206440</v>
      </c>
      <c r="F39" s="71">
        <v>1265</v>
      </c>
      <c r="G39" s="71">
        <v>0</v>
      </c>
      <c r="H39" s="71">
        <v>1263.01</v>
      </c>
      <c r="I39" s="71">
        <v>0</v>
      </c>
      <c r="J39" s="72">
        <v>0</v>
      </c>
      <c r="K39" s="69">
        <v>0</v>
      </c>
      <c r="M39" s="87">
        <v>41360</v>
      </c>
      <c r="N39" s="71">
        <v>1265</v>
      </c>
      <c r="P39" s="87">
        <v>41360</v>
      </c>
      <c r="Q39" s="71">
        <v>31206440</v>
      </c>
    </row>
    <row r="40" spans="2:17" x14ac:dyDescent="0.25">
      <c r="B40" s="65" t="s">
        <v>1695</v>
      </c>
      <c r="C40" s="87">
        <v>41365</v>
      </c>
      <c r="D40" s="71">
        <v>588195</v>
      </c>
      <c r="E40" s="71">
        <v>751005215</v>
      </c>
      <c r="F40" s="71">
        <v>1285</v>
      </c>
      <c r="G40" s="71">
        <v>1285</v>
      </c>
      <c r="H40" s="71">
        <v>1276.8</v>
      </c>
      <c r="I40" s="71">
        <v>1265</v>
      </c>
      <c r="J40" s="72">
        <v>1.58</v>
      </c>
      <c r="K40" s="69">
        <v>20</v>
      </c>
      <c r="M40" s="87">
        <v>41365</v>
      </c>
      <c r="N40" s="71">
        <v>1285</v>
      </c>
      <c r="P40" s="87">
        <v>41365</v>
      </c>
      <c r="Q40" s="71">
        <v>751005215</v>
      </c>
    </row>
    <row r="41" spans="2:17" x14ac:dyDescent="0.25">
      <c r="B41" s="65" t="s">
        <v>1695</v>
      </c>
      <c r="C41" s="87">
        <v>41366</v>
      </c>
      <c r="D41" s="71">
        <v>333877</v>
      </c>
      <c r="E41" s="71">
        <v>423986540</v>
      </c>
      <c r="F41" s="71">
        <v>1270</v>
      </c>
      <c r="G41" s="71">
        <v>1270</v>
      </c>
      <c r="H41" s="71">
        <v>1269.8900000000001</v>
      </c>
      <c r="I41" s="71">
        <v>1270</v>
      </c>
      <c r="J41" s="72">
        <v>-1.17</v>
      </c>
      <c r="K41" s="69">
        <v>-15</v>
      </c>
      <c r="M41" s="87">
        <v>41366</v>
      </c>
      <c r="N41" s="71">
        <v>1270</v>
      </c>
      <c r="P41" s="87">
        <v>41366</v>
      </c>
      <c r="Q41" s="71">
        <v>423986540</v>
      </c>
    </row>
    <row r="42" spans="2:17" x14ac:dyDescent="0.25">
      <c r="B42" s="65" t="s">
        <v>1695</v>
      </c>
      <c r="C42" s="87">
        <v>41367</v>
      </c>
      <c r="D42" s="71">
        <v>376472</v>
      </c>
      <c r="E42" s="71">
        <v>474464720</v>
      </c>
      <c r="F42" s="71">
        <v>1260</v>
      </c>
      <c r="G42" s="71">
        <v>1265</v>
      </c>
      <c r="H42" s="71">
        <v>1260.29</v>
      </c>
      <c r="I42" s="71">
        <v>1260</v>
      </c>
      <c r="J42" s="72">
        <v>-0.79</v>
      </c>
      <c r="K42" s="69">
        <v>-10</v>
      </c>
      <c r="M42" s="87">
        <v>41367</v>
      </c>
      <c r="N42" s="71">
        <v>1260</v>
      </c>
      <c r="P42" s="87">
        <v>41367</v>
      </c>
      <c r="Q42" s="71">
        <v>474464720</v>
      </c>
    </row>
    <row r="43" spans="2:17" x14ac:dyDescent="0.25">
      <c r="B43" s="65" t="s">
        <v>1695</v>
      </c>
      <c r="C43" s="87">
        <v>41368</v>
      </c>
      <c r="D43" s="71">
        <v>180754</v>
      </c>
      <c r="E43" s="71">
        <v>227297545</v>
      </c>
      <c r="F43" s="71">
        <v>1260</v>
      </c>
      <c r="G43" s="71">
        <v>1260</v>
      </c>
      <c r="H43" s="71">
        <v>1257.5</v>
      </c>
      <c r="I43" s="71">
        <v>1255</v>
      </c>
      <c r="J43" s="72">
        <v>0</v>
      </c>
      <c r="K43" s="69">
        <v>0</v>
      </c>
      <c r="M43" s="87">
        <v>41368</v>
      </c>
      <c r="N43" s="71">
        <v>1260</v>
      </c>
      <c r="P43" s="87">
        <v>41368</v>
      </c>
      <c r="Q43" s="71">
        <v>227297545</v>
      </c>
    </row>
    <row r="44" spans="2:17" x14ac:dyDescent="0.25">
      <c r="B44" s="65" t="s">
        <v>1695</v>
      </c>
      <c r="C44" s="87">
        <v>41369</v>
      </c>
      <c r="D44" s="71">
        <v>519083</v>
      </c>
      <c r="E44" s="71">
        <v>648898870</v>
      </c>
      <c r="F44" s="71">
        <v>1250</v>
      </c>
      <c r="G44" s="71">
        <v>1250</v>
      </c>
      <c r="H44" s="71">
        <v>1250.0899999999999</v>
      </c>
      <c r="I44" s="71">
        <v>1250</v>
      </c>
      <c r="J44" s="72">
        <v>-0.79</v>
      </c>
      <c r="K44" s="69">
        <v>-10</v>
      </c>
      <c r="M44" s="87">
        <v>41369</v>
      </c>
      <c r="N44" s="71">
        <v>1250</v>
      </c>
      <c r="P44" s="87">
        <v>41369</v>
      </c>
      <c r="Q44" s="71">
        <v>648898870</v>
      </c>
    </row>
    <row r="45" spans="2:17" x14ac:dyDescent="0.25">
      <c r="B45" s="65" t="s">
        <v>1695</v>
      </c>
      <c r="C45" s="87">
        <v>41372</v>
      </c>
      <c r="D45" s="71">
        <v>163481</v>
      </c>
      <c r="E45" s="71">
        <v>204400285</v>
      </c>
      <c r="F45" s="71">
        <v>1250</v>
      </c>
      <c r="G45" s="71">
        <v>1250</v>
      </c>
      <c r="H45" s="71">
        <v>1250.3</v>
      </c>
      <c r="I45" s="71">
        <v>1250</v>
      </c>
      <c r="J45" s="72">
        <v>0</v>
      </c>
      <c r="K45" s="69">
        <v>0</v>
      </c>
      <c r="M45" s="87">
        <v>41372</v>
      </c>
      <c r="N45" s="71">
        <v>1250</v>
      </c>
      <c r="P45" s="87">
        <v>41372</v>
      </c>
      <c r="Q45" s="71">
        <v>204400285</v>
      </c>
    </row>
    <row r="46" spans="2:17" x14ac:dyDescent="0.25">
      <c r="B46" s="65" t="s">
        <v>1695</v>
      </c>
      <c r="C46" s="87">
        <v>41373</v>
      </c>
      <c r="D46" s="71">
        <v>129344</v>
      </c>
      <c r="E46" s="71">
        <v>160922210</v>
      </c>
      <c r="F46" s="71">
        <v>1250</v>
      </c>
      <c r="G46" s="71">
        <v>1250</v>
      </c>
      <c r="H46" s="71">
        <v>1244.1400000000001</v>
      </c>
      <c r="I46" s="71">
        <v>1240</v>
      </c>
      <c r="J46" s="72">
        <v>0</v>
      </c>
      <c r="K46" s="69">
        <v>0</v>
      </c>
      <c r="M46" s="87">
        <v>41373</v>
      </c>
      <c r="N46" s="71">
        <v>1250</v>
      </c>
      <c r="P46" s="87">
        <v>41373</v>
      </c>
      <c r="Q46" s="71">
        <v>160922210</v>
      </c>
    </row>
    <row r="47" spans="2:17" x14ac:dyDescent="0.25">
      <c r="B47" s="65" t="s">
        <v>1695</v>
      </c>
      <c r="C47" s="87">
        <v>41374</v>
      </c>
      <c r="D47" s="71">
        <v>135695</v>
      </c>
      <c r="E47" s="71">
        <v>169782885</v>
      </c>
      <c r="F47" s="71">
        <v>1255</v>
      </c>
      <c r="G47" s="71">
        <v>1255</v>
      </c>
      <c r="H47" s="71">
        <v>1251.21</v>
      </c>
      <c r="I47" s="71">
        <v>1250</v>
      </c>
      <c r="J47" s="72">
        <v>0.4</v>
      </c>
      <c r="K47" s="69">
        <v>5</v>
      </c>
      <c r="M47" s="87">
        <v>41374</v>
      </c>
      <c r="N47" s="71">
        <v>1255</v>
      </c>
      <c r="P47" s="87">
        <v>41374</v>
      </c>
      <c r="Q47" s="71">
        <v>169782885</v>
      </c>
    </row>
    <row r="48" spans="2:17" x14ac:dyDescent="0.25">
      <c r="B48" s="65" t="s">
        <v>1695</v>
      </c>
      <c r="C48" s="87">
        <v>41375</v>
      </c>
      <c r="D48" s="71">
        <v>59459</v>
      </c>
      <c r="E48" s="71">
        <v>74463750</v>
      </c>
      <c r="F48" s="71">
        <v>1250</v>
      </c>
      <c r="G48" s="71">
        <v>1250</v>
      </c>
      <c r="H48" s="71">
        <v>1252.3499999999999</v>
      </c>
      <c r="I48" s="71">
        <v>1250</v>
      </c>
      <c r="J48" s="72">
        <v>-0.4</v>
      </c>
      <c r="K48" s="69">
        <v>-5</v>
      </c>
      <c r="M48" s="87">
        <v>41375</v>
      </c>
      <c r="N48" s="71">
        <v>1250</v>
      </c>
      <c r="P48" s="87">
        <v>41375</v>
      </c>
      <c r="Q48" s="71">
        <v>74463750</v>
      </c>
    </row>
    <row r="49" spans="2:17" x14ac:dyDescent="0.25">
      <c r="B49" s="65" t="s">
        <v>1695</v>
      </c>
      <c r="C49" s="87">
        <v>41376</v>
      </c>
      <c r="D49" s="71">
        <v>723109</v>
      </c>
      <c r="E49" s="71">
        <v>900997730</v>
      </c>
      <c r="F49" s="71">
        <v>1245</v>
      </c>
      <c r="G49" s="71">
        <v>1250</v>
      </c>
      <c r="H49" s="71">
        <v>1246.01</v>
      </c>
      <c r="I49" s="71">
        <v>1245</v>
      </c>
      <c r="J49" s="72">
        <v>-0.4</v>
      </c>
      <c r="K49" s="69">
        <v>-5</v>
      </c>
      <c r="M49" s="87">
        <v>41376</v>
      </c>
      <c r="N49" s="71">
        <v>1245</v>
      </c>
      <c r="P49" s="87">
        <v>41376</v>
      </c>
      <c r="Q49" s="71">
        <v>900997730</v>
      </c>
    </row>
    <row r="50" spans="2:17" x14ac:dyDescent="0.25">
      <c r="B50" s="65" t="s">
        <v>1695</v>
      </c>
      <c r="C50" s="87">
        <v>41379</v>
      </c>
      <c r="D50" s="71">
        <v>1438113</v>
      </c>
      <c r="E50" s="71">
        <v>1786958710</v>
      </c>
      <c r="F50" s="71">
        <v>1240</v>
      </c>
      <c r="G50" s="71">
        <v>1245</v>
      </c>
      <c r="H50" s="71">
        <v>1242.57</v>
      </c>
      <c r="I50" s="71">
        <v>1240</v>
      </c>
      <c r="J50" s="72">
        <v>-0.4</v>
      </c>
      <c r="K50" s="69">
        <v>-5</v>
      </c>
      <c r="M50" s="87">
        <v>41379</v>
      </c>
      <c r="N50" s="71">
        <v>1240</v>
      </c>
      <c r="P50" s="87">
        <v>41379</v>
      </c>
      <c r="Q50" s="71">
        <v>1786958710</v>
      </c>
    </row>
    <row r="51" spans="2:17" x14ac:dyDescent="0.25">
      <c r="B51" s="65" t="s">
        <v>1695</v>
      </c>
      <c r="C51" s="87">
        <v>41380</v>
      </c>
      <c r="D51" s="71">
        <v>209292</v>
      </c>
      <c r="E51" s="71">
        <v>259745370</v>
      </c>
      <c r="F51" s="71">
        <v>1245</v>
      </c>
      <c r="G51" s="71">
        <v>1245</v>
      </c>
      <c r="H51" s="71">
        <v>1241.07</v>
      </c>
      <c r="I51" s="71">
        <v>1235</v>
      </c>
      <c r="J51" s="72">
        <v>0.4</v>
      </c>
      <c r="K51" s="69">
        <v>5</v>
      </c>
      <c r="M51" s="87">
        <v>41380</v>
      </c>
      <c r="N51" s="71">
        <v>1245</v>
      </c>
      <c r="P51" s="87">
        <v>41380</v>
      </c>
      <c r="Q51" s="71">
        <v>259745370</v>
      </c>
    </row>
    <row r="52" spans="2:17" x14ac:dyDescent="0.25">
      <c r="B52" s="65" t="s">
        <v>1695</v>
      </c>
      <c r="C52" s="87">
        <v>41381</v>
      </c>
      <c r="D52" s="71">
        <v>601766</v>
      </c>
      <c r="E52" s="71">
        <v>743306675</v>
      </c>
      <c r="F52" s="71">
        <v>1235</v>
      </c>
      <c r="G52" s="71">
        <v>1240</v>
      </c>
      <c r="H52" s="71">
        <v>1235.21</v>
      </c>
      <c r="I52" s="71">
        <v>1230</v>
      </c>
      <c r="J52" s="72">
        <v>-0.8</v>
      </c>
      <c r="K52" s="69">
        <v>-10</v>
      </c>
      <c r="M52" s="87">
        <v>41381</v>
      </c>
      <c r="N52" s="71">
        <v>1235</v>
      </c>
      <c r="P52" s="87">
        <v>41381</v>
      </c>
      <c r="Q52" s="71">
        <v>743306675</v>
      </c>
    </row>
    <row r="53" spans="2:17" x14ac:dyDescent="0.25">
      <c r="B53" s="65" t="s">
        <v>1695</v>
      </c>
      <c r="C53" s="87">
        <v>41382</v>
      </c>
      <c r="D53" s="71">
        <v>181504</v>
      </c>
      <c r="E53" s="71">
        <v>223525655</v>
      </c>
      <c r="F53" s="71">
        <v>1235</v>
      </c>
      <c r="G53" s="71">
        <v>1235</v>
      </c>
      <c r="H53" s="71">
        <v>1231.52</v>
      </c>
      <c r="I53" s="71">
        <v>1230</v>
      </c>
      <c r="J53" s="72">
        <v>0</v>
      </c>
      <c r="K53" s="69">
        <v>0</v>
      </c>
      <c r="M53" s="87">
        <v>41382</v>
      </c>
      <c r="N53" s="71">
        <v>1235</v>
      </c>
      <c r="P53" s="87">
        <v>41382</v>
      </c>
      <c r="Q53" s="71">
        <v>223525655</v>
      </c>
    </row>
    <row r="54" spans="2:17" x14ac:dyDescent="0.25">
      <c r="B54" s="65" t="s">
        <v>1695</v>
      </c>
      <c r="C54" s="87">
        <v>41383</v>
      </c>
      <c r="D54" s="71">
        <v>202831</v>
      </c>
      <c r="E54" s="71">
        <v>250711455</v>
      </c>
      <c r="F54" s="71">
        <v>1240</v>
      </c>
      <c r="G54" s="71">
        <v>1240</v>
      </c>
      <c r="H54" s="71">
        <v>1236.06</v>
      </c>
      <c r="I54" s="71">
        <v>1235</v>
      </c>
      <c r="J54" s="72">
        <v>0.4</v>
      </c>
      <c r="K54" s="69">
        <v>5</v>
      </c>
      <c r="M54" s="87">
        <v>41383</v>
      </c>
      <c r="N54" s="71">
        <v>1240</v>
      </c>
      <c r="P54" s="87">
        <v>41383</v>
      </c>
      <c r="Q54" s="71">
        <v>250711455</v>
      </c>
    </row>
    <row r="55" spans="2:17" x14ac:dyDescent="0.25">
      <c r="B55" s="65" t="s">
        <v>1695</v>
      </c>
      <c r="C55" s="87">
        <v>41386</v>
      </c>
      <c r="D55" s="71">
        <v>267442</v>
      </c>
      <c r="E55" s="71">
        <v>331744780</v>
      </c>
      <c r="F55" s="71">
        <v>1240</v>
      </c>
      <c r="G55" s="71">
        <v>1240</v>
      </c>
      <c r="H55" s="71">
        <v>1240.44</v>
      </c>
      <c r="I55" s="71">
        <v>1240</v>
      </c>
      <c r="J55" s="72">
        <v>0</v>
      </c>
      <c r="K55" s="69">
        <v>0</v>
      </c>
      <c r="M55" s="87">
        <v>41386</v>
      </c>
      <c r="N55" s="71">
        <v>1240</v>
      </c>
      <c r="P55" s="87">
        <v>41386</v>
      </c>
      <c r="Q55" s="71">
        <v>331744780</v>
      </c>
    </row>
    <row r="56" spans="2:17" x14ac:dyDescent="0.25">
      <c r="B56" s="65" t="s">
        <v>1695</v>
      </c>
      <c r="C56" s="87">
        <v>41387</v>
      </c>
      <c r="D56" s="71">
        <v>314633</v>
      </c>
      <c r="E56" s="71">
        <v>390855210</v>
      </c>
      <c r="F56" s="71">
        <v>1240</v>
      </c>
      <c r="G56" s="71">
        <v>1245</v>
      </c>
      <c r="H56" s="71">
        <v>1242.26</v>
      </c>
      <c r="I56" s="71">
        <v>1240</v>
      </c>
      <c r="J56" s="72">
        <v>0</v>
      </c>
      <c r="K56" s="69">
        <v>0</v>
      </c>
      <c r="M56" s="87">
        <v>41387</v>
      </c>
      <c r="N56" s="71">
        <v>1240</v>
      </c>
      <c r="P56" s="87">
        <v>41387</v>
      </c>
      <c r="Q56" s="71">
        <v>390855210</v>
      </c>
    </row>
    <row r="57" spans="2:17" x14ac:dyDescent="0.25">
      <c r="B57" s="65" t="s">
        <v>1695</v>
      </c>
      <c r="C57" s="87">
        <v>41388</v>
      </c>
      <c r="D57" s="71">
        <v>184478</v>
      </c>
      <c r="E57" s="71">
        <v>230100710</v>
      </c>
      <c r="F57" s="71">
        <v>1250</v>
      </c>
      <c r="G57" s="71">
        <v>1250</v>
      </c>
      <c r="H57" s="71">
        <v>1247.31</v>
      </c>
      <c r="I57" s="71">
        <v>1250</v>
      </c>
      <c r="J57" s="72">
        <v>0.81</v>
      </c>
      <c r="K57" s="69">
        <v>10</v>
      </c>
      <c r="M57" s="87">
        <v>41388</v>
      </c>
      <c r="N57" s="71">
        <v>1250</v>
      </c>
      <c r="P57" s="87">
        <v>41388</v>
      </c>
      <c r="Q57" s="71">
        <v>230100710</v>
      </c>
    </row>
    <row r="58" spans="2:17" x14ac:dyDescent="0.25">
      <c r="B58" s="65" t="s">
        <v>1695</v>
      </c>
      <c r="C58" s="87">
        <v>41389</v>
      </c>
      <c r="D58" s="71">
        <v>262871</v>
      </c>
      <c r="E58" s="71">
        <v>326639220</v>
      </c>
      <c r="F58" s="71">
        <v>1250</v>
      </c>
      <c r="G58" s="71">
        <v>1250</v>
      </c>
      <c r="H58" s="71">
        <v>1242.58</v>
      </c>
      <c r="I58" s="71">
        <v>1240</v>
      </c>
      <c r="J58" s="72">
        <v>0</v>
      </c>
      <c r="K58" s="69">
        <v>0</v>
      </c>
      <c r="M58" s="87">
        <v>41389</v>
      </c>
      <c r="N58" s="71">
        <v>1250</v>
      </c>
      <c r="P58" s="87">
        <v>41389</v>
      </c>
      <c r="Q58" s="71">
        <v>326639220</v>
      </c>
    </row>
    <row r="59" spans="2:17" x14ac:dyDescent="0.25">
      <c r="B59" s="65" t="s">
        <v>1695</v>
      </c>
      <c r="C59" s="87">
        <v>41390</v>
      </c>
      <c r="D59" s="71">
        <v>591399</v>
      </c>
      <c r="E59" s="71">
        <v>743712245</v>
      </c>
      <c r="F59" s="71">
        <v>1270</v>
      </c>
      <c r="G59" s="71">
        <v>1270</v>
      </c>
      <c r="H59" s="71">
        <v>1257.55</v>
      </c>
      <c r="I59" s="71">
        <v>1245</v>
      </c>
      <c r="J59" s="72">
        <v>1.6</v>
      </c>
      <c r="K59" s="69">
        <v>20</v>
      </c>
      <c r="M59" s="87">
        <v>41390</v>
      </c>
      <c r="N59" s="71">
        <v>1270</v>
      </c>
      <c r="P59" s="87">
        <v>41390</v>
      </c>
      <c r="Q59" s="71">
        <v>743712245</v>
      </c>
    </row>
    <row r="60" spans="2:17" x14ac:dyDescent="0.25">
      <c r="B60" s="65" t="s">
        <v>1695</v>
      </c>
      <c r="C60" s="87">
        <v>41393</v>
      </c>
      <c r="D60" s="71">
        <v>384918</v>
      </c>
      <c r="E60" s="71">
        <v>489401545</v>
      </c>
      <c r="F60" s="71">
        <v>1275</v>
      </c>
      <c r="G60" s="71">
        <v>1275</v>
      </c>
      <c r="H60" s="71">
        <v>1271.44</v>
      </c>
      <c r="I60" s="71">
        <v>1260</v>
      </c>
      <c r="J60" s="72">
        <v>0.39</v>
      </c>
      <c r="K60" s="69">
        <v>5</v>
      </c>
      <c r="M60" s="87">
        <v>41393</v>
      </c>
      <c r="N60" s="71">
        <v>1275</v>
      </c>
      <c r="P60" s="87">
        <v>41393</v>
      </c>
      <c r="Q60" s="71">
        <v>489401545</v>
      </c>
    </row>
    <row r="61" spans="2:17" x14ac:dyDescent="0.25">
      <c r="B61" s="65" t="s">
        <v>1695</v>
      </c>
      <c r="C61" s="87">
        <v>41394</v>
      </c>
      <c r="D61" s="71">
        <v>286263</v>
      </c>
      <c r="E61" s="71">
        <v>363687680</v>
      </c>
      <c r="F61" s="71">
        <v>1265</v>
      </c>
      <c r="G61" s="71">
        <v>1280</v>
      </c>
      <c r="H61" s="71">
        <v>1270.47</v>
      </c>
      <c r="I61" s="71">
        <v>1265</v>
      </c>
      <c r="J61" s="72">
        <v>-0.78</v>
      </c>
      <c r="K61" s="69">
        <v>-10</v>
      </c>
      <c r="M61" s="87">
        <v>41394</v>
      </c>
      <c r="N61" s="71">
        <v>1265</v>
      </c>
      <c r="P61" s="87">
        <v>41394</v>
      </c>
      <c r="Q61" s="71">
        <v>363687680</v>
      </c>
    </row>
    <row r="62" spans="2:17" x14ac:dyDescent="0.25">
      <c r="B62" s="65" t="s">
        <v>1695</v>
      </c>
      <c r="C62" s="87">
        <v>41396</v>
      </c>
      <c r="D62" s="71">
        <v>232073</v>
      </c>
      <c r="E62" s="71">
        <v>297301940</v>
      </c>
      <c r="F62" s="71">
        <v>1280</v>
      </c>
      <c r="G62" s="71">
        <v>1285</v>
      </c>
      <c r="H62" s="71">
        <v>1281.07</v>
      </c>
      <c r="I62" s="71">
        <v>1280</v>
      </c>
      <c r="J62" s="72">
        <v>1.19</v>
      </c>
      <c r="K62" s="69">
        <v>15</v>
      </c>
      <c r="M62" s="87">
        <v>41396</v>
      </c>
      <c r="N62" s="71">
        <v>1280</v>
      </c>
      <c r="P62" s="87">
        <v>41396</v>
      </c>
      <c r="Q62" s="71">
        <v>297301940</v>
      </c>
    </row>
    <row r="63" spans="2:17" x14ac:dyDescent="0.25">
      <c r="B63" s="65" t="s">
        <v>1695</v>
      </c>
      <c r="C63" s="87">
        <v>41397</v>
      </c>
      <c r="D63" s="71">
        <v>563587</v>
      </c>
      <c r="E63" s="71">
        <v>727545140</v>
      </c>
      <c r="F63" s="71">
        <v>1285</v>
      </c>
      <c r="G63" s="71">
        <v>1300</v>
      </c>
      <c r="H63" s="71">
        <v>1290.92</v>
      </c>
      <c r="I63" s="71">
        <v>1285</v>
      </c>
      <c r="J63" s="72">
        <v>0.39</v>
      </c>
      <c r="K63" s="69">
        <v>5</v>
      </c>
      <c r="M63" s="87">
        <v>41397</v>
      </c>
      <c r="N63" s="71">
        <v>1285</v>
      </c>
      <c r="P63" s="87">
        <v>41397</v>
      </c>
      <c r="Q63" s="71">
        <v>727545140</v>
      </c>
    </row>
    <row r="64" spans="2:17" x14ac:dyDescent="0.25">
      <c r="B64" s="65" t="s">
        <v>1695</v>
      </c>
      <c r="C64" s="87">
        <v>41400</v>
      </c>
      <c r="D64" s="71">
        <v>50373</v>
      </c>
      <c r="E64" s="71">
        <v>64655955</v>
      </c>
      <c r="F64" s="71">
        <v>1285</v>
      </c>
      <c r="G64" s="71">
        <v>0</v>
      </c>
      <c r="H64" s="71">
        <v>1283.54</v>
      </c>
      <c r="I64" s="71">
        <v>0</v>
      </c>
      <c r="J64" s="72">
        <v>0</v>
      </c>
      <c r="K64" s="69">
        <v>0</v>
      </c>
      <c r="M64" s="87">
        <v>41400</v>
      </c>
      <c r="N64" s="71">
        <v>1285</v>
      </c>
      <c r="P64" s="87">
        <v>41400</v>
      </c>
      <c r="Q64" s="71">
        <v>64655955</v>
      </c>
    </row>
    <row r="65" spans="2:17" x14ac:dyDescent="0.25">
      <c r="B65" s="65" t="s">
        <v>1695</v>
      </c>
      <c r="C65" s="87">
        <v>41401</v>
      </c>
      <c r="D65" s="71">
        <v>175676</v>
      </c>
      <c r="E65" s="71">
        <v>224640220</v>
      </c>
      <c r="F65" s="71">
        <v>1290</v>
      </c>
      <c r="G65" s="71">
        <v>1290</v>
      </c>
      <c r="H65" s="71">
        <v>1278.72</v>
      </c>
      <c r="I65" s="71">
        <v>1275</v>
      </c>
      <c r="J65" s="72">
        <v>0.39</v>
      </c>
      <c r="K65" s="69">
        <v>5</v>
      </c>
      <c r="M65" s="87">
        <v>41401</v>
      </c>
      <c r="N65" s="71">
        <v>1290</v>
      </c>
      <c r="P65" s="87">
        <v>41401</v>
      </c>
      <c r="Q65" s="71">
        <v>224640220</v>
      </c>
    </row>
    <row r="66" spans="2:17" x14ac:dyDescent="0.25">
      <c r="B66" s="65" t="s">
        <v>1695</v>
      </c>
      <c r="C66" s="87">
        <v>41402</v>
      </c>
      <c r="D66" s="71">
        <v>1755251</v>
      </c>
      <c r="E66" s="71">
        <v>2259547850</v>
      </c>
      <c r="F66" s="71">
        <v>1280</v>
      </c>
      <c r="G66" s="71">
        <v>1290</v>
      </c>
      <c r="H66" s="71">
        <v>1287.31</v>
      </c>
      <c r="I66" s="71">
        <v>1270</v>
      </c>
      <c r="J66" s="72">
        <v>-0.78</v>
      </c>
      <c r="K66" s="69">
        <v>-10</v>
      </c>
      <c r="M66" s="87">
        <v>41402</v>
      </c>
      <c r="N66" s="71">
        <v>1280</v>
      </c>
      <c r="P66" s="87">
        <v>41402</v>
      </c>
      <c r="Q66" s="71">
        <v>2259547850</v>
      </c>
    </row>
    <row r="67" spans="2:17" x14ac:dyDescent="0.25">
      <c r="B67" s="65" t="s">
        <v>1695</v>
      </c>
      <c r="C67" s="87">
        <v>41403</v>
      </c>
      <c r="D67" s="71">
        <v>38159</v>
      </c>
      <c r="E67" s="71">
        <v>48866520</v>
      </c>
      <c r="F67" s="71">
        <v>1280</v>
      </c>
      <c r="G67" s="71">
        <v>0</v>
      </c>
      <c r="H67" s="71">
        <v>1280.5999999999999</v>
      </c>
      <c r="I67" s="71">
        <v>0</v>
      </c>
      <c r="J67" s="72">
        <v>0</v>
      </c>
      <c r="K67" s="69">
        <v>0</v>
      </c>
      <c r="M67" s="87">
        <v>41403</v>
      </c>
      <c r="N67" s="71">
        <v>1280</v>
      </c>
      <c r="P67" s="87">
        <v>41403</v>
      </c>
      <c r="Q67" s="71">
        <v>48866520</v>
      </c>
    </row>
    <row r="68" spans="2:17" x14ac:dyDescent="0.25">
      <c r="B68" s="65" t="s">
        <v>1695</v>
      </c>
      <c r="C68" s="87">
        <v>41404</v>
      </c>
      <c r="D68" s="71">
        <v>98005</v>
      </c>
      <c r="E68" s="71">
        <v>125414875</v>
      </c>
      <c r="F68" s="71">
        <v>1280</v>
      </c>
      <c r="G68" s="71">
        <v>1280</v>
      </c>
      <c r="H68" s="71">
        <v>1279.68</v>
      </c>
      <c r="I68" s="71">
        <v>1280</v>
      </c>
      <c r="J68" s="72">
        <v>0</v>
      </c>
      <c r="K68" s="69">
        <v>0</v>
      </c>
      <c r="M68" s="87">
        <v>41404</v>
      </c>
      <c r="N68" s="71">
        <v>1280</v>
      </c>
      <c r="P68" s="87">
        <v>41404</v>
      </c>
      <c r="Q68" s="71">
        <v>125414875</v>
      </c>
    </row>
    <row r="69" spans="2:17" x14ac:dyDescent="0.25">
      <c r="B69" s="65" t="s">
        <v>1695</v>
      </c>
      <c r="C69" s="87">
        <v>41408</v>
      </c>
      <c r="D69" s="71">
        <v>72465</v>
      </c>
      <c r="E69" s="71">
        <v>92319740</v>
      </c>
      <c r="F69" s="71">
        <v>1280</v>
      </c>
      <c r="G69" s="71">
        <v>0</v>
      </c>
      <c r="H69" s="71">
        <v>1273.99</v>
      </c>
      <c r="I69" s="71">
        <v>0</v>
      </c>
      <c r="J69" s="72">
        <v>0</v>
      </c>
      <c r="K69" s="69">
        <v>0</v>
      </c>
      <c r="M69" s="87">
        <v>41408</v>
      </c>
      <c r="N69" s="71">
        <v>1280</v>
      </c>
      <c r="P69" s="87">
        <v>41408</v>
      </c>
      <c r="Q69" s="71">
        <v>92319740</v>
      </c>
    </row>
    <row r="70" spans="2:17" x14ac:dyDescent="0.25">
      <c r="B70" s="65" t="s">
        <v>1695</v>
      </c>
      <c r="C70" s="87">
        <v>41409</v>
      </c>
      <c r="D70" s="71">
        <v>908562</v>
      </c>
      <c r="E70" s="71">
        <v>1158626165</v>
      </c>
      <c r="F70" s="71">
        <v>1280</v>
      </c>
      <c r="G70" s="71">
        <v>1280</v>
      </c>
      <c r="H70" s="71">
        <v>1275.23</v>
      </c>
      <c r="I70" s="71">
        <v>1275</v>
      </c>
      <c r="J70" s="72">
        <v>0</v>
      </c>
      <c r="K70" s="69">
        <v>0</v>
      </c>
      <c r="M70" s="87">
        <v>41409</v>
      </c>
      <c r="N70" s="71">
        <v>1280</v>
      </c>
      <c r="P70" s="87">
        <v>41409</v>
      </c>
      <c r="Q70" s="71">
        <v>1158626165</v>
      </c>
    </row>
    <row r="71" spans="2:17" x14ac:dyDescent="0.25">
      <c r="B71" s="65" t="s">
        <v>1695</v>
      </c>
      <c r="C71" s="87">
        <v>41410</v>
      </c>
      <c r="D71" s="71">
        <v>54814</v>
      </c>
      <c r="E71" s="71">
        <v>69778425</v>
      </c>
      <c r="F71" s="71">
        <v>1280</v>
      </c>
      <c r="G71" s="71">
        <v>0</v>
      </c>
      <c r="H71" s="71">
        <v>1273</v>
      </c>
      <c r="I71" s="71">
        <v>0</v>
      </c>
      <c r="J71" s="72">
        <v>0</v>
      </c>
      <c r="K71" s="69">
        <v>0</v>
      </c>
      <c r="M71" s="87">
        <v>41410</v>
      </c>
      <c r="N71" s="71">
        <v>1280</v>
      </c>
      <c r="P71" s="87">
        <v>41410</v>
      </c>
      <c r="Q71" s="71">
        <v>69778425</v>
      </c>
    </row>
    <row r="72" spans="2:17" x14ac:dyDescent="0.25">
      <c r="B72" s="65" t="s">
        <v>1695</v>
      </c>
      <c r="C72" s="87">
        <v>41411</v>
      </c>
      <c r="D72" s="71">
        <v>63206</v>
      </c>
      <c r="E72" s="71">
        <v>80900020</v>
      </c>
      <c r="F72" s="71">
        <v>1285</v>
      </c>
      <c r="G72" s="71">
        <v>1285</v>
      </c>
      <c r="H72" s="71">
        <v>1279.94</v>
      </c>
      <c r="I72" s="71">
        <v>1280</v>
      </c>
      <c r="J72" s="72">
        <v>0.39</v>
      </c>
      <c r="K72" s="69">
        <v>5</v>
      </c>
      <c r="M72" s="87">
        <v>41411</v>
      </c>
      <c r="N72" s="71">
        <v>1285</v>
      </c>
      <c r="P72" s="87">
        <v>41411</v>
      </c>
      <c r="Q72" s="71">
        <v>80900020</v>
      </c>
    </row>
    <row r="73" spans="2:17" x14ac:dyDescent="0.25">
      <c r="B73" s="65" t="s">
        <v>1695</v>
      </c>
      <c r="C73" s="87">
        <v>41414</v>
      </c>
      <c r="D73" s="71">
        <v>1114697</v>
      </c>
      <c r="E73" s="71">
        <v>1444322615</v>
      </c>
      <c r="F73" s="71">
        <v>1295</v>
      </c>
      <c r="G73" s="71">
        <v>1305</v>
      </c>
      <c r="H73" s="71">
        <v>1295.71</v>
      </c>
      <c r="I73" s="71">
        <v>1280</v>
      </c>
      <c r="J73" s="72">
        <v>0.78</v>
      </c>
      <c r="K73" s="69">
        <v>10</v>
      </c>
      <c r="M73" s="87">
        <v>41414</v>
      </c>
      <c r="N73" s="71">
        <v>1295</v>
      </c>
      <c r="P73" s="87">
        <v>41414</v>
      </c>
      <c r="Q73" s="71">
        <v>1444322615</v>
      </c>
    </row>
    <row r="74" spans="2:17" x14ac:dyDescent="0.25">
      <c r="B74" s="65" t="s">
        <v>1695</v>
      </c>
      <c r="C74" s="87">
        <v>41415</v>
      </c>
      <c r="D74" s="71">
        <v>740370</v>
      </c>
      <c r="E74" s="71">
        <v>973793990</v>
      </c>
      <c r="F74" s="71">
        <v>1345</v>
      </c>
      <c r="G74" s="71">
        <v>1345</v>
      </c>
      <c r="H74" s="71">
        <v>1315.28</v>
      </c>
      <c r="I74" s="71">
        <v>1300</v>
      </c>
      <c r="J74" s="72">
        <v>3.86</v>
      </c>
      <c r="K74" s="69">
        <v>50</v>
      </c>
      <c r="M74" s="87">
        <v>41415</v>
      </c>
      <c r="N74" s="71">
        <v>1345</v>
      </c>
      <c r="P74" s="87">
        <v>41415</v>
      </c>
      <c r="Q74" s="71">
        <v>973793990</v>
      </c>
    </row>
    <row r="75" spans="2:17" x14ac:dyDescent="0.25">
      <c r="B75" s="65" t="s">
        <v>1695</v>
      </c>
      <c r="C75" s="87">
        <v>41416</v>
      </c>
      <c r="D75" s="71">
        <v>2075270</v>
      </c>
      <c r="E75" s="71">
        <v>2793132915</v>
      </c>
      <c r="F75" s="71">
        <v>1310</v>
      </c>
      <c r="G75" s="71">
        <v>1360</v>
      </c>
      <c r="H75" s="71">
        <v>1345.91</v>
      </c>
      <c r="I75" s="71">
        <v>1310</v>
      </c>
      <c r="J75" s="72">
        <v>-2.6</v>
      </c>
      <c r="K75" s="69">
        <v>-35</v>
      </c>
      <c r="M75" s="87">
        <v>41416</v>
      </c>
      <c r="N75" s="71">
        <v>1310</v>
      </c>
      <c r="P75" s="87">
        <v>41416</v>
      </c>
      <c r="Q75" s="71">
        <v>2793132915</v>
      </c>
    </row>
    <row r="76" spans="2:17" x14ac:dyDescent="0.25">
      <c r="B76" s="65" t="s">
        <v>1695</v>
      </c>
      <c r="C76" s="87">
        <v>41417</v>
      </c>
      <c r="D76" s="71">
        <v>708237</v>
      </c>
      <c r="E76" s="71">
        <v>943358815</v>
      </c>
      <c r="F76" s="71">
        <v>1345</v>
      </c>
      <c r="G76" s="71">
        <v>1350</v>
      </c>
      <c r="H76" s="71">
        <v>1331.98</v>
      </c>
      <c r="I76" s="71">
        <v>1300</v>
      </c>
      <c r="J76" s="72">
        <v>2.67</v>
      </c>
      <c r="K76" s="69">
        <v>35</v>
      </c>
      <c r="M76" s="87">
        <v>41417</v>
      </c>
      <c r="N76" s="71">
        <v>1345</v>
      </c>
      <c r="P76" s="87">
        <v>41417</v>
      </c>
      <c r="Q76" s="71">
        <v>943358815</v>
      </c>
    </row>
    <row r="77" spans="2:17" x14ac:dyDescent="0.25">
      <c r="B77" s="65" t="s">
        <v>1695</v>
      </c>
      <c r="C77" s="87">
        <v>41418</v>
      </c>
      <c r="D77" s="71">
        <v>4678434</v>
      </c>
      <c r="E77" s="71">
        <v>6390162900</v>
      </c>
      <c r="F77" s="71">
        <v>1370</v>
      </c>
      <c r="G77" s="71">
        <v>1370</v>
      </c>
      <c r="H77" s="71">
        <v>1365.88</v>
      </c>
      <c r="I77" s="71">
        <v>1340</v>
      </c>
      <c r="J77" s="72">
        <v>1.86</v>
      </c>
      <c r="K77" s="69">
        <v>25</v>
      </c>
      <c r="M77" s="87">
        <v>41418</v>
      </c>
      <c r="N77" s="71">
        <v>1370</v>
      </c>
      <c r="P77" s="87">
        <v>41418</v>
      </c>
      <c r="Q77" s="71">
        <v>6390162900</v>
      </c>
    </row>
    <row r="78" spans="2:17" x14ac:dyDescent="0.25">
      <c r="B78" s="65" t="s">
        <v>1695</v>
      </c>
      <c r="C78" s="87">
        <v>41421</v>
      </c>
      <c r="D78" s="71">
        <v>701877</v>
      </c>
      <c r="E78" s="71">
        <v>980013575</v>
      </c>
      <c r="F78" s="71">
        <v>1410</v>
      </c>
      <c r="G78" s="71">
        <v>1410</v>
      </c>
      <c r="H78" s="71">
        <v>1396.28</v>
      </c>
      <c r="I78" s="71">
        <v>1380</v>
      </c>
      <c r="J78" s="72">
        <v>2.92</v>
      </c>
      <c r="K78" s="69">
        <v>40</v>
      </c>
      <c r="M78" s="87">
        <v>41421</v>
      </c>
      <c r="N78" s="71">
        <v>1410</v>
      </c>
      <c r="P78" s="87">
        <v>41421</v>
      </c>
      <c r="Q78" s="71">
        <v>980013575</v>
      </c>
    </row>
    <row r="79" spans="2:17" x14ac:dyDescent="0.25">
      <c r="B79" s="65" t="s">
        <v>1695</v>
      </c>
      <c r="C79" s="87">
        <v>41422</v>
      </c>
      <c r="D79" s="71">
        <v>2947647</v>
      </c>
      <c r="E79" s="71">
        <v>4191702290</v>
      </c>
      <c r="F79" s="71">
        <v>1415</v>
      </c>
      <c r="G79" s="71">
        <v>1435</v>
      </c>
      <c r="H79" s="71">
        <v>1422.05</v>
      </c>
      <c r="I79" s="71">
        <v>1410</v>
      </c>
      <c r="J79" s="72">
        <v>0.35</v>
      </c>
      <c r="K79" s="69">
        <v>5</v>
      </c>
      <c r="M79" s="87">
        <v>41422</v>
      </c>
      <c r="N79" s="71">
        <v>1415</v>
      </c>
      <c r="P79" s="87">
        <v>41422</v>
      </c>
      <c r="Q79" s="71">
        <v>4191702290</v>
      </c>
    </row>
    <row r="80" spans="2:17" x14ac:dyDescent="0.25">
      <c r="B80" s="65" t="s">
        <v>1695</v>
      </c>
      <c r="C80" s="87">
        <v>41423</v>
      </c>
      <c r="D80" s="71">
        <v>740956</v>
      </c>
      <c r="E80" s="71">
        <v>1050696405</v>
      </c>
      <c r="F80" s="71">
        <v>1425</v>
      </c>
      <c r="G80" s="71">
        <v>1425</v>
      </c>
      <c r="H80" s="71">
        <v>1418.03</v>
      </c>
      <c r="I80" s="71">
        <v>1410</v>
      </c>
      <c r="J80" s="72">
        <v>0.71</v>
      </c>
      <c r="K80" s="69">
        <v>10</v>
      </c>
      <c r="M80" s="87">
        <v>41423</v>
      </c>
      <c r="N80" s="71">
        <v>1425</v>
      </c>
      <c r="P80" s="87">
        <v>41423</v>
      </c>
      <c r="Q80" s="71">
        <v>1050696405</v>
      </c>
    </row>
    <row r="81" spans="2:17" x14ac:dyDescent="0.25">
      <c r="B81" s="65" t="s">
        <v>1695</v>
      </c>
      <c r="C81" s="87">
        <v>41424</v>
      </c>
      <c r="D81" s="71">
        <v>2649946</v>
      </c>
      <c r="E81" s="71">
        <v>3755629085</v>
      </c>
      <c r="F81" s="71">
        <v>1415</v>
      </c>
      <c r="G81" s="71">
        <v>1425</v>
      </c>
      <c r="H81" s="71">
        <v>1417.25</v>
      </c>
      <c r="I81" s="71">
        <v>1410</v>
      </c>
      <c r="J81" s="72">
        <v>-0.7</v>
      </c>
      <c r="K81" s="69">
        <v>-10</v>
      </c>
      <c r="M81" s="87">
        <v>41424</v>
      </c>
      <c r="N81" s="71">
        <v>1415</v>
      </c>
      <c r="P81" s="87">
        <v>41424</v>
      </c>
      <c r="Q81" s="71">
        <v>3755629085</v>
      </c>
    </row>
    <row r="82" spans="2:17" x14ac:dyDescent="0.25">
      <c r="B82" s="65" t="s">
        <v>1695</v>
      </c>
      <c r="C82" s="87">
        <v>41425</v>
      </c>
      <c r="D82" s="71">
        <v>1731597</v>
      </c>
      <c r="E82" s="71">
        <v>2414179945</v>
      </c>
      <c r="F82" s="71">
        <v>1400</v>
      </c>
      <c r="G82" s="71">
        <v>1415</v>
      </c>
      <c r="H82" s="71">
        <v>1394.19</v>
      </c>
      <c r="I82" s="71">
        <v>1380</v>
      </c>
      <c r="J82" s="72">
        <v>-1.06</v>
      </c>
      <c r="K82" s="69">
        <v>-15</v>
      </c>
      <c r="M82" s="87">
        <v>41425</v>
      </c>
      <c r="N82" s="71">
        <v>1400</v>
      </c>
      <c r="P82" s="87">
        <v>41425</v>
      </c>
      <c r="Q82" s="71">
        <v>2414179945</v>
      </c>
    </row>
    <row r="83" spans="2:17" x14ac:dyDescent="0.25">
      <c r="B83" s="65" t="s">
        <v>1695</v>
      </c>
      <c r="C83" s="87">
        <v>41429</v>
      </c>
      <c r="D83" s="71">
        <v>158265</v>
      </c>
      <c r="E83" s="71">
        <v>216535095</v>
      </c>
      <c r="F83" s="71">
        <v>1380</v>
      </c>
      <c r="G83" s="71">
        <v>1380</v>
      </c>
      <c r="H83" s="71">
        <v>1368.18</v>
      </c>
      <c r="I83" s="71">
        <v>1365</v>
      </c>
      <c r="J83" s="72">
        <v>-1.43</v>
      </c>
      <c r="K83" s="69">
        <v>-20</v>
      </c>
      <c r="M83" s="87">
        <v>41429</v>
      </c>
      <c r="N83" s="71">
        <v>1380</v>
      </c>
      <c r="P83" s="87">
        <v>41429</v>
      </c>
      <c r="Q83" s="71">
        <v>216535095</v>
      </c>
    </row>
    <row r="84" spans="2:17" x14ac:dyDescent="0.25">
      <c r="B84" s="65" t="s">
        <v>1695</v>
      </c>
      <c r="C84" s="87">
        <v>41430</v>
      </c>
      <c r="D84" s="71">
        <v>497081</v>
      </c>
      <c r="E84" s="71">
        <v>684521105</v>
      </c>
      <c r="F84" s="71">
        <v>1380</v>
      </c>
      <c r="G84" s="71">
        <v>1380</v>
      </c>
      <c r="H84" s="71">
        <v>1377.08</v>
      </c>
      <c r="I84" s="71">
        <v>1370</v>
      </c>
      <c r="J84" s="72">
        <v>0</v>
      </c>
      <c r="K84" s="69">
        <v>0</v>
      </c>
      <c r="M84" s="87">
        <v>41430</v>
      </c>
      <c r="N84" s="71">
        <v>1380</v>
      </c>
      <c r="P84" s="87">
        <v>41430</v>
      </c>
      <c r="Q84" s="71">
        <v>684521105</v>
      </c>
    </row>
    <row r="85" spans="2:17" x14ac:dyDescent="0.25">
      <c r="B85" s="65" t="s">
        <v>1695</v>
      </c>
      <c r="C85" s="87">
        <v>41431</v>
      </c>
      <c r="D85" s="71">
        <v>210094</v>
      </c>
      <c r="E85" s="71">
        <v>288868270</v>
      </c>
      <c r="F85" s="71">
        <v>1375</v>
      </c>
      <c r="G85" s="71">
        <v>1375</v>
      </c>
      <c r="H85" s="71">
        <v>1374.95</v>
      </c>
      <c r="I85" s="71">
        <v>1375</v>
      </c>
      <c r="J85" s="72">
        <v>-0.36</v>
      </c>
      <c r="K85" s="69">
        <v>-5</v>
      </c>
      <c r="M85" s="87">
        <v>41431</v>
      </c>
      <c r="N85" s="71">
        <v>1375</v>
      </c>
      <c r="P85" s="87">
        <v>41431</v>
      </c>
      <c r="Q85" s="71">
        <v>288868270</v>
      </c>
    </row>
    <row r="86" spans="2:17" x14ac:dyDescent="0.25">
      <c r="B86" s="65" t="s">
        <v>1695</v>
      </c>
      <c r="C86" s="87">
        <v>41432</v>
      </c>
      <c r="D86" s="71">
        <v>544309</v>
      </c>
      <c r="E86" s="71">
        <v>752686455</v>
      </c>
      <c r="F86" s="71">
        <v>1380</v>
      </c>
      <c r="G86" s="71">
        <v>1390</v>
      </c>
      <c r="H86" s="71">
        <v>1382.83</v>
      </c>
      <c r="I86" s="71">
        <v>1380</v>
      </c>
      <c r="J86" s="72">
        <v>0.36</v>
      </c>
      <c r="K86" s="69">
        <v>5</v>
      </c>
      <c r="M86" s="87">
        <v>41432</v>
      </c>
      <c r="N86" s="71">
        <v>1380</v>
      </c>
      <c r="P86" s="87">
        <v>41432</v>
      </c>
      <c r="Q86" s="71">
        <v>752686455</v>
      </c>
    </row>
    <row r="87" spans="2:17" x14ac:dyDescent="0.25">
      <c r="B87" s="65" t="s">
        <v>1695</v>
      </c>
      <c r="C87" s="87">
        <v>41436</v>
      </c>
      <c r="D87" s="71">
        <v>1802544</v>
      </c>
      <c r="E87" s="71">
        <v>2504820580</v>
      </c>
      <c r="F87" s="71">
        <v>1395</v>
      </c>
      <c r="G87" s="71">
        <v>1395</v>
      </c>
      <c r="H87" s="71">
        <v>1389.6</v>
      </c>
      <c r="I87" s="71">
        <v>1380</v>
      </c>
      <c r="J87" s="72">
        <v>1.0900000000000001</v>
      </c>
      <c r="K87" s="69">
        <v>15</v>
      </c>
      <c r="M87" s="87">
        <v>41436</v>
      </c>
      <c r="N87" s="71">
        <v>1395</v>
      </c>
      <c r="P87" s="87">
        <v>41436</v>
      </c>
      <c r="Q87" s="71">
        <v>2504820580</v>
      </c>
    </row>
    <row r="88" spans="2:17" x14ac:dyDescent="0.25">
      <c r="B88" s="65" t="s">
        <v>1695</v>
      </c>
      <c r="C88" s="87">
        <v>41437</v>
      </c>
      <c r="D88" s="71">
        <v>2673536</v>
      </c>
      <c r="E88" s="71">
        <v>3741364090</v>
      </c>
      <c r="F88" s="71">
        <v>1380</v>
      </c>
      <c r="G88" s="71">
        <v>1405</v>
      </c>
      <c r="H88" s="71">
        <v>1399.41</v>
      </c>
      <c r="I88" s="71">
        <v>1380</v>
      </c>
      <c r="J88" s="72">
        <v>-1.08</v>
      </c>
      <c r="K88" s="69">
        <v>-15</v>
      </c>
      <c r="M88" s="87">
        <v>41437</v>
      </c>
      <c r="N88" s="71">
        <v>1380</v>
      </c>
      <c r="P88" s="87">
        <v>41437</v>
      </c>
      <c r="Q88" s="71">
        <v>3741364090</v>
      </c>
    </row>
    <row r="89" spans="2:17" x14ac:dyDescent="0.25">
      <c r="B89" s="65" t="s">
        <v>1695</v>
      </c>
      <c r="C89" s="87">
        <v>41438</v>
      </c>
      <c r="D89" s="71">
        <v>237430</v>
      </c>
      <c r="E89" s="71">
        <v>326712925</v>
      </c>
      <c r="F89" s="71">
        <v>1375</v>
      </c>
      <c r="G89" s="71">
        <v>1380</v>
      </c>
      <c r="H89" s="71">
        <v>1376.04</v>
      </c>
      <c r="I89" s="71">
        <v>1375</v>
      </c>
      <c r="J89" s="72">
        <v>-0.36</v>
      </c>
      <c r="K89" s="69">
        <v>-5</v>
      </c>
      <c r="M89" s="87">
        <v>41438</v>
      </c>
      <c r="N89" s="71">
        <v>1375</v>
      </c>
      <c r="P89" s="87">
        <v>41438</v>
      </c>
      <c r="Q89" s="71">
        <v>326712925</v>
      </c>
    </row>
    <row r="90" spans="2:17" x14ac:dyDescent="0.25">
      <c r="B90" s="65" t="s">
        <v>1695</v>
      </c>
      <c r="C90" s="87">
        <v>41439</v>
      </c>
      <c r="D90" s="71">
        <v>68922</v>
      </c>
      <c r="E90" s="71">
        <v>95120845</v>
      </c>
      <c r="F90" s="71">
        <v>1380</v>
      </c>
      <c r="G90" s="71">
        <v>1380</v>
      </c>
      <c r="H90" s="71">
        <v>1380.12</v>
      </c>
      <c r="I90" s="71">
        <v>1380</v>
      </c>
      <c r="J90" s="72">
        <v>0.36</v>
      </c>
      <c r="K90" s="69">
        <v>5</v>
      </c>
      <c r="M90" s="87">
        <v>41439</v>
      </c>
      <c r="N90" s="71">
        <v>1380</v>
      </c>
      <c r="P90" s="87">
        <v>41439</v>
      </c>
      <c r="Q90" s="71">
        <v>95120845</v>
      </c>
    </row>
    <row r="91" spans="2:17" x14ac:dyDescent="0.25">
      <c r="B91" s="65" t="s">
        <v>1695</v>
      </c>
      <c r="C91" s="87">
        <v>41442</v>
      </c>
      <c r="D91" s="71">
        <v>397975</v>
      </c>
      <c r="E91" s="71">
        <v>547082745</v>
      </c>
      <c r="F91" s="71">
        <v>1380</v>
      </c>
      <c r="G91" s="71">
        <v>1380</v>
      </c>
      <c r="H91" s="71">
        <v>1374.67</v>
      </c>
      <c r="I91" s="71">
        <v>1370</v>
      </c>
      <c r="J91" s="72">
        <v>0</v>
      </c>
      <c r="K91" s="69">
        <v>0</v>
      </c>
      <c r="M91" s="87">
        <v>41442</v>
      </c>
      <c r="N91" s="71">
        <v>1380</v>
      </c>
      <c r="P91" s="87">
        <v>41442</v>
      </c>
      <c r="Q91" s="71">
        <v>547082745</v>
      </c>
    </row>
    <row r="92" spans="2:17" x14ac:dyDescent="0.25">
      <c r="B92" s="65" t="s">
        <v>1695</v>
      </c>
      <c r="C92" s="87">
        <v>41443</v>
      </c>
      <c r="D92" s="71">
        <v>493656</v>
      </c>
      <c r="E92" s="71">
        <v>674303790</v>
      </c>
      <c r="F92" s="71">
        <v>1375</v>
      </c>
      <c r="G92" s="71">
        <v>1375</v>
      </c>
      <c r="H92" s="71">
        <v>1365.94</v>
      </c>
      <c r="I92" s="71">
        <v>1360</v>
      </c>
      <c r="J92" s="72">
        <v>-0.36</v>
      </c>
      <c r="K92" s="69">
        <v>-5</v>
      </c>
      <c r="M92" s="87">
        <v>41443</v>
      </c>
      <c r="N92" s="71">
        <v>1375</v>
      </c>
      <c r="P92" s="87">
        <v>41443</v>
      </c>
      <c r="Q92" s="71">
        <v>674303790</v>
      </c>
    </row>
    <row r="93" spans="2:17" x14ac:dyDescent="0.25">
      <c r="B93" s="65" t="s">
        <v>1695</v>
      </c>
      <c r="C93" s="87">
        <v>41444</v>
      </c>
      <c r="D93" s="71">
        <v>126102</v>
      </c>
      <c r="E93" s="71">
        <v>171652535</v>
      </c>
      <c r="F93" s="71">
        <v>1365</v>
      </c>
      <c r="G93" s="71">
        <v>1365</v>
      </c>
      <c r="H93" s="71">
        <v>1361.22</v>
      </c>
      <c r="I93" s="71">
        <v>1355</v>
      </c>
      <c r="J93" s="72">
        <v>-0.73</v>
      </c>
      <c r="K93" s="69">
        <v>-10</v>
      </c>
      <c r="M93" s="87">
        <v>41444</v>
      </c>
      <c r="N93" s="71">
        <v>1365</v>
      </c>
      <c r="P93" s="87">
        <v>41444</v>
      </c>
      <c r="Q93" s="71">
        <v>171652535</v>
      </c>
    </row>
    <row r="94" spans="2:17" x14ac:dyDescent="0.25">
      <c r="B94" s="65" t="s">
        <v>1695</v>
      </c>
      <c r="C94" s="87">
        <v>41445</v>
      </c>
      <c r="D94" s="71">
        <v>432313</v>
      </c>
      <c r="E94" s="71">
        <v>586293635</v>
      </c>
      <c r="F94" s="71">
        <v>1355</v>
      </c>
      <c r="G94" s="71">
        <v>1360</v>
      </c>
      <c r="H94" s="71">
        <v>1356.18</v>
      </c>
      <c r="I94" s="71">
        <v>1350</v>
      </c>
      <c r="J94" s="72">
        <v>-0.73</v>
      </c>
      <c r="K94" s="69">
        <v>-10</v>
      </c>
      <c r="M94" s="87">
        <v>41445</v>
      </c>
      <c r="N94" s="71">
        <v>1355</v>
      </c>
      <c r="P94" s="87">
        <v>41445</v>
      </c>
      <c r="Q94" s="71">
        <v>586293635</v>
      </c>
    </row>
    <row r="95" spans="2:17" x14ac:dyDescent="0.25">
      <c r="B95" s="65" t="s">
        <v>1695</v>
      </c>
      <c r="C95" s="87">
        <v>41446</v>
      </c>
      <c r="D95" s="71">
        <v>683832</v>
      </c>
      <c r="E95" s="71">
        <v>932741770</v>
      </c>
      <c r="F95" s="71">
        <v>1360</v>
      </c>
      <c r="G95" s="71">
        <v>1370</v>
      </c>
      <c r="H95" s="71">
        <v>1363.99</v>
      </c>
      <c r="I95" s="71">
        <v>1350</v>
      </c>
      <c r="J95" s="72">
        <v>0.37</v>
      </c>
      <c r="K95" s="69">
        <v>5</v>
      </c>
      <c r="M95" s="87">
        <v>41446</v>
      </c>
      <c r="N95" s="71">
        <v>1360</v>
      </c>
      <c r="P95" s="87">
        <v>41446</v>
      </c>
      <c r="Q95" s="71">
        <v>932741770</v>
      </c>
    </row>
    <row r="96" spans="2:17" x14ac:dyDescent="0.25">
      <c r="B96" s="65" t="s">
        <v>1695</v>
      </c>
      <c r="C96" s="87">
        <v>41449</v>
      </c>
      <c r="D96" s="71">
        <v>1681270</v>
      </c>
      <c r="E96" s="71">
        <v>2280360370</v>
      </c>
      <c r="F96" s="71">
        <v>1350</v>
      </c>
      <c r="G96" s="71">
        <v>1360</v>
      </c>
      <c r="H96" s="71">
        <v>1356.33</v>
      </c>
      <c r="I96" s="71">
        <v>1350</v>
      </c>
      <c r="J96" s="72">
        <v>-0.74</v>
      </c>
      <c r="K96" s="69">
        <v>-10</v>
      </c>
      <c r="M96" s="87">
        <v>41449</v>
      </c>
      <c r="N96" s="71">
        <v>1350</v>
      </c>
      <c r="P96" s="87">
        <v>41449</v>
      </c>
      <c r="Q96" s="71">
        <v>2280360370</v>
      </c>
    </row>
    <row r="97" spans="2:17" x14ac:dyDescent="0.25">
      <c r="B97" s="65" t="s">
        <v>1695</v>
      </c>
      <c r="C97" s="87">
        <v>41450</v>
      </c>
      <c r="D97" s="71">
        <v>401214</v>
      </c>
      <c r="E97" s="71">
        <v>540629960</v>
      </c>
      <c r="F97" s="71">
        <v>1330</v>
      </c>
      <c r="G97" s="71">
        <v>1350</v>
      </c>
      <c r="H97" s="71">
        <v>1347.49</v>
      </c>
      <c r="I97" s="71">
        <v>1330</v>
      </c>
      <c r="J97" s="72">
        <v>-1.48</v>
      </c>
      <c r="K97" s="69">
        <v>-20</v>
      </c>
      <c r="M97" s="87">
        <v>41450</v>
      </c>
      <c r="N97" s="71">
        <v>1330</v>
      </c>
      <c r="P97" s="87">
        <v>41450</v>
      </c>
      <c r="Q97" s="71">
        <v>540629960</v>
      </c>
    </row>
    <row r="98" spans="2:17" x14ac:dyDescent="0.25">
      <c r="B98" s="65" t="s">
        <v>1695</v>
      </c>
      <c r="C98" s="87">
        <v>41451</v>
      </c>
      <c r="D98" s="71">
        <v>410698</v>
      </c>
      <c r="E98" s="71">
        <v>547409230</v>
      </c>
      <c r="F98" s="71">
        <v>1330</v>
      </c>
      <c r="G98" s="71">
        <v>1340</v>
      </c>
      <c r="H98" s="71">
        <v>1332.88</v>
      </c>
      <c r="I98" s="71">
        <v>1330</v>
      </c>
      <c r="J98" s="72">
        <v>0</v>
      </c>
      <c r="K98" s="69">
        <v>0</v>
      </c>
      <c r="M98" s="87">
        <v>41451</v>
      </c>
      <c r="N98" s="71">
        <v>1330</v>
      </c>
      <c r="P98" s="87">
        <v>41451</v>
      </c>
      <c r="Q98" s="71">
        <v>547409230</v>
      </c>
    </row>
    <row r="99" spans="2:17" x14ac:dyDescent="0.25">
      <c r="B99" s="65" t="s">
        <v>1695</v>
      </c>
      <c r="C99" s="87">
        <v>41452</v>
      </c>
      <c r="D99" s="71">
        <v>794217</v>
      </c>
      <c r="E99" s="71">
        <v>1068100665</v>
      </c>
      <c r="F99" s="71">
        <v>1350</v>
      </c>
      <c r="G99" s="71">
        <v>1350</v>
      </c>
      <c r="H99" s="71">
        <v>1344.85</v>
      </c>
      <c r="I99" s="71">
        <v>1330</v>
      </c>
      <c r="J99" s="72">
        <v>1.5</v>
      </c>
      <c r="K99" s="69">
        <v>20</v>
      </c>
      <c r="M99" s="87">
        <v>41452</v>
      </c>
      <c r="N99" s="71">
        <v>1350</v>
      </c>
      <c r="P99" s="87">
        <v>41452</v>
      </c>
      <c r="Q99" s="71">
        <v>1068100665</v>
      </c>
    </row>
    <row r="100" spans="2:17" x14ac:dyDescent="0.25">
      <c r="B100" s="65" t="s">
        <v>1695</v>
      </c>
      <c r="C100" s="87">
        <v>41453</v>
      </c>
      <c r="D100" s="71">
        <v>721399</v>
      </c>
      <c r="E100" s="71">
        <v>975589670</v>
      </c>
      <c r="F100" s="71">
        <v>1355</v>
      </c>
      <c r="G100" s="71">
        <v>1355</v>
      </c>
      <c r="H100" s="71">
        <v>1352.36</v>
      </c>
      <c r="I100" s="71">
        <v>1330</v>
      </c>
      <c r="J100" s="72">
        <v>0.37</v>
      </c>
      <c r="K100" s="69">
        <v>5</v>
      </c>
      <c r="M100" s="87">
        <v>41453</v>
      </c>
      <c r="N100" s="71">
        <v>1355</v>
      </c>
      <c r="P100" s="87">
        <v>41453</v>
      </c>
      <c r="Q100" s="71">
        <v>975589670</v>
      </c>
    </row>
    <row r="101" spans="2:17" x14ac:dyDescent="0.25">
      <c r="B101" s="65" t="s">
        <v>1695</v>
      </c>
      <c r="C101" s="87">
        <v>41457</v>
      </c>
      <c r="D101" s="71">
        <v>270162</v>
      </c>
      <c r="E101" s="71">
        <v>366605290</v>
      </c>
      <c r="F101" s="71">
        <v>1355</v>
      </c>
      <c r="G101" s="71">
        <v>1360</v>
      </c>
      <c r="H101" s="71">
        <v>1356.98</v>
      </c>
      <c r="I101" s="71">
        <v>1355</v>
      </c>
      <c r="J101" s="72">
        <v>0</v>
      </c>
      <c r="K101" s="69">
        <v>0</v>
      </c>
      <c r="M101" s="87">
        <v>41457</v>
      </c>
      <c r="N101" s="71">
        <v>1355</v>
      </c>
      <c r="P101" s="87">
        <v>41457</v>
      </c>
      <c r="Q101" s="71">
        <v>366605290</v>
      </c>
    </row>
    <row r="102" spans="2:17" x14ac:dyDescent="0.25">
      <c r="B102" s="65" t="s">
        <v>1695</v>
      </c>
      <c r="C102" s="87">
        <v>41458</v>
      </c>
      <c r="D102" s="71">
        <v>237217</v>
      </c>
      <c r="E102" s="71">
        <v>315801555</v>
      </c>
      <c r="F102" s="71">
        <v>1335</v>
      </c>
      <c r="G102" s="71">
        <v>1335</v>
      </c>
      <c r="H102" s="71">
        <v>1331.28</v>
      </c>
      <c r="I102" s="71">
        <v>1330</v>
      </c>
      <c r="J102" s="72">
        <v>-1.48</v>
      </c>
      <c r="K102" s="69">
        <v>-20</v>
      </c>
      <c r="M102" s="87">
        <v>41458</v>
      </c>
      <c r="N102" s="71">
        <v>1335</v>
      </c>
      <c r="P102" s="87">
        <v>41458</v>
      </c>
      <c r="Q102" s="71">
        <v>315801555</v>
      </c>
    </row>
    <row r="103" spans="2:17" x14ac:dyDescent="0.25">
      <c r="B103" s="65" t="s">
        <v>1695</v>
      </c>
      <c r="C103" s="87">
        <v>41459</v>
      </c>
      <c r="D103" s="71">
        <v>170614</v>
      </c>
      <c r="E103" s="71">
        <v>227314260</v>
      </c>
      <c r="F103" s="71">
        <v>1335</v>
      </c>
      <c r="G103" s="71">
        <v>1335</v>
      </c>
      <c r="H103" s="71">
        <v>1332.33</v>
      </c>
      <c r="I103" s="71">
        <v>1325</v>
      </c>
      <c r="J103" s="72">
        <v>0</v>
      </c>
      <c r="K103" s="69">
        <v>0</v>
      </c>
      <c r="M103" s="87">
        <v>41459</v>
      </c>
      <c r="N103" s="71">
        <v>1335</v>
      </c>
      <c r="P103" s="87">
        <v>41459</v>
      </c>
      <c r="Q103" s="71">
        <v>227314260</v>
      </c>
    </row>
    <row r="104" spans="2:17" x14ac:dyDescent="0.25">
      <c r="B104" s="65" t="s">
        <v>1695</v>
      </c>
      <c r="C104" s="87">
        <v>41460</v>
      </c>
      <c r="D104" s="71">
        <v>54445</v>
      </c>
      <c r="E104" s="71">
        <v>71898725</v>
      </c>
      <c r="F104" s="71">
        <v>1320</v>
      </c>
      <c r="G104" s="71">
        <v>1320</v>
      </c>
      <c r="H104" s="71">
        <v>1320.58</v>
      </c>
      <c r="I104" s="71">
        <v>1320</v>
      </c>
      <c r="J104" s="72">
        <v>-1.1200000000000001</v>
      </c>
      <c r="K104" s="69">
        <v>-15</v>
      </c>
      <c r="M104" s="87">
        <v>41460</v>
      </c>
      <c r="N104" s="71">
        <v>1320</v>
      </c>
      <c r="P104" s="87">
        <v>41460</v>
      </c>
      <c r="Q104" s="71">
        <v>71898725</v>
      </c>
    </row>
    <row r="105" spans="2:17" x14ac:dyDescent="0.25">
      <c r="B105" s="65" t="s">
        <v>1695</v>
      </c>
      <c r="C105" s="87">
        <v>41463</v>
      </c>
      <c r="D105" s="71">
        <v>33242</v>
      </c>
      <c r="E105" s="71">
        <v>43681165</v>
      </c>
      <c r="F105" s="71">
        <v>1320</v>
      </c>
      <c r="G105" s="71">
        <v>0</v>
      </c>
      <c r="H105" s="71">
        <v>1314.04</v>
      </c>
      <c r="I105" s="71">
        <v>0</v>
      </c>
      <c r="J105" s="72">
        <v>0</v>
      </c>
      <c r="K105" s="69">
        <v>0</v>
      </c>
      <c r="M105" s="87">
        <v>41463</v>
      </c>
      <c r="N105" s="71">
        <v>1320</v>
      </c>
      <c r="P105" s="87">
        <v>41463</v>
      </c>
      <c r="Q105" s="71">
        <v>43681165</v>
      </c>
    </row>
    <row r="106" spans="2:17" x14ac:dyDescent="0.25">
      <c r="B106" s="65" t="s">
        <v>1695</v>
      </c>
      <c r="C106" s="87">
        <v>41464</v>
      </c>
      <c r="D106" s="71">
        <v>466442</v>
      </c>
      <c r="E106" s="71">
        <v>613803790</v>
      </c>
      <c r="F106" s="71">
        <v>1315</v>
      </c>
      <c r="G106" s="71">
        <v>1320</v>
      </c>
      <c r="H106" s="71">
        <v>1315.93</v>
      </c>
      <c r="I106" s="71">
        <v>1315</v>
      </c>
      <c r="J106" s="72">
        <v>-0.38</v>
      </c>
      <c r="K106" s="69">
        <v>-5</v>
      </c>
      <c r="M106" s="87">
        <v>41464</v>
      </c>
      <c r="N106" s="71">
        <v>1315</v>
      </c>
      <c r="P106" s="87">
        <v>41464</v>
      </c>
      <c r="Q106" s="71">
        <v>613803790</v>
      </c>
    </row>
    <row r="107" spans="2:17" x14ac:dyDescent="0.25">
      <c r="B107" s="65" t="s">
        <v>1695</v>
      </c>
      <c r="C107" s="87">
        <v>41465</v>
      </c>
      <c r="D107" s="71">
        <v>971871</v>
      </c>
      <c r="E107" s="71">
        <v>1268992755</v>
      </c>
      <c r="F107" s="71">
        <v>1310</v>
      </c>
      <c r="G107" s="71">
        <v>1310</v>
      </c>
      <c r="H107" s="71">
        <v>1305.72</v>
      </c>
      <c r="I107" s="71">
        <v>1305</v>
      </c>
      <c r="J107" s="72">
        <v>-0.38</v>
      </c>
      <c r="K107" s="69">
        <v>-5</v>
      </c>
      <c r="M107" s="87">
        <v>41465</v>
      </c>
      <c r="N107" s="71">
        <v>1310</v>
      </c>
      <c r="P107" s="87">
        <v>41465</v>
      </c>
      <c r="Q107" s="71">
        <v>1268992755</v>
      </c>
    </row>
    <row r="108" spans="2:17" x14ac:dyDescent="0.25">
      <c r="B108" s="65" t="s">
        <v>1695</v>
      </c>
      <c r="C108" s="87">
        <v>41466</v>
      </c>
      <c r="D108" s="71">
        <v>451382</v>
      </c>
      <c r="E108" s="71">
        <v>590180780</v>
      </c>
      <c r="F108" s="71">
        <v>1305</v>
      </c>
      <c r="G108" s="71">
        <v>1315</v>
      </c>
      <c r="H108" s="71">
        <v>1307.5</v>
      </c>
      <c r="I108" s="71">
        <v>1305</v>
      </c>
      <c r="J108" s="72">
        <v>-0.38</v>
      </c>
      <c r="K108" s="69">
        <v>-5</v>
      </c>
      <c r="M108" s="87">
        <v>41466</v>
      </c>
      <c r="N108" s="71">
        <v>1305</v>
      </c>
      <c r="P108" s="87">
        <v>41466</v>
      </c>
      <c r="Q108" s="71">
        <v>590180780</v>
      </c>
    </row>
    <row r="109" spans="2:17" x14ac:dyDescent="0.25">
      <c r="B109" s="65" t="s">
        <v>1695</v>
      </c>
      <c r="C109" s="87">
        <v>41467</v>
      </c>
      <c r="D109" s="71">
        <v>199614</v>
      </c>
      <c r="E109" s="71">
        <v>261225115</v>
      </c>
      <c r="F109" s="71">
        <v>1310</v>
      </c>
      <c r="G109" s="71">
        <v>1310</v>
      </c>
      <c r="H109" s="71">
        <v>1308.6500000000001</v>
      </c>
      <c r="I109" s="71">
        <v>1305</v>
      </c>
      <c r="J109" s="72">
        <v>0.38</v>
      </c>
      <c r="K109" s="69">
        <v>5</v>
      </c>
      <c r="M109" s="87">
        <v>41467</v>
      </c>
      <c r="N109" s="71">
        <v>1310</v>
      </c>
      <c r="P109" s="87">
        <v>41467</v>
      </c>
      <c r="Q109" s="71">
        <v>261225115</v>
      </c>
    </row>
    <row r="110" spans="2:17" x14ac:dyDescent="0.25">
      <c r="B110" s="65" t="s">
        <v>1695</v>
      </c>
      <c r="C110" s="87">
        <v>41470</v>
      </c>
      <c r="D110" s="71">
        <v>69239</v>
      </c>
      <c r="E110" s="71">
        <v>91848720</v>
      </c>
      <c r="F110" s="71">
        <v>1330</v>
      </c>
      <c r="G110" s="71">
        <v>1340</v>
      </c>
      <c r="H110" s="71">
        <v>1326.55</v>
      </c>
      <c r="I110" s="71">
        <v>1330</v>
      </c>
      <c r="J110" s="72">
        <v>1.53</v>
      </c>
      <c r="K110" s="69">
        <v>20</v>
      </c>
      <c r="M110" s="87">
        <v>41470</v>
      </c>
      <c r="N110" s="71">
        <v>1330</v>
      </c>
      <c r="P110" s="87">
        <v>41470</v>
      </c>
      <c r="Q110" s="71">
        <v>91848720</v>
      </c>
    </row>
    <row r="111" spans="2:17" x14ac:dyDescent="0.25">
      <c r="B111" s="65" t="s">
        <v>1695</v>
      </c>
      <c r="C111" s="87">
        <v>41471</v>
      </c>
      <c r="D111" s="71">
        <v>554357</v>
      </c>
      <c r="E111" s="71">
        <v>739832355</v>
      </c>
      <c r="F111" s="71">
        <v>1330</v>
      </c>
      <c r="G111" s="71">
        <v>1345</v>
      </c>
      <c r="H111" s="71">
        <v>1334.58</v>
      </c>
      <c r="I111" s="71">
        <v>1315</v>
      </c>
      <c r="J111" s="72">
        <v>0</v>
      </c>
      <c r="K111" s="69">
        <v>0</v>
      </c>
      <c r="M111" s="87">
        <v>41471</v>
      </c>
      <c r="N111" s="71">
        <v>1330</v>
      </c>
      <c r="P111" s="87">
        <v>41471</v>
      </c>
      <c r="Q111" s="71">
        <v>739832355</v>
      </c>
    </row>
    <row r="112" spans="2:17" x14ac:dyDescent="0.25">
      <c r="B112" s="65" t="s">
        <v>1695</v>
      </c>
      <c r="C112" s="87">
        <v>41472</v>
      </c>
      <c r="D112" s="71">
        <v>955109</v>
      </c>
      <c r="E112" s="71">
        <v>1291203170</v>
      </c>
      <c r="F112" s="71">
        <v>1355</v>
      </c>
      <c r="G112" s="71">
        <v>1355</v>
      </c>
      <c r="H112" s="71">
        <v>1351.89</v>
      </c>
      <c r="I112" s="71">
        <v>1350</v>
      </c>
      <c r="J112" s="72">
        <v>1.88</v>
      </c>
      <c r="K112" s="69">
        <v>25</v>
      </c>
      <c r="M112" s="87">
        <v>41472</v>
      </c>
      <c r="N112" s="71">
        <v>1355</v>
      </c>
      <c r="P112" s="87">
        <v>41472</v>
      </c>
      <c r="Q112" s="71">
        <v>1291203170</v>
      </c>
    </row>
    <row r="113" spans="2:17" x14ac:dyDescent="0.25">
      <c r="B113" s="65" t="s">
        <v>1695</v>
      </c>
      <c r="C113" s="87">
        <v>41473</v>
      </c>
      <c r="D113" s="71">
        <v>631835</v>
      </c>
      <c r="E113" s="71">
        <v>857782500</v>
      </c>
      <c r="F113" s="71">
        <v>1370</v>
      </c>
      <c r="G113" s="71">
        <v>1370</v>
      </c>
      <c r="H113" s="71">
        <v>1357.61</v>
      </c>
      <c r="I113" s="71">
        <v>1355</v>
      </c>
      <c r="J113" s="72">
        <v>1.1100000000000001</v>
      </c>
      <c r="K113" s="69">
        <v>15</v>
      </c>
      <c r="M113" s="87">
        <v>41473</v>
      </c>
      <c r="N113" s="71">
        <v>1370</v>
      </c>
      <c r="P113" s="87">
        <v>41473</v>
      </c>
      <c r="Q113" s="71">
        <v>857782500</v>
      </c>
    </row>
    <row r="114" spans="2:17" x14ac:dyDescent="0.25">
      <c r="B114" s="65" t="s">
        <v>1695</v>
      </c>
      <c r="C114" s="87">
        <v>41474</v>
      </c>
      <c r="D114" s="71">
        <v>1371133</v>
      </c>
      <c r="E114" s="71">
        <v>1876904535</v>
      </c>
      <c r="F114" s="71">
        <v>1370</v>
      </c>
      <c r="G114" s="71">
        <v>1370</v>
      </c>
      <c r="H114" s="71">
        <v>1368.87</v>
      </c>
      <c r="I114" s="71">
        <v>1355</v>
      </c>
      <c r="J114" s="72">
        <v>0</v>
      </c>
      <c r="K114" s="69">
        <v>0</v>
      </c>
      <c r="M114" s="87">
        <v>41474</v>
      </c>
      <c r="N114" s="71">
        <v>1370</v>
      </c>
      <c r="P114" s="87">
        <v>41474</v>
      </c>
      <c r="Q114" s="71">
        <v>1876904535</v>
      </c>
    </row>
    <row r="115" spans="2:17" x14ac:dyDescent="0.25">
      <c r="B115" s="65" t="s">
        <v>1695</v>
      </c>
      <c r="C115" s="87">
        <v>41477</v>
      </c>
      <c r="D115" s="71">
        <v>524835</v>
      </c>
      <c r="E115" s="71">
        <v>713952960</v>
      </c>
      <c r="F115" s="71">
        <v>1370</v>
      </c>
      <c r="G115" s="71">
        <v>1370</v>
      </c>
      <c r="H115" s="71">
        <v>1360.34</v>
      </c>
      <c r="I115" s="71">
        <v>1360</v>
      </c>
      <c r="J115" s="72">
        <v>0</v>
      </c>
      <c r="K115" s="69">
        <v>0</v>
      </c>
      <c r="M115" s="87">
        <v>41477</v>
      </c>
      <c r="N115" s="71">
        <v>1370</v>
      </c>
      <c r="P115" s="87">
        <v>41477</v>
      </c>
      <c r="Q115" s="71">
        <v>713952960</v>
      </c>
    </row>
    <row r="116" spans="2:17" x14ac:dyDescent="0.25">
      <c r="B116" s="65" t="s">
        <v>1695</v>
      </c>
      <c r="C116" s="87">
        <v>41478</v>
      </c>
      <c r="D116" s="71">
        <v>501968</v>
      </c>
      <c r="E116" s="71">
        <v>683280945</v>
      </c>
      <c r="F116" s="71">
        <v>1370</v>
      </c>
      <c r="G116" s="71">
        <v>1370</v>
      </c>
      <c r="H116" s="71">
        <v>1361.2</v>
      </c>
      <c r="I116" s="71">
        <v>1355</v>
      </c>
      <c r="J116" s="72">
        <v>0</v>
      </c>
      <c r="K116" s="69">
        <v>0</v>
      </c>
      <c r="M116" s="87">
        <v>41478</v>
      </c>
      <c r="N116" s="71">
        <v>1370</v>
      </c>
      <c r="P116" s="87">
        <v>41478</v>
      </c>
      <c r="Q116" s="71">
        <v>683280945</v>
      </c>
    </row>
    <row r="117" spans="2:17" x14ac:dyDescent="0.25">
      <c r="B117" s="65" t="s">
        <v>1695</v>
      </c>
      <c r="C117" s="87">
        <v>41479</v>
      </c>
      <c r="D117" s="71">
        <v>1361355</v>
      </c>
      <c r="E117" s="71">
        <v>1900945875</v>
      </c>
      <c r="F117" s="71">
        <v>1395</v>
      </c>
      <c r="G117" s="71">
        <v>1405</v>
      </c>
      <c r="H117" s="71">
        <v>1396.36</v>
      </c>
      <c r="I117" s="71">
        <v>1380</v>
      </c>
      <c r="J117" s="72">
        <v>1.82</v>
      </c>
      <c r="K117" s="69">
        <v>25</v>
      </c>
      <c r="M117" s="87">
        <v>41479</v>
      </c>
      <c r="N117" s="71">
        <v>1395</v>
      </c>
      <c r="P117" s="87">
        <v>41479</v>
      </c>
      <c r="Q117" s="71">
        <v>1900945875</v>
      </c>
    </row>
    <row r="118" spans="2:17" x14ac:dyDescent="0.25">
      <c r="B118" s="65" t="s">
        <v>1695</v>
      </c>
      <c r="C118" s="87">
        <v>41480</v>
      </c>
      <c r="D118" s="71">
        <v>1734633</v>
      </c>
      <c r="E118" s="71">
        <v>2458338190</v>
      </c>
      <c r="F118" s="71">
        <v>1425</v>
      </c>
      <c r="G118" s="71">
        <v>1425</v>
      </c>
      <c r="H118" s="71">
        <v>1417.21</v>
      </c>
      <c r="I118" s="71">
        <v>1405</v>
      </c>
      <c r="J118" s="72">
        <v>2.15</v>
      </c>
      <c r="K118" s="69">
        <v>30</v>
      </c>
      <c r="M118" s="87">
        <v>41480</v>
      </c>
      <c r="N118" s="71">
        <v>1425</v>
      </c>
      <c r="P118" s="87">
        <v>41480</v>
      </c>
      <c r="Q118" s="71">
        <v>2458338190</v>
      </c>
    </row>
    <row r="119" spans="2:17" x14ac:dyDescent="0.25">
      <c r="B119" s="65" t="s">
        <v>1695</v>
      </c>
      <c r="C119" s="87">
        <v>41481</v>
      </c>
      <c r="D119" s="71">
        <v>240416</v>
      </c>
      <c r="E119" s="71">
        <v>336405570</v>
      </c>
      <c r="F119" s="71">
        <v>1385</v>
      </c>
      <c r="G119" s="71">
        <v>1415</v>
      </c>
      <c r="H119" s="71">
        <v>1399.26</v>
      </c>
      <c r="I119" s="71">
        <v>1385</v>
      </c>
      <c r="J119" s="72">
        <v>-2.81</v>
      </c>
      <c r="K119" s="69">
        <v>-40</v>
      </c>
      <c r="M119" s="87">
        <v>41481</v>
      </c>
      <c r="N119" s="71">
        <v>1385</v>
      </c>
      <c r="P119" s="87">
        <v>41481</v>
      </c>
      <c r="Q119" s="71">
        <v>336405570</v>
      </c>
    </row>
    <row r="120" spans="2:17" x14ac:dyDescent="0.25">
      <c r="B120" s="65" t="s">
        <v>1695</v>
      </c>
      <c r="C120" s="87">
        <v>41484</v>
      </c>
      <c r="D120" s="71">
        <v>176837</v>
      </c>
      <c r="E120" s="71">
        <v>244905885</v>
      </c>
      <c r="F120" s="71">
        <v>1380</v>
      </c>
      <c r="G120" s="71">
        <v>1390</v>
      </c>
      <c r="H120" s="71">
        <v>1384.92</v>
      </c>
      <c r="I120" s="71">
        <v>1380</v>
      </c>
      <c r="J120" s="72">
        <v>-0.36</v>
      </c>
      <c r="K120" s="69">
        <v>-5</v>
      </c>
      <c r="M120" s="87">
        <v>41484</v>
      </c>
      <c r="N120" s="71">
        <v>1380</v>
      </c>
      <c r="P120" s="87">
        <v>41484</v>
      </c>
      <c r="Q120" s="71">
        <v>244905885</v>
      </c>
    </row>
    <row r="121" spans="2:17" x14ac:dyDescent="0.25">
      <c r="B121" s="65" t="s">
        <v>1695</v>
      </c>
      <c r="C121" s="87">
        <v>41485</v>
      </c>
      <c r="D121" s="71">
        <v>63396</v>
      </c>
      <c r="E121" s="71">
        <v>87658320</v>
      </c>
      <c r="F121" s="71">
        <v>1385</v>
      </c>
      <c r="G121" s="71">
        <v>1385</v>
      </c>
      <c r="H121" s="71">
        <v>1382.71</v>
      </c>
      <c r="I121" s="71">
        <v>1385</v>
      </c>
      <c r="J121" s="72">
        <v>0.36</v>
      </c>
      <c r="K121" s="69">
        <v>5</v>
      </c>
      <c r="M121" s="87">
        <v>41485</v>
      </c>
      <c r="N121" s="71">
        <v>1385</v>
      </c>
      <c r="P121" s="87">
        <v>41485</v>
      </c>
      <c r="Q121" s="71">
        <v>87658320</v>
      </c>
    </row>
    <row r="122" spans="2:17" x14ac:dyDescent="0.25">
      <c r="B122" s="65" t="s">
        <v>1695</v>
      </c>
      <c r="C122" s="87">
        <v>41486</v>
      </c>
      <c r="D122" s="71">
        <v>70335</v>
      </c>
      <c r="E122" s="71">
        <v>97431150</v>
      </c>
      <c r="F122" s="71">
        <v>1395</v>
      </c>
      <c r="G122" s="71">
        <v>1395</v>
      </c>
      <c r="H122" s="71">
        <v>1385.24</v>
      </c>
      <c r="I122" s="71">
        <v>1385</v>
      </c>
      <c r="J122" s="72">
        <v>0.72</v>
      </c>
      <c r="K122" s="69">
        <v>10</v>
      </c>
      <c r="M122" s="87">
        <v>41486</v>
      </c>
      <c r="N122" s="71">
        <v>1395</v>
      </c>
      <c r="P122" s="87">
        <v>41486</v>
      </c>
      <c r="Q122" s="71">
        <v>97431150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20</vt:i4>
      </vt:variant>
    </vt:vector>
  </HeadingPairs>
  <TitlesOfParts>
    <vt:vector size="20" baseType="lpstr">
      <vt:lpstr>Primer port.</vt:lpstr>
      <vt:lpstr>Bancolombia</vt:lpstr>
      <vt:lpstr>Servivalores Sudameris rentaval</vt:lpstr>
      <vt:lpstr>Accival</vt:lpstr>
      <vt:lpstr>Accorenta</vt:lpstr>
      <vt:lpstr>ECOPETROL</vt:lpstr>
      <vt:lpstr>EXITO</vt:lpstr>
      <vt:lpstr>ISAGEN</vt:lpstr>
      <vt:lpstr>GRUPO AVAL</vt:lpstr>
      <vt:lpstr>TFIT16240724</vt:lpstr>
      <vt:lpstr>Cál. Riesgo de Merc.</vt:lpstr>
      <vt:lpstr>Riesgo de liquidez</vt:lpstr>
      <vt:lpstr>Riesgo de credito</vt:lpstr>
      <vt:lpstr>Hoja1</vt:lpstr>
      <vt:lpstr>Valores para EVIEWS</vt:lpstr>
      <vt:lpstr>IGBC</vt:lpstr>
      <vt:lpstr>Hoja2</vt:lpstr>
      <vt:lpstr>Hoja3</vt:lpstr>
      <vt:lpstr>Hoja4</vt:lpstr>
      <vt:lpstr>Hoja5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Vicky</dc:creator>
  <cp:lastModifiedBy>Luis</cp:lastModifiedBy>
  <dcterms:created xsi:type="dcterms:W3CDTF">2013-07-11T17:05:54Z</dcterms:created>
  <dcterms:modified xsi:type="dcterms:W3CDTF">2013-11-11T22:37:54Z</dcterms:modified>
</cp:coreProperties>
</file>