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C:\Users\Maria Garcia\Downloads\"/>
    </mc:Choice>
  </mc:AlternateContent>
  <xr:revisionPtr revIDLastSave="0" documentId="13_ncr:1_{48B9E436-D1F7-44AF-A423-3DDD180AA8E8}" xr6:coauthVersionLast="47" xr6:coauthVersionMax="47" xr10:uidLastSave="{00000000-0000-0000-0000-000000000000}"/>
  <bookViews>
    <workbookView xWindow="20370" yWindow="-120" windowWidth="21840" windowHeight="13020" xr2:uid="{00000000-000D-0000-FFFF-FFFF00000000}"/>
  </bookViews>
  <sheets>
    <sheet name="Precio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D36" i="1"/>
  <c r="B16" i="1"/>
  <c r="F16" i="1"/>
  <c r="D16" i="1"/>
  <c r="N26" i="1"/>
  <c r="N27" i="1"/>
  <c r="P29" i="1"/>
  <c r="P30" i="1"/>
  <c r="N25" i="1"/>
  <c r="M12" i="1"/>
  <c r="M8" i="1"/>
  <c r="M9" i="1"/>
  <c r="M10" i="1"/>
  <c r="M11" i="1"/>
  <c r="M7" i="1"/>
  <c r="E16" i="1" s="1"/>
  <c r="E31" i="1" l="1"/>
  <c r="B31" i="1"/>
  <c r="C31" i="1"/>
  <c r="D31" i="1"/>
  <c r="C16" i="1"/>
  <c r="G16" i="1" s="1"/>
  <c r="F31" i="1"/>
  <c r="G31" i="1" l="1"/>
</calcChain>
</file>

<file path=xl/sharedStrings.xml><?xml version="1.0" encoding="utf-8"?>
<sst xmlns="http://schemas.openxmlformats.org/spreadsheetml/2006/main" count="96" uniqueCount="49">
  <si>
    <t>ANEXO 2</t>
  </si>
  <si>
    <t>Inmuebles en venta Comuna Laureles  (Usados)</t>
  </si>
  <si>
    <t xml:space="preserve">Tipo Inmueble </t>
  </si>
  <si>
    <t xml:space="preserve">Proyecto </t>
  </si>
  <si>
    <t>Área (m²)</t>
  </si>
  <si>
    <t xml:space="preserve">Estrato </t>
  </si>
  <si>
    <t>Barrio</t>
  </si>
  <si>
    <t>Antigüedad (Años)</t>
  </si>
  <si>
    <t xml:space="preserve">Características Inmueble </t>
  </si>
  <si>
    <t xml:space="preserve">Zonas Comunes </t>
  </si>
  <si>
    <t xml:space="preserve">Precio </t>
  </si>
  <si>
    <t>$/m²</t>
  </si>
  <si>
    <t>Hab</t>
  </si>
  <si>
    <t>Parq</t>
  </si>
  <si>
    <t xml:space="preserve">Baños </t>
  </si>
  <si>
    <t xml:space="preserve">Apartamento </t>
  </si>
  <si>
    <t xml:space="preserve">No identificado </t>
  </si>
  <si>
    <t xml:space="preserve">Laureles </t>
  </si>
  <si>
    <t>5 a 8</t>
  </si>
  <si>
    <t xml:space="preserve">No </t>
  </si>
  <si>
    <t>https://www.fincaraiz.com.co/inmueble/apartamento-en-venta/estadio/medellin/10572124</t>
  </si>
  <si>
    <t xml:space="preserve">Apartaestudio </t>
  </si>
  <si>
    <t>16 a 30</t>
  </si>
  <si>
    <t>Apartaestudio en Venta - Conquistadores - Medellín - Antioquia | Código: 10649521 (fincaraiz.com.co)</t>
  </si>
  <si>
    <t>1 a 8</t>
  </si>
  <si>
    <t>https://www.fincaraiz.com.co/inmueble/apartamento-en-venta/el-velodromo/medellin/10620848</t>
  </si>
  <si>
    <t>Apartamento en Venta - Calasanz - Medellín - Antioquia | Código: 10610238 (fincaraiz.com.co)</t>
  </si>
  <si>
    <t>Sí</t>
  </si>
  <si>
    <t>Los Colores</t>
  </si>
  <si>
    <t xml:space="preserve">9 a 15 </t>
  </si>
  <si>
    <t>Apartamento en Venta - Los colores - Medellín - Antioquia | Código: 10521096 (fincaraiz.com.co)</t>
  </si>
  <si>
    <t>N° Datos</t>
  </si>
  <si>
    <t>Media( $/m²)</t>
  </si>
  <si>
    <t>Desviación Estandar  ($/m²)</t>
  </si>
  <si>
    <t>Mínimo ($/m²)</t>
  </si>
  <si>
    <t>Máximo ($/m²)</t>
  </si>
  <si>
    <t xml:space="preserve">Coeficiente de Variación ($/m²) </t>
  </si>
  <si>
    <t>Inmuebles en venta Comuna Laureles  (Nuevos)</t>
  </si>
  <si>
    <t xml:space="preserve">Estado </t>
  </si>
  <si>
    <t xml:space="preserve">Activo </t>
  </si>
  <si>
    <t xml:space="preserve">State </t>
  </si>
  <si>
    <t xml:space="preserve">Sin iniciar </t>
  </si>
  <si>
    <t>CityM Laureles</t>
  </si>
  <si>
    <t>Laureles</t>
  </si>
  <si>
    <t xml:space="preserve">Sí </t>
  </si>
  <si>
    <t>CityM Laureles - Apartamentos en Medellín, Laureles (informeinmobiliario.com)</t>
  </si>
  <si>
    <t xml:space="preserve">Hennabitat </t>
  </si>
  <si>
    <t>No</t>
  </si>
  <si>
    <t>Hennabitat - Apartamentos en Medellín, Laureles (informeinmobiliario.com)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</si>
</sst>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&quot;$&quot;\ #,##0.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4" fontId="0" fillId="0" borderId="0" xfId="1" applyFont="1" applyAlignment="1">
      <alignment horizontal="center"/>
    </xf>
    <xf numFmtId="0" fontId="3" fillId="0" borderId="0" xfId="2" applyAlignment="1">
      <alignment horizontal="center"/>
    </xf>
    <xf numFmtId="0" fontId="3" fillId="0" borderId="0" xfId="2"/>
    <xf numFmtId="164" fontId="0" fillId="0" borderId="0" xfId="1" applyFont="1"/>
    <xf numFmtId="0" fontId="0" fillId="0" borderId="1" xfId="0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165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9" fontId="0" fillId="0" borderId="1" xfId="3" applyFont="1" applyBorder="1" applyAlignment="1">
      <alignment horizontal="center"/>
    </xf>
    <xf numFmtId="0" fontId="0" fillId="0" borderId="1" xfId="0" applyBorder="1"/>
    <xf numFmtId="164" fontId="0" fillId="0" borderId="1" xfId="1" applyFont="1" applyBorder="1"/>
    <xf numFmtId="164" fontId="0" fillId="0" borderId="0" xfId="0" applyNumberFormat="1"/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4">
    <cellStyle name="Hipervínculo" xfId="2" builtinId="8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caraiz.com.co/inmueble/apartamento-en-venta/el-velodromo/medellin/10620848" TargetMode="External"/><Relationship Id="rId7" Type="http://schemas.openxmlformats.org/officeDocument/2006/relationships/hyperlink" Target="https://www.informeinmobiliario.com/apartamentos-venta-medellin-laureles/proyecto/1534" TargetMode="External"/><Relationship Id="rId2" Type="http://schemas.openxmlformats.org/officeDocument/2006/relationships/hyperlink" Target="https://www.fincaraiz.com.co/inmueble/apartaestudio-en-venta/conquistadores/medellin/10649521" TargetMode="External"/><Relationship Id="rId1" Type="http://schemas.openxmlformats.org/officeDocument/2006/relationships/hyperlink" Target="https://www.fincaraiz.com.co/inmueble/apartamento-en-venta/estadio/medellin/10572124" TargetMode="External"/><Relationship Id="rId6" Type="http://schemas.openxmlformats.org/officeDocument/2006/relationships/hyperlink" Target="https://www.informeinmobiliario.com/apartamentos-venta-medellin-laureles/proyecto/1193" TargetMode="External"/><Relationship Id="rId5" Type="http://schemas.openxmlformats.org/officeDocument/2006/relationships/hyperlink" Target="https://www.fincaraiz.com.co/inmueble/apartamento-en-venta/los-colores/medellin/10521096" TargetMode="External"/><Relationship Id="rId4" Type="http://schemas.openxmlformats.org/officeDocument/2006/relationships/hyperlink" Target="https://www.fincaraiz.com.co/inmueble/apartamento-en-venta/calasanz/medellin/106102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40"/>
  <sheetViews>
    <sheetView tabSelected="1" workbookViewId="0">
      <selection activeCell="H5" sqref="H5:J5"/>
    </sheetView>
  </sheetViews>
  <sheetFormatPr defaultColWidth="9.140625" defaultRowHeight="15"/>
  <cols>
    <col min="2" max="2" width="17" customWidth="1"/>
    <col min="3" max="3" width="16.7109375" customWidth="1"/>
    <col min="4" max="4" width="21.42578125" customWidth="1"/>
    <col min="5" max="5" width="16.42578125" customWidth="1"/>
    <col min="6" max="6" width="15.42578125" customWidth="1"/>
    <col min="7" max="7" width="15.85546875" customWidth="1"/>
    <col min="8" max="10" width="8.85546875" customWidth="1"/>
    <col min="11" max="11" width="12.28515625" customWidth="1"/>
    <col min="12" max="12" width="16.7109375" bestFit="1" customWidth="1"/>
    <col min="13" max="13" width="18.140625" customWidth="1"/>
    <col min="14" max="14" width="21" customWidth="1"/>
    <col min="15" max="15" width="16.7109375" bestFit="1" customWidth="1"/>
    <col min="16" max="16" width="14.42578125" bestFit="1" customWidth="1"/>
  </cols>
  <sheetData>
    <row r="1" spans="2:16">
      <c r="F1" s="19" t="s">
        <v>0</v>
      </c>
      <c r="G1" s="19"/>
      <c r="H1" s="19"/>
      <c r="I1" s="19"/>
    </row>
    <row r="3" spans="2:16">
      <c r="B3" s="20" t="s">
        <v>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5" spans="2:16" s="3" customFormat="1">
      <c r="B5" s="21" t="s">
        <v>2</v>
      </c>
      <c r="C5" s="22" t="s">
        <v>3</v>
      </c>
      <c r="D5" s="22" t="s">
        <v>4</v>
      </c>
      <c r="E5" s="22" t="s">
        <v>5</v>
      </c>
      <c r="F5" s="22" t="s">
        <v>6</v>
      </c>
      <c r="G5" s="21" t="s">
        <v>7</v>
      </c>
      <c r="H5" s="22" t="s">
        <v>8</v>
      </c>
      <c r="I5" s="22"/>
      <c r="J5" s="22"/>
      <c r="K5" s="21" t="s">
        <v>9</v>
      </c>
      <c r="L5" s="22" t="s">
        <v>10</v>
      </c>
      <c r="M5" s="22" t="s">
        <v>11</v>
      </c>
    </row>
    <row r="6" spans="2:16" s="3" customFormat="1">
      <c r="B6" s="21"/>
      <c r="C6" s="22"/>
      <c r="D6" s="22"/>
      <c r="E6" s="22"/>
      <c r="F6" s="22"/>
      <c r="G6" s="21"/>
      <c r="H6" s="11" t="s">
        <v>12</v>
      </c>
      <c r="I6" s="11" t="s">
        <v>13</v>
      </c>
      <c r="J6" s="11" t="s">
        <v>14</v>
      </c>
      <c r="K6" s="21"/>
      <c r="L6" s="22"/>
      <c r="M6" s="22"/>
    </row>
    <row r="7" spans="2:16" s="2" customFormat="1">
      <c r="B7" s="8" t="s">
        <v>15</v>
      </c>
      <c r="C7" s="8" t="s">
        <v>16</v>
      </c>
      <c r="D7" s="8">
        <v>80</v>
      </c>
      <c r="E7" s="8">
        <v>5</v>
      </c>
      <c r="F7" s="8" t="s">
        <v>17</v>
      </c>
      <c r="G7" s="8" t="s">
        <v>18</v>
      </c>
      <c r="H7" s="8">
        <v>3</v>
      </c>
      <c r="I7" s="8">
        <v>1</v>
      </c>
      <c r="J7" s="8">
        <v>2</v>
      </c>
      <c r="K7" s="8" t="s">
        <v>19</v>
      </c>
      <c r="L7" s="9">
        <v>630000000</v>
      </c>
      <c r="M7" s="9">
        <f t="shared" ref="M7:M12" si="0">+L7/D7</f>
        <v>7875000</v>
      </c>
      <c r="N7" s="5" t="s">
        <v>20</v>
      </c>
    </row>
    <row r="8" spans="2:16" s="2" customFormat="1">
      <c r="B8" s="8" t="s">
        <v>21</v>
      </c>
      <c r="C8" s="8" t="s">
        <v>16</v>
      </c>
      <c r="D8" s="8">
        <v>65</v>
      </c>
      <c r="E8" s="8">
        <v>5</v>
      </c>
      <c r="F8" s="8" t="s">
        <v>17</v>
      </c>
      <c r="G8" s="8" t="s">
        <v>22</v>
      </c>
      <c r="H8" s="8">
        <v>1</v>
      </c>
      <c r="I8" s="8">
        <v>1</v>
      </c>
      <c r="J8" s="8">
        <v>1</v>
      </c>
      <c r="K8" s="8" t="s">
        <v>19</v>
      </c>
      <c r="L8" s="9">
        <v>410000000</v>
      </c>
      <c r="M8" s="9">
        <f t="shared" si="0"/>
        <v>6307692.307692308</v>
      </c>
      <c r="N8" s="6" t="s">
        <v>23</v>
      </c>
    </row>
    <row r="9" spans="2:16" s="2" customFormat="1">
      <c r="B9" s="8" t="s">
        <v>15</v>
      </c>
      <c r="C9" s="8" t="s">
        <v>16</v>
      </c>
      <c r="D9" s="8">
        <v>83</v>
      </c>
      <c r="E9" s="8">
        <v>5</v>
      </c>
      <c r="F9" s="8" t="s">
        <v>17</v>
      </c>
      <c r="G9" s="8" t="s">
        <v>24</v>
      </c>
      <c r="H9" s="8">
        <v>2</v>
      </c>
      <c r="I9" s="8">
        <v>1</v>
      </c>
      <c r="J9" s="8">
        <v>2</v>
      </c>
      <c r="K9" s="8" t="s">
        <v>19</v>
      </c>
      <c r="L9" s="9">
        <v>650000000</v>
      </c>
      <c r="M9" s="9">
        <f t="shared" si="0"/>
        <v>7831325.3012048192</v>
      </c>
      <c r="N9" s="5" t="s">
        <v>25</v>
      </c>
    </row>
    <row r="10" spans="2:16" s="2" customFormat="1">
      <c r="B10" s="8" t="s">
        <v>15</v>
      </c>
      <c r="C10" s="8" t="s">
        <v>16</v>
      </c>
      <c r="D10" s="8">
        <v>86</v>
      </c>
      <c r="E10" s="8">
        <v>5</v>
      </c>
      <c r="F10" s="8" t="s">
        <v>17</v>
      </c>
      <c r="G10" s="8" t="s">
        <v>18</v>
      </c>
      <c r="H10" s="8">
        <v>3</v>
      </c>
      <c r="I10" s="8">
        <v>1</v>
      </c>
      <c r="J10" s="8">
        <v>2</v>
      </c>
      <c r="K10" s="8" t="s">
        <v>19</v>
      </c>
      <c r="L10" s="9">
        <v>440000000</v>
      </c>
      <c r="M10" s="9">
        <f t="shared" si="0"/>
        <v>5116279.0697674416</v>
      </c>
      <c r="N10" s="6" t="s">
        <v>26</v>
      </c>
    </row>
    <row r="11" spans="2:16" s="2" customFormat="1">
      <c r="B11" s="8" t="s">
        <v>15</v>
      </c>
      <c r="C11" s="8" t="s">
        <v>16</v>
      </c>
      <c r="D11" s="8">
        <v>77.5</v>
      </c>
      <c r="E11" s="8">
        <v>5</v>
      </c>
      <c r="F11" s="8" t="s">
        <v>17</v>
      </c>
      <c r="G11" s="8">
        <v>1</v>
      </c>
      <c r="H11" s="8">
        <v>3</v>
      </c>
      <c r="I11" s="8">
        <v>2</v>
      </c>
      <c r="J11" s="8">
        <v>2</v>
      </c>
      <c r="K11" s="8" t="s">
        <v>27</v>
      </c>
      <c r="L11" s="9">
        <v>678000000</v>
      </c>
      <c r="M11" s="9">
        <f t="shared" si="0"/>
        <v>8748387.0967741944</v>
      </c>
    </row>
    <row r="12" spans="2:16" s="2" customFormat="1">
      <c r="B12" s="8" t="s">
        <v>15</v>
      </c>
      <c r="C12" s="8" t="s">
        <v>16</v>
      </c>
      <c r="D12" s="8">
        <v>84</v>
      </c>
      <c r="E12" s="8">
        <v>4</v>
      </c>
      <c r="F12" s="8" t="s">
        <v>28</v>
      </c>
      <c r="G12" s="8" t="s">
        <v>29</v>
      </c>
      <c r="H12" s="8">
        <v>3</v>
      </c>
      <c r="I12" s="8">
        <v>1</v>
      </c>
      <c r="J12" s="8">
        <v>2</v>
      </c>
      <c r="K12" s="8" t="s">
        <v>19</v>
      </c>
      <c r="L12" s="9">
        <v>570000000</v>
      </c>
      <c r="M12" s="9">
        <f t="shared" si="0"/>
        <v>6785714.2857142854</v>
      </c>
      <c r="N12" s="6" t="s">
        <v>30</v>
      </c>
    </row>
    <row r="13" spans="2:16" s="2" customFormat="1">
      <c r="O13" s="4"/>
    </row>
    <row r="14" spans="2:16" s="2" customFormat="1">
      <c r="O14" s="4"/>
    </row>
    <row r="15" spans="2:16" s="2" customFormat="1" ht="29.25" customHeight="1">
      <c r="B15" s="10" t="s">
        <v>31</v>
      </c>
      <c r="C15" s="10" t="s">
        <v>32</v>
      </c>
      <c r="D15" s="10" t="s">
        <v>33</v>
      </c>
      <c r="E15" s="10" t="s">
        <v>34</v>
      </c>
      <c r="F15" s="10" t="s">
        <v>35</v>
      </c>
      <c r="G15" s="10" t="s">
        <v>36</v>
      </c>
      <c r="H15" s="12"/>
      <c r="O15" s="4"/>
    </row>
    <row r="16" spans="2:16" s="2" customFormat="1">
      <c r="B16" s="8">
        <f>COUNT(M7:M12)</f>
        <v>6</v>
      </c>
      <c r="C16" s="14">
        <f>AVERAGE(M7:M12)</f>
        <v>7110733.0101921745</v>
      </c>
      <c r="D16" s="13">
        <f>_xlfn.STDEV.S(M7,M8,M9,M10,M11,M12)</f>
        <v>1304885.148239803</v>
      </c>
      <c r="E16" s="14">
        <f>MIN(M7:M12)</f>
        <v>5116279.0697674416</v>
      </c>
      <c r="F16" s="14">
        <f>MAX(M7:M12)</f>
        <v>8748387.0967741944</v>
      </c>
      <c r="G16" s="15">
        <f>+D16/C16</f>
        <v>0.18350923123810794</v>
      </c>
      <c r="O16" s="4"/>
    </row>
    <row r="17" spans="2:16" s="2" customFormat="1">
      <c r="O17" s="4"/>
    </row>
    <row r="18" spans="2:16" s="2" customFormat="1">
      <c r="O18" s="4"/>
    </row>
    <row r="19" spans="2:16" s="2" customFormat="1">
      <c r="O19" s="4"/>
    </row>
    <row r="20" spans="2:16">
      <c r="O20" s="7"/>
    </row>
    <row r="21" spans="2:16">
      <c r="B21" s="20" t="s">
        <v>37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</row>
    <row r="22" spans="2:16">
      <c r="C22" s="1"/>
      <c r="D22" s="1"/>
      <c r="O22" s="7"/>
    </row>
    <row r="23" spans="2:16">
      <c r="B23" s="21" t="s">
        <v>2</v>
      </c>
      <c r="C23" s="22" t="s">
        <v>3</v>
      </c>
      <c r="D23" s="22" t="s">
        <v>4</v>
      </c>
      <c r="E23" s="22" t="s">
        <v>5</v>
      </c>
      <c r="F23" s="22" t="s">
        <v>6</v>
      </c>
      <c r="G23" s="22" t="s">
        <v>38</v>
      </c>
      <c r="H23" s="21" t="s">
        <v>39</v>
      </c>
      <c r="I23" s="22" t="s">
        <v>8</v>
      </c>
      <c r="J23" s="22"/>
      <c r="K23" s="22"/>
      <c r="L23" s="22" t="s">
        <v>9</v>
      </c>
      <c r="M23" s="22" t="s">
        <v>10</v>
      </c>
      <c r="N23" s="22" t="s">
        <v>11</v>
      </c>
    </row>
    <row r="24" spans="2:16">
      <c r="B24" s="21"/>
      <c r="C24" s="22"/>
      <c r="D24" s="22"/>
      <c r="E24" s="22"/>
      <c r="F24" s="22"/>
      <c r="G24" s="22"/>
      <c r="H24" s="21"/>
      <c r="I24" s="11" t="s">
        <v>12</v>
      </c>
      <c r="J24" s="11" t="s">
        <v>13</v>
      </c>
      <c r="K24" s="11" t="s">
        <v>14</v>
      </c>
      <c r="L24" s="22"/>
      <c r="M24" s="22"/>
      <c r="N24" s="22"/>
    </row>
    <row r="25" spans="2:16">
      <c r="B25" s="16" t="s">
        <v>15</v>
      </c>
      <c r="C25" s="8" t="s">
        <v>40</v>
      </c>
      <c r="D25" s="8">
        <v>74.28</v>
      </c>
      <c r="E25" s="8">
        <v>5</v>
      </c>
      <c r="F25" s="16" t="s">
        <v>28</v>
      </c>
      <c r="G25" s="16" t="s">
        <v>41</v>
      </c>
      <c r="H25" s="16" t="s">
        <v>19</v>
      </c>
      <c r="I25" s="8">
        <v>2</v>
      </c>
      <c r="J25" s="8">
        <v>1</v>
      </c>
      <c r="K25" s="8">
        <v>2</v>
      </c>
      <c r="L25" s="8" t="s">
        <v>27</v>
      </c>
      <c r="M25" s="17">
        <v>620000000</v>
      </c>
      <c r="N25" s="17">
        <f>+M25/D25</f>
        <v>8346795.9073774908</v>
      </c>
    </row>
    <row r="26" spans="2:16">
      <c r="B26" s="16" t="s">
        <v>15</v>
      </c>
      <c r="C26" s="16" t="s">
        <v>42</v>
      </c>
      <c r="D26" s="8">
        <v>66</v>
      </c>
      <c r="E26" s="8">
        <v>5</v>
      </c>
      <c r="F26" s="16" t="s">
        <v>43</v>
      </c>
      <c r="G26" s="16" t="s">
        <v>41</v>
      </c>
      <c r="H26" s="16" t="s">
        <v>19</v>
      </c>
      <c r="I26" s="8">
        <v>2</v>
      </c>
      <c r="J26" s="8">
        <v>1</v>
      </c>
      <c r="K26" s="8">
        <v>2</v>
      </c>
      <c r="L26" s="8" t="s">
        <v>44</v>
      </c>
      <c r="M26" s="17">
        <v>608000000</v>
      </c>
      <c r="N26" s="17">
        <f>+M26/D26</f>
        <v>9212121.2121212129</v>
      </c>
      <c r="O26" s="6" t="s">
        <v>45</v>
      </c>
    </row>
    <row r="27" spans="2:16">
      <c r="B27" s="16" t="s">
        <v>15</v>
      </c>
      <c r="C27" s="16" t="s">
        <v>46</v>
      </c>
      <c r="D27" s="8">
        <v>88</v>
      </c>
      <c r="E27" s="8">
        <v>5</v>
      </c>
      <c r="F27" s="16" t="s">
        <v>43</v>
      </c>
      <c r="G27" s="16" t="s">
        <v>41</v>
      </c>
      <c r="H27" s="16" t="s">
        <v>19</v>
      </c>
      <c r="I27" s="8">
        <v>2</v>
      </c>
      <c r="J27" s="8">
        <v>1</v>
      </c>
      <c r="K27" s="8">
        <v>2</v>
      </c>
      <c r="L27" s="8" t="s">
        <v>47</v>
      </c>
      <c r="M27" s="17">
        <v>746000000</v>
      </c>
      <c r="N27" s="17">
        <f>+M27/D27</f>
        <v>8477272.7272727266</v>
      </c>
      <c r="O27" s="6" t="s">
        <v>48</v>
      </c>
    </row>
    <row r="28" spans="2:16">
      <c r="D28" s="2"/>
      <c r="E28" s="2"/>
      <c r="I28" s="2"/>
      <c r="J28" s="2"/>
      <c r="K28" s="2"/>
      <c r="M28" s="7"/>
      <c r="N28" s="7"/>
    </row>
    <row r="29" spans="2:16">
      <c r="E29" s="2"/>
      <c r="I29" s="2"/>
      <c r="J29" s="2"/>
      <c r="K29" s="2"/>
      <c r="O29" s="7"/>
      <c r="P29" s="7" t="e">
        <f t="shared" ref="P29:P30" si="1">+O29/D29</f>
        <v>#DIV/0!</v>
      </c>
    </row>
    <row r="30" spans="2:16" ht="30">
      <c r="B30" s="10" t="s">
        <v>31</v>
      </c>
      <c r="C30" s="10" t="s">
        <v>32</v>
      </c>
      <c r="D30" s="10" t="s">
        <v>33</v>
      </c>
      <c r="E30" s="10" t="s">
        <v>34</v>
      </c>
      <c r="F30" s="10" t="s">
        <v>35</v>
      </c>
      <c r="G30" s="10" t="s">
        <v>36</v>
      </c>
      <c r="I30" s="2"/>
      <c r="J30" s="2"/>
      <c r="K30" s="2"/>
      <c r="O30" s="7"/>
      <c r="P30" s="7" t="e">
        <f t="shared" si="1"/>
        <v>#VALUE!</v>
      </c>
    </row>
    <row r="31" spans="2:16">
      <c r="B31" s="8">
        <f>COUNT(N25:N27)</f>
        <v>3</v>
      </c>
      <c r="C31" s="14">
        <f>AVERAGE(N25:N27)</f>
        <v>8678729.9489238095</v>
      </c>
      <c r="D31" s="13">
        <f>_xlfn.STDEV.S(N25:N27)</f>
        <v>466514.44765835942</v>
      </c>
      <c r="E31" s="14">
        <f>MIN(N25:N27)</f>
        <v>8346795.9073774908</v>
      </c>
      <c r="F31" s="14">
        <f>MAX(N25:N27)</f>
        <v>9212121.2121212129</v>
      </c>
      <c r="G31" s="15">
        <f>+D31/C31</f>
        <v>5.375376931923187E-2</v>
      </c>
      <c r="I31" s="2"/>
      <c r="J31" s="2"/>
      <c r="K31" s="2"/>
      <c r="O31" s="7"/>
      <c r="P31" s="7"/>
    </row>
    <row r="32" spans="2:16">
      <c r="E32" s="2"/>
      <c r="I32" s="2"/>
      <c r="J32" s="2"/>
      <c r="K32" s="2"/>
      <c r="O32" s="7"/>
      <c r="P32" s="7"/>
    </row>
    <row r="33" spans="2:16">
      <c r="E33" s="2"/>
      <c r="I33" s="2"/>
      <c r="J33" s="2"/>
      <c r="K33" s="2"/>
      <c r="O33" s="7"/>
      <c r="P33" s="7"/>
    </row>
    <row r="34" spans="2:16">
      <c r="B34" s="7"/>
      <c r="C34" s="7"/>
      <c r="D34" s="18"/>
      <c r="E34" s="2"/>
      <c r="I34" s="2"/>
      <c r="J34" s="2"/>
      <c r="K34" s="2"/>
    </row>
    <row r="35" spans="2:16">
      <c r="C35" s="7"/>
      <c r="D35" s="7"/>
      <c r="E35" s="2"/>
    </row>
    <row r="36" spans="2:16">
      <c r="B36">
        <v>60</v>
      </c>
      <c r="C36" s="7">
        <v>250000000</v>
      </c>
      <c r="D36" s="7">
        <f>+C36/B36</f>
        <v>4166666.6666666665</v>
      </c>
      <c r="E36" s="2"/>
      <c r="F36" s="2">
        <f>55.4+38.8</f>
        <v>94.199999999999989</v>
      </c>
    </row>
    <row r="37" spans="2:16">
      <c r="B37">
        <v>75</v>
      </c>
    </row>
    <row r="38" spans="2:16">
      <c r="B38" s="1"/>
    </row>
    <row r="40" spans="2:16">
      <c r="G40" s="7"/>
    </row>
  </sheetData>
  <mergeCells count="24">
    <mergeCell ref="K5:K6"/>
    <mergeCell ref="G23:G24"/>
    <mergeCell ref="M5:M6"/>
    <mergeCell ref="H23:H24"/>
    <mergeCell ref="I23:K23"/>
    <mergeCell ref="L23:L24"/>
    <mergeCell ref="L5:L6"/>
    <mergeCell ref="H5:J5"/>
    <mergeCell ref="F1:I1"/>
    <mergeCell ref="B3:P3"/>
    <mergeCell ref="B21:P21"/>
    <mergeCell ref="B23:B24"/>
    <mergeCell ref="C23:C24"/>
    <mergeCell ref="D23:D24"/>
    <mergeCell ref="E23:E24"/>
    <mergeCell ref="F23:F24"/>
    <mergeCell ref="B5:B6"/>
    <mergeCell ref="C5:C6"/>
    <mergeCell ref="D5:D6"/>
    <mergeCell ref="E5:E6"/>
    <mergeCell ref="F5:F6"/>
    <mergeCell ref="M23:M24"/>
    <mergeCell ref="N23:N24"/>
    <mergeCell ref="G5:G6"/>
  </mergeCells>
  <hyperlinks>
    <hyperlink ref="N7" r:id="rId1" xr:uid="{87AEC39D-894D-45FF-BB6E-3D8C15A57531}"/>
    <hyperlink ref="N8" r:id="rId2" display="https://www.fincaraiz.com.co/inmueble/apartaestudio-en-venta/conquistadores/medellin/10649521" xr:uid="{D34F95AE-4EE3-4A5B-B143-6FEF360A3DBE}"/>
    <hyperlink ref="N9" r:id="rId3" xr:uid="{0FAAD429-06A1-4BEC-AD73-682EF472C01A}"/>
    <hyperlink ref="N10" r:id="rId4" display="https://www.fincaraiz.com.co/inmueble/apartamento-en-venta/calasanz/medellin/10610238" xr:uid="{4B587ED2-127C-46BB-A38A-0806ACC763B8}"/>
    <hyperlink ref="N12" r:id="rId5" display="https://www.fincaraiz.com.co/inmueble/apartamento-en-venta/los-colores/medellin/10521096" xr:uid="{1C8B9E56-4949-41B4-B4EB-A76A0058ACFA}"/>
    <hyperlink ref="O26" r:id="rId6" display="https://www.informeinmobiliario.com/apartamentos-venta-medellin-laureles/proyecto/1193" xr:uid="{8C3DA7F8-D266-49ED-AA52-1DA3994EF264}"/>
    <hyperlink ref="O27" r:id="rId7" display="https://www.informeinmobiliario.com/apartamentos-venta-medellin-laureles/proyecto/1534" xr:uid="{09032AAA-B1FD-4CBA-918A-C0801915671D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83cedf-2e38-4007-a4e0-b6b21b7d0168">
      <Terms xmlns="http://schemas.microsoft.com/office/infopath/2007/PartnerControls"/>
    </lcf76f155ced4ddcb4097134ff3c332f>
    <TaxCatchAll xmlns="4a0111ad-e6cf-4526-9950-5f1aa83e9f1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FC8C850EE039043A83E5F21634A0158" ma:contentTypeVersion="11" ma:contentTypeDescription="Crear nuevo documento." ma:contentTypeScope="" ma:versionID="88c0ede8cae82d1b97893c4bb76d1ff6">
  <xsd:schema xmlns:xsd="http://www.w3.org/2001/XMLSchema" xmlns:xs="http://www.w3.org/2001/XMLSchema" xmlns:p="http://schemas.microsoft.com/office/2006/metadata/properties" xmlns:ns2="2083cedf-2e38-4007-a4e0-b6b21b7d0168" xmlns:ns3="4a0111ad-e6cf-4526-9950-5f1aa83e9f1a" targetNamespace="http://schemas.microsoft.com/office/2006/metadata/properties" ma:root="true" ma:fieldsID="a8ba4a4a0b5b8773b567d0169dc836c7" ns2:_="" ns3:_="">
    <xsd:import namespace="2083cedf-2e38-4007-a4e0-b6b21b7d0168"/>
    <xsd:import namespace="4a0111ad-e6cf-4526-9950-5f1aa83e9f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3cedf-2e38-4007-a4e0-b6b21b7d01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0aef40d5-b715-412d-bec7-270c581220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0111ad-e6cf-4526-9950-5f1aa83e9f1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5d7f6aa-0d71-4bd1-92ab-be2f9beea80a}" ma:internalName="TaxCatchAll" ma:showField="CatchAllData" ma:web="4a0111ad-e6cf-4526-9950-5f1aa83e9f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AEAC54-FEDF-4981-ACD7-BD3FA0374F2A}"/>
</file>

<file path=customXml/itemProps2.xml><?xml version="1.0" encoding="utf-8"?>
<ds:datastoreItem xmlns:ds="http://schemas.openxmlformats.org/officeDocument/2006/customXml" ds:itemID="{809B1407-D595-4AB3-B9DE-31612EDEE601}"/>
</file>

<file path=customXml/itemProps3.xml><?xml version="1.0" encoding="utf-8"?>
<ds:datastoreItem xmlns:ds="http://schemas.openxmlformats.org/officeDocument/2006/customXml" ds:itemID="{C5C03E4A-D403-4207-909A-4679F1C8B0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Garcia</dc:creator>
  <cp:keywords/>
  <dc:description/>
  <cp:lastModifiedBy>Andrea Carolina Muñoz Giraldo</cp:lastModifiedBy>
  <cp:revision/>
  <dcterms:created xsi:type="dcterms:W3CDTF">2015-06-05T18:19:34Z</dcterms:created>
  <dcterms:modified xsi:type="dcterms:W3CDTF">2024-06-12T02:45:14Z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0x0101001FC8C850EE039043A83E5F21634A0158</vt:lpwstr>
  </property>
  <property fmtid="{D5CDD505-2E9C-101B-9397-08002B2CF9AE}" pid="3" name="MediaServiceImageTags">
    <vt:lpwstr/>
  </property>
</Properties>
</file>