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UARIO\Desktop\EAFIT - TESIS\"/>
    </mc:Choice>
  </mc:AlternateContent>
  <bookViews>
    <workbookView xWindow="0" yWindow="0" windowWidth="20490" windowHeight="7755" tabRatio="552"/>
  </bookViews>
  <sheets>
    <sheet name="Renta Fija - Fixed Income" sheetId="1" r:id="rId1"/>
    <sheet name="Acciones - Equity" sheetId="3" r:id="rId2"/>
    <sheet name="Tít. de Participación - Shares" sheetId="5" r:id="rId3"/>
    <sheet name="OPAs - Tender Offers" sheetId="6" r:id="rId4"/>
  </sheets>
  <definedNames>
    <definedName name="_xlnm._FilterDatabase" localSheetId="1" hidden="1">'Acciones - Equity'!$B$2:$K$2</definedName>
    <definedName name="_xlnm._FilterDatabase" localSheetId="0" hidden="1">'Renta Fija - Fixed Income'!$A$1:$R$72</definedName>
    <definedName name="_xlnm._FilterDatabase" localSheetId="2" hidden="1">'Tít. de Participación - Shares'!$B$2:$K$2</definedName>
  </definedNames>
  <calcPr calcId="152511"/>
</workbook>
</file>

<file path=xl/calcChain.xml><?xml version="1.0" encoding="utf-8"?>
<calcChain xmlns="http://schemas.openxmlformats.org/spreadsheetml/2006/main">
  <c r="G9" i="3" l="1"/>
  <c r="E9" i="3"/>
  <c r="L60" i="1" l="1"/>
  <c r="J60" i="1"/>
  <c r="L56" i="1"/>
  <c r="J56" i="1"/>
  <c r="L53" i="1"/>
  <c r="J53" i="1"/>
  <c r="J39" i="1"/>
  <c r="J40" i="1"/>
  <c r="J44" i="1"/>
  <c r="J45" i="1"/>
  <c r="J48" i="1"/>
  <c r="L48" i="1"/>
  <c r="L45" i="1"/>
  <c r="L44" i="1"/>
  <c r="L40" i="1" l="1"/>
  <c r="L39" i="1"/>
  <c r="L36" i="1"/>
  <c r="J36" i="1"/>
  <c r="L32" i="1"/>
  <c r="J32" i="1"/>
  <c r="L35" i="1"/>
  <c r="J35" i="1"/>
  <c r="L30" i="1"/>
  <c r="J30" i="1"/>
  <c r="L28" i="1"/>
  <c r="J28" i="1"/>
  <c r="L23" i="1"/>
  <c r="J23" i="1"/>
  <c r="L20" i="1"/>
  <c r="J20" i="1"/>
  <c r="E5" i="5"/>
  <c r="L16" i="1"/>
  <c r="J16" i="1"/>
  <c r="L15" i="1" l="1"/>
  <c r="J15" i="1"/>
  <c r="L7" i="1"/>
  <c r="J7" i="1"/>
  <c r="L14" i="1"/>
  <c r="J14" i="1"/>
  <c r="I10" i="1"/>
  <c r="J9" i="1" s="1"/>
  <c r="K10" i="1"/>
  <c r="L9" i="1" s="1"/>
  <c r="L11" i="1"/>
  <c r="J11" i="1"/>
  <c r="L3" i="1"/>
  <c r="J3" i="1"/>
  <c r="J77" i="1" s="1"/>
  <c r="L77" i="1" l="1"/>
</calcChain>
</file>

<file path=xl/sharedStrings.xml><?xml version="1.0" encoding="utf-8"?>
<sst xmlns="http://schemas.openxmlformats.org/spreadsheetml/2006/main" count="719" uniqueCount="370">
  <si>
    <t>Bonos Ordinarios</t>
  </si>
  <si>
    <t>Deuda Sector Financiero</t>
  </si>
  <si>
    <t>Total</t>
  </si>
  <si>
    <t>Banco Popular S.A.</t>
  </si>
  <si>
    <t>1.80% N.M.V</t>
  </si>
  <si>
    <r>
      <t xml:space="preserve">Emisor
</t>
    </r>
    <r>
      <rPr>
        <b/>
        <sz val="11"/>
        <color indexed="23"/>
        <rFont val="Verdana"/>
        <family val="2"/>
      </rPr>
      <t>Issuer</t>
    </r>
  </si>
  <si>
    <r>
      <t xml:space="preserve">Clase
</t>
    </r>
    <r>
      <rPr>
        <b/>
        <sz val="11"/>
        <color indexed="23"/>
        <rFont val="Verdana"/>
        <family val="2"/>
      </rPr>
      <t>Type</t>
    </r>
  </si>
  <si>
    <r>
      <t xml:space="preserve">Agentes Colocadores
</t>
    </r>
    <r>
      <rPr>
        <b/>
        <sz val="11"/>
        <color indexed="23"/>
        <rFont val="Verdana"/>
        <family val="2"/>
      </rPr>
      <t>Underwriters</t>
    </r>
  </si>
  <si>
    <r>
      <t xml:space="preserve">Calificación
</t>
    </r>
    <r>
      <rPr>
        <b/>
        <sz val="11"/>
        <color indexed="23"/>
        <rFont val="Verdana"/>
        <family val="2"/>
      </rPr>
      <t>Rating</t>
    </r>
  </si>
  <si>
    <r>
      <t xml:space="preserve">Sociedad Calificadora
</t>
    </r>
    <r>
      <rPr>
        <b/>
        <sz val="11"/>
        <color indexed="23"/>
        <rFont val="Verdana"/>
        <family val="2"/>
      </rPr>
      <t>Securities Rating Agency</t>
    </r>
  </si>
  <si>
    <r>
      <t xml:space="preserve">Fecha de Adjudicación
</t>
    </r>
    <r>
      <rPr>
        <b/>
        <sz val="11"/>
        <color indexed="23"/>
        <rFont val="Verdana"/>
        <family val="2"/>
      </rPr>
      <t>Allocation Date</t>
    </r>
  </si>
  <si>
    <r>
      <t xml:space="preserve">Tipo de Valor
</t>
    </r>
    <r>
      <rPr>
        <b/>
        <sz val="11"/>
        <color indexed="23"/>
        <rFont val="Verdana"/>
        <family val="2"/>
      </rPr>
      <t>Type of Security</t>
    </r>
  </si>
  <si>
    <r>
      <t xml:space="preserve">Monto Demandado
</t>
    </r>
    <r>
      <rPr>
        <b/>
        <sz val="11"/>
        <color indexed="23"/>
        <rFont val="Verdana"/>
        <family val="2"/>
      </rPr>
      <t>Bid Amount</t>
    </r>
    <r>
      <rPr>
        <b/>
        <sz val="11"/>
        <rFont val="Verdana"/>
        <family val="2"/>
      </rPr>
      <t xml:space="preserve">
(COP)</t>
    </r>
  </si>
  <si>
    <r>
      <t xml:space="preserve">Valor Nominal
</t>
    </r>
    <r>
      <rPr>
        <b/>
        <sz val="11"/>
        <color indexed="23"/>
        <rFont val="Verdana"/>
        <family val="2"/>
      </rPr>
      <t>Par Value</t>
    </r>
  </si>
  <si>
    <r>
      <t xml:space="preserve">Valor Patrimonial
</t>
    </r>
    <r>
      <rPr>
        <b/>
        <sz val="11"/>
        <color indexed="23"/>
        <rFont val="Verdana"/>
        <family val="2"/>
      </rPr>
      <t>Equity Value per Share</t>
    </r>
    <r>
      <rPr>
        <b/>
        <sz val="11"/>
        <rFont val="Verdana"/>
        <family val="2"/>
      </rPr>
      <t xml:space="preserve">
(COP)</t>
    </r>
  </si>
  <si>
    <r>
      <t xml:space="preserve">Precio de Suscripción
</t>
    </r>
    <r>
      <rPr>
        <b/>
        <sz val="11"/>
        <color indexed="23"/>
        <rFont val="Verdana"/>
        <family val="2"/>
      </rPr>
      <t>Subscription Price</t>
    </r>
    <r>
      <rPr>
        <b/>
        <sz val="11"/>
        <rFont val="Verdana"/>
        <family val="2"/>
      </rPr>
      <t xml:space="preserve">
(COP)</t>
    </r>
  </si>
  <si>
    <r>
      <t xml:space="preserve">Agente Estructurador
</t>
    </r>
    <r>
      <rPr>
        <b/>
        <sz val="11"/>
        <color indexed="23"/>
        <rFont val="Verdana"/>
        <family val="2"/>
      </rPr>
      <t xml:space="preserve">Structuring Agent </t>
    </r>
  </si>
  <si>
    <r>
      <t xml:space="preserve">Monto Adjudicado
</t>
    </r>
    <r>
      <rPr>
        <b/>
        <sz val="11"/>
        <color indexed="23"/>
        <rFont val="Verdana"/>
        <family val="2"/>
      </rPr>
      <t>Allocated</t>
    </r>
    <r>
      <rPr>
        <b/>
        <sz val="11"/>
        <color indexed="23"/>
        <rFont val="Verdana"/>
        <family val="2"/>
      </rPr>
      <t xml:space="preserve"> Amount</t>
    </r>
    <r>
      <rPr>
        <b/>
        <sz val="11"/>
        <rFont val="Verdana"/>
        <family val="2"/>
      </rPr>
      <t xml:space="preserve">
(COP)</t>
    </r>
  </si>
  <si>
    <r>
      <t xml:space="preserve">Agentes Colocadores
</t>
    </r>
    <r>
      <rPr>
        <b/>
        <sz val="11"/>
        <color indexed="23"/>
        <rFont val="Verdana"/>
        <family val="2"/>
      </rPr>
      <t>Underwriters</t>
    </r>
  </si>
  <si>
    <t>SERIE A SUBSERIE A2 - 24 MESES SPREAD SOBRE DTF T.A.</t>
  </si>
  <si>
    <t>SERIE C SUBSERIE C3 - 36 MESES SPREAD SOBRE IPC E.A.</t>
  </si>
  <si>
    <t>SERIE C SUBSERIE C5 - 60 MESES SPREAD SOBRE IPC E.A.</t>
  </si>
  <si>
    <t>SERIE D SUBSERIE D1 - 18 MESES SPREAD SOBRE IBR N.M.V.</t>
  </si>
  <si>
    <t>1.82% T.A.</t>
  </si>
  <si>
    <t>0.0% E.A.</t>
  </si>
  <si>
    <t>3.90% E.A.</t>
  </si>
  <si>
    <t>Banco Popular S.A., Casa de Bolsa S.A., Alianza Valores S.A., Corredores Asociados S.A., Correval S.A., Interbolsa S.A., Serfinco S.A., Bolsa y Renta S.A., Profesionales de Bolsa S.A., Acciones y Valores S.A., Ultrabursártiles S.A.</t>
  </si>
  <si>
    <t>AAA</t>
  </si>
  <si>
    <t>BRC Investor Services S.A.</t>
  </si>
  <si>
    <t xml:space="preserve">Acciones con Dividendo Preferencial y Sin Derecho a Voto </t>
  </si>
  <si>
    <t>Bolsa y Renta S.A., Corredores Asociados S.A., Correval S.A., Interbolsa S.A., Valores Bancolombia S.A.</t>
  </si>
  <si>
    <t>Patrimonio Autónomo Transmilenio Fase III</t>
  </si>
  <si>
    <t>SERIE C SUBSERIE C1a - 1 AÑO EN PESOS TASA FIJA E.A.</t>
  </si>
  <si>
    <t>SERIE D SUBSERIE D1a - 1 AÑO EN UVR TASA FIJA E.A.</t>
  </si>
  <si>
    <t>7.27% E.A.</t>
  </si>
  <si>
    <t>3.50% E.A.</t>
  </si>
  <si>
    <t>Citivalores S.A., Alianza Valores S.A.</t>
  </si>
  <si>
    <t>CDTs</t>
  </si>
  <si>
    <t>CDT 18 MESES SPREAD SOBRE DTF T.A.</t>
  </si>
  <si>
    <t>CDT 2 AÑOS SPREAD SOBRE DTF T.A.</t>
  </si>
  <si>
    <t>CDT 5 AÑOS SPREAD SOBRE IPC E.A.</t>
  </si>
  <si>
    <t>1.64% T.A.</t>
  </si>
  <si>
    <t>1.74% T.A.</t>
  </si>
  <si>
    <t>3.78% E.A.</t>
  </si>
  <si>
    <t>Deuda Sector Real</t>
  </si>
  <si>
    <t>Títulos de Contenido Crediticio</t>
  </si>
  <si>
    <t>Fitch Ratings Colombia S.A.</t>
  </si>
  <si>
    <t xml:space="preserve">Financiera de Desarrollo Territorial S.A. FINDETER </t>
  </si>
  <si>
    <t>Todas las Sociedades Comisionistas de Bolsa (SCB)</t>
  </si>
  <si>
    <t>Deuda Largo Plazo AAA</t>
  </si>
  <si>
    <t>Deuda Corto Plazo 
F1+</t>
  </si>
  <si>
    <t>Títulos Hipotecarios</t>
  </si>
  <si>
    <t>SERIE A 2022 - TIPS PESOS N-4</t>
  </si>
  <si>
    <t>Bolsa y Renta S.A., Casa de Bolsa S.A., Corredores Asociados S.A., Correval S.A., Davivalores S.A., Helm Comisionista de Bolsa S.A., Interbolsa S.A., Ultrabursátiles S.A., Valores Bancolombia S.A., Profesionales de Bolsa S.A., Serfinco S.A.</t>
  </si>
  <si>
    <t xml:space="preserve">Titularizadora Colombiana S.A. </t>
  </si>
  <si>
    <t>Banco de Occidente S.A.</t>
  </si>
  <si>
    <t>Bonos Subordinados</t>
  </si>
  <si>
    <t>SERIE B SUBSERIE BS7 -7 AÑOS SPREAD SOBRE IPC E.A.</t>
  </si>
  <si>
    <t>SERIE B SUBSERIE BS10 - 10 AÑOS SPREAD SOBRE IPC E.A.</t>
  </si>
  <si>
    <t>7.49% E.A.</t>
  </si>
  <si>
    <t>4.34% E.A.</t>
  </si>
  <si>
    <t>4.65% E.A.</t>
  </si>
  <si>
    <t>Alianza Valores S.A, Bolsa y Renta S.A., Corredores Asociados S.A., Correval S.A., Helm Comisionista de Bolsa S.A., Serfinco S.A., Ultrabursátiles S.A.</t>
  </si>
  <si>
    <t>AA+</t>
  </si>
  <si>
    <t>Value and Risk Ratings S.A.</t>
  </si>
  <si>
    <t>Banco Colpatria S.A.</t>
  </si>
  <si>
    <t>SERIE FS - 10 AÑOS SPREAD SOBRE IPC E.A.</t>
  </si>
  <si>
    <t>4.64% E.A.</t>
  </si>
  <si>
    <t>Casa de Bolsa S.A., Correval S.A., Ultrabursátiles S.A., Corredores Asociados S.A., Helm Comisionista de Bolsa S.A., Profesionales de Bolsa S.A., Serfinco S.A., Banco de Occidente S.A.</t>
  </si>
  <si>
    <t>Banco de Comercio Exterior de Colombia S.A.</t>
  </si>
  <si>
    <t>SERIE A SUBSERIE A18 - 18 MESES SPREAD SOBRE DTF T.A.</t>
  </si>
  <si>
    <t>SERIE A SUBSERIE A24 - 24 MESES SPREAD SOBRE DTF T.A.</t>
  </si>
  <si>
    <t>SERIE A SUBSERIE A36 - 36 MESES SPREAD SOBRE DTF T.A.</t>
  </si>
  <si>
    <t>SERIE E SUBSERIE E18 - 18 MESES SPREAD SOBRE IBR N.M.V.</t>
  </si>
  <si>
    <t>1.49% T.A.</t>
  </si>
  <si>
    <t>1.58% T.A.</t>
  </si>
  <si>
    <t>1.72% T.A.</t>
  </si>
  <si>
    <t>1.60% N.M.V</t>
  </si>
  <si>
    <t>Bolsa y Renta S.A., Corredores Asociados S.A, Correval S.A, Serfinco S.A., Valores Bancolombia S.A.</t>
  </si>
  <si>
    <t>Patrimonio Autónomo Estrategias Inmobiliarias</t>
  </si>
  <si>
    <t>Títulos Participativos</t>
  </si>
  <si>
    <t>Corredores Asociados S.A.</t>
  </si>
  <si>
    <t xml:space="preserve">Estrategias Corporativas S.A.S. </t>
  </si>
  <si>
    <r>
      <t xml:space="preserve">Número de Acciones Adjudicadas
</t>
    </r>
    <r>
      <rPr>
        <b/>
        <sz val="11"/>
        <color indexed="23"/>
        <rFont val="Verdana"/>
        <family val="2"/>
      </rPr>
      <t>Number of Shares Allocated</t>
    </r>
  </si>
  <si>
    <t>Corporación Financiera Colombiana S.A.</t>
  </si>
  <si>
    <t>Construcciones el Cóndor S.A.</t>
  </si>
  <si>
    <t>Acciones Ordinarias</t>
  </si>
  <si>
    <t>i–AA+ (Doble A más)</t>
  </si>
  <si>
    <t>$ 789,06
(30/09/2011)</t>
  </si>
  <si>
    <t>$ 10.514,80
(30/09/2011)</t>
  </si>
  <si>
    <t>Celfin Capital S.A., Valores Bancolombia S.A., Alianza Valores S.A., Bolsa y Renta S.A., Asesores en Valores S.A., Interbolsa S.A., Serfinco S.A., Corredores Asociados S.A., Correval S.A.</t>
  </si>
  <si>
    <r>
      <t xml:space="preserve">Número de Valores Adjudicados
</t>
    </r>
    <r>
      <rPr>
        <b/>
        <sz val="11"/>
        <color indexed="23"/>
        <rFont val="Verdana"/>
        <family val="2"/>
      </rPr>
      <t>Number of Securities Allocated</t>
    </r>
  </si>
  <si>
    <t>Cementos Argos S.A.</t>
  </si>
  <si>
    <t>SERIE E SUBSERIE E1.5 - 18 MESES SPREAD SOBRE IBR N.M.V.</t>
  </si>
  <si>
    <t>SERIE B SUBSERIE B2 - 2 AÑOS SPREAD SOBRE DTF T.A.</t>
  </si>
  <si>
    <t>SERIE B SUBSERIE B3 - 3 AÑOS SPREAD SOBRE DTF T.A.</t>
  </si>
  <si>
    <t>1.45% N.M.V.</t>
  </si>
  <si>
    <t>1.34% T.A.</t>
  </si>
  <si>
    <t>1.45% T.A.</t>
  </si>
  <si>
    <t>Banca de Inversión Bancolombia S.A. Corporación Financiera</t>
  </si>
  <si>
    <t xml:space="preserve">Citivalores S.A. </t>
  </si>
  <si>
    <t>7,60% E.A.</t>
  </si>
  <si>
    <t>1,48% T.A.</t>
  </si>
  <si>
    <t>1,66% T.A.</t>
  </si>
  <si>
    <t>4,29% E.A.</t>
  </si>
  <si>
    <t>4,50% E.A.</t>
  </si>
  <si>
    <t>SERIE A SUBSERIE A6 - 6 AÑOS EN PESOS TASA FIJA E.A.</t>
  </si>
  <si>
    <t>SERIE B SUBSERIE B2 - 2 AÑOS MARGEN SOBRE DTF T.A.</t>
  </si>
  <si>
    <t>SERIE B SUBSERIE B3 - 3 AÑOS MARGEN SOBRE DTF T.A.</t>
  </si>
  <si>
    <t>SERIE D SUBSERIE D8.5 - 8.5 AÑOS MARGEN SOBRE IPC E.A.</t>
  </si>
  <si>
    <t>SERIE D SUBSERIE D12 - 12 AÑOS MARGEN SOBRE IPC E.A.</t>
  </si>
  <si>
    <t>Leasing Bancolombia S.A.</t>
  </si>
  <si>
    <t>Banca de Inversión Bancolombia S.A., Bolsa y Renta S.A., Serfinco S.A., Valores Bancolombia S.A.</t>
  </si>
  <si>
    <t>Banco Falabella S.A.</t>
  </si>
  <si>
    <t>1,69% T.A.</t>
  </si>
  <si>
    <t>4,00% E.A.</t>
  </si>
  <si>
    <t>BBVA Valores S.A.</t>
  </si>
  <si>
    <t>SERIE F SUBSERIE F24 - 24 MESES MARGEN SOBRE DTF T.A.</t>
  </si>
  <si>
    <t>SERIE G SUBSERIE G60 - 60 MESES MARGEN SOBRE IPC E.A.</t>
  </si>
  <si>
    <t>Banco Davivienda S.A.</t>
  </si>
  <si>
    <t>SERIE C SUBSERIE C120 - 120 MESES
SPREAD SOBRE IPC E.A.</t>
  </si>
  <si>
    <t>SERIE C SUBSERIE C180 - 180 MESES
SPREAD SOBRE IPC E.A.</t>
  </si>
  <si>
    <t>4.37% E.A.</t>
  </si>
  <si>
    <t>4.56% E.A.</t>
  </si>
  <si>
    <t>Davivalores S.A., Valores Bancolombia S.A., Serfinco S.A., Correval S.A., Corredores Asociados S.A., Interbolsa S.A., Acciones y Valores S.A., Casa de Bolsa S.A., Asesores en Valores S.A., Bolsa y Renta S.A., Alianza Valores S.A.</t>
  </si>
  <si>
    <t>BBVA Valores S.A., Bolsa y Renta S.A., Corredores Asociados S.A., Valores Bancolombia S.A.</t>
  </si>
  <si>
    <t>TIPS PESOS N-5 SERIE A2022</t>
  </si>
  <si>
    <t>6.91% E.A.</t>
  </si>
  <si>
    <t>Bolsa y Renta S.A., Casa de Bolsa S.A., Corredores Asociados S.A., Correval S.A., Davivalores S.A., Helm Comisionista de Bolsa S.A., Interbolsa S.A., Serfinco S.A., Ultrabursátiles S.A., Valores Bancolombia S.A., Profesionales de Bolsa S.A.</t>
  </si>
  <si>
    <t>Banco Finandina S.A.</t>
  </si>
  <si>
    <t>SERIE B SUBSERIE B33 - 33
MESES MARGEN SOBRE DTF T.A.</t>
  </si>
  <si>
    <t>SERIE B SUBSERIE B45 - 45
MESES MARGEN SOBRE DTF T.A.</t>
  </si>
  <si>
    <t>SERIE D SUBSERIE D33 - 33
MESES MARGEN SOBRE IBR
N.M.V.</t>
  </si>
  <si>
    <t>1.85% T.A.</t>
  </si>
  <si>
    <t>1.99% T.A.</t>
  </si>
  <si>
    <t>1.84% N.M.V</t>
  </si>
  <si>
    <t>Afin S.A., Correval S.A., Interbolsa S.A., Serfinco S.A., Casa de Bolsa S.A., Valores Bancolombia S.A.</t>
  </si>
  <si>
    <t>SERIE C SUBSERIE C6 - 6 AÑOS
SPREAD SOBRE IPC E.A.</t>
  </si>
  <si>
    <t>SERIE C SUBSERIE C10 - 10 AÑOS
SPREAD SOBRE IPC E.A.</t>
  </si>
  <si>
    <t>SERIE C SUBSERIE C15 - 15 AÑOS
SPREAD SOBRE IPC E.A.</t>
  </si>
  <si>
    <t>3.80% E.A.</t>
  </si>
  <si>
    <t>4.24% E.A.</t>
  </si>
  <si>
    <t>4.50% E.A.</t>
  </si>
  <si>
    <t>Banca de Inversión Bancolombia S.A., Bolsa y Renta S.A., Citivalores S.A., Corredores Asociados S.A., Interbolsa S.A., Serfinco S.A., Valores Bancolombia S.A.</t>
  </si>
  <si>
    <t>Banca de Inversión Bancolombia S.A., Bolsa y Renta S.A., Corredores Asociados S.A., Interbolsa S.A., Serfinco S.A., Valores Bancolombia S.A.</t>
  </si>
  <si>
    <t/>
  </si>
  <si>
    <t xml:space="preserve">PROGRAMA DE EMISIÓN Y COLOCACIÓN DE BONOS ORDINARIOS Y/O SUBORDINADOS BANCO DE OCCIDENTE PRIMERA EMISIÓN DE BONOS SUBORDINADOS DEL PROGRAMA (CUARTA EMISIÓN DEL PROGRAMA) PRIMER LOTE </t>
  </si>
  <si>
    <t>PROGRAMA DE EMISIÓN Y COLOCACIÓN DE TÍTULOS EMITIDOS POR EL PATRIMONIO AUTÓNOMO TRANSMILENIO FASE III, SEGUNDO MERCADO, PRIMER LOTE - SEXTA EMISIÓN</t>
  </si>
  <si>
    <t>TÍTULOS HIPOTECARIOS TIP'S PESOS N-4 PRIMER LOTE</t>
  </si>
  <si>
    <t>PROGRAMA DE EMISIÓN Y COLOCACIÓN BONOS ORDINARIOS Y/O SUBORDINADOS COLPATRIA, TERCERA EMISIÓN DE BONOS SUBORDINADOS PRIMER LOTE</t>
  </si>
  <si>
    <t xml:space="preserve">OCTAVA EMISIÓN DE BONOS ORDINARIOS - PRIMER LOTE </t>
  </si>
  <si>
    <t>LOTE 1 DE LA PRIMERA EMISIÓN DE BONOS ORDINARIOS CORRESPONDIENTE AL PROGRAMA DE EMISIÓN Y COLOCACIÓN DE BONOS ORDINARIOS Y PAPELES COMERCIALES DE CEMENTOS ARGOS S.A.</t>
  </si>
  <si>
    <t>LOTE 1 TERCERA EMISIÓN DE BONOS ORDINARIOS CORRESPONDIENTE AL PROGRAMA DE EMISIÓN Y COLOCACIÓN DE BONOS ORDINARIOS DE LEASING BANCOLOMBIA S.A. COMPAÑÍA DE FINANCIAMIENTO</t>
  </si>
  <si>
    <t xml:space="preserve">PROGRAMA DE EMISION Y COLOCACIÓN DE BONOS ORDINARIOS - SEGUNDA EMISIÓN Y COLOCACIÓN DE BONOS ORDINARIOS - PRIMER LOTE </t>
  </si>
  <si>
    <t>TÍTULOS HIPOTECARIOS TIP'S PESOS N-5 PRIMER LOTE</t>
  </si>
  <si>
    <t>LOTE 1 DE LA SEGUNDA EMISIÓN DE BONOS ORDINARIOS CORRESPONDIENTE AL PROGRAMA DE EMISIÓN Y COLOCACIÓN DE BONOS ORDINARIOS Y PAPELES COMERCIALES DE CEMENTOS ARGOS S.A.</t>
  </si>
  <si>
    <t>SEGUNDA EMISIÓN PRIMER LOTE DE BONOS SUBORDINADOS PROGRAMA DE EMISIÓN Y COLOCACIÓN BANCO DAVIVIENDA S.A.</t>
  </si>
  <si>
    <t>PROGRAMA DE EMISIÓN Y COLOCACIÓN DE BONOS ORDINARIOS BANCO FINANDINA S.A. SEGUNDA EMISIÓN DEL PROGRAMA SEGUNDO LOTE DE LA SEGUNDA EMISIÓN DEL PROGRAMA</t>
  </si>
  <si>
    <t>PRIMER LOTE DE LA QUINTA EMISIÓN DE BONOS ORDINARIOS BANCO POPULAR S.A.</t>
  </si>
  <si>
    <t>EMISION DE CERTIFICADOS DE DEPOSITO A TERMINO – CDT</t>
  </si>
  <si>
    <t>Acerías Paz del Río S.A.</t>
  </si>
  <si>
    <t>$ 40</t>
  </si>
  <si>
    <t>$ 5.300</t>
  </si>
  <si>
    <t>$ 30</t>
  </si>
  <si>
    <t>$ 10</t>
  </si>
  <si>
    <t>$ 1.993,70 
(31/12/2011)</t>
  </si>
  <si>
    <t>Corredores Asociados S.A., Acciones y Valores S.A., Alianza Valores S.A., Asesores en Valores S.A., Bolsa y Renta S.A., Casa de Bolsa S.A., Citivalores S.A., Compañía de Profesionales de Bolsa S.A., Correval S.A., Davivalores S.A., Global Securities S.A., Helm Comisionista de Bolsa S.A., Interbolsa S.A., Serfinco S.A., Ultrabursátiles S.A., Valores Bancolombia S.A.</t>
  </si>
  <si>
    <t xml:space="preserve">Corredores Asociados S.A., Valores Bancolombia S.A. </t>
  </si>
  <si>
    <t>$ 86
(31/12/2011)</t>
  </si>
  <si>
    <t>Colombina S.A.</t>
  </si>
  <si>
    <t>SERIE A SUBSERIE A10 - 10 AÑOS SPREAD SOBRE IPC E.A.</t>
  </si>
  <si>
    <t>3.89% E.A.</t>
  </si>
  <si>
    <t>Citivalores S.A.</t>
  </si>
  <si>
    <t xml:space="preserve">EMISIÓN DE BONOS ORDINARIOS DE COLOMBINA S.A. SEGUNDO LOTE </t>
  </si>
  <si>
    <t>CDT 3 AÑOS SPREAD SOBRE DTF T.A.</t>
  </si>
  <si>
    <t>1.46% T.A.</t>
  </si>
  <si>
    <t>3.85% E.A.</t>
  </si>
  <si>
    <t>Banco de las Microfinanzas - Bancamía S.A.</t>
  </si>
  <si>
    <t>SERIE C SUBSERIE C2 - 2 AÑOS TASA FIJA E.A.</t>
  </si>
  <si>
    <t>7.39% E.A.</t>
  </si>
  <si>
    <t>Corporación Financiera Colombiana S.A., Casa de Bolsa S.A.</t>
  </si>
  <si>
    <t>SERIE B SUBSERIE B10 - 10 AÑOS MARGEN SOBRE IPC E.A.</t>
  </si>
  <si>
    <t>SERIE B SUBSERIE B15 - 15 AÑOS MARGEN SOBRE IPC E.A.</t>
  </si>
  <si>
    <t>SERIE C SUBSERIE C3 - 3 AÑOS MARGEN SOBRE DTF T.A.</t>
  </si>
  <si>
    <t>4.10% E.A.</t>
  </si>
  <si>
    <t>4.27% E.A.</t>
  </si>
  <si>
    <t>1.67% T.A.</t>
  </si>
  <si>
    <t>Casa de Bolsa S.A. Correval S.A., Ultrabursatiles S.A., Corredores Asociados S.A., Serfinco S.A., Interbolsa S.A., Bolsa y Renta S.A.y Banco de Occidente S.A.</t>
  </si>
  <si>
    <t>SERIE C SUBSERIE C120 - 120 MESES SPREAD SOBRE IPC E.A.</t>
  </si>
  <si>
    <t>SERIE C SUBSERIE C180 - 180 MESES SPREAD SOBRE IPC E.A.</t>
  </si>
  <si>
    <t>SERIE F SUBSERIE F36 – 36 MESES TASA FIJA E.A.</t>
  </si>
  <si>
    <t>4.07 % E.A.</t>
  </si>
  <si>
    <t>4.23 % E.A.</t>
  </si>
  <si>
    <t>6.52 % E.A.</t>
  </si>
  <si>
    <t>Davivalores S.A., Valores Bancolombia S.A., Serfinco S.A., Correval S.A., Interbolsa S.A., Corredores Asociados S.A., Acciones y Valores S.A., Casa de Bolsa S.A., Asesores en Valores S.A., Bolsa y Renta S.A., Alianza Valores S.A., Helm Comisionista de Bolsa S.A. Davivalores S.A. podrá a su vez otorgar un cupo de colocación a  más comisionistas de bolsa inscritas en la Bolsa de Valores de Colombia. Adicionalmente, actuará como agente colocador Banco Davivienda S.A.</t>
  </si>
  <si>
    <t>TERCERA EMISIÓN PRIMER LOTE DE BONOS ORDINARIOS PROGRAMA DE EMISIÓN Y COLOCACIÓN BANCO DAVIVIENDA S.A.</t>
  </si>
  <si>
    <t>PROGRAMA DE EMISIÓN Y COLOCACIÓN DE BONOS ORDINARIOS Y/O SUBORDINADOS BANCO DE OCCIDENTE CUARTA EMISIÓN DE BONOS ORDINARIOS DEL PROGRAMA (QUINTA EMISIÓN DEL PROGRAMA) PRIMER LOTE</t>
  </si>
  <si>
    <t xml:space="preserve">PROCESO DE MÚLTIPLES Y SUCESIVAS EMISIONES DE BONOS ORDINARIOS DE  BANCAMÍA S.A. CON CARGO A UN MONTO TOTAL DE ENDEUDAMIENTO PRIMERA EMISIÓN </t>
  </si>
  <si>
    <t>6.20% E.A.</t>
  </si>
  <si>
    <t>TIPS PESOS N-6 SERIE A2022</t>
  </si>
  <si>
    <t>Bolsa y Renta S.A., Casa de Bolsa S.A., Corredores Asociados S.A., Correval S.A., Davivalores S.A., Helm Comisionista de Bolsa S.A., Interbolsa S.A., Ultrabursátiles S.A., Valores Bancolombia S.A., Serfinco S.A.</t>
  </si>
  <si>
    <t>1.99 % T.A.</t>
  </si>
  <si>
    <t>SERIE B SUBSERIE B45 - 45 MESES SPREAD SOBRE DTF T.A.</t>
  </si>
  <si>
    <t>$82.344</t>
  </si>
  <si>
    <t>PROGRAMA DE EMISIÓN Y COLOCACIÓN DE BONOS ORDINARIOS BANCO FINANDINA S.A.  TERCER LOTE DE LA SEGUNDA EMISIÓN DEL PROGRAMA</t>
  </si>
  <si>
    <t>Corredores Asociados S.A., Afín S.A., Correval S.A., Interbolsa S.A., Serfinco S.A., Valores Bancolombia S.A., Casa de Bolsa S.A.</t>
  </si>
  <si>
    <t>TÍTULOS HIPOTECARIOS TIP'S PESOS N-6 PRIMER LOTE</t>
  </si>
  <si>
    <t xml:space="preserve">SERIE A SUBSERIE A5 - 5 AÑOS TASA FIJA E.A.
</t>
  </si>
  <si>
    <t>6.47% E.A.</t>
  </si>
  <si>
    <t>PRIMER LOTE DE LA EMISIÓN DE BONOS ORDINARIOS HOMECENTER DE SODIMAC COLOMBIA S.A.</t>
  </si>
  <si>
    <t>Sodimac Colombia S.A.</t>
  </si>
  <si>
    <t>SERIE C SUBSERIE C5 - 5 AÑOS SPREAD SOBRE IPC E.A.</t>
  </si>
  <si>
    <t>3.48% E.A.</t>
  </si>
  <si>
    <t>SERIE C SUBSERIE C10 - 10 AÑOS SPREAD SOBRE IPC E.A.</t>
  </si>
  <si>
    <t>3.88% E.A.</t>
  </si>
  <si>
    <t>Valores Bancolombia S.A., Correval S.A.</t>
  </si>
  <si>
    <t>SERIE A SUBSERIE A24 - 24 MESES MARGEN SOBRE DTF T.A.</t>
  </si>
  <si>
    <t>SERIE A SUBSERIE A36 - 36 MESES MARGEN SOBRE DTF T.A.</t>
  </si>
  <si>
    <t>SERIE B SUBSERIE B84 - 84 MESES MARGEN SOBRE IPC E.A.</t>
  </si>
  <si>
    <t>SERIE B SUBSERIE B120 - 120 MESES MARGEN SOBRE IPC E.A.</t>
  </si>
  <si>
    <t>1.47% T.A.</t>
  </si>
  <si>
    <t>1.59% T.A.</t>
  </si>
  <si>
    <t>3.87% E.A.</t>
  </si>
  <si>
    <t>4.02% E.A.</t>
  </si>
  <si>
    <t>NOVENA EMISIÓN DE BONOS ORDINARIOS - PRIMER LOTE</t>
  </si>
  <si>
    <t>Bolsa y Renta S.A., Corredores Asociados S.A, Correval S.A, Helm Comisionista de Bolsa S.A., Profesionales de Bolsa S.A., Serfinco S.A., Ultrabursátiles S.A., Valores Bancolombia S.A.</t>
  </si>
  <si>
    <t>SERIE B SUBSERIE B2 - 24 MESES TASA FIJA E.A.</t>
  </si>
  <si>
    <t>6.30% E.A.</t>
  </si>
  <si>
    <t>PRIMER LOTE DE LA SEXTA EMISIÓN DE BONOS ORDINARIOS BANCO POPULAR S.A.</t>
  </si>
  <si>
    <t>SERIE B SUBSERIE B3 - 36 MESES TASA FIJA E.A.</t>
  </si>
  <si>
    <t>6.39% E.A.</t>
  </si>
  <si>
    <t>SERIE C SUBSERIE C5 - 60 MESES MARGEN SOBRE IPC E.A.</t>
  </si>
  <si>
    <t>3.69% E.A.</t>
  </si>
  <si>
    <t>Grupo Argos S.A.</t>
  </si>
  <si>
    <t>SERIE A SUBSERIE A363 -363 DIAS TASA FIJA E.A.</t>
  </si>
  <si>
    <t>5.95% E.A.</t>
  </si>
  <si>
    <t>Papeles Comerciales</t>
  </si>
  <si>
    <t xml:space="preserve"> PAPELES COMERCIALES DE GRUPO ARGOS S.A.</t>
  </si>
  <si>
    <t>F1+</t>
  </si>
  <si>
    <t xml:space="preserve">AA + </t>
  </si>
  <si>
    <t xml:space="preserve">AA + 
F1 + </t>
  </si>
  <si>
    <t xml:space="preserve">AAA </t>
  </si>
  <si>
    <t>4.14% E.A.</t>
  </si>
  <si>
    <t>CUARTA EMISIÓN PRIMER LOTE DE BONOS SUBORDINADOS EMITIDOS POR BANCO COLPATRIA MULTIBANCA COLPATRIA S.A.</t>
  </si>
  <si>
    <t>Alianza Valores S.A</t>
  </si>
  <si>
    <t>EMISIÓN DE TÍTULOS DE CONTENIDO CREDITICIO DEL FIDEICOMISO CARTERA COMERCIAL</t>
  </si>
  <si>
    <t>4.75% E.A.</t>
  </si>
  <si>
    <t>Suma Legal</t>
  </si>
  <si>
    <t xml:space="preserve">SERIE A SUBSERIE A1 - 60 MESES MARGEN SOBRE IPC E.A.
</t>
  </si>
  <si>
    <t>Fideicomiso Cartera Comercial Coltejer</t>
  </si>
  <si>
    <t xml:space="preserve"> Finacity, Alianza Valores S.A.</t>
  </si>
  <si>
    <t>Prieto &amp; Carrizosa</t>
  </si>
  <si>
    <r>
      <t xml:space="preserve">Fecha
</t>
    </r>
    <r>
      <rPr>
        <b/>
        <sz val="11"/>
        <color indexed="23"/>
        <rFont val="Verdana"/>
        <family val="2"/>
      </rPr>
      <t>Date</t>
    </r>
  </si>
  <si>
    <r>
      <t xml:space="preserve">Tipo de valor
</t>
    </r>
    <r>
      <rPr>
        <b/>
        <sz val="11"/>
        <color indexed="23"/>
        <rFont val="Verdana"/>
        <family val="2"/>
      </rPr>
      <t>Security type</t>
    </r>
  </si>
  <si>
    <r>
      <t xml:space="preserve">Plazo de redención
</t>
    </r>
    <r>
      <rPr>
        <b/>
        <sz val="11"/>
        <color indexed="23"/>
        <rFont val="Verdana"/>
        <family val="2"/>
      </rPr>
      <t>Redemption tenor</t>
    </r>
  </si>
  <si>
    <r>
      <t xml:space="preserve">Tasa de corte
</t>
    </r>
    <r>
      <rPr>
        <b/>
        <sz val="11"/>
        <color indexed="23"/>
        <rFont val="Verdana"/>
        <family val="2"/>
      </rPr>
      <t>Cut-off rate</t>
    </r>
  </si>
  <si>
    <r>
      <t xml:space="preserve">Monto adjudicado
</t>
    </r>
    <r>
      <rPr>
        <b/>
        <sz val="11"/>
        <color indexed="23"/>
        <rFont val="Verdana"/>
        <family val="2"/>
      </rPr>
      <t>Allocated amount</t>
    </r>
    <r>
      <rPr>
        <b/>
        <sz val="11"/>
        <rFont val="Verdana"/>
        <family val="2"/>
      </rPr>
      <t xml:space="preserve"> 
(COP 000.000)</t>
    </r>
  </si>
  <si>
    <r>
      <t xml:space="preserve">Total adjudicado
</t>
    </r>
    <r>
      <rPr>
        <b/>
        <sz val="11"/>
        <color indexed="23"/>
        <rFont val="Verdana"/>
        <family val="2"/>
      </rPr>
      <t>Total allocated</t>
    </r>
    <r>
      <rPr>
        <b/>
        <sz val="11"/>
        <rFont val="Verdana"/>
        <family val="2"/>
      </rPr>
      <t xml:space="preserve">
(COP 000.000)</t>
    </r>
  </si>
  <si>
    <r>
      <t xml:space="preserve">Monto demandado
</t>
    </r>
    <r>
      <rPr>
        <b/>
        <sz val="11"/>
        <color indexed="23"/>
        <rFont val="Verdana"/>
        <family val="2"/>
      </rPr>
      <t xml:space="preserve">Bid amount </t>
    </r>
    <r>
      <rPr>
        <b/>
        <sz val="11"/>
        <rFont val="Verdana"/>
        <family val="2"/>
      </rPr>
      <t xml:space="preserve">
(COP 000.000)</t>
    </r>
  </si>
  <si>
    <r>
      <t xml:space="preserve">Total demandado
</t>
    </r>
    <r>
      <rPr>
        <b/>
        <sz val="11"/>
        <color indexed="23"/>
        <rFont val="Verdana"/>
        <family val="2"/>
      </rPr>
      <t>Total bid Amount</t>
    </r>
    <r>
      <rPr>
        <b/>
        <sz val="11"/>
        <rFont val="Verdana"/>
        <family val="2"/>
      </rPr>
      <t xml:space="preserve">
(COP 000.000)</t>
    </r>
  </si>
  <si>
    <r>
      <t xml:space="preserve">Agentes colocadores
</t>
    </r>
    <r>
      <rPr>
        <b/>
        <sz val="11"/>
        <color indexed="23"/>
        <rFont val="Verdana"/>
        <family val="2"/>
      </rPr>
      <t>Underwriters</t>
    </r>
  </si>
  <si>
    <r>
      <t xml:space="preserve">Sociedad calificadora
</t>
    </r>
    <r>
      <rPr>
        <b/>
        <sz val="11"/>
        <color indexed="23"/>
        <rFont val="Verdana"/>
        <family val="2"/>
      </rPr>
      <t>Securities rating agency</t>
    </r>
  </si>
  <si>
    <r>
      <t xml:space="preserve">Agente estructurador
</t>
    </r>
    <r>
      <rPr>
        <b/>
        <sz val="11"/>
        <color indexed="23"/>
        <rFont val="Verdana"/>
        <family val="2"/>
      </rPr>
      <t xml:space="preserve">Structuring agent </t>
    </r>
  </si>
  <si>
    <r>
      <t xml:space="preserve">Asesor legal
</t>
    </r>
    <r>
      <rPr>
        <b/>
        <sz val="11"/>
        <color indexed="23"/>
        <rFont val="Verdana"/>
        <family val="2"/>
      </rPr>
      <t>Legal advisor</t>
    </r>
  </si>
  <si>
    <r>
      <t xml:space="preserve">Nombre
</t>
    </r>
    <r>
      <rPr>
        <b/>
        <sz val="11"/>
        <color indexed="23"/>
        <rFont val="Verdana"/>
        <family val="2"/>
      </rPr>
      <t>Name</t>
    </r>
  </si>
  <si>
    <r>
      <t xml:space="preserve">Fecha de emisión
</t>
    </r>
    <r>
      <rPr>
        <b/>
        <sz val="11"/>
        <color indexed="23"/>
        <rFont val="Verdana"/>
        <family val="2"/>
      </rPr>
      <t>Date of Issue</t>
    </r>
  </si>
  <si>
    <r>
      <t xml:space="preserve">Oferta pública de adquisición (OPA) de acciones de:
</t>
    </r>
    <r>
      <rPr>
        <b/>
        <sz val="11"/>
        <color indexed="23"/>
        <rFont val="Verdana"/>
        <family val="2"/>
      </rPr>
      <t xml:space="preserve">Tender offer on shares of: </t>
    </r>
  </si>
  <si>
    <r>
      <t xml:space="preserve">Sociedad oferente               </t>
    </r>
    <r>
      <rPr>
        <b/>
        <sz val="11"/>
        <color indexed="23"/>
        <rFont val="Verdana"/>
        <family val="2"/>
      </rPr>
      <t>Offeror</t>
    </r>
  </si>
  <si>
    <r>
      <rPr>
        <b/>
        <sz val="11"/>
        <color indexed="8"/>
        <rFont val="Times New Roman"/>
        <family val="1"/>
      </rPr>
      <t xml:space="preserve">  </t>
    </r>
    <r>
      <rPr>
        <b/>
        <sz val="11"/>
        <color indexed="8"/>
        <rFont val="Verdana"/>
        <family val="2"/>
      </rPr>
      <t xml:space="preserve">Fecha de adjudicación       </t>
    </r>
    <r>
      <rPr>
        <b/>
        <sz val="11"/>
        <color indexed="23"/>
        <rFont val="Verdana"/>
        <family val="2"/>
      </rPr>
      <t>Allocation date</t>
    </r>
  </si>
  <si>
    <r>
      <t xml:space="preserve">Número total de aceptaciones adjudicadas 
</t>
    </r>
    <r>
      <rPr>
        <b/>
        <sz val="11"/>
        <color indexed="23"/>
        <rFont val="Verdana"/>
        <family val="2"/>
      </rPr>
      <t xml:space="preserve">Total acceptances allocated </t>
    </r>
  </si>
  <si>
    <r>
      <t xml:space="preserve">Número total de aceptaciones adjudicadas bajo la modalidad Todo o Nada 
</t>
    </r>
    <r>
      <rPr>
        <b/>
        <sz val="11"/>
        <color indexed="23"/>
        <rFont val="Verdana"/>
        <family val="2"/>
      </rPr>
      <t>Total number of acceptances allocated under the modality All or Nothing</t>
    </r>
  </si>
  <si>
    <r>
      <t xml:space="preserve">Número total de acciones adjudicadas
 </t>
    </r>
    <r>
      <rPr>
        <b/>
        <sz val="11"/>
        <color indexed="23"/>
        <rFont val="Verdana"/>
        <family val="2"/>
      </rPr>
      <t xml:space="preserve">Total number of allocated shares </t>
    </r>
  </si>
  <si>
    <r>
      <t xml:space="preserve">Número total de acciones adjudicadas bajo la modalidad Todo o Nada 
</t>
    </r>
    <r>
      <rPr>
        <b/>
        <sz val="11"/>
        <color indexed="23"/>
        <rFont val="Verdana"/>
        <family val="2"/>
      </rPr>
      <t>Total number of shares allocated under the modality All or Nothing</t>
    </r>
  </si>
  <si>
    <r>
      <t xml:space="preserve">Precio por acción 
</t>
    </r>
    <r>
      <rPr>
        <b/>
        <sz val="11"/>
        <color indexed="23"/>
        <rFont val="Verdana"/>
        <family val="2"/>
      </rPr>
      <t>Price per share</t>
    </r>
  </si>
  <si>
    <r>
      <t xml:space="preserve">Porcentaje de acciones adjudicadas del total a comprar
 </t>
    </r>
    <r>
      <rPr>
        <b/>
        <sz val="11"/>
        <color indexed="23"/>
        <rFont val="Verdana"/>
        <family val="2"/>
      </rPr>
      <t>Percentage of allocated shares from the total to buy</t>
    </r>
  </si>
  <si>
    <r>
      <t xml:space="preserve">  Cantidad mínima de acciones objeto de la oferta
 </t>
    </r>
    <r>
      <rPr>
        <b/>
        <sz val="11"/>
        <color indexed="23"/>
        <rFont val="Verdana"/>
        <family val="2"/>
      </rPr>
      <t>Minimum number of shares subject to the offer</t>
    </r>
  </si>
  <si>
    <r>
      <t xml:space="preserve">  Porcentaje mínimo  objeto de la oferta (%)
 </t>
    </r>
    <r>
      <rPr>
        <b/>
        <sz val="11"/>
        <color indexed="23"/>
        <rFont val="Verdana"/>
        <family val="2"/>
      </rPr>
      <t>Minimum number  subject to the offer (%)</t>
    </r>
  </si>
  <si>
    <r>
      <t xml:space="preserve">Cantidad máxima de acciones objeto de la oferta
</t>
    </r>
    <r>
      <rPr>
        <b/>
        <sz val="11"/>
        <color indexed="23"/>
        <rFont val="Verdana"/>
        <family val="2"/>
      </rPr>
      <t>Maximum number of shares subject to the offer</t>
    </r>
  </si>
  <si>
    <r>
      <t xml:space="preserve">Porcentaje máximo objeto de la oferta
</t>
    </r>
    <r>
      <rPr>
        <b/>
        <sz val="11"/>
        <color indexed="23"/>
        <rFont val="Verdana"/>
        <family val="2"/>
      </rPr>
      <t>Maximum percentage subject to the offer</t>
    </r>
  </si>
  <si>
    <t>Banco Santander Colombia S.A.</t>
  </si>
  <si>
    <t>Santander Investment I, S.A.</t>
  </si>
  <si>
    <t>Santander Investment Valores Colombia S.A. Comisionista de Bolsa</t>
  </si>
  <si>
    <t>27/02/2012 al  09/03/2012</t>
  </si>
  <si>
    <t>Proenergía Internacional S.A.</t>
  </si>
  <si>
    <t>COPEC Investments Ltd.</t>
  </si>
  <si>
    <t>Corredores Asociados S.A. Comisionistas de Bolsa</t>
  </si>
  <si>
    <t>Promigás S.A. E.S.P.</t>
  </si>
  <si>
    <t>Corporación
Financiera Colombiana S.A.</t>
  </si>
  <si>
    <t>Casa de Bolsa S.A. Comisionista de Bolsa</t>
  </si>
  <si>
    <t>Martinez Neira Abogados</t>
  </si>
  <si>
    <t>31/07/ 2012 al 12/09/2012</t>
  </si>
  <si>
    <r>
      <t xml:space="preserve">OFERTAS PÚBLICAS · </t>
    </r>
    <r>
      <rPr>
        <b/>
        <sz val="11"/>
        <color indexed="23"/>
        <rFont val="Verdana"/>
        <family val="2"/>
      </rPr>
      <t>PUBLIC OFFERINGS</t>
    </r>
    <r>
      <rPr>
        <b/>
        <sz val="11"/>
        <rFont val="Verdana"/>
        <family val="2"/>
      </rPr>
      <t xml:space="preserve">
RENTA FIJA ·</t>
    </r>
    <r>
      <rPr>
        <b/>
        <sz val="11"/>
        <color indexed="23"/>
        <rFont val="Verdana"/>
        <family val="2"/>
      </rPr>
      <t xml:space="preserve"> FIXED INCOME SECURITIES
</t>
    </r>
    <r>
      <rPr>
        <b/>
        <sz val="11"/>
        <rFont val="Verdana"/>
        <family val="2"/>
      </rPr>
      <t>2012</t>
    </r>
  </si>
  <si>
    <r>
      <t xml:space="preserve">OFERTAS PÚBLICAS · </t>
    </r>
    <r>
      <rPr>
        <b/>
        <sz val="11"/>
        <color indexed="23"/>
        <rFont val="Verdana"/>
        <family val="2"/>
      </rPr>
      <t>PUBLIC OFFERINGS</t>
    </r>
    <r>
      <rPr>
        <b/>
        <sz val="11"/>
        <rFont val="Verdana"/>
        <family val="2"/>
      </rPr>
      <t xml:space="preserve">
ACCIONES ·</t>
    </r>
    <r>
      <rPr>
        <b/>
        <sz val="11"/>
        <color indexed="23"/>
        <rFont val="Verdana"/>
        <family val="2"/>
      </rPr>
      <t xml:space="preserve"> EQUITY
</t>
    </r>
    <r>
      <rPr>
        <b/>
        <sz val="11"/>
        <rFont val="Verdana"/>
        <family val="2"/>
      </rPr>
      <t>2012</t>
    </r>
  </si>
  <si>
    <r>
      <t xml:space="preserve">OFERTAS PÚBLICAS · </t>
    </r>
    <r>
      <rPr>
        <b/>
        <sz val="11"/>
        <color indexed="23"/>
        <rFont val="Verdana"/>
        <family val="2"/>
      </rPr>
      <t>PUBLIC OFFERINGS</t>
    </r>
    <r>
      <rPr>
        <b/>
        <sz val="11"/>
        <rFont val="Verdana"/>
        <family val="2"/>
      </rPr>
      <t xml:space="preserve">
TÍTULOS DE PARTICIPACIÓN</t>
    </r>
    <r>
      <rPr>
        <b/>
        <sz val="11"/>
        <color theme="0"/>
        <rFont val="Verdana"/>
        <family val="2"/>
      </rPr>
      <t xml:space="preserve"> · SHAR</t>
    </r>
    <r>
      <rPr>
        <b/>
        <sz val="11"/>
        <color indexed="23"/>
        <rFont val="Verdana"/>
        <family val="2"/>
      </rPr>
      <t xml:space="preserve">ES
</t>
    </r>
    <r>
      <rPr>
        <b/>
        <sz val="11"/>
        <rFont val="Verdana"/>
        <family val="2"/>
      </rPr>
      <t>2012</t>
    </r>
  </si>
  <si>
    <r>
      <t xml:space="preserve">OPERACIONES ESPECIALES · </t>
    </r>
    <r>
      <rPr>
        <b/>
        <sz val="11"/>
        <color indexed="23"/>
        <rFont val="Verdana"/>
        <family val="2"/>
      </rPr>
      <t>SPECIAL OPERATIONS</t>
    </r>
    <r>
      <rPr>
        <b/>
        <sz val="11"/>
        <rFont val="Verdana"/>
        <family val="2"/>
      </rPr>
      <t xml:space="preserve"> 
OFERTAS PÚBLICAS DE ADQUISICIÓN · </t>
    </r>
    <r>
      <rPr>
        <b/>
        <sz val="11"/>
        <color indexed="23"/>
        <rFont val="Verdana"/>
        <family val="2"/>
      </rPr>
      <t>TENDER OFFERS</t>
    </r>
    <r>
      <rPr>
        <b/>
        <sz val="11"/>
        <rFont val="Verdana"/>
        <family val="2"/>
      </rPr>
      <t xml:space="preserve">
2012</t>
    </r>
  </si>
  <si>
    <r>
      <t xml:space="preserve">Plazo de la oferta                     </t>
    </r>
    <r>
      <rPr>
        <b/>
        <sz val="11"/>
        <color indexed="23"/>
        <rFont val="Verdana"/>
        <family val="2"/>
      </rPr>
      <t xml:space="preserve">Term of the offer           </t>
    </r>
    <r>
      <rPr>
        <b/>
        <sz val="11"/>
        <color indexed="8"/>
        <rFont val="Verdana"/>
        <family val="2"/>
      </rPr>
      <t xml:space="preserve">      </t>
    </r>
  </si>
  <si>
    <r>
      <t xml:space="preserve">Asesor Legal                                </t>
    </r>
    <r>
      <rPr>
        <b/>
        <sz val="11"/>
        <color indexed="23"/>
        <rFont val="Verdana"/>
        <family val="2"/>
      </rPr>
      <t>Legal Adviser</t>
    </r>
  </si>
  <si>
    <r>
      <t xml:space="preserve">Sociedad Comisionista de Bolsa oferente 
</t>
    </r>
    <r>
      <rPr>
        <b/>
        <sz val="11"/>
        <color indexed="23"/>
        <rFont val="Verdana"/>
        <family val="2"/>
      </rPr>
      <t>Offeror Brokerage Firm</t>
    </r>
  </si>
  <si>
    <r>
      <t xml:space="preserve">Valores objeto de la oferta       
</t>
    </r>
    <r>
      <rPr>
        <b/>
        <sz val="11"/>
        <color indexed="23"/>
        <rFont val="Verdana"/>
        <family val="2"/>
      </rPr>
      <t>Securities subject of the offer</t>
    </r>
  </si>
  <si>
    <t>Gas Natural S.A. E.S.P.</t>
  </si>
  <si>
    <t>SERIE C SUBSERIE C5 - 5 AÑOS MARGEN SOBRE IPC E.A.</t>
  </si>
  <si>
    <t>3.22 % E.A.</t>
  </si>
  <si>
    <t>LOTE 1 EMISIÓN DE BONOS ORDINARIOS GAS NATURAL S.A. E.S.P.</t>
  </si>
  <si>
    <t>Banca de Inversión Bancolombia S.A., Valores Bancolombia S.A., BBVA Valores S.A.</t>
  </si>
  <si>
    <t>SERIE C SUBSERIE C7 - 7 AÑOS MARGEN SOBRE IPC E.A.</t>
  </si>
  <si>
    <t>3.34 % E.A.</t>
  </si>
  <si>
    <t>25/102012</t>
  </si>
  <si>
    <t>SERIE A SUBSERIE 1- 15 AÑOS MARGEN SOBRE IPC E.A.</t>
  </si>
  <si>
    <t>4.25% E.A.</t>
  </si>
  <si>
    <t>Fideicomiso Hoteles Estelar</t>
  </si>
  <si>
    <t>TÍTULOS DE DEUDA DE HOTELES ESTELAR EMITIDOS POR EL FIDEICOMISO HOTELES ESTELAR</t>
  </si>
  <si>
    <t>Rugeles y Asociados</t>
  </si>
  <si>
    <t>Tablemac S.A.</t>
  </si>
  <si>
    <t>Duratex Europe N.V.</t>
  </si>
  <si>
    <t>17/10/ 2012 al 30/10/2012</t>
  </si>
  <si>
    <t>Bolsa Y Renta S.A.
Comisionista de Bolsa</t>
  </si>
  <si>
    <t>N.A.</t>
  </si>
  <si>
    <t>Fideicomiso Titularización Findeter</t>
  </si>
  <si>
    <t>SERIE A SUBSERIE A24 -24 MESES MARGEN SOBRE DTF T.A.</t>
  </si>
  <si>
    <t>SERIE A SUBSERIE A48 - 48 MESES MARGEN SOBRE DTF T.A.</t>
  </si>
  <si>
    <t>SERIE A SUBSERIE A72 - 72 MESES MARGEN SOBRE DTF T.A.</t>
  </si>
  <si>
    <t>1.27% T.A.</t>
  </si>
  <si>
    <t>1.55% T.A.</t>
  </si>
  <si>
    <t>1.71% T.A.</t>
  </si>
  <si>
    <t>BBVA Valores Colombia S.A., Corredores Asociados S.A., Correval S.A.,Casa de Bolsa S.A.</t>
  </si>
  <si>
    <t xml:space="preserve">Ustariz &amp; Abogados </t>
  </si>
  <si>
    <t>BBVA Valores S.A.,Citivalores S.A.</t>
  </si>
  <si>
    <t xml:space="preserve">EMISIÓN Y COLOCACIÓN DE TÍTULOS DE CONTENIDO CREDITICIO EMITIDOS POR EL FIDEICOMISO TITULARIZACIÓN FINDETER </t>
  </si>
  <si>
    <t>€ 1</t>
  </si>
  <si>
    <t>Carvajal Empaques S.A.</t>
  </si>
  <si>
    <t>BBVA Valores S.A., Citivalores S.A., Bolsa y Renta S.A., Correval S.A., Interbolsa S.A., Alianza Valores S.A., Asesores en Valores S.A., Casa de Bolsa S.A., Davivalores S.A., Serfinco S.A.</t>
  </si>
  <si>
    <t>Gómez- Pinzón Zuleta, Posse Herrera &amp; Ruiz S.A.</t>
  </si>
  <si>
    <t>Brigard &amp; Urrutia Abogados</t>
  </si>
  <si>
    <t>Prieto &amp; Carrizosa S.A.</t>
  </si>
  <si>
    <t>09/11/2012 al 23/11/2012</t>
  </si>
  <si>
    <t>Baker &amp; Mckenzie</t>
  </si>
  <si>
    <t xml:space="preserve">Bonos obligatoriamente convertibles en acciones </t>
  </si>
  <si>
    <t>SERIE A SUBSERIE A3 - 3 AÑOS TASA FIJA E.A.</t>
  </si>
  <si>
    <t>7.00% E.A.</t>
  </si>
  <si>
    <t>EMISIÓN DE BONOS OBLIGATORIAMENTE CONVERTIBLES EN ACCIONES CON DIVIDENDO PREFERENCIAL Y SIN DERECHO A VOTO DE GRUP ARGOS S.A.</t>
  </si>
  <si>
    <t>Banca de Inversión Bancolombia S.A., Valores Bancolombia S.A.,Bolsa y Renta S.A.,Corredores Asociados S.A., Correval S.A.,Serfinco S.A.</t>
  </si>
  <si>
    <t>0.68430000000000002</t>
  </si>
  <si>
    <t>0.95989999999999998</t>
  </si>
  <si>
    <t>0.43852000000000002</t>
  </si>
  <si>
    <t>0.75029999999999997</t>
  </si>
  <si>
    <t>0.93620000000000003</t>
  </si>
  <si>
    <t>Bancolombia S.A.*</t>
  </si>
  <si>
    <t>Cemex Latam Holdings S.A.**</t>
  </si>
  <si>
    <t>Gases de Occidente S.A. E.S.P.</t>
  </si>
  <si>
    <t>SERIE A SUBSERIE A10 - 10 AÑOS MARGEN SOBRE IPC E.A.</t>
  </si>
  <si>
    <t>3.75% E.A.</t>
  </si>
  <si>
    <t>EMISIÓN DE BONOS ORDINARIOS HASTA POR $200.000 MILLONES DE PESOS M.L</t>
  </si>
  <si>
    <t xml:space="preserve"> </t>
  </si>
  <si>
    <t>SERIE A SUBSERIE A20 - 20 AÑOS MARGEN SOBRE IPC E.A.</t>
  </si>
  <si>
    <t>4.13% E.A.</t>
  </si>
  <si>
    <t>Emgesa S.A. E.S.P</t>
  </si>
  <si>
    <t>SERIE B SUBSERIE B10 - 10 AÑOS SPREAD SOBRE IPC E.A.</t>
  </si>
  <si>
    <t>SERIE B -SUBSERIE B15 - 15 AÑOS SPREAD SOBRE IPC E.A.</t>
  </si>
  <si>
    <t>3.52% E.A.</t>
  </si>
  <si>
    <t>3.64% E.A.</t>
  </si>
  <si>
    <t>Corredores Asociados S.A., Correval S.A.,Serfinco S.A.,BBVA Valores S.A.</t>
  </si>
  <si>
    <t>CUARTO TRAMO DEL PROGRAMA DE EMISIÓN Y COLOCACIÓN DE BONOS ORDINARIOS</t>
  </si>
  <si>
    <t>Constructora Conconcreto S.A.</t>
  </si>
  <si>
    <t>$ 888,95
(30/09/2012)</t>
  </si>
  <si>
    <t xml:space="preserve">Valores Bancolombia S.A., Bolsa y Renta S.A., Serfinco S.A., Corredores Asociados S.A., Celfin S.A, Correval S.A. </t>
  </si>
  <si>
    <r>
      <rPr>
        <sz val="11"/>
        <rFont val="Verdana"/>
        <family val="2"/>
      </rPr>
      <t>**En total, incluyendo oferta pública a inversionistas en Colombia y, una colocación privada paralela dirigida a inversionistas elegibles fuera de Colombia, se colocaron 170.388.000 acciones. Fuente: Información relevante publicada por el emisor el 6 de noviembre de 2012.</t>
    </r>
    <r>
      <rPr>
        <sz val="11"/>
        <color theme="1"/>
        <rFont val="Verdana"/>
        <family val="2"/>
      </rPr>
      <t xml:space="preserve">
</t>
    </r>
    <r>
      <rPr>
        <sz val="11"/>
        <color theme="0" tint="-0.499984740745262"/>
        <rFont val="Verdana"/>
        <family val="2"/>
      </rPr>
      <t>**In total, including the public offering addressed to investors in Colombia and a parallel private placement for eligible investors outside Colombia, the issuer placed 170,388,000 shares. Source: Relevant information published by the issuer on November 6, 2012.</t>
    </r>
  </si>
  <si>
    <r>
      <rPr>
        <sz val="11"/>
        <rFont val="Verdana"/>
        <family val="2"/>
      </rPr>
      <t>*En total el emisor colocó 63.999.997 acciones preferenciales, por las cuales recibió aproximadamente COP $1.679.782 millones. El proceso de emisión estuvo conformado por una primera vuelta dirigida a accionistas en ejercicio de su derecho de preferencia en Colombia, y en una segunda instancia que consistió en oferta exclusiva en el exterior, bajo la forma de Certificados de Depósito Americanos (ADSs). Fuente: Información relevante publicada por el emisor el 6 de febrero de 2012</t>
    </r>
    <r>
      <rPr>
        <sz val="11"/>
        <color theme="1"/>
        <rFont val="Verdana"/>
        <family val="2"/>
      </rPr>
      <t xml:space="preserve">
</t>
    </r>
    <r>
      <rPr>
        <sz val="11"/>
        <color theme="0" tint="-0.499984740745262"/>
        <rFont val="Verdana"/>
        <family val="2"/>
      </rPr>
      <t>*The issuer placed a total of 63,999,997 preferred shares, for which it received approximately COP $1,679,782 million. The public offering consisted of a first round addressed to existing shareholders on a priority basis in Colombia, and subsequently offered exclusively outside of Colombia in the form of American Depositary Shares (“ADSs”). Source: Relevant information published by the issuer on February 6, 2012</t>
    </r>
  </si>
  <si>
    <t>$ 103</t>
  </si>
  <si>
    <t>Exponencial Banca de Inversión, Banca de Inversión Bancolombia S.A., Bolsa y Renta S.A.</t>
  </si>
  <si>
    <t xml:space="preserve">Banca de Inversión Bancolombia S.A.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</si>
</sst>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_-* #,##0.00\ &quot;€&quot;_-;\-* #,##0.00\ &quot;€&quot;_-;_-* &quot;-&quot;??\ &quot;€&quot;_-;_-@_-"/>
    <numFmt numFmtId="165" formatCode="_-* #,##0.00\ _€_-;\-* #,##0.00\ _€_-;_-* &quot;-&quot;??\ _€_-;_-@_-"/>
    <numFmt numFmtId="166" formatCode="&quot;$&quot;\ #,##0_);[Red]\(&quot;$&quot;\ #,##0\)"/>
    <numFmt numFmtId="167" formatCode="&quot;$&quot;\ #,##0.00_);[Red]\(&quot;$&quot;\ #,##0.00\)"/>
    <numFmt numFmtId="168" formatCode="_(* #,##0.00_);_(* \(#,##0.00\);_(* &quot;-&quot;??_);_(@_)"/>
    <numFmt numFmtId="169" formatCode="_ &quot;$&quot;\ * #,##0.00_ ;_ &quot;$&quot;\ * \-#,##0.00_ ;_ &quot;$&quot;\ * &quot;-&quot;??_ ;_ @_ "/>
    <numFmt numFmtId="170" formatCode="_ * #,##0.00_ ;_ * \-#,##0.00_ ;_ * &quot;-&quot;??_ ;_ @_ "/>
    <numFmt numFmtId="171" formatCode="_ &quot;$&quot;\ * #,##0_ ;_ &quot;$&quot;\ * \-#,##0_ ;_ &quot;$&quot;\ * &quot;-&quot;??_ ;_ @_ "/>
    <numFmt numFmtId="172" formatCode="_ * #,##0_ ;_ * \-#,##0_ ;_ * &quot;-&quot;??_ ;_ @_ "/>
    <numFmt numFmtId="173" formatCode="_ [$€-2]\ * #,##0.00_ ;_ [$€-2]\ * \-#,##0.00_ ;_ [$€-2]\ * &quot;-&quot;??_ "/>
    <numFmt numFmtId="174" formatCode="&quot;$&quot;\ #,##0"/>
    <numFmt numFmtId="175" formatCode="0.0%"/>
    <numFmt numFmtId="176" formatCode="_(* #,##0_);_(* \(#,##0\);_(* &quot;-&quot;??_);_(@_)"/>
    <numFmt numFmtId="177" formatCode="[$$-240A]\ #,##0_ ;\-[$$-240A]\ #,##0\ "/>
    <numFmt numFmtId="178" formatCode="_-[$$-240A]\ * #,##0.00_ ;_-[$$-240A]\ * \-#,##0.00\ ;_-[$$-240A]\ * &quot;-&quot;??_ ;_-@_ "/>
    <numFmt numFmtId="179" formatCode="_-* #,##0\ _€_-;\-* #,##0\ _€_-;_-* &quot;-&quot;??\ _€_-;_-@_-"/>
  </numFmts>
  <fonts count="37" x14ac:knownFonts="1">
    <font>
      <sz val="10"/>
      <name val="Arial"/>
    </font>
    <font>
      <sz val="11"/>
      <color theme="1"/>
      <name val="Calibri"/>
      <family val="2"/>
      <scheme val="minor"/>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indexed="24"/>
      <name val="Arial"/>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8"/>
      <name val="Arial"/>
      <family val="2"/>
    </font>
    <font>
      <sz val="10"/>
      <name val="Arial"/>
      <family val="2"/>
    </font>
    <font>
      <sz val="10"/>
      <name val="Verdana"/>
      <family val="2"/>
    </font>
    <font>
      <b/>
      <sz val="11"/>
      <name val="Verdana"/>
      <family val="2"/>
    </font>
    <font>
      <sz val="11"/>
      <name val="Verdana"/>
      <family val="2"/>
    </font>
    <font>
      <b/>
      <sz val="10"/>
      <name val="Verdana"/>
      <family val="2"/>
    </font>
    <font>
      <sz val="8"/>
      <name val="Verdana"/>
      <family val="2"/>
    </font>
    <font>
      <b/>
      <sz val="11"/>
      <color indexed="23"/>
      <name val="Verdana"/>
      <family val="2"/>
    </font>
    <font>
      <sz val="11"/>
      <color theme="1"/>
      <name val="Verdana"/>
      <family val="2"/>
    </font>
    <font>
      <b/>
      <sz val="11"/>
      <color theme="1"/>
      <name val="Verdana"/>
      <family val="2"/>
    </font>
    <font>
      <sz val="10"/>
      <name val="Arial"/>
      <family val="2"/>
    </font>
    <font>
      <sz val="11"/>
      <color rgb="FF000000"/>
      <name val="Verdana"/>
      <family val="2"/>
    </font>
    <font>
      <b/>
      <sz val="11"/>
      <color theme="0"/>
      <name val="Verdana"/>
      <family val="2"/>
    </font>
    <font>
      <b/>
      <sz val="11"/>
      <color indexed="8"/>
      <name val="Times New Roman"/>
      <family val="1"/>
    </font>
    <font>
      <b/>
      <sz val="11"/>
      <color indexed="8"/>
      <name val="Verdana"/>
      <family val="2"/>
    </font>
    <font>
      <sz val="11"/>
      <color theme="0" tint="-0.499984740745262"/>
      <name val="Verdana"/>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0" tint="1"/>
        <bgColor indexed="64"/>
      </patternFill>
    </fill>
    <fill>
      <patternFill patternType="solid">
        <fgColor theme="0" tint="1"/>
        <bgColor indexed="64"/>
      </patternFill>
    </fill>
    <fill>
      <patternFill patternType="solid">
        <fgColor theme="0"/>
        <bgColor indexed="64"/>
      </patternFill>
    </fill>
    <fill>
      <patternFill patternType="solid">
        <fgColor theme="0" tint="1.2207403790398877E-4"/>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s>
  <cellStyleXfs count="55">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4" borderId="0" applyNumberFormat="0" applyBorder="0" applyAlignment="0" applyProtection="0"/>
    <xf numFmtId="0" fontId="6" fillId="16" borderId="1" applyNumberFormat="0" applyAlignment="0" applyProtection="0"/>
    <xf numFmtId="0" fontId="7" fillId="17" borderId="2" applyNumberFormat="0" applyAlignment="0" applyProtection="0"/>
    <xf numFmtId="0" fontId="8" fillId="0" borderId="3" applyNumberFormat="0" applyFill="0" applyAlignment="0" applyProtection="0"/>
    <xf numFmtId="3" fontId="9" fillId="0" borderId="0" applyFont="0" applyFill="0" applyBorder="0" applyAlignment="0" applyProtection="0"/>
    <xf numFmtId="0" fontId="9" fillId="0" borderId="0" applyFont="0" applyFill="0" applyBorder="0" applyAlignment="0" applyProtection="0"/>
    <xf numFmtId="0" fontId="10" fillId="0" borderId="0" applyNumberFormat="0" applyFill="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1" borderId="0" applyNumberFormat="0" applyBorder="0" applyAlignment="0" applyProtection="0"/>
    <xf numFmtId="0" fontId="11" fillId="7" borderId="1" applyNumberFormat="0" applyAlignment="0" applyProtection="0"/>
    <xf numFmtId="173" fontId="2" fillId="0" borderId="0" applyFont="0" applyFill="0" applyBorder="0" applyAlignment="0" applyProtection="0"/>
    <xf numFmtId="0" fontId="12" fillId="3" borderId="0" applyNumberFormat="0" applyBorder="0" applyAlignment="0" applyProtection="0"/>
    <xf numFmtId="168" fontId="22" fillId="0" borderId="0" applyFont="0" applyFill="0" applyBorder="0" applyAlignment="0" applyProtection="0"/>
    <xf numFmtId="168"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13" fillId="22" borderId="0" applyNumberFormat="0" applyBorder="0" applyAlignment="0" applyProtection="0"/>
    <xf numFmtId="0" fontId="2" fillId="0" borderId="0"/>
    <xf numFmtId="0" fontId="2" fillId="23" borderId="4" applyNumberFormat="0" applyFont="0" applyAlignment="0" applyProtection="0"/>
    <xf numFmtId="9" fontId="2" fillId="0" borderId="0" applyFont="0" applyFill="0" applyBorder="0" applyAlignment="0" applyProtection="0"/>
    <xf numFmtId="0" fontId="14" fillId="16" borderId="5"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6" applyNumberFormat="0" applyFill="0" applyAlignment="0" applyProtection="0"/>
    <xf numFmtId="0" fontId="19" fillId="0" borderId="7" applyNumberFormat="0" applyFill="0" applyAlignment="0" applyProtection="0"/>
    <xf numFmtId="0" fontId="10" fillId="0" borderId="8" applyNumberFormat="0" applyFill="0" applyAlignment="0" applyProtection="0"/>
    <xf numFmtId="0" fontId="20" fillId="0" borderId="9" applyNumberFormat="0" applyFill="0" applyAlignment="0" applyProtection="0"/>
    <xf numFmtId="164" fontId="3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cellStyleXfs>
  <cellXfs count="204">
    <xf numFmtId="0" fontId="0" fillId="0" borderId="0" xfId="0"/>
    <xf numFmtId="0" fontId="25" fillId="25" borderId="10" xfId="0" applyFont="1" applyFill="1" applyBorder="1" applyAlignment="1">
      <alignment horizontal="center" vertical="center" wrapText="1"/>
    </xf>
    <xf numFmtId="0" fontId="25" fillId="24" borderId="11" xfId="0" applyFont="1" applyFill="1" applyBorder="1" applyAlignment="1">
      <alignment horizontal="center" vertical="center" wrapText="1"/>
    </xf>
    <xf numFmtId="174" fontId="25" fillId="24" borderId="11" xfId="0" applyNumberFormat="1" applyFont="1" applyFill="1" applyBorder="1" applyAlignment="1">
      <alignment horizontal="right" vertical="center" wrapText="1"/>
    </xf>
    <xf numFmtId="0" fontId="24" fillId="24" borderId="11" xfId="0" applyFont="1" applyFill="1" applyBorder="1" applyAlignment="1">
      <alignment vertical="center" wrapText="1"/>
    </xf>
    <xf numFmtId="14" fontId="25" fillId="25" borderId="11" xfId="0" applyNumberFormat="1" applyFont="1" applyFill="1" applyBorder="1" applyAlignment="1">
      <alignment horizontal="center" vertical="center" wrapText="1"/>
    </xf>
    <xf numFmtId="0" fontId="25" fillId="25" borderId="11" xfId="0" applyFont="1" applyFill="1" applyBorder="1" applyAlignment="1">
      <alignment horizontal="center" vertical="center" wrapText="1"/>
    </xf>
    <xf numFmtId="174" fontId="25" fillId="24" borderId="12" xfId="0" applyNumberFormat="1" applyFont="1" applyFill="1" applyBorder="1" applyAlignment="1">
      <alignment horizontal="right" vertical="center" wrapText="1"/>
    </xf>
    <xf numFmtId="174" fontId="25" fillId="25" borderId="14" xfId="0" applyNumberFormat="1" applyFont="1" applyFill="1" applyBorder="1" applyAlignment="1">
      <alignment horizontal="right" vertical="center" wrapText="1"/>
    </xf>
    <xf numFmtId="174" fontId="25" fillId="25" borderId="15" xfId="0" applyNumberFormat="1" applyFont="1" applyFill="1" applyBorder="1" applyAlignment="1">
      <alignment horizontal="right" vertical="center" wrapText="1"/>
    </xf>
    <xf numFmtId="174" fontId="25" fillId="24" borderId="16" xfId="0" applyNumberFormat="1" applyFont="1" applyFill="1" applyBorder="1" applyAlignment="1">
      <alignment horizontal="right" vertical="center" wrapText="1"/>
    </xf>
    <xf numFmtId="174" fontId="25" fillId="25" borderId="18" xfId="0" applyNumberFormat="1" applyFont="1" applyFill="1" applyBorder="1" applyAlignment="1">
      <alignment horizontal="right" vertical="center" wrapText="1"/>
    </xf>
    <xf numFmtId="174" fontId="25" fillId="25" borderId="19" xfId="0" applyNumberFormat="1" applyFont="1" applyFill="1" applyBorder="1" applyAlignment="1">
      <alignment horizontal="right" vertical="center" wrapText="1"/>
    </xf>
    <xf numFmtId="0" fontId="25" fillId="25" borderId="15" xfId="0" applyFont="1" applyFill="1" applyBorder="1" applyAlignment="1">
      <alignment horizontal="center" vertical="center" wrapText="1"/>
    </xf>
    <xf numFmtId="0" fontId="25" fillId="25" borderId="14" xfId="0" applyFont="1" applyFill="1" applyBorder="1" applyAlignment="1">
      <alignment horizontal="center" vertical="center" wrapText="1"/>
    </xf>
    <xf numFmtId="0" fontId="25" fillId="25" borderId="18" xfId="0" applyFont="1" applyFill="1" applyBorder="1" applyAlignment="1">
      <alignment horizontal="center" vertical="center" wrapText="1"/>
    </xf>
    <xf numFmtId="172" fontId="25" fillId="0" borderId="0" xfId="37" applyNumberFormat="1" applyFont="1" applyFill="1" applyAlignment="1">
      <alignment horizontal="center" vertical="center" wrapText="1"/>
    </xf>
    <xf numFmtId="171" fontId="25" fillId="0" borderId="0" xfId="38" applyNumberFormat="1" applyFont="1" applyFill="1" applyAlignment="1">
      <alignment horizontal="center" vertical="center" wrapText="1"/>
    </xf>
    <xf numFmtId="171" fontId="23" fillId="0" borderId="0" xfId="38" applyNumberFormat="1" applyFont="1" applyFill="1" applyAlignment="1">
      <alignment horizontal="center" vertical="center" wrapText="1"/>
    </xf>
    <xf numFmtId="172" fontId="2" fillId="0" borderId="0" xfId="37" applyNumberFormat="1" applyFill="1" applyAlignment="1">
      <alignment horizontal="center" vertical="center" wrapText="1"/>
    </xf>
    <xf numFmtId="171" fontId="2" fillId="0" borderId="0" xfId="38" applyNumberFormat="1" applyFill="1" applyAlignment="1">
      <alignment horizontal="center" vertical="center" wrapText="1"/>
    </xf>
    <xf numFmtId="0" fontId="25" fillId="24" borderId="0" xfId="0" applyFont="1" applyFill="1" applyBorder="1" applyAlignment="1">
      <alignment vertical="center" wrapText="1"/>
    </xf>
    <xf numFmtId="0" fontId="24" fillId="24" borderId="0" xfId="0" applyFont="1" applyFill="1" applyAlignment="1">
      <alignment vertical="center" wrapText="1"/>
    </xf>
    <xf numFmtId="0" fontId="25" fillId="24" borderId="0" xfId="0" applyFont="1" applyFill="1" applyAlignment="1">
      <alignment horizontal="center" vertical="center" wrapText="1"/>
    </xf>
    <xf numFmtId="0" fontId="25" fillId="24" borderId="0" xfId="0" applyFont="1" applyFill="1" applyAlignment="1">
      <alignment vertical="center" wrapText="1"/>
    </xf>
    <xf numFmtId="0" fontId="25" fillId="25" borderId="19" xfId="0" applyFont="1" applyFill="1" applyBorder="1" applyAlignment="1">
      <alignment horizontal="center" vertical="center" wrapText="1"/>
    </xf>
    <xf numFmtId="0" fontId="23" fillId="0" borderId="0" xfId="40" applyFont="1" applyFill="1" applyAlignment="1">
      <alignment horizontal="center" vertical="center" wrapText="1"/>
    </xf>
    <xf numFmtId="0" fontId="23" fillId="0" borderId="0" xfId="40" applyFont="1" applyFill="1" applyAlignment="1">
      <alignment vertical="center" wrapText="1"/>
    </xf>
    <xf numFmtId="0" fontId="26" fillId="0" borderId="0" xfId="40" applyFont="1" applyFill="1" applyAlignment="1">
      <alignment horizontal="center" vertical="center" wrapText="1"/>
    </xf>
    <xf numFmtId="0" fontId="25" fillId="0" borderId="11" xfId="40" applyFont="1" applyFill="1" applyBorder="1" applyAlignment="1">
      <alignment horizontal="center" vertical="center" wrapText="1"/>
    </xf>
    <xf numFmtId="166" fontId="25" fillId="0" borderId="11" xfId="40" applyNumberFormat="1" applyFont="1" applyFill="1" applyBorder="1" applyAlignment="1">
      <alignment horizontal="center" vertical="center" wrapText="1"/>
    </xf>
    <xf numFmtId="3" fontId="29" fillId="0" borderId="11" xfId="40" applyNumberFormat="1" applyFont="1" applyFill="1" applyBorder="1" applyAlignment="1">
      <alignment horizontal="center" vertical="center" wrapText="1"/>
    </xf>
    <xf numFmtId="0" fontId="25" fillId="0" borderId="0" xfId="40" applyFont="1" applyFill="1" applyAlignment="1">
      <alignment horizontal="center" vertical="center" wrapText="1"/>
    </xf>
    <xf numFmtId="0" fontId="2" fillId="0" borderId="0" xfId="40" applyFill="1" applyAlignment="1">
      <alignment horizontal="center" vertical="center" wrapText="1"/>
    </xf>
    <xf numFmtId="0" fontId="2" fillId="0" borderId="0" xfId="40" applyFill="1"/>
    <xf numFmtId="172" fontId="2" fillId="0" borderId="0" xfId="40" applyNumberFormat="1" applyFill="1" applyAlignment="1">
      <alignment horizontal="center" vertical="center" wrapText="1"/>
    </xf>
    <xf numFmtId="168" fontId="0" fillId="0" borderId="0" xfId="36" applyFont="1" applyFill="1" applyAlignment="1">
      <alignment horizontal="center" vertical="center" wrapText="1"/>
    </xf>
    <xf numFmtId="165" fontId="2" fillId="0" borderId="0" xfId="40" applyNumberFormat="1" applyFill="1" applyAlignment="1">
      <alignment horizontal="center" vertical="center" wrapText="1"/>
    </xf>
    <xf numFmtId="169" fontId="2" fillId="0" borderId="0" xfId="38" applyNumberFormat="1" applyFill="1" applyAlignment="1">
      <alignment horizontal="center" vertical="center" wrapText="1"/>
    </xf>
    <xf numFmtId="175" fontId="2" fillId="0" borderId="0" xfId="42" applyNumberFormat="1" applyFont="1" applyFill="1" applyAlignment="1">
      <alignment horizontal="center" vertical="center" wrapText="1"/>
    </xf>
    <xf numFmtId="167" fontId="25" fillId="0" borderId="11" xfId="40" applyNumberFormat="1" applyFont="1" applyFill="1" applyBorder="1" applyAlignment="1">
      <alignment horizontal="center" vertical="center" wrapText="1"/>
    </xf>
    <xf numFmtId="168" fontId="2" fillId="0" borderId="0" xfId="35" applyFont="1" applyFill="1" applyAlignment="1">
      <alignment horizontal="center" vertical="center" wrapText="1"/>
    </xf>
    <xf numFmtId="0" fontId="27" fillId="0" borderId="0" xfId="40" applyFont="1" applyAlignment="1">
      <alignment horizontal="center"/>
    </xf>
    <xf numFmtId="0" fontId="24" fillId="0" borderId="11" xfId="40" applyFont="1" applyFill="1" applyBorder="1" applyAlignment="1">
      <alignment horizontal="left" vertical="center" wrapText="1"/>
    </xf>
    <xf numFmtId="0" fontId="25" fillId="0" borderId="0" xfId="40" applyFont="1" applyFill="1" applyBorder="1" applyAlignment="1">
      <alignment horizontal="left" vertical="center" wrapText="1"/>
    </xf>
    <xf numFmtId="0" fontId="2" fillId="0" borderId="0" xfId="40" applyFill="1" applyBorder="1" applyAlignment="1">
      <alignment horizontal="left" vertical="center" wrapText="1"/>
    </xf>
    <xf numFmtId="0" fontId="25" fillId="25" borderId="14" xfId="0" applyFont="1" applyFill="1" applyBorder="1" applyAlignment="1">
      <alignment vertical="center" wrapText="1"/>
    </xf>
    <xf numFmtId="14" fontId="25" fillId="24" borderId="15" xfId="0" applyNumberFormat="1" applyFont="1" applyFill="1" applyBorder="1" applyAlignment="1">
      <alignment horizontal="center" vertical="center" wrapText="1"/>
    </xf>
    <xf numFmtId="14" fontId="25" fillId="24" borderId="11" xfId="0" applyNumberFormat="1" applyFont="1" applyFill="1" applyBorder="1" applyAlignment="1">
      <alignment horizontal="center" vertical="center" wrapText="1"/>
    </xf>
    <xf numFmtId="0" fontId="25" fillId="24" borderId="10" xfId="0" applyFont="1" applyFill="1" applyBorder="1" applyAlignment="1">
      <alignment horizontal="center" vertical="center" wrapText="1"/>
    </xf>
    <xf numFmtId="0" fontId="25" fillId="24" borderId="15" xfId="0" applyFont="1" applyFill="1" applyBorder="1" applyAlignment="1">
      <alignment horizontal="center" vertical="center" wrapText="1"/>
    </xf>
    <xf numFmtId="177" fontId="25" fillId="24" borderId="11" xfId="51" applyNumberFormat="1" applyFont="1" applyFill="1" applyBorder="1" applyAlignment="1">
      <alignment horizontal="right" vertical="center" wrapText="1"/>
    </xf>
    <xf numFmtId="177" fontId="25" fillId="24" borderId="10" xfId="0" applyNumberFormat="1" applyFont="1" applyFill="1" applyBorder="1" applyAlignment="1">
      <alignment horizontal="right" vertical="center" wrapText="1"/>
    </xf>
    <xf numFmtId="0" fontId="25" fillId="24" borderId="21" xfId="0" applyFont="1" applyFill="1" applyBorder="1" applyAlignment="1">
      <alignment horizontal="center" vertical="center" wrapText="1"/>
    </xf>
    <xf numFmtId="0" fontId="25" fillId="24" borderId="19" xfId="0" applyFont="1" applyFill="1" applyBorder="1" applyAlignment="1">
      <alignment horizontal="center" vertical="center" wrapText="1"/>
    </xf>
    <xf numFmtId="0" fontId="25" fillId="24" borderId="22" xfId="0" applyFont="1" applyFill="1" applyBorder="1" applyAlignment="1">
      <alignment horizontal="center" vertical="center" wrapText="1"/>
    </xf>
    <xf numFmtId="0" fontId="25" fillId="24" borderId="14" xfId="0" applyFont="1" applyFill="1" applyBorder="1" applyAlignment="1">
      <alignment horizontal="center" vertical="center" wrapText="1"/>
    </xf>
    <xf numFmtId="0" fontId="25" fillId="24" borderId="23" xfId="0" applyFont="1" applyFill="1" applyBorder="1" applyAlignment="1">
      <alignment horizontal="center" vertical="center" wrapText="1"/>
    </xf>
    <xf numFmtId="0" fontId="25" fillId="24" borderId="10" xfId="0" applyFont="1" applyFill="1" applyBorder="1" applyAlignment="1">
      <alignment horizontal="left" vertical="center" wrapText="1"/>
    </xf>
    <xf numFmtId="0" fontId="25" fillId="24" borderId="17" xfId="0" applyFont="1" applyFill="1" applyBorder="1" applyAlignment="1">
      <alignment horizontal="left" vertical="center" wrapText="1"/>
    </xf>
    <xf numFmtId="177" fontId="25" fillId="24" borderId="11" xfId="0" applyNumberFormat="1" applyFont="1" applyFill="1" applyBorder="1" applyAlignment="1">
      <alignment horizontal="right" vertical="center" wrapText="1"/>
    </xf>
    <xf numFmtId="0" fontId="25" fillId="24" borderId="11" xfId="0" applyFont="1" applyFill="1" applyBorder="1" applyAlignment="1">
      <alignment horizontal="left" vertical="center" wrapText="1"/>
    </xf>
    <xf numFmtId="0" fontId="25" fillId="24" borderId="12" xfId="0" applyFont="1" applyFill="1" applyBorder="1" applyAlignment="1">
      <alignment horizontal="center" vertical="center" wrapText="1"/>
    </xf>
    <xf numFmtId="3" fontId="25" fillId="24" borderId="11" xfId="0" applyNumberFormat="1" applyFont="1" applyFill="1" applyBorder="1" applyAlignment="1">
      <alignment horizontal="center" vertical="center" wrapText="1"/>
    </xf>
    <xf numFmtId="0" fontId="25" fillId="24" borderId="17" xfId="0" applyFont="1" applyFill="1" applyBorder="1" applyAlignment="1">
      <alignment horizontal="center" vertical="center" wrapText="1"/>
    </xf>
    <xf numFmtId="0" fontId="25" fillId="24" borderId="18" xfId="0" applyFont="1" applyFill="1" applyBorder="1" applyAlignment="1">
      <alignment horizontal="center" vertical="center" wrapText="1"/>
    </xf>
    <xf numFmtId="0" fontId="25" fillId="24" borderId="14" xfId="0" applyFont="1" applyFill="1" applyBorder="1" applyAlignment="1">
      <alignment vertical="center" wrapText="1"/>
    </xf>
    <xf numFmtId="0" fontId="25" fillId="24" borderId="15" xfId="0" applyFont="1" applyFill="1" applyBorder="1" applyAlignment="1">
      <alignment vertical="center" wrapText="1"/>
    </xf>
    <xf numFmtId="14" fontId="25" fillId="0" borderId="11" xfId="40" applyNumberFormat="1" applyFont="1" applyFill="1" applyBorder="1" applyAlignment="1">
      <alignment horizontal="center" vertical="center" wrapText="1"/>
    </xf>
    <xf numFmtId="174" fontId="25" fillId="24" borderId="14" xfId="0" applyNumberFormat="1" applyFont="1" applyFill="1" applyBorder="1" applyAlignment="1">
      <alignment horizontal="center" vertical="center" wrapText="1"/>
    </xf>
    <xf numFmtId="174" fontId="25" fillId="24" borderId="15" xfId="0" applyNumberFormat="1" applyFont="1" applyFill="1" applyBorder="1" applyAlignment="1">
      <alignment horizontal="center" vertical="center" wrapText="1"/>
    </xf>
    <xf numFmtId="174" fontId="25" fillId="24" borderId="10" xfId="0" applyNumberFormat="1" applyFont="1" applyFill="1" applyBorder="1" applyAlignment="1">
      <alignment horizontal="center" vertical="center" wrapText="1"/>
    </xf>
    <xf numFmtId="174" fontId="25" fillId="24" borderId="10" xfId="0" applyNumberFormat="1" applyFont="1" applyFill="1" applyBorder="1" applyAlignment="1">
      <alignment horizontal="left" vertical="center" wrapText="1"/>
    </xf>
    <xf numFmtId="174" fontId="25" fillId="24" borderId="10" xfId="0" applyNumberFormat="1" applyFont="1" applyFill="1" applyBorder="1" applyAlignment="1">
      <alignment horizontal="right" vertical="center" wrapText="1"/>
    </xf>
    <xf numFmtId="174" fontId="25" fillId="24" borderId="14" xfId="0" applyNumberFormat="1" applyFont="1" applyFill="1" applyBorder="1" applyAlignment="1">
      <alignment horizontal="right" vertical="center" wrapText="1"/>
    </xf>
    <xf numFmtId="174" fontId="25" fillId="24" borderId="15" xfId="0" applyNumberFormat="1" applyFont="1" applyFill="1" applyBorder="1" applyAlignment="1">
      <alignment horizontal="right" vertical="center" wrapText="1"/>
    </xf>
    <xf numFmtId="177" fontId="25" fillId="24" borderId="12" xfId="51" applyNumberFormat="1" applyFont="1" applyFill="1" applyBorder="1" applyAlignment="1">
      <alignment horizontal="right" vertical="center" wrapText="1"/>
    </xf>
    <xf numFmtId="177" fontId="25" fillId="24" borderId="13" xfId="51" applyNumberFormat="1" applyFont="1" applyFill="1" applyBorder="1" applyAlignment="1">
      <alignment horizontal="right" vertical="center" wrapText="1"/>
    </xf>
    <xf numFmtId="177" fontId="25" fillId="24" borderId="15" xfId="0" applyNumberFormat="1" applyFont="1" applyFill="1" applyBorder="1" applyAlignment="1">
      <alignment horizontal="right" vertical="center" wrapText="1"/>
    </xf>
    <xf numFmtId="0" fontId="25" fillId="24" borderId="14" xfId="0" applyFont="1" applyFill="1" applyBorder="1" applyAlignment="1">
      <alignment horizontal="right" vertical="center" wrapText="1"/>
    </xf>
    <xf numFmtId="0" fontId="25" fillId="24" borderId="15" xfId="0" applyFont="1" applyFill="1" applyBorder="1" applyAlignment="1">
      <alignment horizontal="right" vertical="center" wrapText="1"/>
    </xf>
    <xf numFmtId="174" fontId="25" fillId="24" borderId="15" xfId="0" applyNumberFormat="1" applyFont="1" applyFill="1" applyBorder="1" applyAlignment="1">
      <alignment horizontal="left" vertical="center" wrapText="1"/>
    </xf>
    <xf numFmtId="174" fontId="25" fillId="24" borderId="14" xfId="0" applyNumberFormat="1" applyFont="1" applyFill="1" applyBorder="1" applyAlignment="1">
      <alignment horizontal="left" vertical="center" wrapText="1"/>
    </xf>
    <xf numFmtId="0" fontId="25" fillId="24" borderId="10" xfId="0" applyFont="1" applyFill="1" applyBorder="1" applyAlignment="1">
      <alignment vertical="center" wrapText="1"/>
    </xf>
    <xf numFmtId="0" fontId="32" fillId="0" borderId="14" xfId="0" applyFont="1" applyBorder="1" applyAlignment="1">
      <alignment vertical="center" wrapText="1"/>
    </xf>
    <xf numFmtId="0" fontId="32" fillId="0" borderId="15" xfId="0" applyFont="1" applyBorder="1" applyAlignment="1">
      <alignment vertical="center" wrapText="1"/>
    </xf>
    <xf numFmtId="177" fontId="25" fillId="24" borderId="17" xfId="0" applyNumberFormat="1" applyFont="1" applyFill="1" applyBorder="1" applyAlignment="1">
      <alignment horizontal="right" vertical="center" wrapText="1"/>
    </xf>
    <xf numFmtId="0" fontId="25" fillId="24" borderId="19" xfId="0" applyFont="1" applyFill="1" applyBorder="1" applyAlignment="1">
      <alignment horizontal="right" vertical="center" wrapText="1"/>
    </xf>
    <xf numFmtId="0" fontId="25" fillId="24" borderId="18" xfId="0" applyFont="1" applyFill="1" applyBorder="1" applyAlignment="1">
      <alignment horizontal="right" vertical="center" wrapText="1"/>
    </xf>
    <xf numFmtId="0" fontId="25" fillId="24" borderId="21" xfId="0" applyFont="1" applyFill="1" applyBorder="1" applyAlignment="1">
      <alignment horizontal="left" vertical="center" wrapText="1"/>
    </xf>
    <xf numFmtId="0" fontId="25" fillId="25" borderId="10" xfId="0" applyFont="1" applyFill="1" applyBorder="1" applyAlignment="1">
      <alignment vertical="center" wrapText="1"/>
    </xf>
    <xf numFmtId="0" fontId="25" fillId="25" borderId="15" xfId="0" applyFont="1" applyFill="1" applyBorder="1" applyAlignment="1">
      <alignment vertical="center" wrapText="1"/>
    </xf>
    <xf numFmtId="0" fontId="25" fillId="24" borderId="15" xfId="0" applyFont="1" applyFill="1" applyBorder="1" applyAlignment="1">
      <alignment horizontal="left" vertical="center" wrapText="1"/>
    </xf>
    <xf numFmtId="14" fontId="32" fillId="0" borderId="11" xfId="0" applyNumberFormat="1" applyFont="1" applyBorder="1" applyAlignment="1">
      <alignment horizontal="center" vertical="center" wrapText="1"/>
    </xf>
    <xf numFmtId="172" fontId="25" fillId="0" borderId="11" xfId="37" applyNumberFormat="1" applyFont="1" applyFill="1" applyBorder="1" applyAlignment="1">
      <alignment horizontal="center" vertical="center" wrapText="1"/>
    </xf>
    <xf numFmtId="177" fontId="25" fillId="24" borderId="14" xfId="0" applyNumberFormat="1" applyFont="1" applyFill="1" applyBorder="1" applyAlignment="1">
      <alignment horizontal="right" vertical="center" wrapText="1"/>
    </xf>
    <xf numFmtId="177" fontId="25" fillId="24" borderId="17" xfId="51" applyNumberFormat="1" applyFont="1" applyFill="1" applyBorder="1" applyAlignment="1">
      <alignment horizontal="right" vertical="center" wrapText="1"/>
    </xf>
    <xf numFmtId="177" fontId="25" fillId="24" borderId="21" xfId="51" applyNumberFormat="1" applyFont="1" applyFill="1" applyBorder="1" applyAlignment="1">
      <alignment horizontal="right" vertical="center" wrapText="1"/>
    </xf>
    <xf numFmtId="177" fontId="25" fillId="24" borderId="18" xfId="0" applyNumberFormat="1" applyFont="1" applyFill="1" applyBorder="1" applyAlignment="1">
      <alignment horizontal="right" vertical="center" wrapText="1"/>
    </xf>
    <xf numFmtId="174" fontId="25" fillId="24" borderId="19" xfId="0" applyNumberFormat="1" applyFont="1" applyFill="1" applyBorder="1" applyAlignment="1">
      <alignment horizontal="center" vertical="center" wrapText="1"/>
    </xf>
    <xf numFmtId="0" fontId="25" fillId="25" borderId="18" xfId="0" applyFont="1" applyFill="1" applyBorder="1" applyAlignment="1">
      <alignment vertical="center" wrapText="1"/>
    </xf>
    <xf numFmtId="0" fontId="25" fillId="24" borderId="18" xfId="0" applyFont="1" applyFill="1" applyBorder="1" applyAlignment="1">
      <alignment horizontal="left" vertical="center" wrapText="1"/>
    </xf>
    <xf numFmtId="0" fontId="25" fillId="25" borderId="11" xfId="0" applyFont="1" applyFill="1" applyBorder="1" applyAlignment="1">
      <alignment vertical="center" wrapText="1"/>
    </xf>
    <xf numFmtId="177" fontId="25" fillId="24" borderId="19" xfId="51" applyNumberFormat="1" applyFont="1" applyFill="1" applyBorder="1" applyAlignment="1">
      <alignment horizontal="right" vertical="center" wrapText="1"/>
    </xf>
    <xf numFmtId="177" fontId="25" fillId="24" borderId="22" xfId="51" applyNumberFormat="1" applyFont="1" applyFill="1" applyBorder="1" applyAlignment="1">
      <alignment horizontal="right" vertical="center" wrapText="1"/>
    </xf>
    <xf numFmtId="177" fontId="25" fillId="24" borderId="20" xfId="51" applyNumberFormat="1" applyFont="1" applyFill="1" applyBorder="1" applyAlignment="1">
      <alignment horizontal="right" vertical="center" wrapText="1"/>
    </xf>
    <xf numFmtId="0" fontId="25" fillId="24" borderId="14" xfId="0" applyFont="1" applyFill="1" applyBorder="1" applyAlignment="1">
      <alignment horizontal="left" vertical="center" wrapText="1"/>
    </xf>
    <xf numFmtId="0" fontId="25" fillId="24" borderId="11" xfId="0" applyFont="1" applyFill="1" applyBorder="1" applyAlignment="1">
      <alignment horizontal="right" vertical="center" wrapText="1"/>
    </xf>
    <xf numFmtId="174" fontId="25" fillId="24" borderId="11" xfId="0" applyNumberFormat="1" applyFont="1" applyFill="1" applyBorder="1" applyAlignment="1">
      <alignment horizontal="center" vertical="center" wrapText="1"/>
    </xf>
    <xf numFmtId="0" fontId="25" fillId="24" borderId="10" xfId="0" applyFont="1" applyFill="1" applyBorder="1" applyAlignment="1">
      <alignment horizontal="right" vertical="center" wrapText="1"/>
    </xf>
    <xf numFmtId="0" fontId="25" fillId="24" borderId="22" xfId="0" applyFont="1" applyFill="1" applyBorder="1" applyAlignment="1">
      <alignment horizontal="left" vertical="center" wrapText="1"/>
    </xf>
    <xf numFmtId="177" fontId="25" fillId="24" borderId="10" xfId="51" applyNumberFormat="1" applyFont="1" applyFill="1" applyBorder="1" applyAlignment="1">
      <alignment horizontal="right" vertical="center" wrapText="1"/>
    </xf>
    <xf numFmtId="174" fontId="25" fillId="24" borderId="10" xfId="0" quotePrefix="1" applyNumberFormat="1" applyFont="1" applyFill="1" applyBorder="1" applyAlignment="1">
      <alignment horizontal="center" vertical="center" wrapText="1"/>
    </xf>
    <xf numFmtId="0" fontId="24" fillId="24" borderId="15" xfId="0" applyFont="1" applyFill="1" applyBorder="1" applyAlignment="1">
      <alignment vertical="center" wrapText="1"/>
    </xf>
    <xf numFmtId="14" fontId="25" fillId="25" borderId="15" xfId="0" applyNumberFormat="1" applyFont="1" applyFill="1" applyBorder="1" applyAlignment="1">
      <alignment horizontal="center" vertical="center" wrapText="1"/>
    </xf>
    <xf numFmtId="14" fontId="32" fillId="0" borderId="15" xfId="0" applyNumberFormat="1" applyFont="1" applyBorder="1" applyAlignment="1">
      <alignment horizontal="center" vertical="center" wrapText="1"/>
    </xf>
    <xf numFmtId="176" fontId="25" fillId="24" borderId="15" xfId="35" applyNumberFormat="1" applyFont="1" applyFill="1" applyBorder="1" applyAlignment="1">
      <alignment horizontal="right" vertical="center" wrapText="1"/>
    </xf>
    <xf numFmtId="174" fontId="25" fillId="24" borderId="20" xfId="0" applyNumberFormat="1" applyFont="1" applyFill="1" applyBorder="1" applyAlignment="1">
      <alignment horizontal="right" vertical="center" wrapText="1"/>
    </xf>
    <xf numFmtId="0" fontId="25" fillId="25" borderId="14" xfId="0" applyFont="1" applyFill="1" applyBorder="1" applyAlignment="1">
      <alignment horizontal="left" vertical="center" wrapText="1"/>
    </xf>
    <xf numFmtId="0" fontId="25" fillId="25" borderId="14" xfId="0" quotePrefix="1" applyFont="1" applyFill="1" applyBorder="1" applyAlignment="1">
      <alignment horizontal="center" vertical="center" wrapText="1"/>
    </xf>
    <xf numFmtId="0" fontId="24" fillId="24" borderId="20" xfId="0" applyFont="1" applyFill="1" applyBorder="1" applyAlignment="1">
      <alignment vertical="center" wrapText="1"/>
    </xf>
    <xf numFmtId="0" fontId="30" fillId="27" borderId="11" xfId="40" applyFont="1" applyFill="1" applyBorder="1" applyAlignment="1">
      <alignment horizontal="left" vertical="center" wrapText="1"/>
    </xf>
    <xf numFmtId="0" fontId="25" fillId="24" borderId="0" xfId="52" applyFont="1" applyFill="1" applyAlignment="1">
      <alignment horizontal="center" vertical="center" wrapText="1"/>
    </xf>
    <xf numFmtId="0" fontId="25" fillId="24" borderId="0" xfId="52" applyFont="1" applyFill="1" applyAlignment="1">
      <alignment vertical="center" wrapText="1"/>
    </xf>
    <xf numFmtId="9" fontId="25" fillId="24" borderId="0" xfId="53" applyFont="1" applyFill="1" applyAlignment="1">
      <alignment vertical="center" wrapText="1"/>
    </xf>
    <xf numFmtId="10" fontId="25" fillId="24" borderId="0" xfId="52" applyNumberFormat="1" applyFont="1" applyFill="1" applyBorder="1" applyAlignment="1">
      <alignment vertical="center" wrapText="1"/>
    </xf>
    <xf numFmtId="0" fontId="25" fillId="24" borderId="0" xfId="52" applyFont="1" applyFill="1" applyBorder="1" applyAlignment="1">
      <alignment vertical="center" wrapText="1"/>
    </xf>
    <xf numFmtId="0" fontId="24" fillId="25" borderId="0" xfId="52" applyFont="1" applyFill="1" applyBorder="1" applyAlignment="1">
      <alignment horizontal="center" vertical="center" wrapText="1"/>
    </xf>
    <xf numFmtId="0" fontId="25" fillId="25" borderId="0" xfId="52" applyFont="1" applyFill="1" applyAlignment="1">
      <alignment horizontal="center" vertical="center" wrapText="1"/>
    </xf>
    <xf numFmtId="0" fontId="25" fillId="28" borderId="0" xfId="52" applyFont="1" applyFill="1" applyAlignment="1">
      <alignment horizontal="center" vertical="center" wrapText="1"/>
    </xf>
    <xf numFmtId="0" fontId="24" fillId="26" borderId="11" xfId="52" applyFont="1" applyFill="1" applyBorder="1" applyAlignment="1">
      <alignment horizontal="left" vertical="center" wrapText="1"/>
    </xf>
    <xf numFmtId="0" fontId="25" fillId="24" borderId="11" xfId="52" applyFont="1" applyFill="1" applyBorder="1" applyAlignment="1">
      <alignment vertical="center" wrapText="1"/>
    </xf>
    <xf numFmtId="0" fontId="25" fillId="25" borderId="11" xfId="52" applyFont="1" applyFill="1" applyBorder="1" applyAlignment="1">
      <alignment horizontal="center" vertical="center" wrapText="1"/>
    </xf>
    <xf numFmtId="14" fontId="25" fillId="24" borderId="11" xfId="52" applyNumberFormat="1" applyFont="1" applyFill="1" applyBorder="1" applyAlignment="1">
      <alignment vertical="center" wrapText="1"/>
    </xf>
    <xf numFmtId="3" fontId="25" fillId="24" borderId="11" xfId="52" applyNumberFormat="1" applyFont="1" applyFill="1" applyBorder="1" applyAlignment="1">
      <alignment horizontal="right" vertical="center" wrapText="1"/>
    </xf>
    <xf numFmtId="0" fontId="25" fillId="26" borderId="11" xfId="52" applyFont="1" applyFill="1" applyBorder="1" applyAlignment="1">
      <alignment horizontal="right" vertical="center" wrapText="1"/>
    </xf>
    <xf numFmtId="3" fontId="25" fillId="26" borderId="11" xfId="52" applyNumberFormat="1" applyFont="1" applyFill="1" applyBorder="1" applyAlignment="1">
      <alignment horizontal="right" vertical="center" wrapText="1"/>
    </xf>
    <xf numFmtId="3" fontId="25" fillId="25" borderId="11" xfId="52" applyNumberFormat="1" applyFont="1" applyFill="1" applyBorder="1" applyAlignment="1">
      <alignment horizontal="right" vertical="center" wrapText="1"/>
    </xf>
    <xf numFmtId="178" fontId="25" fillId="26" borderId="11" xfId="52" applyNumberFormat="1" applyFont="1" applyFill="1" applyBorder="1" applyAlignment="1">
      <alignment horizontal="right" vertical="center" wrapText="1"/>
    </xf>
    <xf numFmtId="10" fontId="25" fillId="26" borderId="11" xfId="53" applyNumberFormat="1" applyFont="1" applyFill="1" applyBorder="1" applyAlignment="1">
      <alignment horizontal="right" vertical="center" wrapText="1"/>
    </xf>
    <xf numFmtId="179" fontId="25" fillId="24" borderId="11" xfId="54" applyNumberFormat="1" applyFont="1" applyFill="1" applyBorder="1" applyAlignment="1">
      <alignment vertical="center" wrapText="1"/>
    </xf>
    <xf numFmtId="10" fontId="25" fillId="24" borderId="12" xfId="52" applyNumberFormat="1" applyFont="1" applyFill="1" applyBorder="1" applyAlignment="1">
      <alignment vertical="center" wrapText="1"/>
    </xf>
    <xf numFmtId="3" fontId="25" fillId="24" borderId="12" xfId="52" applyNumberFormat="1" applyFont="1" applyFill="1" applyBorder="1" applyAlignment="1">
      <alignment vertical="center" wrapText="1"/>
    </xf>
    <xf numFmtId="10" fontId="25" fillId="24" borderId="11" xfId="52" applyNumberFormat="1" applyFont="1" applyFill="1" applyBorder="1" applyAlignment="1">
      <alignment vertical="center" wrapText="1"/>
    </xf>
    <xf numFmtId="14" fontId="25" fillId="24" borderId="13" xfId="52" applyNumberFormat="1" applyFont="1" applyFill="1" applyBorder="1" applyAlignment="1">
      <alignment vertical="center" wrapText="1"/>
    </xf>
    <xf numFmtId="0" fontId="24" fillId="25" borderId="11" xfId="52" applyFont="1" applyFill="1" applyBorder="1" applyAlignment="1">
      <alignment horizontal="left" vertical="center" wrapText="1"/>
    </xf>
    <xf numFmtId="0" fontId="24" fillId="24" borderId="0" xfId="52" applyFont="1" applyFill="1" applyAlignment="1">
      <alignment vertical="center" wrapText="1"/>
    </xf>
    <xf numFmtId="0" fontId="25" fillId="0" borderId="0" xfId="52" applyFont="1" applyFill="1" applyAlignment="1">
      <alignment horizontal="center" vertical="center" wrapText="1"/>
    </xf>
    <xf numFmtId="0" fontId="25" fillId="25" borderId="11" xfId="52" applyFont="1" applyFill="1" applyBorder="1" applyAlignment="1">
      <alignment horizontal="left" vertical="center" wrapText="1"/>
    </xf>
    <xf numFmtId="0" fontId="25" fillId="26" borderId="11" xfId="52" applyFont="1" applyFill="1" applyBorder="1" applyAlignment="1">
      <alignment horizontal="left" vertical="center" wrapText="1"/>
    </xf>
    <xf numFmtId="177" fontId="25" fillId="24" borderId="10" xfId="51" applyNumberFormat="1" applyFont="1" applyFill="1" applyBorder="1" applyAlignment="1">
      <alignment vertical="center" wrapText="1"/>
    </xf>
    <xf numFmtId="177" fontId="25" fillId="24" borderId="15" xfId="51" applyNumberFormat="1" applyFont="1" applyFill="1" applyBorder="1" applyAlignment="1">
      <alignment vertical="center" wrapText="1"/>
    </xf>
    <xf numFmtId="0" fontId="25" fillId="24" borderId="10" xfId="0" applyFont="1" applyFill="1" applyBorder="1" applyAlignment="1">
      <alignment horizontal="left" vertical="center" wrapText="1"/>
    </xf>
    <xf numFmtId="0" fontId="25" fillId="24" borderId="11" xfId="0" applyFont="1" applyFill="1" applyBorder="1" applyAlignment="1">
      <alignment horizontal="center" vertical="center" wrapText="1"/>
    </xf>
    <xf numFmtId="0" fontId="25" fillId="24" borderId="10" xfId="0" applyFont="1" applyFill="1" applyBorder="1" applyAlignment="1">
      <alignment horizontal="center" vertical="center" wrapText="1"/>
    </xf>
    <xf numFmtId="0" fontId="25" fillId="24" borderId="15" xfId="0" applyFont="1" applyFill="1" applyBorder="1" applyAlignment="1">
      <alignment horizontal="center" vertical="center" wrapText="1"/>
    </xf>
    <xf numFmtId="3" fontId="25" fillId="24" borderId="11" xfId="52" applyNumberFormat="1" applyFont="1" applyFill="1" applyBorder="1" applyAlignment="1">
      <alignment vertical="center" wrapText="1"/>
    </xf>
    <xf numFmtId="166" fontId="25" fillId="0" borderId="15" xfId="40" applyNumberFormat="1" applyFont="1" applyFill="1" applyBorder="1" applyAlignment="1">
      <alignment horizontal="center" vertical="center" wrapText="1"/>
    </xf>
    <xf numFmtId="171" fontId="25" fillId="0" borderId="11" xfId="38" applyNumberFormat="1" applyFont="1" applyFill="1" applyBorder="1" applyAlignment="1">
      <alignment horizontal="center" vertical="center" wrapText="1"/>
    </xf>
    <xf numFmtId="0" fontId="25" fillId="24" borderId="0" xfId="0" applyFont="1" applyFill="1" applyBorder="1" applyAlignment="1">
      <alignment horizontal="center" vertical="center" wrapText="1"/>
    </xf>
    <xf numFmtId="177" fontId="25" fillId="24" borderId="17" xfId="51" applyNumberFormat="1" applyFont="1" applyFill="1" applyBorder="1" applyAlignment="1">
      <alignment vertical="center" wrapText="1"/>
    </xf>
    <xf numFmtId="0" fontId="25" fillId="24" borderId="10" xfId="0" applyFont="1" applyFill="1" applyBorder="1" applyAlignment="1">
      <alignment horizontal="left" vertical="center" wrapText="1"/>
    </xf>
    <xf numFmtId="49" fontId="25" fillId="0" borderId="11" xfId="38" applyNumberFormat="1" applyFont="1" applyFill="1" applyBorder="1" applyAlignment="1">
      <alignment horizontal="center" vertical="center" wrapText="1"/>
    </xf>
    <xf numFmtId="0" fontId="25" fillId="24" borderId="11" xfId="52" applyFont="1" applyFill="1" applyBorder="1" applyAlignment="1">
      <alignment horizontal="right" vertical="center" wrapText="1"/>
    </xf>
    <xf numFmtId="0" fontId="25" fillId="24" borderId="11" xfId="0" applyFont="1" applyFill="1" applyBorder="1" applyAlignment="1">
      <alignment horizontal="center" vertical="center" wrapText="1"/>
    </xf>
    <xf numFmtId="0" fontId="25" fillId="24" borderId="10" xfId="0" applyFont="1" applyFill="1" applyBorder="1" applyAlignment="1">
      <alignment horizontal="center" vertical="center" wrapText="1"/>
    </xf>
    <xf numFmtId="176" fontId="25" fillId="26" borderId="11" xfId="35" applyNumberFormat="1" applyFont="1" applyFill="1" applyBorder="1" applyAlignment="1">
      <alignment horizontal="right" vertical="center" wrapText="1"/>
    </xf>
    <xf numFmtId="177" fontId="25" fillId="24" borderId="11" xfId="51" applyNumberFormat="1" applyFont="1" applyFill="1" applyBorder="1" applyAlignment="1">
      <alignment vertical="center" wrapText="1"/>
    </xf>
    <xf numFmtId="0" fontId="25" fillId="24" borderId="11" xfId="0" applyFont="1" applyFill="1" applyBorder="1" applyAlignment="1">
      <alignment vertical="center" wrapText="1"/>
    </xf>
    <xf numFmtId="0" fontId="24" fillId="29" borderId="11" xfId="0" applyFont="1" applyFill="1" applyBorder="1" applyAlignment="1">
      <alignment vertical="center" wrapText="1"/>
    </xf>
    <xf numFmtId="0" fontId="24" fillId="29" borderId="11" xfId="0" applyFont="1" applyFill="1" applyBorder="1" applyAlignment="1">
      <alignment horizontal="center" vertical="center" wrapText="1"/>
    </xf>
    <xf numFmtId="0" fontId="24" fillId="29" borderId="11" xfId="40" applyFont="1" applyFill="1" applyBorder="1" applyAlignment="1">
      <alignment horizontal="left" vertical="center" wrapText="1"/>
    </xf>
    <xf numFmtId="0" fontId="24" fillId="29" borderId="11" xfId="40" applyFont="1" applyFill="1" applyBorder="1" applyAlignment="1">
      <alignment horizontal="center" vertical="center" wrapText="1"/>
    </xf>
    <xf numFmtId="0" fontId="24" fillId="29" borderId="10" xfId="0" applyFont="1" applyFill="1" applyBorder="1" applyAlignment="1">
      <alignment horizontal="center" vertical="center" wrapText="1"/>
    </xf>
    <xf numFmtId="0" fontId="30" fillId="29" borderId="11" xfId="52" applyFont="1" applyFill="1" applyBorder="1" applyAlignment="1">
      <alignment horizontal="left" vertical="center" wrapText="1"/>
    </xf>
    <xf numFmtId="0" fontId="30" fillId="29" borderId="11" xfId="52" applyFont="1" applyFill="1" applyBorder="1" applyAlignment="1">
      <alignment horizontal="center" vertical="center" wrapText="1"/>
    </xf>
    <xf numFmtId="0" fontId="24" fillId="29" borderId="11" xfId="52" applyFont="1" applyFill="1" applyBorder="1" applyAlignment="1">
      <alignment horizontal="center" vertical="center" wrapText="1"/>
    </xf>
    <xf numFmtId="0" fontId="30" fillId="29" borderId="13" xfId="52" applyFont="1" applyFill="1" applyBorder="1" applyAlignment="1">
      <alignment horizontal="center" vertical="center" wrapText="1"/>
    </xf>
    <xf numFmtId="0" fontId="24" fillId="29" borderId="15" xfId="0" applyFont="1" applyFill="1" applyBorder="1" applyAlignment="1">
      <alignment vertical="center" wrapText="1"/>
    </xf>
    <xf numFmtId="0" fontId="24" fillId="29" borderId="15" xfId="0" applyFont="1" applyFill="1" applyBorder="1" applyAlignment="1">
      <alignment horizontal="left" vertical="center" wrapText="1"/>
    </xf>
    <xf numFmtId="0" fontId="30" fillId="29" borderId="15" xfId="40" applyFont="1" applyFill="1" applyBorder="1" applyAlignment="1">
      <alignment horizontal="left" vertical="center" wrapText="1"/>
    </xf>
    <xf numFmtId="0" fontId="25" fillId="24" borderId="10" xfId="0" applyFont="1" applyFill="1" applyBorder="1" applyAlignment="1">
      <alignment horizontal="left" vertical="center" wrapText="1"/>
    </xf>
    <xf numFmtId="0" fontId="25" fillId="24" borderId="11" xfId="0" applyFont="1" applyFill="1" applyBorder="1" applyAlignment="1">
      <alignment horizontal="center" vertical="center" wrapText="1"/>
    </xf>
    <xf numFmtId="0" fontId="25" fillId="24" borderId="10" xfId="0" applyFont="1" applyFill="1" applyBorder="1" applyAlignment="1">
      <alignment horizontal="center" vertical="center" wrapText="1"/>
    </xf>
    <xf numFmtId="0" fontId="25" fillId="24" borderId="15" xfId="0" applyFont="1" applyFill="1" applyBorder="1" applyAlignment="1">
      <alignment horizontal="center" vertical="center" wrapText="1"/>
    </xf>
    <xf numFmtId="0" fontId="25" fillId="24" borderId="10" xfId="0" applyFont="1" applyFill="1" applyBorder="1" applyAlignment="1">
      <alignment horizontal="left" vertical="center" wrapText="1"/>
    </xf>
    <xf numFmtId="0" fontId="25" fillId="24" borderId="11" xfId="0" applyFont="1" applyFill="1" applyBorder="1" applyAlignment="1">
      <alignment horizontal="center" vertical="center" wrapText="1"/>
    </xf>
    <xf numFmtId="0" fontId="25" fillId="24" borderId="10" xfId="0" applyFont="1" applyFill="1" applyBorder="1" applyAlignment="1">
      <alignment horizontal="center" vertical="center" wrapText="1"/>
    </xf>
    <xf numFmtId="0" fontId="25" fillId="24" borderId="15" xfId="0" applyFont="1" applyFill="1" applyBorder="1" applyAlignment="1">
      <alignment horizontal="center" vertical="center" wrapText="1"/>
    </xf>
    <xf numFmtId="177" fontId="25" fillId="24" borderId="16" xfId="51" applyNumberFormat="1" applyFont="1" applyFill="1" applyBorder="1" applyAlignment="1">
      <alignment horizontal="right" vertical="center" wrapText="1"/>
    </xf>
    <xf numFmtId="0" fontId="25" fillId="24" borderId="11" xfId="0" applyFont="1" applyFill="1" applyBorder="1" applyAlignment="1">
      <alignment horizontal="center" vertical="center" wrapText="1"/>
    </xf>
    <xf numFmtId="177" fontId="25" fillId="24" borderId="0" xfId="0" applyNumberFormat="1" applyFont="1" applyFill="1" applyAlignment="1">
      <alignment horizontal="center" vertical="center" wrapText="1"/>
    </xf>
    <xf numFmtId="0" fontId="29" fillId="0" borderId="0" xfId="40" applyFont="1" applyFill="1" applyBorder="1" applyAlignment="1">
      <alignment vertical="center" wrapText="1"/>
    </xf>
    <xf numFmtId="0" fontId="25" fillId="24" borderId="23" xfId="0" applyFont="1" applyFill="1" applyBorder="1" applyAlignment="1">
      <alignment vertical="center" wrapText="1"/>
    </xf>
    <xf numFmtId="0" fontId="24" fillId="24" borderId="20" xfId="0" applyFont="1" applyFill="1" applyBorder="1" applyAlignment="1">
      <alignment horizontal="left" vertical="center" wrapText="1" indent="15"/>
    </xf>
    <xf numFmtId="0" fontId="25" fillId="24" borderId="10" xfId="0" applyFont="1" applyFill="1" applyBorder="1" applyAlignment="1">
      <alignment horizontal="left" vertical="center" wrapText="1"/>
    </xf>
    <xf numFmtId="0" fontId="25" fillId="24" borderId="15" xfId="0" applyFont="1" applyFill="1" applyBorder="1" applyAlignment="1">
      <alignment horizontal="left" vertical="center" wrapText="1"/>
    </xf>
    <xf numFmtId="0" fontId="25" fillId="24" borderId="11" xfId="0" applyFont="1" applyFill="1" applyBorder="1" applyAlignment="1">
      <alignment horizontal="center" vertical="center" wrapText="1"/>
    </xf>
    <xf numFmtId="0" fontId="25" fillId="24" borderId="10" xfId="0" applyFont="1" applyFill="1" applyBorder="1" applyAlignment="1">
      <alignment horizontal="center" vertical="center" wrapText="1"/>
    </xf>
    <xf numFmtId="0" fontId="25" fillId="24" borderId="15" xfId="0" applyFont="1" applyFill="1" applyBorder="1" applyAlignment="1">
      <alignment horizontal="center" vertical="center" wrapText="1"/>
    </xf>
    <xf numFmtId="0" fontId="24" fillId="24" borderId="20" xfId="0" applyFont="1" applyFill="1" applyBorder="1" applyAlignment="1">
      <alignment horizontal="left" vertical="center" wrapText="1" indent="13"/>
    </xf>
    <xf numFmtId="0" fontId="29" fillId="0" borderId="0" xfId="40" applyFont="1" applyFill="1" applyBorder="1" applyAlignment="1">
      <alignment horizontal="left" vertical="center" wrapText="1"/>
    </xf>
    <xf numFmtId="0" fontId="24" fillId="24" borderId="20" xfId="52" applyFont="1" applyFill="1" applyBorder="1" applyAlignment="1">
      <alignment horizontal="left" vertical="center" wrapText="1" indent="16"/>
    </xf>
    <xf numFmtId="0" fontId="24" fillId="24" borderId="20" xfId="52" applyFont="1" applyFill="1" applyBorder="1" applyAlignment="1">
      <alignment horizontal="left" vertical="center" wrapText="1" indent="15"/>
    </xf>
  </cellXfs>
  <cellStyles count="55">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a" xfId="19" builtinId="26" customBuiltin="1"/>
    <cellStyle name="Cálculo" xfId="20" builtinId="22" customBuiltin="1"/>
    <cellStyle name="Celda de comprobación" xfId="21" builtinId="23" customBuiltin="1"/>
    <cellStyle name="Celda vinculada" xfId="22" builtinId="24" customBuiltin="1"/>
    <cellStyle name="Comma0" xfId="23"/>
    <cellStyle name="Date" xfId="24"/>
    <cellStyle name="Encabezado 1" xfId="47" builtinId="16" customBuiltin="1"/>
    <cellStyle name="Encabezado 4" xfId="25" builtinId="19" customBuiltin="1"/>
    <cellStyle name="Énfasis1" xfId="26" builtinId="29" customBuiltin="1"/>
    <cellStyle name="Énfasis2" xfId="27" builtinId="33" customBuiltin="1"/>
    <cellStyle name="Énfasis3" xfId="28" builtinId="37" customBuiltin="1"/>
    <cellStyle name="Énfasis4" xfId="29" builtinId="41" customBuiltin="1"/>
    <cellStyle name="Énfasis5" xfId="30" builtinId="45" customBuiltin="1"/>
    <cellStyle name="Énfasis6" xfId="31" builtinId="49" customBuiltin="1"/>
    <cellStyle name="Entrada" xfId="32" builtinId="20" customBuiltin="1"/>
    <cellStyle name="Euro" xfId="33"/>
    <cellStyle name="Incorrecto" xfId="34" builtinId="27" customBuiltin="1"/>
    <cellStyle name="Millares" xfId="35" builtinId="3"/>
    <cellStyle name="Millares 2" xfId="36"/>
    <cellStyle name="Millares 3" xfId="54"/>
    <cellStyle name="Millares_Resultados Emisiones 2008" xfId="37"/>
    <cellStyle name="Moneda" xfId="51" builtinId="4"/>
    <cellStyle name="Moneda_Resultados Emisiones 2008" xfId="38"/>
    <cellStyle name="Neutral" xfId="39" builtinId="28" customBuiltin="1"/>
    <cellStyle name="Normal" xfId="0" builtinId="0"/>
    <cellStyle name="Normal 2" xfId="40"/>
    <cellStyle name="Normal 3" xfId="52"/>
    <cellStyle name="Notas" xfId="41" builtinId="10" customBuiltin="1"/>
    <cellStyle name="Porcentual 2" xfId="42"/>
    <cellStyle name="Porcentual 3" xfId="53"/>
    <cellStyle name="Salida" xfId="43" builtinId="21" customBuiltin="1"/>
    <cellStyle name="Texto de advertencia" xfId="44" builtinId="11" customBuiltin="1"/>
    <cellStyle name="Texto explicativo" xfId="45" builtinId="53" customBuiltin="1"/>
    <cellStyle name="Título" xfId="46" builtinId="15" customBuiltin="1"/>
    <cellStyle name="Título 2" xfId="48" builtinId="17" customBuiltin="1"/>
    <cellStyle name="Título 3" xfId="49" builtinId="18" customBuiltin="1"/>
    <cellStyle name="Total" xfId="50" builtinId="25" customBuiltin="1"/>
  </cellStyles>
  <dxfs count="10">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63500</xdr:colOff>
      <xdr:row>0</xdr:row>
      <xdr:rowOff>47625</xdr:rowOff>
    </xdr:from>
    <xdr:to>
      <xdr:col>1</xdr:col>
      <xdr:colOff>1441450</xdr:colOff>
      <xdr:row>0</xdr:row>
      <xdr:rowOff>533400</xdr:rowOff>
    </xdr:to>
    <xdr:pic>
      <xdr:nvPicPr>
        <xdr:cNvPr id="3" name="3 Imagen"/>
        <xdr:cNvPicPr>
          <a:picLocks noChangeAspect="1"/>
        </xdr:cNvPicPr>
      </xdr:nvPicPr>
      <xdr:blipFill>
        <a:blip xmlns:r="http://schemas.openxmlformats.org/officeDocument/2006/relationships" r:embed="rId1" cstate="print"/>
        <a:srcRect/>
        <a:stretch>
          <a:fillRect/>
        </a:stretch>
      </xdr:blipFill>
      <xdr:spPr bwMode="auto">
        <a:xfrm>
          <a:off x="415925" y="47625"/>
          <a:ext cx="1377950" cy="4857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xdr:colOff>
      <xdr:row>0</xdr:row>
      <xdr:rowOff>50800</xdr:rowOff>
    </xdr:from>
    <xdr:to>
      <xdr:col>1</xdr:col>
      <xdr:colOff>1390650</xdr:colOff>
      <xdr:row>0</xdr:row>
      <xdr:rowOff>536575</xdr:rowOff>
    </xdr:to>
    <xdr:pic>
      <xdr:nvPicPr>
        <xdr:cNvPr id="5" name="3 Imagen"/>
        <xdr:cNvPicPr>
          <a:picLocks noChangeAspect="1"/>
        </xdr:cNvPicPr>
      </xdr:nvPicPr>
      <xdr:blipFill>
        <a:blip xmlns:r="http://schemas.openxmlformats.org/officeDocument/2006/relationships" r:embed="rId1" cstate="print"/>
        <a:srcRect/>
        <a:stretch>
          <a:fillRect/>
        </a:stretch>
      </xdr:blipFill>
      <xdr:spPr bwMode="auto">
        <a:xfrm>
          <a:off x="298450" y="50800"/>
          <a:ext cx="1377950" cy="4857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63500</xdr:colOff>
      <xdr:row>0</xdr:row>
      <xdr:rowOff>47625</xdr:rowOff>
    </xdr:from>
    <xdr:to>
      <xdr:col>1</xdr:col>
      <xdr:colOff>1441450</xdr:colOff>
      <xdr:row>0</xdr:row>
      <xdr:rowOff>533400</xdr:rowOff>
    </xdr:to>
    <xdr:pic>
      <xdr:nvPicPr>
        <xdr:cNvPr id="4" name="3 Imagen"/>
        <xdr:cNvPicPr>
          <a:picLocks noChangeAspect="1"/>
        </xdr:cNvPicPr>
      </xdr:nvPicPr>
      <xdr:blipFill>
        <a:blip xmlns:r="http://schemas.openxmlformats.org/officeDocument/2006/relationships" r:embed="rId1" cstate="print"/>
        <a:srcRect/>
        <a:stretch>
          <a:fillRect/>
        </a:stretch>
      </xdr:blipFill>
      <xdr:spPr bwMode="auto">
        <a:xfrm>
          <a:off x="415925" y="47625"/>
          <a:ext cx="1377950" cy="4857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60325</xdr:colOff>
      <xdr:row>0</xdr:row>
      <xdr:rowOff>63500</xdr:rowOff>
    </xdr:from>
    <xdr:to>
      <xdr:col>1</xdr:col>
      <xdr:colOff>1574800</xdr:colOff>
      <xdr:row>0</xdr:row>
      <xdr:rowOff>596900</xdr:rowOff>
    </xdr:to>
    <xdr:pic>
      <xdr:nvPicPr>
        <xdr:cNvPr id="2" name="3 Imagen"/>
        <xdr:cNvPicPr>
          <a:picLocks noChangeAspect="1"/>
        </xdr:cNvPicPr>
      </xdr:nvPicPr>
      <xdr:blipFill>
        <a:blip xmlns:r="http://schemas.openxmlformats.org/officeDocument/2006/relationships" r:embed="rId1" cstate="print"/>
        <a:srcRect/>
        <a:stretch>
          <a:fillRect/>
        </a:stretch>
      </xdr:blipFill>
      <xdr:spPr bwMode="auto">
        <a:xfrm>
          <a:off x="60325" y="63500"/>
          <a:ext cx="1514475" cy="5334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externalLinkPath" Target="/data/Documents%20and%20Settings/Nicolas_Sanchez/Configuraci&#243;n%20local/Archivos%20temporales%20de%20Internet/Content.IE5/U8JAWL1Y/ResultadosEmisiones2011%5b1%5d.xl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
  <sheetViews>
    <sheetView showGridLines="0" tabSelected="1" topLeftCell="B1" zoomScale="75" zoomScaleNormal="75" workbookViewId="0">
      <pane xSplit="2" ySplit="2" topLeftCell="D69" activePane="bottomRight" state="frozen"/>
      <selection activeCell="B1" sqref="B1"/>
      <selection pane="topRight" activeCell="D1" sqref="D1"/>
      <selection pane="bottomLeft" activeCell="B3" sqref="B3"/>
      <selection pane="bottomRight" activeCell="P58" sqref="P58"/>
    </sheetView>
  </sheetViews>
  <sheetFormatPr baseColWidth="10" defaultRowHeight="14.25" x14ac:dyDescent="0.2"/>
  <cols>
    <col min="1" max="1" width="5.28515625" style="21" customWidth="1"/>
    <col min="2" max="2" width="77" style="22" customWidth="1"/>
    <col min="3" max="3" width="19.7109375" style="23" customWidth="1"/>
    <col min="4" max="4" width="18.7109375" style="23" customWidth="1"/>
    <col min="5" max="5" width="30.7109375" style="23" customWidth="1"/>
    <col min="6" max="6" width="25.5703125" style="23" customWidth="1"/>
    <col min="7" max="7" width="51.5703125" style="23" customWidth="1"/>
    <col min="8" max="8" width="21.85546875" style="23" customWidth="1"/>
    <col min="9" max="9" width="27.7109375" style="23" customWidth="1"/>
    <col min="10" max="10" width="25.140625" style="23" customWidth="1"/>
    <col min="11" max="11" width="26.85546875" style="23" customWidth="1"/>
    <col min="12" max="12" width="25.28515625" style="23" customWidth="1"/>
    <col min="13" max="13" width="60.140625" style="23" customWidth="1"/>
    <col min="14" max="14" width="47.28515625" style="23" customWidth="1"/>
    <col min="15" max="15" width="24.85546875" style="23" customWidth="1"/>
    <col min="16" max="16" width="42.42578125" style="23" customWidth="1"/>
    <col min="17" max="17" width="44" style="24" customWidth="1"/>
    <col min="18" max="18" width="39.28515625" style="24" customWidth="1"/>
    <col min="19" max="16384" width="11.42578125" style="24"/>
  </cols>
  <sheetData>
    <row r="1" spans="1:18" ht="46.5" customHeight="1" x14ac:dyDescent="0.2">
      <c r="A1" s="24"/>
      <c r="B1" s="194" t="s">
        <v>291</v>
      </c>
      <c r="C1" s="194"/>
      <c r="D1" s="194"/>
      <c r="E1" s="194"/>
      <c r="F1" s="120"/>
      <c r="O1" s="24"/>
      <c r="P1" s="24"/>
    </row>
    <row r="2" spans="1:18" ht="42.75" x14ac:dyDescent="0.2">
      <c r="A2" s="24"/>
      <c r="B2" s="169" t="s">
        <v>5</v>
      </c>
      <c r="C2" s="170" t="s">
        <v>252</v>
      </c>
      <c r="D2" s="170" t="s">
        <v>6</v>
      </c>
      <c r="E2" s="170" t="s">
        <v>253</v>
      </c>
      <c r="F2" s="170" t="s">
        <v>265</v>
      </c>
      <c r="G2" s="170" t="s">
        <v>254</v>
      </c>
      <c r="H2" s="170" t="s">
        <v>255</v>
      </c>
      <c r="I2" s="170" t="s">
        <v>256</v>
      </c>
      <c r="J2" s="170" t="s">
        <v>257</v>
      </c>
      <c r="K2" s="170" t="s">
        <v>258</v>
      </c>
      <c r="L2" s="170" t="s">
        <v>259</v>
      </c>
      <c r="M2" s="170" t="s">
        <v>264</v>
      </c>
      <c r="N2" s="170" t="s">
        <v>260</v>
      </c>
      <c r="O2" s="170" t="s">
        <v>8</v>
      </c>
      <c r="P2" s="170" t="s">
        <v>261</v>
      </c>
      <c r="Q2" s="170" t="s">
        <v>262</v>
      </c>
      <c r="R2" s="170" t="s">
        <v>263</v>
      </c>
    </row>
    <row r="3" spans="1:18" ht="54" customHeight="1" x14ac:dyDescent="0.2">
      <c r="A3" s="24"/>
      <c r="B3" s="113" t="s">
        <v>3</v>
      </c>
      <c r="C3" s="114">
        <v>40933</v>
      </c>
      <c r="D3" s="13" t="s">
        <v>1</v>
      </c>
      <c r="E3" s="13" t="s">
        <v>0</v>
      </c>
      <c r="F3" s="115">
        <v>40933</v>
      </c>
      <c r="G3" s="50" t="s">
        <v>19</v>
      </c>
      <c r="H3" s="50" t="s">
        <v>23</v>
      </c>
      <c r="I3" s="116">
        <v>94233</v>
      </c>
      <c r="J3" s="8">
        <f>SUM(I3:I6)</f>
        <v>400000</v>
      </c>
      <c r="K3" s="117">
        <v>304809</v>
      </c>
      <c r="L3" s="11">
        <f>SUM(K3:K6)</f>
        <v>947776</v>
      </c>
      <c r="M3" s="84" t="s">
        <v>158</v>
      </c>
      <c r="N3" s="118" t="s">
        <v>26</v>
      </c>
      <c r="O3" s="15" t="s">
        <v>27</v>
      </c>
      <c r="P3" s="14" t="s">
        <v>28</v>
      </c>
      <c r="Q3" s="14" t="s">
        <v>3</v>
      </c>
      <c r="R3" s="119"/>
    </row>
    <row r="4" spans="1:18" ht="54" customHeight="1" x14ac:dyDescent="0.2">
      <c r="A4" s="24"/>
      <c r="B4" s="4" t="s">
        <v>3</v>
      </c>
      <c r="C4" s="5">
        <v>40933</v>
      </c>
      <c r="D4" s="6" t="s">
        <v>1</v>
      </c>
      <c r="E4" s="6" t="s">
        <v>0</v>
      </c>
      <c r="F4" s="93">
        <v>40933</v>
      </c>
      <c r="G4" s="2" t="s">
        <v>20</v>
      </c>
      <c r="H4" s="2" t="s">
        <v>24</v>
      </c>
      <c r="I4" s="3">
        <v>0</v>
      </c>
      <c r="J4" s="14"/>
      <c r="K4" s="10">
        <v>75100</v>
      </c>
      <c r="L4" s="15"/>
      <c r="M4" s="84" t="s">
        <v>145</v>
      </c>
      <c r="N4" s="46"/>
      <c r="O4" s="15"/>
      <c r="P4" s="14"/>
      <c r="Q4" s="66"/>
      <c r="R4" s="66"/>
    </row>
    <row r="5" spans="1:18" ht="54" customHeight="1" x14ac:dyDescent="0.2">
      <c r="A5" s="24"/>
      <c r="B5" s="4" t="s">
        <v>3</v>
      </c>
      <c r="C5" s="5">
        <v>40933</v>
      </c>
      <c r="D5" s="6" t="s">
        <v>1</v>
      </c>
      <c r="E5" s="6" t="s">
        <v>0</v>
      </c>
      <c r="F5" s="93">
        <v>40933</v>
      </c>
      <c r="G5" s="2" t="s">
        <v>21</v>
      </c>
      <c r="H5" s="2" t="s">
        <v>25</v>
      </c>
      <c r="I5" s="3">
        <v>222326</v>
      </c>
      <c r="J5" s="8"/>
      <c r="K5" s="10">
        <v>431926</v>
      </c>
      <c r="L5" s="11"/>
      <c r="M5" s="84" t="s">
        <v>145</v>
      </c>
      <c r="N5" s="46"/>
      <c r="O5" s="15"/>
      <c r="P5" s="14"/>
      <c r="Q5" s="66"/>
      <c r="R5" s="66"/>
    </row>
    <row r="6" spans="1:18" ht="54" customHeight="1" x14ac:dyDescent="0.2">
      <c r="A6" s="24"/>
      <c r="B6" s="4" t="s">
        <v>3</v>
      </c>
      <c r="C6" s="5">
        <v>40933</v>
      </c>
      <c r="D6" s="6" t="s">
        <v>1</v>
      </c>
      <c r="E6" s="6" t="s">
        <v>0</v>
      </c>
      <c r="F6" s="93">
        <v>40933</v>
      </c>
      <c r="G6" s="2" t="s">
        <v>22</v>
      </c>
      <c r="H6" s="2" t="s">
        <v>4</v>
      </c>
      <c r="I6" s="3">
        <v>83441</v>
      </c>
      <c r="J6" s="9"/>
      <c r="K6" s="7">
        <v>135941</v>
      </c>
      <c r="L6" s="12"/>
      <c r="M6" s="85" t="s">
        <v>145</v>
      </c>
      <c r="N6" s="25"/>
      <c r="O6" s="25"/>
      <c r="P6" s="13"/>
      <c r="Q6" s="67"/>
      <c r="R6" s="67"/>
    </row>
    <row r="7" spans="1:18" ht="54" customHeight="1" x14ac:dyDescent="0.2">
      <c r="A7" s="24"/>
      <c r="B7" s="4" t="s">
        <v>55</v>
      </c>
      <c r="C7" s="48">
        <v>40948</v>
      </c>
      <c r="D7" s="62" t="s">
        <v>1</v>
      </c>
      <c r="E7" s="2" t="s">
        <v>56</v>
      </c>
      <c r="F7" s="48">
        <v>40948</v>
      </c>
      <c r="G7" s="2" t="s">
        <v>57</v>
      </c>
      <c r="H7" s="63" t="s">
        <v>60</v>
      </c>
      <c r="I7" s="51">
        <v>80000</v>
      </c>
      <c r="J7" s="52">
        <f>SUM(I7:I8)</f>
        <v>200000</v>
      </c>
      <c r="K7" s="51">
        <v>226060</v>
      </c>
      <c r="L7" s="52">
        <f>SUM(K7:K8)</f>
        <v>521530</v>
      </c>
      <c r="M7" s="83" t="s">
        <v>146</v>
      </c>
      <c r="N7" s="58" t="s">
        <v>68</v>
      </c>
      <c r="O7" s="49" t="s">
        <v>63</v>
      </c>
      <c r="P7" s="14" t="s">
        <v>28</v>
      </c>
      <c r="Q7" s="14" t="s">
        <v>84</v>
      </c>
      <c r="R7" s="14"/>
    </row>
    <row r="8" spans="1:18" ht="54" customHeight="1" x14ac:dyDescent="0.2">
      <c r="A8" s="24"/>
      <c r="B8" s="4" t="s">
        <v>55</v>
      </c>
      <c r="C8" s="48">
        <v>40948</v>
      </c>
      <c r="D8" s="62" t="s">
        <v>1</v>
      </c>
      <c r="E8" s="2" t="s">
        <v>56</v>
      </c>
      <c r="F8" s="48">
        <v>40948</v>
      </c>
      <c r="G8" s="2" t="s">
        <v>58</v>
      </c>
      <c r="H8" s="2" t="s">
        <v>61</v>
      </c>
      <c r="I8" s="51">
        <v>120000</v>
      </c>
      <c r="J8" s="50"/>
      <c r="K8" s="51">
        <v>295470</v>
      </c>
      <c r="L8" s="50"/>
      <c r="M8" s="67" t="s">
        <v>145</v>
      </c>
      <c r="N8" s="50"/>
      <c r="O8" s="50"/>
      <c r="P8" s="55"/>
      <c r="Q8" s="67"/>
      <c r="R8" s="67"/>
    </row>
    <row r="9" spans="1:18" ht="54" customHeight="1" x14ac:dyDescent="0.2">
      <c r="A9" s="24"/>
      <c r="B9" s="4" t="s">
        <v>31</v>
      </c>
      <c r="C9" s="48">
        <v>40954</v>
      </c>
      <c r="D9" s="2" t="s">
        <v>44</v>
      </c>
      <c r="E9" s="2" t="s">
        <v>45</v>
      </c>
      <c r="F9" s="48">
        <v>40954</v>
      </c>
      <c r="G9" s="2" t="s">
        <v>32</v>
      </c>
      <c r="H9" s="2" t="s">
        <v>34</v>
      </c>
      <c r="I9" s="51">
        <v>17500</v>
      </c>
      <c r="J9" s="52">
        <f>I9+I10</f>
        <v>115537.09665000001</v>
      </c>
      <c r="K9" s="51">
        <v>17500</v>
      </c>
      <c r="L9" s="52">
        <f>K9+K10</f>
        <v>115537.09665000001</v>
      </c>
      <c r="M9" s="83" t="s">
        <v>147</v>
      </c>
      <c r="N9" s="59" t="s">
        <v>36</v>
      </c>
      <c r="O9" s="49" t="s">
        <v>27</v>
      </c>
      <c r="P9" s="53" t="s">
        <v>46</v>
      </c>
      <c r="Q9" s="49" t="s">
        <v>100</v>
      </c>
      <c r="R9" s="49"/>
    </row>
    <row r="10" spans="1:18" ht="54" customHeight="1" x14ac:dyDescent="0.2">
      <c r="B10" s="4" t="s">
        <v>31</v>
      </c>
      <c r="C10" s="47">
        <v>40954</v>
      </c>
      <c r="D10" s="2" t="s">
        <v>44</v>
      </c>
      <c r="E10" s="2" t="s">
        <v>45</v>
      </c>
      <c r="F10" s="48">
        <v>40954</v>
      </c>
      <c r="G10" s="2" t="s">
        <v>33</v>
      </c>
      <c r="H10" s="2" t="s">
        <v>35</v>
      </c>
      <c r="I10" s="51">
        <f>491.5*199.4651</f>
        <v>98037.096650000007</v>
      </c>
      <c r="J10" s="80"/>
      <c r="K10" s="51">
        <f>491.5*199.4651</f>
        <v>98037.096650000007</v>
      </c>
      <c r="L10" s="80"/>
      <c r="M10" s="66" t="s">
        <v>145</v>
      </c>
      <c r="N10" s="54"/>
      <c r="O10" s="50"/>
      <c r="P10" s="55"/>
      <c r="Q10" s="67"/>
      <c r="R10" s="67"/>
    </row>
    <row r="11" spans="1:18" ht="54" customHeight="1" x14ac:dyDescent="0.2">
      <c r="B11" s="4" t="s">
        <v>47</v>
      </c>
      <c r="C11" s="48">
        <v>40954</v>
      </c>
      <c r="D11" s="2" t="s">
        <v>1</v>
      </c>
      <c r="E11" s="2" t="s">
        <v>37</v>
      </c>
      <c r="F11" s="48">
        <v>40954</v>
      </c>
      <c r="G11" s="2" t="s">
        <v>38</v>
      </c>
      <c r="H11" s="2" t="s">
        <v>41</v>
      </c>
      <c r="I11" s="51">
        <v>104601</v>
      </c>
      <c r="J11" s="52">
        <f>SUM(I11:I13)</f>
        <v>400000</v>
      </c>
      <c r="K11" s="51">
        <v>371623</v>
      </c>
      <c r="L11" s="86">
        <f>SUM(K11:K13)</f>
        <v>1011842</v>
      </c>
      <c r="M11" s="58" t="s">
        <v>159</v>
      </c>
      <c r="N11" s="89" t="s">
        <v>48</v>
      </c>
      <c r="O11" s="49" t="s">
        <v>49</v>
      </c>
      <c r="P11" s="53" t="s">
        <v>46</v>
      </c>
      <c r="Q11" s="49" t="s">
        <v>47</v>
      </c>
      <c r="R11" s="49"/>
    </row>
    <row r="12" spans="1:18" ht="54" customHeight="1" x14ac:dyDescent="0.2">
      <c r="B12" s="4" t="s">
        <v>47</v>
      </c>
      <c r="C12" s="48">
        <v>40954</v>
      </c>
      <c r="D12" s="2" t="s">
        <v>1</v>
      </c>
      <c r="E12" s="2" t="s">
        <v>37</v>
      </c>
      <c r="F12" s="48">
        <v>40954</v>
      </c>
      <c r="G12" s="2" t="s">
        <v>39</v>
      </c>
      <c r="H12" s="2" t="s">
        <v>42</v>
      </c>
      <c r="I12" s="51">
        <v>65899</v>
      </c>
      <c r="J12" s="79"/>
      <c r="K12" s="51">
        <v>231199</v>
      </c>
      <c r="L12" s="88"/>
      <c r="M12" s="56" t="s">
        <v>145</v>
      </c>
      <c r="N12" s="57"/>
      <c r="O12" s="56" t="s">
        <v>50</v>
      </c>
      <c r="P12" s="57"/>
      <c r="Q12" s="66"/>
      <c r="R12" s="66"/>
    </row>
    <row r="13" spans="1:18" ht="54" customHeight="1" x14ac:dyDescent="0.2">
      <c r="B13" s="4" t="s">
        <v>47</v>
      </c>
      <c r="C13" s="48">
        <v>40954</v>
      </c>
      <c r="D13" s="2" t="s">
        <v>1</v>
      </c>
      <c r="E13" s="2" t="s">
        <v>37</v>
      </c>
      <c r="F13" s="48">
        <v>40954</v>
      </c>
      <c r="G13" s="2" t="s">
        <v>40</v>
      </c>
      <c r="H13" s="2" t="s">
        <v>43</v>
      </c>
      <c r="I13" s="51">
        <v>229500</v>
      </c>
      <c r="J13" s="80"/>
      <c r="K13" s="51">
        <v>409020</v>
      </c>
      <c r="L13" s="87"/>
      <c r="M13" s="50" t="s">
        <v>145</v>
      </c>
      <c r="N13" s="55"/>
      <c r="O13" s="50"/>
      <c r="P13" s="55"/>
      <c r="Q13" s="67"/>
      <c r="R13" s="67"/>
    </row>
    <row r="14" spans="1:18" ht="54" customHeight="1" x14ac:dyDescent="0.2">
      <c r="A14" s="24"/>
      <c r="B14" s="4" t="s">
        <v>54</v>
      </c>
      <c r="C14" s="48">
        <v>40961</v>
      </c>
      <c r="D14" s="2" t="s">
        <v>44</v>
      </c>
      <c r="E14" s="2" t="s">
        <v>51</v>
      </c>
      <c r="F14" s="48">
        <v>40961</v>
      </c>
      <c r="G14" s="2" t="s">
        <v>52</v>
      </c>
      <c r="H14" s="2" t="s">
        <v>59</v>
      </c>
      <c r="I14" s="51">
        <v>327085.5</v>
      </c>
      <c r="J14" s="60">
        <f>I14</f>
        <v>327085.5</v>
      </c>
      <c r="K14" s="51">
        <v>404203.9</v>
      </c>
      <c r="L14" s="60">
        <f>K14</f>
        <v>404203.9</v>
      </c>
      <c r="M14" s="92" t="s">
        <v>148</v>
      </c>
      <c r="N14" s="61" t="s">
        <v>53</v>
      </c>
      <c r="O14" s="2" t="s">
        <v>27</v>
      </c>
      <c r="P14" s="2" t="s">
        <v>28</v>
      </c>
      <c r="Q14" s="2" t="s">
        <v>54</v>
      </c>
      <c r="R14" s="2"/>
    </row>
    <row r="15" spans="1:18" ht="54" customHeight="1" x14ac:dyDescent="0.2">
      <c r="B15" s="4" t="s">
        <v>65</v>
      </c>
      <c r="C15" s="48">
        <v>40967</v>
      </c>
      <c r="D15" s="2" t="s">
        <v>1</v>
      </c>
      <c r="E15" s="2" t="s">
        <v>56</v>
      </c>
      <c r="F15" s="48">
        <v>40967</v>
      </c>
      <c r="G15" s="2" t="s">
        <v>66</v>
      </c>
      <c r="H15" s="2" t="s">
        <v>67</v>
      </c>
      <c r="I15" s="51">
        <v>150000</v>
      </c>
      <c r="J15" s="60">
        <f>I15</f>
        <v>150000</v>
      </c>
      <c r="K15" s="51">
        <v>360767</v>
      </c>
      <c r="L15" s="60">
        <f>K15</f>
        <v>360767</v>
      </c>
      <c r="M15" s="61" t="s">
        <v>149</v>
      </c>
      <c r="N15" s="61" t="s">
        <v>62</v>
      </c>
      <c r="O15" s="49" t="s">
        <v>63</v>
      </c>
      <c r="P15" s="49" t="s">
        <v>64</v>
      </c>
      <c r="Q15" s="49" t="s">
        <v>65</v>
      </c>
      <c r="R15" s="49"/>
    </row>
    <row r="16" spans="1:18" ht="54" customHeight="1" x14ac:dyDescent="0.2">
      <c r="B16" s="4" t="s">
        <v>69</v>
      </c>
      <c r="C16" s="48">
        <v>40975</v>
      </c>
      <c r="D16" s="2" t="s">
        <v>1</v>
      </c>
      <c r="E16" s="6" t="s">
        <v>0</v>
      </c>
      <c r="F16" s="5">
        <v>40975</v>
      </c>
      <c r="G16" s="2" t="s">
        <v>70</v>
      </c>
      <c r="H16" s="2" t="s">
        <v>74</v>
      </c>
      <c r="I16" s="51">
        <v>50000</v>
      </c>
      <c r="J16" s="52">
        <f>SUM(I16:I19)</f>
        <v>300000</v>
      </c>
      <c r="K16" s="51">
        <v>405580</v>
      </c>
      <c r="L16" s="52">
        <f>SUM(K16:K19)</f>
        <v>1327830</v>
      </c>
      <c r="M16" s="90" t="s">
        <v>150</v>
      </c>
      <c r="N16" s="59" t="s">
        <v>78</v>
      </c>
      <c r="O16" s="64" t="s">
        <v>27</v>
      </c>
      <c r="P16" s="49" t="s">
        <v>28</v>
      </c>
      <c r="Q16" s="49" t="s">
        <v>69</v>
      </c>
      <c r="R16" s="49"/>
    </row>
    <row r="17" spans="2:18" ht="54" customHeight="1" x14ac:dyDescent="0.2">
      <c r="B17" s="4" t="s">
        <v>69</v>
      </c>
      <c r="C17" s="48">
        <v>40975</v>
      </c>
      <c r="D17" s="2" t="s">
        <v>1</v>
      </c>
      <c r="E17" s="6" t="s">
        <v>0</v>
      </c>
      <c r="F17" s="5">
        <v>40975</v>
      </c>
      <c r="G17" s="2" t="s">
        <v>71</v>
      </c>
      <c r="H17" s="2" t="s">
        <v>75</v>
      </c>
      <c r="I17" s="51">
        <v>93300</v>
      </c>
      <c r="J17" s="79"/>
      <c r="K17" s="51">
        <v>322100</v>
      </c>
      <c r="L17" s="79"/>
      <c r="M17" s="46" t="s">
        <v>145</v>
      </c>
      <c r="N17" s="65"/>
      <c r="O17" s="65" t="s">
        <v>27</v>
      </c>
      <c r="P17" s="56" t="s">
        <v>46</v>
      </c>
      <c r="Q17" s="193"/>
      <c r="R17" s="66"/>
    </row>
    <row r="18" spans="2:18" ht="54" customHeight="1" x14ac:dyDescent="0.2">
      <c r="B18" s="4" t="s">
        <v>69</v>
      </c>
      <c r="C18" s="48">
        <v>40975</v>
      </c>
      <c r="D18" s="2" t="s">
        <v>1</v>
      </c>
      <c r="E18" s="6" t="s">
        <v>0</v>
      </c>
      <c r="F18" s="5">
        <v>40975</v>
      </c>
      <c r="G18" s="2" t="s">
        <v>72</v>
      </c>
      <c r="H18" s="2" t="s">
        <v>76</v>
      </c>
      <c r="I18" s="51">
        <v>106700</v>
      </c>
      <c r="J18" s="79"/>
      <c r="K18" s="51">
        <v>379620</v>
      </c>
      <c r="L18" s="79"/>
      <c r="M18" s="46" t="s">
        <v>145</v>
      </c>
      <c r="N18" s="65"/>
      <c r="O18" s="65"/>
      <c r="P18" s="56"/>
      <c r="Q18" s="66"/>
      <c r="R18" s="66"/>
    </row>
    <row r="19" spans="2:18" ht="54" customHeight="1" x14ac:dyDescent="0.2">
      <c r="B19" s="4" t="s">
        <v>69</v>
      </c>
      <c r="C19" s="48">
        <v>40975</v>
      </c>
      <c r="D19" s="2" t="s">
        <v>1</v>
      </c>
      <c r="E19" s="6" t="s">
        <v>0</v>
      </c>
      <c r="F19" s="5">
        <v>40975</v>
      </c>
      <c r="G19" s="2" t="s">
        <v>73</v>
      </c>
      <c r="H19" s="2" t="s">
        <v>77</v>
      </c>
      <c r="I19" s="51">
        <v>50000</v>
      </c>
      <c r="J19" s="80"/>
      <c r="K19" s="51">
        <v>220530</v>
      </c>
      <c r="L19" s="80"/>
      <c r="M19" s="91" t="s">
        <v>145</v>
      </c>
      <c r="N19" s="54"/>
      <c r="O19" s="54"/>
      <c r="P19" s="50"/>
      <c r="Q19" s="67"/>
      <c r="R19" s="67"/>
    </row>
    <row r="20" spans="2:18" ht="54" customHeight="1" x14ac:dyDescent="0.2">
      <c r="B20" s="4" t="s">
        <v>92</v>
      </c>
      <c r="C20" s="48">
        <v>41010</v>
      </c>
      <c r="D20" s="2" t="s">
        <v>44</v>
      </c>
      <c r="E20" s="6" t="s">
        <v>0</v>
      </c>
      <c r="F20" s="5">
        <v>41010</v>
      </c>
      <c r="G20" s="2" t="s">
        <v>93</v>
      </c>
      <c r="H20" s="2" t="s">
        <v>96</v>
      </c>
      <c r="I20" s="51">
        <v>77200</v>
      </c>
      <c r="J20" s="52">
        <f>SUM(I20:I22)</f>
        <v>300000</v>
      </c>
      <c r="K20" s="51">
        <v>185180</v>
      </c>
      <c r="L20" s="52">
        <f>SUM(K20:K22)</f>
        <v>1145734</v>
      </c>
      <c r="M20" s="90" t="s">
        <v>151</v>
      </c>
      <c r="N20" s="59" t="s">
        <v>144</v>
      </c>
      <c r="O20" s="64" t="s">
        <v>240</v>
      </c>
      <c r="P20" s="49" t="s">
        <v>46</v>
      </c>
      <c r="Q20" s="49" t="s">
        <v>99</v>
      </c>
      <c r="R20" s="49"/>
    </row>
    <row r="21" spans="2:18" ht="54" customHeight="1" x14ac:dyDescent="0.2">
      <c r="B21" s="4" t="s">
        <v>92</v>
      </c>
      <c r="C21" s="48">
        <v>41010</v>
      </c>
      <c r="D21" s="2" t="s">
        <v>44</v>
      </c>
      <c r="E21" s="6" t="s">
        <v>0</v>
      </c>
      <c r="F21" s="5">
        <v>41010</v>
      </c>
      <c r="G21" s="2" t="s">
        <v>94</v>
      </c>
      <c r="H21" s="2" t="s">
        <v>97</v>
      </c>
      <c r="I21" s="51">
        <v>111400</v>
      </c>
      <c r="J21" s="74"/>
      <c r="K21" s="51">
        <v>452897</v>
      </c>
      <c r="L21" s="79"/>
      <c r="M21" s="46" t="s">
        <v>145</v>
      </c>
      <c r="N21" s="56"/>
      <c r="O21" s="56"/>
      <c r="P21" s="56"/>
      <c r="Q21" s="66"/>
      <c r="R21" s="66"/>
    </row>
    <row r="22" spans="2:18" ht="54" customHeight="1" x14ac:dyDescent="0.2">
      <c r="B22" s="4" t="s">
        <v>92</v>
      </c>
      <c r="C22" s="48">
        <v>41010</v>
      </c>
      <c r="D22" s="2" t="s">
        <v>44</v>
      </c>
      <c r="E22" s="6" t="s">
        <v>0</v>
      </c>
      <c r="F22" s="5">
        <v>41010</v>
      </c>
      <c r="G22" s="2" t="s">
        <v>95</v>
      </c>
      <c r="H22" s="2" t="s">
        <v>98</v>
      </c>
      <c r="I22" s="51">
        <v>111400</v>
      </c>
      <c r="J22" s="75"/>
      <c r="K22" s="51">
        <v>507657</v>
      </c>
      <c r="L22" s="80"/>
      <c r="M22" s="91" t="s">
        <v>145</v>
      </c>
      <c r="N22" s="50"/>
      <c r="O22" s="50"/>
      <c r="P22" s="50"/>
      <c r="Q22" s="67"/>
      <c r="R22" s="67"/>
    </row>
    <row r="23" spans="2:18" ht="54" customHeight="1" x14ac:dyDescent="0.2">
      <c r="B23" s="4" t="s">
        <v>111</v>
      </c>
      <c r="C23" s="48">
        <v>41017</v>
      </c>
      <c r="D23" s="2" t="s">
        <v>1</v>
      </c>
      <c r="E23" s="6" t="s">
        <v>0</v>
      </c>
      <c r="F23" s="5">
        <v>41017</v>
      </c>
      <c r="G23" s="2" t="s">
        <v>106</v>
      </c>
      <c r="H23" s="2" t="s">
        <v>101</v>
      </c>
      <c r="I23" s="51">
        <v>85643</v>
      </c>
      <c r="J23" s="73">
        <f>+SUM(I23:I27)</f>
        <v>600000</v>
      </c>
      <c r="K23" s="51">
        <v>104643</v>
      </c>
      <c r="L23" s="73">
        <f>+SUM(K23:K27)</f>
        <v>961307</v>
      </c>
      <c r="M23" s="90" t="s">
        <v>152</v>
      </c>
      <c r="N23" s="72" t="s">
        <v>112</v>
      </c>
      <c r="O23" s="71" t="s">
        <v>27</v>
      </c>
      <c r="P23" s="71" t="s">
        <v>46</v>
      </c>
      <c r="Q23" s="71" t="s">
        <v>99</v>
      </c>
      <c r="R23" s="71"/>
    </row>
    <row r="24" spans="2:18" ht="54" customHeight="1" x14ac:dyDescent="0.2">
      <c r="B24" s="4" t="s">
        <v>111</v>
      </c>
      <c r="C24" s="48">
        <v>41017</v>
      </c>
      <c r="D24" s="2" t="s">
        <v>1</v>
      </c>
      <c r="E24" s="6" t="s">
        <v>0</v>
      </c>
      <c r="F24" s="5">
        <v>41017</v>
      </c>
      <c r="G24" s="2" t="s">
        <v>107</v>
      </c>
      <c r="H24" s="2" t="s">
        <v>102</v>
      </c>
      <c r="I24" s="51">
        <v>82455</v>
      </c>
      <c r="J24" s="74"/>
      <c r="K24" s="51">
        <v>325430</v>
      </c>
      <c r="L24" s="74"/>
      <c r="M24" s="46" t="s">
        <v>145</v>
      </c>
      <c r="N24" s="69"/>
      <c r="O24" s="69"/>
      <c r="P24" s="69"/>
      <c r="Q24" s="69"/>
      <c r="R24" s="69"/>
    </row>
    <row r="25" spans="2:18" ht="54" customHeight="1" x14ac:dyDescent="0.2">
      <c r="B25" s="4" t="s">
        <v>111</v>
      </c>
      <c r="C25" s="48">
        <v>41017</v>
      </c>
      <c r="D25" s="2" t="s">
        <v>1</v>
      </c>
      <c r="E25" s="6" t="s">
        <v>0</v>
      </c>
      <c r="F25" s="5">
        <v>41017</v>
      </c>
      <c r="G25" s="2" t="s">
        <v>108</v>
      </c>
      <c r="H25" s="2" t="s">
        <v>103</v>
      </c>
      <c r="I25" s="51">
        <v>132986</v>
      </c>
      <c r="J25" s="74"/>
      <c r="K25" s="51">
        <v>146418</v>
      </c>
      <c r="L25" s="74"/>
      <c r="M25" s="46" t="s">
        <v>145</v>
      </c>
      <c r="N25" s="69"/>
      <c r="O25" s="69"/>
      <c r="P25" s="69"/>
      <c r="Q25" s="69"/>
      <c r="R25" s="69"/>
    </row>
    <row r="26" spans="2:18" ht="54" customHeight="1" x14ac:dyDescent="0.2">
      <c r="B26" s="4" t="s">
        <v>111</v>
      </c>
      <c r="C26" s="48">
        <v>41017</v>
      </c>
      <c r="D26" s="2" t="s">
        <v>1</v>
      </c>
      <c r="E26" s="6" t="s">
        <v>0</v>
      </c>
      <c r="F26" s="5">
        <v>41017</v>
      </c>
      <c r="G26" s="2" t="s">
        <v>109</v>
      </c>
      <c r="H26" s="2" t="s">
        <v>104</v>
      </c>
      <c r="I26" s="51">
        <v>106000</v>
      </c>
      <c r="J26" s="74"/>
      <c r="K26" s="51">
        <v>119400</v>
      </c>
      <c r="L26" s="74"/>
      <c r="M26" s="46" t="s">
        <v>145</v>
      </c>
      <c r="N26" s="69"/>
      <c r="O26" s="69"/>
      <c r="P26" s="69"/>
      <c r="Q26" s="69"/>
      <c r="R26" s="69"/>
    </row>
    <row r="27" spans="2:18" ht="54" customHeight="1" x14ac:dyDescent="0.2">
      <c r="B27" s="4" t="s">
        <v>111</v>
      </c>
      <c r="C27" s="48">
        <v>41017</v>
      </c>
      <c r="D27" s="2" t="s">
        <v>1</v>
      </c>
      <c r="E27" s="6" t="s">
        <v>0</v>
      </c>
      <c r="F27" s="5">
        <v>41017</v>
      </c>
      <c r="G27" s="2" t="s">
        <v>110</v>
      </c>
      <c r="H27" s="2" t="s">
        <v>105</v>
      </c>
      <c r="I27" s="51">
        <v>192916</v>
      </c>
      <c r="J27" s="75"/>
      <c r="K27" s="51">
        <v>265416</v>
      </c>
      <c r="L27" s="75"/>
      <c r="M27" s="91" t="s">
        <v>145</v>
      </c>
      <c r="N27" s="70"/>
      <c r="O27" s="70"/>
      <c r="P27" s="70"/>
      <c r="Q27" s="70"/>
      <c r="R27" s="70"/>
    </row>
    <row r="28" spans="2:18" ht="54" customHeight="1" x14ac:dyDescent="0.2">
      <c r="B28" s="4" t="s">
        <v>113</v>
      </c>
      <c r="C28" s="48">
        <v>41018</v>
      </c>
      <c r="D28" s="2" t="s">
        <v>1</v>
      </c>
      <c r="E28" s="6" t="s">
        <v>0</v>
      </c>
      <c r="F28" s="5">
        <v>41018</v>
      </c>
      <c r="G28" s="2" t="s">
        <v>117</v>
      </c>
      <c r="H28" s="2" t="s">
        <v>114</v>
      </c>
      <c r="I28" s="51">
        <v>119280</v>
      </c>
      <c r="J28" s="73">
        <f>+I28+I29</f>
        <v>150000</v>
      </c>
      <c r="K28" s="51">
        <v>165180</v>
      </c>
      <c r="L28" s="73">
        <f>+K28+K29</f>
        <v>229430</v>
      </c>
      <c r="M28" s="90" t="s">
        <v>153</v>
      </c>
      <c r="N28" s="72" t="s">
        <v>125</v>
      </c>
      <c r="O28" s="71" t="s">
        <v>27</v>
      </c>
      <c r="P28" s="71" t="s">
        <v>46</v>
      </c>
      <c r="Q28" s="71" t="s">
        <v>116</v>
      </c>
      <c r="R28" s="112"/>
    </row>
    <row r="29" spans="2:18" ht="54" customHeight="1" x14ac:dyDescent="0.2">
      <c r="B29" s="4" t="s">
        <v>113</v>
      </c>
      <c r="C29" s="48">
        <v>41018</v>
      </c>
      <c r="D29" s="2" t="s">
        <v>1</v>
      </c>
      <c r="E29" s="6" t="s">
        <v>0</v>
      </c>
      <c r="F29" s="5">
        <v>41018</v>
      </c>
      <c r="G29" s="2" t="s">
        <v>118</v>
      </c>
      <c r="H29" s="2" t="s">
        <v>115</v>
      </c>
      <c r="I29" s="51">
        <v>30720</v>
      </c>
      <c r="J29" s="75"/>
      <c r="K29" s="51">
        <v>64250</v>
      </c>
      <c r="L29" s="75"/>
      <c r="M29" s="91" t="s">
        <v>145</v>
      </c>
      <c r="N29" s="70"/>
      <c r="O29" s="70"/>
      <c r="P29" s="70"/>
      <c r="Q29" s="70"/>
      <c r="R29" s="70"/>
    </row>
    <row r="30" spans="2:18" ht="54" customHeight="1" x14ac:dyDescent="0.2">
      <c r="B30" s="4" t="s">
        <v>119</v>
      </c>
      <c r="C30" s="48">
        <v>41024</v>
      </c>
      <c r="D30" s="2" t="s">
        <v>1</v>
      </c>
      <c r="E30" s="6" t="s">
        <v>56</v>
      </c>
      <c r="F30" s="5">
        <v>41024</v>
      </c>
      <c r="G30" s="2" t="s">
        <v>120</v>
      </c>
      <c r="H30" s="2" t="s">
        <v>122</v>
      </c>
      <c r="I30" s="51">
        <v>181400</v>
      </c>
      <c r="J30" s="73">
        <f>+I30+I31</f>
        <v>400000</v>
      </c>
      <c r="K30" s="51">
        <v>314267</v>
      </c>
      <c r="L30" s="73">
        <f>+K30+K31</f>
        <v>733877</v>
      </c>
      <c r="M30" s="90" t="s">
        <v>156</v>
      </c>
      <c r="N30" s="72" t="s">
        <v>124</v>
      </c>
      <c r="O30" s="71" t="s">
        <v>63</v>
      </c>
      <c r="P30" s="71" t="s">
        <v>28</v>
      </c>
      <c r="Q30" s="71" t="s">
        <v>119</v>
      </c>
      <c r="R30" s="112"/>
    </row>
    <row r="31" spans="2:18" ht="54" customHeight="1" x14ac:dyDescent="0.2">
      <c r="B31" s="4" t="s">
        <v>119</v>
      </c>
      <c r="C31" s="48">
        <v>41024</v>
      </c>
      <c r="D31" s="2" t="s">
        <v>1</v>
      </c>
      <c r="E31" s="6" t="s">
        <v>56</v>
      </c>
      <c r="F31" s="5">
        <v>41024</v>
      </c>
      <c r="G31" s="2" t="s">
        <v>121</v>
      </c>
      <c r="H31" s="2" t="s">
        <v>123</v>
      </c>
      <c r="I31" s="51">
        <v>218600</v>
      </c>
      <c r="J31" s="74"/>
      <c r="K31" s="51">
        <v>419610</v>
      </c>
      <c r="L31" s="75"/>
      <c r="M31" s="91" t="s">
        <v>145</v>
      </c>
      <c r="N31" s="81"/>
      <c r="O31" s="70"/>
      <c r="P31" s="70"/>
      <c r="Q31" s="70"/>
      <c r="R31" s="70"/>
    </row>
    <row r="32" spans="2:18" ht="54" customHeight="1" x14ac:dyDescent="0.2">
      <c r="B32" s="4" t="s">
        <v>129</v>
      </c>
      <c r="C32" s="48">
        <v>41037</v>
      </c>
      <c r="D32" s="2" t="s">
        <v>1</v>
      </c>
      <c r="E32" s="6" t="s">
        <v>0</v>
      </c>
      <c r="F32" s="5">
        <v>40780</v>
      </c>
      <c r="G32" s="2" t="s">
        <v>130</v>
      </c>
      <c r="H32" s="2" t="s">
        <v>133</v>
      </c>
      <c r="I32" s="76">
        <v>64730</v>
      </c>
      <c r="J32" s="73">
        <f>+I32+I33+I34</f>
        <v>100450</v>
      </c>
      <c r="K32" s="77">
        <v>94880</v>
      </c>
      <c r="L32" s="73">
        <f>+K32+K33+K34</f>
        <v>155150</v>
      </c>
      <c r="M32" s="90" t="s">
        <v>157</v>
      </c>
      <c r="N32" s="72" t="s">
        <v>136</v>
      </c>
      <c r="O32" s="71" t="s">
        <v>63</v>
      </c>
      <c r="P32" s="71" t="s">
        <v>28</v>
      </c>
      <c r="Q32" s="71" t="s">
        <v>81</v>
      </c>
      <c r="R32" s="112"/>
    </row>
    <row r="33" spans="2:18" ht="54" customHeight="1" x14ac:dyDescent="0.2">
      <c r="B33" s="4" t="s">
        <v>129</v>
      </c>
      <c r="C33" s="48">
        <v>41037</v>
      </c>
      <c r="D33" s="2" t="s">
        <v>1</v>
      </c>
      <c r="E33" s="6" t="s">
        <v>0</v>
      </c>
      <c r="F33" s="5">
        <v>40780</v>
      </c>
      <c r="G33" s="2" t="s">
        <v>131</v>
      </c>
      <c r="H33" s="2" t="s">
        <v>134</v>
      </c>
      <c r="I33" s="76">
        <v>12270</v>
      </c>
      <c r="J33" s="74"/>
      <c r="K33" s="77">
        <v>12270</v>
      </c>
      <c r="L33" s="74"/>
      <c r="M33" s="46" t="s">
        <v>145</v>
      </c>
      <c r="N33" s="82"/>
      <c r="O33" s="69"/>
      <c r="P33" s="69"/>
      <c r="Q33" s="69"/>
      <c r="R33" s="69"/>
    </row>
    <row r="34" spans="2:18" ht="54" customHeight="1" x14ac:dyDescent="0.2">
      <c r="B34" s="4" t="s">
        <v>129</v>
      </c>
      <c r="C34" s="48">
        <v>41037</v>
      </c>
      <c r="D34" s="2" t="s">
        <v>1</v>
      </c>
      <c r="E34" s="6" t="s">
        <v>0</v>
      </c>
      <c r="F34" s="5">
        <v>40780</v>
      </c>
      <c r="G34" s="2" t="s">
        <v>132</v>
      </c>
      <c r="H34" s="2" t="s">
        <v>135</v>
      </c>
      <c r="I34" s="76">
        <v>23450</v>
      </c>
      <c r="J34" s="75"/>
      <c r="K34" s="77">
        <v>48000</v>
      </c>
      <c r="L34" s="75"/>
      <c r="M34" s="91" t="s">
        <v>145</v>
      </c>
      <c r="N34" s="81"/>
      <c r="O34" s="70"/>
      <c r="P34" s="70"/>
      <c r="Q34" s="70"/>
      <c r="R34" s="70"/>
    </row>
    <row r="35" spans="2:18" ht="54" customHeight="1" x14ac:dyDescent="0.2">
      <c r="B35" s="4" t="s">
        <v>54</v>
      </c>
      <c r="C35" s="48">
        <v>41039</v>
      </c>
      <c r="D35" s="2" t="s">
        <v>44</v>
      </c>
      <c r="E35" s="2" t="s">
        <v>51</v>
      </c>
      <c r="F35" s="48">
        <v>41039</v>
      </c>
      <c r="G35" s="2" t="s">
        <v>126</v>
      </c>
      <c r="H35" s="2" t="s">
        <v>127</v>
      </c>
      <c r="I35" s="51">
        <v>339053.3</v>
      </c>
      <c r="J35" s="78">
        <f>+I35</f>
        <v>339053.3</v>
      </c>
      <c r="K35" s="51">
        <v>636270.5</v>
      </c>
      <c r="L35" s="60">
        <f>+K35</f>
        <v>636270.5</v>
      </c>
      <c r="M35" s="61" t="s">
        <v>154</v>
      </c>
      <c r="N35" s="61" t="s">
        <v>128</v>
      </c>
      <c r="O35" s="2" t="s">
        <v>241</v>
      </c>
      <c r="P35" s="2" t="s">
        <v>46</v>
      </c>
      <c r="Q35" s="2" t="s">
        <v>54</v>
      </c>
      <c r="R35" s="2"/>
    </row>
    <row r="36" spans="2:18" ht="54" customHeight="1" x14ac:dyDescent="0.2">
      <c r="B36" s="4" t="s">
        <v>92</v>
      </c>
      <c r="C36" s="48">
        <v>41045</v>
      </c>
      <c r="D36" s="2" t="s">
        <v>44</v>
      </c>
      <c r="E36" s="6" t="s">
        <v>0</v>
      </c>
      <c r="F36" s="5">
        <v>41045</v>
      </c>
      <c r="G36" s="2" t="s">
        <v>137</v>
      </c>
      <c r="H36" s="2" t="s">
        <v>140</v>
      </c>
      <c r="I36" s="51">
        <v>97022</v>
      </c>
      <c r="J36" s="52">
        <f>SUM(I36:I38)</f>
        <v>700000</v>
      </c>
      <c r="K36" s="51">
        <v>218039</v>
      </c>
      <c r="L36" s="52">
        <f>SUM(K36:K38)</f>
        <v>1086088</v>
      </c>
      <c r="M36" s="90" t="s">
        <v>155</v>
      </c>
      <c r="N36" s="59" t="s">
        <v>143</v>
      </c>
      <c r="O36" s="64" t="s">
        <v>239</v>
      </c>
      <c r="P36" s="49" t="s">
        <v>46</v>
      </c>
      <c r="Q36" s="49" t="s">
        <v>99</v>
      </c>
      <c r="R36" s="49"/>
    </row>
    <row r="37" spans="2:18" ht="54" customHeight="1" x14ac:dyDescent="0.2">
      <c r="B37" s="4" t="s">
        <v>92</v>
      </c>
      <c r="C37" s="48">
        <v>41045</v>
      </c>
      <c r="D37" s="2" t="s">
        <v>44</v>
      </c>
      <c r="E37" s="6" t="s">
        <v>0</v>
      </c>
      <c r="F37" s="5">
        <v>41045</v>
      </c>
      <c r="G37" s="2" t="s">
        <v>138</v>
      </c>
      <c r="H37" s="2" t="s">
        <v>141</v>
      </c>
      <c r="I37" s="51">
        <v>299896</v>
      </c>
      <c r="J37" s="74"/>
      <c r="K37" s="51">
        <v>432467</v>
      </c>
      <c r="L37" s="79"/>
      <c r="M37" s="46"/>
      <c r="N37" s="56"/>
      <c r="O37" s="56"/>
      <c r="P37" s="56"/>
      <c r="Q37" s="66"/>
      <c r="R37" s="66"/>
    </row>
    <row r="38" spans="2:18" ht="54" customHeight="1" x14ac:dyDescent="0.2">
      <c r="B38" s="4" t="s">
        <v>92</v>
      </c>
      <c r="C38" s="48">
        <v>41045</v>
      </c>
      <c r="D38" s="2" t="s">
        <v>44</v>
      </c>
      <c r="E38" s="6" t="s">
        <v>0</v>
      </c>
      <c r="F38" s="5">
        <v>41045</v>
      </c>
      <c r="G38" s="2" t="s">
        <v>139</v>
      </c>
      <c r="H38" s="2" t="s">
        <v>142</v>
      </c>
      <c r="I38" s="51">
        <v>303082</v>
      </c>
      <c r="J38" s="75"/>
      <c r="K38" s="51">
        <v>435582</v>
      </c>
      <c r="L38" s="80"/>
      <c r="M38" s="91"/>
      <c r="N38" s="50"/>
      <c r="O38" s="50"/>
      <c r="P38" s="50"/>
      <c r="Q38" s="67"/>
      <c r="R38" s="67"/>
    </row>
    <row r="39" spans="2:18" ht="54" customHeight="1" x14ac:dyDescent="0.2">
      <c r="B39" s="4" t="s">
        <v>169</v>
      </c>
      <c r="C39" s="48">
        <v>41074</v>
      </c>
      <c r="D39" s="2" t="s">
        <v>44</v>
      </c>
      <c r="E39" s="6" t="s">
        <v>0</v>
      </c>
      <c r="F39" s="48">
        <v>40036</v>
      </c>
      <c r="G39" s="2" t="s">
        <v>170</v>
      </c>
      <c r="H39" s="2" t="s">
        <v>171</v>
      </c>
      <c r="I39" s="51">
        <v>50000</v>
      </c>
      <c r="J39" s="52">
        <f>I39</f>
        <v>50000</v>
      </c>
      <c r="K39" s="51">
        <v>89950</v>
      </c>
      <c r="L39" s="60">
        <f>K39</f>
        <v>89950</v>
      </c>
      <c r="M39" s="90" t="s">
        <v>173</v>
      </c>
      <c r="N39" s="58" t="s">
        <v>172</v>
      </c>
      <c r="O39" s="49" t="s">
        <v>27</v>
      </c>
      <c r="P39" s="2" t="s">
        <v>46</v>
      </c>
      <c r="Q39" s="186" t="s">
        <v>172</v>
      </c>
      <c r="R39" s="2"/>
    </row>
    <row r="40" spans="2:18" ht="54" customHeight="1" x14ac:dyDescent="0.2">
      <c r="B40" s="4" t="s">
        <v>47</v>
      </c>
      <c r="C40" s="48">
        <v>41107</v>
      </c>
      <c r="D40" s="2" t="s">
        <v>1</v>
      </c>
      <c r="E40" s="2" t="s">
        <v>37</v>
      </c>
      <c r="F40" s="48">
        <v>41107</v>
      </c>
      <c r="G40" s="2" t="s">
        <v>38</v>
      </c>
      <c r="H40" s="2" t="s">
        <v>175</v>
      </c>
      <c r="I40" s="76">
        <v>127631</v>
      </c>
      <c r="J40" s="52">
        <f>+SUM(I40:I43)</f>
        <v>500000</v>
      </c>
      <c r="K40" s="77">
        <v>193631</v>
      </c>
      <c r="L40" s="86">
        <f>+SUM(K40:K43)</f>
        <v>681937</v>
      </c>
      <c r="M40" s="59" t="s">
        <v>159</v>
      </c>
      <c r="N40" s="59" t="s">
        <v>48</v>
      </c>
      <c r="O40" s="49" t="s">
        <v>49</v>
      </c>
      <c r="P40" s="49" t="s">
        <v>46</v>
      </c>
      <c r="Q40" s="49" t="s">
        <v>47</v>
      </c>
      <c r="R40" s="49"/>
    </row>
    <row r="41" spans="2:18" ht="54" customHeight="1" x14ac:dyDescent="0.2">
      <c r="B41" s="4" t="s">
        <v>47</v>
      </c>
      <c r="C41" s="48">
        <v>41107</v>
      </c>
      <c r="D41" s="2" t="s">
        <v>1</v>
      </c>
      <c r="E41" s="2" t="s">
        <v>37</v>
      </c>
      <c r="F41" s="48">
        <v>41107</v>
      </c>
      <c r="G41" s="2" t="s">
        <v>39</v>
      </c>
      <c r="H41" s="2" t="s">
        <v>75</v>
      </c>
      <c r="I41" s="76">
        <v>148007</v>
      </c>
      <c r="J41" s="95"/>
      <c r="K41" s="77">
        <v>181507</v>
      </c>
      <c r="L41" s="98"/>
      <c r="M41" s="100"/>
      <c r="N41" s="65"/>
      <c r="O41" s="56" t="s">
        <v>50</v>
      </c>
      <c r="P41" s="56"/>
      <c r="Q41" s="56"/>
      <c r="R41" s="56"/>
    </row>
    <row r="42" spans="2:18" ht="54" customHeight="1" x14ac:dyDescent="0.2">
      <c r="B42" s="4" t="s">
        <v>47</v>
      </c>
      <c r="C42" s="48">
        <v>41107</v>
      </c>
      <c r="D42" s="2" t="s">
        <v>1</v>
      </c>
      <c r="E42" s="2" t="s">
        <v>37</v>
      </c>
      <c r="F42" s="48">
        <v>41107</v>
      </c>
      <c r="G42" s="2" t="s">
        <v>174</v>
      </c>
      <c r="H42" s="2" t="s">
        <v>41</v>
      </c>
      <c r="I42" s="96">
        <v>60700</v>
      </c>
      <c r="J42" s="95"/>
      <c r="K42" s="97">
        <v>66750</v>
      </c>
      <c r="L42" s="98"/>
      <c r="M42" s="100"/>
      <c r="N42" s="101"/>
      <c r="O42" s="56"/>
      <c r="P42" s="56"/>
      <c r="Q42" s="56"/>
      <c r="R42" s="56"/>
    </row>
    <row r="43" spans="2:18" ht="54" customHeight="1" x14ac:dyDescent="0.2">
      <c r="B43" s="4" t="s">
        <v>47</v>
      </c>
      <c r="C43" s="48">
        <v>41107</v>
      </c>
      <c r="D43" s="2" t="s">
        <v>1</v>
      </c>
      <c r="E43" s="2" t="s">
        <v>37</v>
      </c>
      <c r="F43" s="48">
        <v>41107</v>
      </c>
      <c r="G43" s="2" t="s">
        <v>40</v>
      </c>
      <c r="H43" s="2" t="s">
        <v>176</v>
      </c>
      <c r="I43" s="76">
        <v>163662</v>
      </c>
      <c r="J43" s="70"/>
      <c r="K43" s="51">
        <v>240049</v>
      </c>
      <c r="L43" s="99"/>
      <c r="M43" s="25"/>
      <c r="N43" s="54"/>
      <c r="O43" s="50"/>
      <c r="P43" s="50"/>
      <c r="Q43" s="50"/>
      <c r="R43" s="50"/>
    </row>
    <row r="44" spans="2:18" ht="54" customHeight="1" x14ac:dyDescent="0.2">
      <c r="B44" s="4" t="s">
        <v>177</v>
      </c>
      <c r="C44" s="48">
        <v>41123</v>
      </c>
      <c r="D44" s="2" t="s">
        <v>1</v>
      </c>
      <c r="E44" s="6" t="s">
        <v>0</v>
      </c>
      <c r="F44" s="48">
        <v>41123</v>
      </c>
      <c r="G44" s="2" t="s">
        <v>178</v>
      </c>
      <c r="H44" s="2" t="s">
        <v>179</v>
      </c>
      <c r="I44" s="51">
        <v>100000</v>
      </c>
      <c r="J44" s="52">
        <f>+I44</f>
        <v>100000</v>
      </c>
      <c r="K44" s="51">
        <v>199650</v>
      </c>
      <c r="L44" s="60">
        <f>+K44</f>
        <v>199650</v>
      </c>
      <c r="M44" s="102" t="s">
        <v>197</v>
      </c>
      <c r="N44" s="61" t="s">
        <v>180</v>
      </c>
      <c r="O44" s="2" t="s">
        <v>63</v>
      </c>
      <c r="P44" s="2" t="s">
        <v>28</v>
      </c>
      <c r="Q44" s="2" t="s">
        <v>84</v>
      </c>
      <c r="R44" s="2"/>
    </row>
    <row r="45" spans="2:18" ht="54" customHeight="1" x14ac:dyDescent="0.2">
      <c r="B45" s="4" t="s">
        <v>55</v>
      </c>
      <c r="C45" s="48">
        <v>41130</v>
      </c>
      <c r="D45" s="2" t="s">
        <v>1</v>
      </c>
      <c r="E45" s="6" t="s">
        <v>0</v>
      </c>
      <c r="F45" s="48">
        <v>41130</v>
      </c>
      <c r="G45" s="2" t="s">
        <v>181</v>
      </c>
      <c r="H45" s="2" t="s">
        <v>184</v>
      </c>
      <c r="I45" s="103">
        <v>100950</v>
      </c>
      <c r="J45" s="52">
        <f>+SUM(I45:I47)</f>
        <v>300000</v>
      </c>
      <c r="K45" s="104">
        <v>275750</v>
      </c>
      <c r="L45" s="52">
        <f>+SUM(K45:K47)</f>
        <v>727940</v>
      </c>
      <c r="M45" s="59" t="s">
        <v>196</v>
      </c>
      <c r="N45" s="58" t="s">
        <v>187</v>
      </c>
      <c r="O45" s="49" t="s">
        <v>27</v>
      </c>
      <c r="P45" s="49" t="s">
        <v>28</v>
      </c>
      <c r="Q45" s="49" t="s">
        <v>84</v>
      </c>
      <c r="R45" s="49"/>
    </row>
    <row r="46" spans="2:18" ht="54" customHeight="1" x14ac:dyDescent="0.2">
      <c r="B46" s="4" t="s">
        <v>55</v>
      </c>
      <c r="C46" s="48">
        <v>41130</v>
      </c>
      <c r="D46" s="2" t="s">
        <v>1</v>
      </c>
      <c r="E46" s="6" t="s">
        <v>0</v>
      </c>
      <c r="F46" s="48">
        <v>41130</v>
      </c>
      <c r="G46" s="2" t="s">
        <v>182</v>
      </c>
      <c r="H46" s="2" t="s">
        <v>185</v>
      </c>
      <c r="I46" s="103">
        <v>149050</v>
      </c>
      <c r="J46" s="95"/>
      <c r="K46" s="104">
        <v>348910</v>
      </c>
      <c r="L46" s="95"/>
      <c r="M46" s="95"/>
      <c r="N46" s="95"/>
      <c r="O46" s="56"/>
      <c r="P46" s="56"/>
      <c r="Q46" s="56"/>
      <c r="R46" s="56"/>
    </row>
    <row r="47" spans="2:18" ht="54" customHeight="1" x14ac:dyDescent="0.2">
      <c r="B47" s="4" t="s">
        <v>55</v>
      </c>
      <c r="C47" s="48">
        <v>41130</v>
      </c>
      <c r="D47" s="2" t="s">
        <v>1</v>
      </c>
      <c r="E47" s="6" t="s">
        <v>0</v>
      </c>
      <c r="F47" s="48">
        <v>41130</v>
      </c>
      <c r="G47" s="2" t="s">
        <v>183</v>
      </c>
      <c r="H47" s="2" t="s">
        <v>186</v>
      </c>
      <c r="I47" s="103">
        <v>50000</v>
      </c>
      <c r="J47" s="95"/>
      <c r="K47" s="104">
        <v>103280</v>
      </c>
      <c r="L47" s="95"/>
      <c r="M47" s="78"/>
      <c r="N47" s="78"/>
      <c r="O47" s="50"/>
      <c r="P47" s="50"/>
      <c r="Q47" s="50"/>
      <c r="R47" s="50"/>
    </row>
    <row r="48" spans="2:18" ht="54" customHeight="1" x14ac:dyDescent="0.2">
      <c r="B48" s="4" t="s">
        <v>119</v>
      </c>
      <c r="C48" s="48">
        <v>41136</v>
      </c>
      <c r="D48" s="2" t="s">
        <v>1</v>
      </c>
      <c r="E48" s="6" t="s">
        <v>0</v>
      </c>
      <c r="F48" s="48">
        <v>41136</v>
      </c>
      <c r="G48" s="2" t="s">
        <v>188</v>
      </c>
      <c r="H48" s="2" t="s">
        <v>191</v>
      </c>
      <c r="I48" s="103">
        <v>174147</v>
      </c>
      <c r="J48" s="52">
        <f>+SUM(I48:I50)</f>
        <v>500000</v>
      </c>
      <c r="K48" s="105">
        <v>424290</v>
      </c>
      <c r="L48" s="52">
        <f>+SUM(K48:K50)</f>
        <v>1348608</v>
      </c>
      <c r="M48" s="90" t="s">
        <v>195</v>
      </c>
      <c r="N48" s="58" t="s">
        <v>194</v>
      </c>
      <c r="O48" s="49" t="s">
        <v>27</v>
      </c>
      <c r="P48" s="49" t="s">
        <v>28</v>
      </c>
      <c r="Q48" s="71" t="s">
        <v>119</v>
      </c>
      <c r="R48" s="71"/>
    </row>
    <row r="49" spans="1:18" ht="54" customHeight="1" x14ac:dyDescent="0.2">
      <c r="B49" s="4" t="s">
        <v>119</v>
      </c>
      <c r="C49" s="48">
        <v>41136</v>
      </c>
      <c r="D49" s="2" t="s">
        <v>1</v>
      </c>
      <c r="E49" s="6" t="s">
        <v>0</v>
      </c>
      <c r="F49" s="48">
        <v>41136</v>
      </c>
      <c r="G49" s="2" t="s">
        <v>189</v>
      </c>
      <c r="H49" s="2" t="s">
        <v>192</v>
      </c>
      <c r="I49" s="103">
        <v>230050</v>
      </c>
      <c r="J49" s="95"/>
      <c r="K49" s="105">
        <v>491550</v>
      </c>
      <c r="L49" s="95"/>
      <c r="M49" s="46"/>
      <c r="N49" s="106"/>
      <c r="O49" s="56"/>
      <c r="P49" s="56"/>
      <c r="Q49" s="56"/>
      <c r="R49" s="56"/>
    </row>
    <row r="50" spans="1:18" ht="54" customHeight="1" x14ac:dyDescent="0.2">
      <c r="B50" s="4" t="s">
        <v>119</v>
      </c>
      <c r="C50" s="48">
        <v>41136</v>
      </c>
      <c r="D50" s="2" t="s">
        <v>1</v>
      </c>
      <c r="E50" s="6" t="s">
        <v>0</v>
      </c>
      <c r="F50" s="48">
        <v>41136</v>
      </c>
      <c r="G50" s="2" t="s">
        <v>190</v>
      </c>
      <c r="H50" s="2" t="s">
        <v>193</v>
      </c>
      <c r="I50" s="103">
        <v>95803</v>
      </c>
      <c r="J50" s="78"/>
      <c r="K50" s="105">
        <v>432768</v>
      </c>
      <c r="L50" s="78"/>
      <c r="M50" s="91"/>
      <c r="N50" s="92"/>
      <c r="O50" s="50"/>
      <c r="P50" s="50"/>
      <c r="Q50" s="50"/>
      <c r="R50" s="50"/>
    </row>
    <row r="51" spans="1:18" ht="54" customHeight="1" x14ac:dyDescent="0.2">
      <c r="B51" s="4" t="s">
        <v>54</v>
      </c>
      <c r="C51" s="48">
        <v>41144</v>
      </c>
      <c r="D51" s="2" t="s">
        <v>44</v>
      </c>
      <c r="E51" s="2" t="s">
        <v>51</v>
      </c>
      <c r="F51" s="48">
        <v>41144</v>
      </c>
      <c r="G51" s="2" t="s">
        <v>199</v>
      </c>
      <c r="H51" s="2" t="s">
        <v>198</v>
      </c>
      <c r="I51" s="51">
        <v>322872.3</v>
      </c>
      <c r="J51" s="51">
        <v>322872.3</v>
      </c>
      <c r="K51" s="105">
        <v>758666</v>
      </c>
      <c r="L51" s="60">
        <v>758666</v>
      </c>
      <c r="M51" s="61" t="s">
        <v>206</v>
      </c>
      <c r="N51" s="61" t="s">
        <v>200</v>
      </c>
      <c r="O51" s="2" t="s">
        <v>27</v>
      </c>
      <c r="P51" s="2" t="s">
        <v>28</v>
      </c>
      <c r="Q51" s="2" t="s">
        <v>54</v>
      </c>
      <c r="R51" s="2"/>
    </row>
    <row r="52" spans="1:18" ht="54" customHeight="1" x14ac:dyDescent="0.2">
      <c r="A52" s="24"/>
      <c r="B52" s="4" t="s">
        <v>129</v>
      </c>
      <c r="C52" s="48">
        <v>41149</v>
      </c>
      <c r="D52" s="2" t="s">
        <v>1</v>
      </c>
      <c r="E52" s="6" t="s">
        <v>0</v>
      </c>
      <c r="F52" s="48">
        <v>40780</v>
      </c>
      <c r="G52" s="2" t="s">
        <v>202</v>
      </c>
      <c r="H52" s="2" t="s">
        <v>201</v>
      </c>
      <c r="I52" s="51">
        <v>27632</v>
      </c>
      <c r="J52" s="51">
        <v>27632</v>
      </c>
      <c r="K52" s="107" t="s">
        <v>203</v>
      </c>
      <c r="L52" s="109" t="s">
        <v>203</v>
      </c>
      <c r="M52" s="58" t="s">
        <v>204</v>
      </c>
      <c r="N52" s="61" t="s">
        <v>205</v>
      </c>
      <c r="O52" s="2" t="s">
        <v>63</v>
      </c>
      <c r="P52" s="2" t="s">
        <v>28</v>
      </c>
      <c r="Q52" s="108" t="s">
        <v>81</v>
      </c>
      <c r="R52" s="108"/>
    </row>
    <row r="53" spans="1:18" ht="54" customHeight="1" x14ac:dyDescent="0.2">
      <c r="B53" s="4" t="s">
        <v>210</v>
      </c>
      <c r="C53" s="48">
        <v>41150</v>
      </c>
      <c r="D53" s="2" t="s">
        <v>44</v>
      </c>
      <c r="E53" s="6" t="s">
        <v>0</v>
      </c>
      <c r="F53" s="48">
        <v>41150</v>
      </c>
      <c r="G53" s="2" t="s">
        <v>207</v>
      </c>
      <c r="H53" s="2" t="s">
        <v>208</v>
      </c>
      <c r="I53" s="76">
        <v>70000</v>
      </c>
      <c r="J53" s="111">
        <f>+I53+I54+I55</f>
        <v>300000</v>
      </c>
      <c r="K53" s="76">
        <v>194851</v>
      </c>
      <c r="L53" s="111">
        <f>+K53+K54+K55</f>
        <v>841311</v>
      </c>
      <c r="M53" s="58" t="s">
        <v>209</v>
      </c>
      <c r="N53" s="89" t="s">
        <v>215</v>
      </c>
      <c r="O53" s="49" t="s">
        <v>27</v>
      </c>
      <c r="P53" s="49" t="s">
        <v>28</v>
      </c>
      <c r="Q53" s="49" t="s">
        <v>99</v>
      </c>
      <c r="R53" s="49" t="s">
        <v>251</v>
      </c>
    </row>
    <row r="54" spans="1:18" ht="54" customHeight="1" x14ac:dyDescent="0.2">
      <c r="B54" s="4" t="s">
        <v>210</v>
      </c>
      <c r="C54" s="48">
        <v>41150</v>
      </c>
      <c r="D54" s="2" t="s">
        <v>44</v>
      </c>
      <c r="E54" s="6" t="s">
        <v>0</v>
      </c>
      <c r="F54" s="48">
        <v>41150</v>
      </c>
      <c r="G54" s="2" t="s">
        <v>211</v>
      </c>
      <c r="H54" s="2" t="s">
        <v>212</v>
      </c>
      <c r="I54" s="76">
        <v>40000</v>
      </c>
      <c r="J54" s="79"/>
      <c r="K54" s="76">
        <v>205640</v>
      </c>
      <c r="L54" s="79"/>
      <c r="M54" s="65"/>
      <c r="N54" s="101"/>
      <c r="O54" s="65"/>
      <c r="P54" s="65"/>
      <c r="Q54" s="56"/>
      <c r="R54" s="56"/>
    </row>
    <row r="55" spans="1:18" ht="54" customHeight="1" x14ac:dyDescent="0.2">
      <c r="B55" s="4" t="s">
        <v>210</v>
      </c>
      <c r="C55" s="48">
        <v>41150</v>
      </c>
      <c r="D55" s="2" t="s">
        <v>44</v>
      </c>
      <c r="E55" s="6" t="s">
        <v>0</v>
      </c>
      <c r="F55" s="48">
        <v>41150</v>
      </c>
      <c r="G55" s="2" t="s">
        <v>213</v>
      </c>
      <c r="H55" s="2" t="s">
        <v>214</v>
      </c>
      <c r="I55" s="76">
        <v>190000</v>
      </c>
      <c r="J55" s="56"/>
      <c r="K55" s="76">
        <v>440820</v>
      </c>
      <c r="L55" s="50"/>
      <c r="M55" s="50"/>
      <c r="N55" s="110"/>
      <c r="O55" s="50"/>
      <c r="P55" s="50"/>
      <c r="Q55" s="67"/>
      <c r="R55" s="67"/>
    </row>
    <row r="56" spans="1:18" ht="54" customHeight="1" x14ac:dyDescent="0.2">
      <c r="B56" s="4" t="s">
        <v>69</v>
      </c>
      <c r="C56" s="48">
        <v>41158</v>
      </c>
      <c r="D56" s="2" t="s">
        <v>1</v>
      </c>
      <c r="E56" s="6" t="s">
        <v>0</v>
      </c>
      <c r="F56" s="48">
        <v>41158</v>
      </c>
      <c r="G56" s="2" t="s">
        <v>216</v>
      </c>
      <c r="H56" s="2" t="s">
        <v>220</v>
      </c>
      <c r="I56" s="103">
        <v>100000</v>
      </c>
      <c r="J56" s="52">
        <f>+I56+I57+I58+I59</f>
        <v>700000</v>
      </c>
      <c r="K56" s="105">
        <v>301150</v>
      </c>
      <c r="L56" s="52">
        <f>+K56+K57+K58+K59</f>
        <v>1373470</v>
      </c>
      <c r="M56" s="58" t="s">
        <v>224</v>
      </c>
      <c r="N56" s="58" t="s">
        <v>225</v>
      </c>
      <c r="O56" s="49" t="s">
        <v>27</v>
      </c>
      <c r="P56" s="49" t="s">
        <v>28</v>
      </c>
      <c r="Q56" s="49" t="s">
        <v>69</v>
      </c>
      <c r="R56" s="49"/>
    </row>
    <row r="57" spans="1:18" ht="54" customHeight="1" x14ac:dyDescent="0.2">
      <c r="B57" s="4" t="s">
        <v>69</v>
      </c>
      <c r="C57" s="48">
        <v>41158</v>
      </c>
      <c r="D57" s="2" t="s">
        <v>1</v>
      </c>
      <c r="E57" s="6" t="s">
        <v>0</v>
      </c>
      <c r="F57" s="48">
        <v>41158</v>
      </c>
      <c r="G57" s="2" t="s">
        <v>217</v>
      </c>
      <c r="H57" s="2" t="s">
        <v>221</v>
      </c>
      <c r="I57" s="103">
        <v>100000</v>
      </c>
      <c r="J57" s="56"/>
      <c r="K57" s="105">
        <v>139970</v>
      </c>
      <c r="L57" s="56"/>
      <c r="M57" s="56"/>
      <c r="N57" s="106"/>
      <c r="O57" s="65" t="s">
        <v>27</v>
      </c>
      <c r="P57" s="56" t="s">
        <v>46</v>
      </c>
      <c r="Q57" s="193"/>
      <c r="R57" s="66"/>
    </row>
    <row r="58" spans="1:18" ht="54" customHeight="1" x14ac:dyDescent="0.2">
      <c r="B58" s="4" t="s">
        <v>69</v>
      </c>
      <c r="C58" s="48">
        <v>41158</v>
      </c>
      <c r="D58" s="2" t="s">
        <v>1</v>
      </c>
      <c r="E58" s="6" t="s">
        <v>0</v>
      </c>
      <c r="F58" s="48">
        <v>41158</v>
      </c>
      <c r="G58" s="2" t="s">
        <v>218</v>
      </c>
      <c r="H58" s="2" t="s">
        <v>222</v>
      </c>
      <c r="I58" s="103">
        <v>261110</v>
      </c>
      <c r="J58" s="56"/>
      <c r="K58" s="105">
        <v>366960</v>
      </c>
      <c r="L58" s="56"/>
      <c r="M58" s="56"/>
      <c r="N58" s="106"/>
      <c r="O58" s="56"/>
      <c r="P58" s="56"/>
      <c r="Q58" s="66"/>
      <c r="R58" s="66"/>
    </row>
    <row r="59" spans="1:18" ht="54" customHeight="1" x14ac:dyDescent="0.2">
      <c r="B59" s="4" t="s">
        <v>69</v>
      </c>
      <c r="C59" s="48">
        <v>41158</v>
      </c>
      <c r="D59" s="2" t="s">
        <v>1</v>
      </c>
      <c r="E59" s="6" t="s">
        <v>0</v>
      </c>
      <c r="F59" s="48">
        <v>41158</v>
      </c>
      <c r="G59" s="2" t="s">
        <v>219</v>
      </c>
      <c r="H59" s="2" t="s">
        <v>223</v>
      </c>
      <c r="I59" s="103">
        <v>238890</v>
      </c>
      <c r="J59" s="50"/>
      <c r="K59" s="105">
        <v>565390</v>
      </c>
      <c r="L59" s="50"/>
      <c r="M59" s="50"/>
      <c r="N59" s="92"/>
      <c r="O59" s="50"/>
      <c r="P59" s="50"/>
      <c r="Q59" s="67"/>
      <c r="R59" s="67"/>
    </row>
    <row r="60" spans="1:18" ht="54" customHeight="1" x14ac:dyDescent="0.2">
      <c r="B60" s="4" t="s">
        <v>3</v>
      </c>
      <c r="C60" s="48">
        <v>41171</v>
      </c>
      <c r="D60" s="6" t="s">
        <v>1</v>
      </c>
      <c r="E60" s="6" t="s">
        <v>0</v>
      </c>
      <c r="F60" s="48">
        <v>41171</v>
      </c>
      <c r="G60" s="2" t="s">
        <v>226</v>
      </c>
      <c r="H60" s="2" t="s">
        <v>227</v>
      </c>
      <c r="I60" s="76">
        <v>80920</v>
      </c>
      <c r="J60" s="111">
        <f>I60+I61+I62</f>
        <v>400000</v>
      </c>
      <c r="K60" s="76">
        <v>128920</v>
      </c>
      <c r="L60" s="111">
        <f>K60+K61+K62</f>
        <v>621869</v>
      </c>
      <c r="M60" s="58" t="s">
        <v>228</v>
      </c>
      <c r="N60" s="89" t="s">
        <v>26</v>
      </c>
      <c r="O60" s="49" t="s">
        <v>27</v>
      </c>
      <c r="P60" s="49" t="s">
        <v>28</v>
      </c>
      <c r="Q60" s="1" t="s">
        <v>3</v>
      </c>
      <c r="R60" s="1"/>
    </row>
    <row r="61" spans="1:18" ht="54" customHeight="1" x14ac:dyDescent="0.2">
      <c r="B61" s="4" t="s">
        <v>3</v>
      </c>
      <c r="C61" s="48">
        <v>41171</v>
      </c>
      <c r="D61" s="6" t="s">
        <v>1</v>
      </c>
      <c r="E61" s="6" t="s">
        <v>0</v>
      </c>
      <c r="F61" s="48">
        <v>41171</v>
      </c>
      <c r="G61" s="2" t="s">
        <v>229</v>
      </c>
      <c r="H61" s="2" t="s">
        <v>230</v>
      </c>
      <c r="I61" s="76">
        <v>40649</v>
      </c>
      <c r="J61" s="79"/>
      <c r="K61" s="76">
        <v>67649</v>
      </c>
      <c r="L61" s="79"/>
      <c r="M61" s="56"/>
      <c r="N61" s="106"/>
      <c r="O61" s="56"/>
      <c r="P61" s="56"/>
      <c r="Q61" s="66"/>
      <c r="R61" s="66"/>
    </row>
    <row r="62" spans="1:18" ht="54" customHeight="1" x14ac:dyDescent="0.2">
      <c r="B62" s="4" t="s">
        <v>3</v>
      </c>
      <c r="C62" s="48">
        <v>41171</v>
      </c>
      <c r="D62" s="6" t="s">
        <v>1</v>
      </c>
      <c r="E62" s="6" t="s">
        <v>0</v>
      </c>
      <c r="F62" s="48">
        <v>41171</v>
      </c>
      <c r="G62" s="2" t="s">
        <v>231</v>
      </c>
      <c r="H62" s="2" t="s">
        <v>232</v>
      </c>
      <c r="I62" s="76">
        <v>278431</v>
      </c>
      <c r="J62" s="50"/>
      <c r="K62" s="76">
        <v>425300</v>
      </c>
      <c r="L62" s="50"/>
      <c r="M62" s="50"/>
      <c r="N62" s="110"/>
      <c r="O62" s="50"/>
      <c r="P62" s="50"/>
      <c r="Q62" s="67"/>
      <c r="R62" s="67"/>
    </row>
    <row r="63" spans="1:18" ht="55.5" customHeight="1" x14ac:dyDescent="0.2">
      <c r="B63" s="4" t="s">
        <v>233</v>
      </c>
      <c r="C63" s="48">
        <v>41178</v>
      </c>
      <c r="D63" s="2" t="s">
        <v>44</v>
      </c>
      <c r="E63" s="6" t="s">
        <v>236</v>
      </c>
      <c r="F63" s="48">
        <v>41178</v>
      </c>
      <c r="G63" s="2" t="s">
        <v>234</v>
      </c>
      <c r="H63" s="2" t="s">
        <v>235</v>
      </c>
      <c r="I63" s="76">
        <v>200000</v>
      </c>
      <c r="J63" s="51">
        <v>200000</v>
      </c>
      <c r="K63" s="76">
        <v>360443</v>
      </c>
      <c r="L63" s="51">
        <v>360443</v>
      </c>
      <c r="M63" s="61" t="s">
        <v>237</v>
      </c>
      <c r="N63" s="61" t="s">
        <v>112</v>
      </c>
      <c r="O63" s="2" t="s">
        <v>238</v>
      </c>
      <c r="P63" s="2" t="s">
        <v>46</v>
      </c>
      <c r="Q63" s="6" t="s">
        <v>99</v>
      </c>
      <c r="R63" s="67"/>
    </row>
    <row r="64" spans="1:18" ht="57" customHeight="1" x14ac:dyDescent="0.2">
      <c r="B64" s="4" t="s">
        <v>65</v>
      </c>
      <c r="C64" s="48">
        <v>41185</v>
      </c>
      <c r="D64" s="6" t="s">
        <v>1</v>
      </c>
      <c r="E64" s="2" t="s">
        <v>56</v>
      </c>
      <c r="F64" s="48">
        <v>41185</v>
      </c>
      <c r="G64" s="2" t="s">
        <v>66</v>
      </c>
      <c r="H64" s="2" t="s">
        <v>242</v>
      </c>
      <c r="I64" s="76">
        <v>150000</v>
      </c>
      <c r="J64" s="51">
        <v>150000</v>
      </c>
      <c r="K64" s="76">
        <v>497366</v>
      </c>
      <c r="L64" s="76">
        <v>497366</v>
      </c>
      <c r="M64" s="61" t="s">
        <v>243</v>
      </c>
      <c r="N64" s="61" t="s">
        <v>62</v>
      </c>
      <c r="O64" s="2" t="s">
        <v>63</v>
      </c>
      <c r="P64" s="2" t="s">
        <v>64</v>
      </c>
      <c r="Q64" s="2" t="s">
        <v>65</v>
      </c>
      <c r="R64" s="67"/>
    </row>
    <row r="65" spans="2:18" ht="50.25" customHeight="1" x14ac:dyDescent="0.2">
      <c r="B65" s="4" t="s">
        <v>249</v>
      </c>
      <c r="C65" s="48">
        <v>41192</v>
      </c>
      <c r="D65" s="2" t="s">
        <v>44</v>
      </c>
      <c r="E65" s="2" t="s">
        <v>45</v>
      </c>
      <c r="F65" s="48">
        <v>41192</v>
      </c>
      <c r="G65" s="2" t="s">
        <v>248</v>
      </c>
      <c r="H65" s="2" t="s">
        <v>246</v>
      </c>
      <c r="I65" s="76">
        <v>22000</v>
      </c>
      <c r="J65" s="51">
        <v>22000</v>
      </c>
      <c r="K65" s="76">
        <v>22000</v>
      </c>
      <c r="L65" s="76">
        <v>22000</v>
      </c>
      <c r="M65" s="61" t="s">
        <v>245</v>
      </c>
      <c r="N65" s="61" t="s">
        <v>244</v>
      </c>
      <c r="O65" s="2" t="s">
        <v>27</v>
      </c>
      <c r="P65" s="2" t="s">
        <v>28</v>
      </c>
      <c r="Q65" s="2" t="s">
        <v>250</v>
      </c>
      <c r="R65" s="2" t="s">
        <v>247</v>
      </c>
    </row>
    <row r="66" spans="2:18" ht="51" customHeight="1" x14ac:dyDescent="0.2">
      <c r="B66" s="4" t="s">
        <v>299</v>
      </c>
      <c r="C66" s="48">
        <v>41206</v>
      </c>
      <c r="D66" s="2" t="s">
        <v>44</v>
      </c>
      <c r="E66" s="6" t="s">
        <v>0</v>
      </c>
      <c r="F66" s="48">
        <v>41206</v>
      </c>
      <c r="G66" s="2" t="s">
        <v>300</v>
      </c>
      <c r="H66" s="2" t="s">
        <v>301</v>
      </c>
      <c r="I66" s="76">
        <v>100000</v>
      </c>
      <c r="J66" s="150">
        <v>300000</v>
      </c>
      <c r="K66" s="76">
        <v>330640</v>
      </c>
      <c r="L66" s="150">
        <v>902170</v>
      </c>
      <c r="M66" s="195" t="s">
        <v>302</v>
      </c>
      <c r="N66" s="195" t="s">
        <v>303</v>
      </c>
      <c r="O66" s="197" t="s">
        <v>27</v>
      </c>
      <c r="P66" s="49" t="s">
        <v>46</v>
      </c>
      <c r="Q66" s="1" t="s">
        <v>99</v>
      </c>
      <c r="R66" s="198"/>
    </row>
    <row r="67" spans="2:18" ht="46.5" customHeight="1" x14ac:dyDescent="0.2">
      <c r="B67" s="4" t="s">
        <v>299</v>
      </c>
      <c r="C67" s="48">
        <v>41206</v>
      </c>
      <c r="D67" s="2" t="s">
        <v>44</v>
      </c>
      <c r="E67" s="6" t="s">
        <v>0</v>
      </c>
      <c r="F67" s="48">
        <v>41206</v>
      </c>
      <c r="G67" s="2" t="s">
        <v>304</v>
      </c>
      <c r="H67" s="2" t="s">
        <v>305</v>
      </c>
      <c r="I67" s="76">
        <v>200000</v>
      </c>
      <c r="J67" s="151"/>
      <c r="K67" s="76">
        <v>571530</v>
      </c>
      <c r="L67" s="151"/>
      <c r="M67" s="196"/>
      <c r="N67" s="196"/>
      <c r="O67" s="197"/>
      <c r="P67" s="67"/>
      <c r="Q67" s="91"/>
      <c r="R67" s="199"/>
    </row>
    <row r="68" spans="2:18" ht="47.25" customHeight="1" x14ac:dyDescent="0.2">
      <c r="B68" s="4" t="s">
        <v>309</v>
      </c>
      <c r="C68" s="48">
        <v>41207</v>
      </c>
      <c r="D68" s="2" t="s">
        <v>44</v>
      </c>
      <c r="E68" s="2" t="s">
        <v>45</v>
      </c>
      <c r="F68" s="2" t="s">
        <v>306</v>
      </c>
      <c r="G68" s="2" t="s">
        <v>307</v>
      </c>
      <c r="H68" s="2" t="s">
        <v>308</v>
      </c>
      <c r="I68" s="51">
        <v>80000</v>
      </c>
      <c r="J68" s="150">
        <v>80000</v>
      </c>
      <c r="K68" s="51">
        <v>122370</v>
      </c>
      <c r="L68" s="150">
        <v>122370</v>
      </c>
      <c r="M68" s="152" t="s">
        <v>310</v>
      </c>
      <c r="N68" s="152" t="s">
        <v>180</v>
      </c>
      <c r="O68" s="154" t="s">
        <v>27</v>
      </c>
      <c r="P68" s="154" t="s">
        <v>46</v>
      </c>
      <c r="Q68" s="154" t="s">
        <v>84</v>
      </c>
      <c r="R68" s="154" t="s">
        <v>311</v>
      </c>
    </row>
    <row r="69" spans="2:18" ht="43.5" customHeight="1" x14ac:dyDescent="0.2">
      <c r="B69" s="4" t="s">
        <v>317</v>
      </c>
      <c r="C69" s="48">
        <v>41221</v>
      </c>
      <c r="D69" s="190" t="s">
        <v>1</v>
      </c>
      <c r="E69" s="153" t="s">
        <v>45</v>
      </c>
      <c r="F69" s="48">
        <v>41221</v>
      </c>
      <c r="G69" s="153" t="s">
        <v>318</v>
      </c>
      <c r="H69" s="153" t="s">
        <v>321</v>
      </c>
      <c r="I69" s="76">
        <v>99650</v>
      </c>
      <c r="J69" s="150">
        <v>289650</v>
      </c>
      <c r="K69" s="76">
        <v>149250</v>
      </c>
      <c r="L69" s="160">
        <v>445950</v>
      </c>
      <c r="M69" s="161" t="s">
        <v>327</v>
      </c>
      <c r="N69" s="165" t="s">
        <v>324</v>
      </c>
      <c r="O69" s="154" t="s">
        <v>27</v>
      </c>
      <c r="P69" s="154" t="s">
        <v>46</v>
      </c>
      <c r="Q69" s="71" t="s">
        <v>116</v>
      </c>
      <c r="R69" s="154" t="s">
        <v>325</v>
      </c>
    </row>
    <row r="70" spans="2:18" ht="38.25" customHeight="1" x14ac:dyDescent="0.2">
      <c r="B70" s="4" t="s">
        <v>317</v>
      </c>
      <c r="C70" s="48">
        <v>41221</v>
      </c>
      <c r="D70" s="190" t="s">
        <v>1</v>
      </c>
      <c r="E70" s="153" t="s">
        <v>45</v>
      </c>
      <c r="F70" s="48">
        <v>41221</v>
      </c>
      <c r="G70" s="153" t="s">
        <v>319</v>
      </c>
      <c r="H70" s="153" t="s">
        <v>322</v>
      </c>
      <c r="I70" s="51">
        <v>91500</v>
      </c>
      <c r="J70" s="56"/>
      <c r="K70" s="51">
        <v>134600</v>
      </c>
      <c r="L70" s="159"/>
      <c r="M70" s="56"/>
      <c r="N70" s="56"/>
      <c r="O70" s="56"/>
      <c r="P70" s="56"/>
      <c r="Q70" s="66"/>
      <c r="R70" s="66"/>
    </row>
    <row r="71" spans="2:18" ht="43.5" customHeight="1" x14ac:dyDescent="0.2">
      <c r="B71" s="4" t="s">
        <v>317</v>
      </c>
      <c r="C71" s="48">
        <v>41221</v>
      </c>
      <c r="D71" s="190" t="s">
        <v>1</v>
      </c>
      <c r="E71" s="153" t="s">
        <v>45</v>
      </c>
      <c r="F71" s="48">
        <v>41221</v>
      </c>
      <c r="G71" s="153" t="s">
        <v>320</v>
      </c>
      <c r="H71" s="153" t="s">
        <v>323</v>
      </c>
      <c r="I71" s="51">
        <v>98500</v>
      </c>
      <c r="J71" s="155"/>
      <c r="K71" s="51">
        <v>162100</v>
      </c>
      <c r="L71" s="54"/>
      <c r="M71" s="155"/>
      <c r="N71" s="155"/>
      <c r="O71" s="155"/>
      <c r="P71" s="155"/>
      <c r="Q71" s="67"/>
      <c r="R71" s="67"/>
    </row>
    <row r="72" spans="2:18" ht="42" customHeight="1" x14ac:dyDescent="0.2">
      <c r="B72" s="4" t="s">
        <v>233</v>
      </c>
      <c r="C72" s="48">
        <v>41242</v>
      </c>
      <c r="D72" s="164" t="s">
        <v>44</v>
      </c>
      <c r="E72" s="164" t="s">
        <v>336</v>
      </c>
      <c r="F72" s="48">
        <v>41240</v>
      </c>
      <c r="G72" s="164" t="s">
        <v>337</v>
      </c>
      <c r="H72" s="164" t="s">
        <v>338</v>
      </c>
      <c r="I72" s="51">
        <v>750000</v>
      </c>
      <c r="J72" s="51">
        <v>750000</v>
      </c>
      <c r="K72" s="51">
        <v>759227</v>
      </c>
      <c r="L72" s="167">
        <v>759227</v>
      </c>
      <c r="M72" s="61" t="s">
        <v>339</v>
      </c>
      <c r="N72" s="186" t="s">
        <v>340</v>
      </c>
      <c r="O72" s="164" t="s">
        <v>63</v>
      </c>
      <c r="P72" s="164" t="s">
        <v>46</v>
      </c>
      <c r="Q72" s="6" t="s">
        <v>99</v>
      </c>
      <c r="R72" s="168"/>
    </row>
    <row r="73" spans="2:18" ht="43.5" customHeight="1" x14ac:dyDescent="0.2">
      <c r="B73" s="4" t="s">
        <v>348</v>
      </c>
      <c r="C73" s="48">
        <v>41254</v>
      </c>
      <c r="D73" s="182" t="s">
        <v>44</v>
      </c>
      <c r="E73" s="182" t="s">
        <v>0</v>
      </c>
      <c r="F73" s="48">
        <v>41254</v>
      </c>
      <c r="G73" s="182" t="s">
        <v>349</v>
      </c>
      <c r="H73" s="182" t="s">
        <v>350</v>
      </c>
      <c r="I73" s="76">
        <v>110382</v>
      </c>
      <c r="J73" s="111">
        <v>200000</v>
      </c>
      <c r="K73" s="189">
        <v>118482</v>
      </c>
      <c r="L73" s="160">
        <v>256482</v>
      </c>
      <c r="M73" s="59" t="s">
        <v>351</v>
      </c>
      <c r="N73" s="181" t="s">
        <v>180</v>
      </c>
      <c r="O73" s="183" t="s">
        <v>27</v>
      </c>
      <c r="P73" s="53" t="s">
        <v>46</v>
      </c>
      <c r="Q73" s="53" t="s">
        <v>84</v>
      </c>
      <c r="R73" s="53" t="s">
        <v>352</v>
      </c>
    </row>
    <row r="74" spans="2:18" ht="41.25" customHeight="1" x14ac:dyDescent="0.2">
      <c r="B74" s="4" t="s">
        <v>348</v>
      </c>
      <c r="C74" s="48">
        <v>41254</v>
      </c>
      <c r="D74" s="182" t="s">
        <v>44</v>
      </c>
      <c r="E74" s="182" t="s">
        <v>0</v>
      </c>
      <c r="F74" s="48">
        <v>41254</v>
      </c>
      <c r="G74" s="182" t="s">
        <v>353</v>
      </c>
      <c r="H74" s="182" t="s">
        <v>354</v>
      </c>
      <c r="I74" s="76">
        <v>89618</v>
      </c>
      <c r="J74" s="184"/>
      <c r="K74" s="77">
        <v>138000</v>
      </c>
      <c r="L74" s="184"/>
      <c r="M74" s="54"/>
      <c r="N74" s="184"/>
      <c r="O74" s="55"/>
      <c r="P74" s="67"/>
      <c r="Q74" s="67"/>
      <c r="R74" s="67"/>
    </row>
    <row r="75" spans="2:18" ht="39" customHeight="1" x14ac:dyDescent="0.2">
      <c r="B75" s="4" t="s">
        <v>355</v>
      </c>
      <c r="C75" s="48">
        <v>41256</v>
      </c>
      <c r="D75" s="186" t="s">
        <v>44</v>
      </c>
      <c r="E75" s="186" t="s">
        <v>0</v>
      </c>
      <c r="F75" s="48">
        <v>41256</v>
      </c>
      <c r="G75" s="186" t="s">
        <v>356</v>
      </c>
      <c r="H75" s="186" t="s">
        <v>358</v>
      </c>
      <c r="I75" s="51">
        <v>300000</v>
      </c>
      <c r="J75" s="111">
        <v>500000</v>
      </c>
      <c r="K75" s="77">
        <v>564690</v>
      </c>
      <c r="L75" s="150">
        <v>1319630</v>
      </c>
      <c r="M75" s="185" t="s">
        <v>361</v>
      </c>
      <c r="N75" s="187" t="s">
        <v>360</v>
      </c>
      <c r="O75" s="187" t="s">
        <v>27</v>
      </c>
      <c r="P75" s="53" t="s">
        <v>46</v>
      </c>
      <c r="Q75" s="187" t="s">
        <v>172</v>
      </c>
      <c r="R75" s="53"/>
    </row>
    <row r="76" spans="2:18" ht="39" customHeight="1" x14ac:dyDescent="0.2">
      <c r="B76" s="4" t="s">
        <v>355</v>
      </c>
      <c r="C76" s="48">
        <v>41256</v>
      </c>
      <c r="D76" s="186" t="s">
        <v>44</v>
      </c>
      <c r="E76" s="186" t="s">
        <v>0</v>
      </c>
      <c r="F76" s="48">
        <v>41256</v>
      </c>
      <c r="G76" s="186" t="s">
        <v>357</v>
      </c>
      <c r="H76" s="186" t="s">
        <v>359</v>
      </c>
      <c r="I76" s="51">
        <v>200000</v>
      </c>
      <c r="J76" s="188"/>
      <c r="K76" s="77">
        <v>754940</v>
      </c>
      <c r="L76" s="188"/>
      <c r="M76" s="188"/>
      <c r="N76" s="188"/>
      <c r="O76" s="55"/>
      <c r="P76" s="67"/>
      <c r="Q76" s="67"/>
      <c r="R76" s="67"/>
    </row>
    <row r="77" spans="2:18" x14ac:dyDescent="0.2">
      <c r="I77" s="178" t="s">
        <v>2</v>
      </c>
      <c r="J77" s="9">
        <f>SUM(J3:J75)</f>
        <v>10174280.196649998</v>
      </c>
      <c r="K77" s="179" t="s">
        <v>2</v>
      </c>
      <c r="L77" s="9">
        <f>SUM(L3:L75)</f>
        <v>20966381.496649999</v>
      </c>
    </row>
    <row r="78" spans="2:18" x14ac:dyDescent="0.2">
      <c r="J78" s="191"/>
    </row>
  </sheetData>
  <dataConsolidate>
    <dataRefs count="1">
      <dataRef ref="M60" sheet="Renta Fija" r:id="rId1"/>
    </dataRefs>
  </dataConsolidate>
  <mergeCells count="5">
    <mergeCell ref="B1:E1"/>
    <mergeCell ref="M66:M67"/>
    <mergeCell ref="N66:N67"/>
    <mergeCell ref="O66:O67"/>
    <mergeCell ref="R66:R67"/>
  </mergeCells>
  <phoneticPr fontId="21" type="noConversion"/>
  <pageMargins left="0.75" right="0.75" top="1" bottom="1" header="0" footer="0"/>
  <pageSetup orientation="portrait" r:id="rId2"/>
  <headerFooter alignWithMargins="0"/>
  <ignoredErrors>
    <ignoredError sqref="J3 L3 J11 L11 L7 J7 J16 L16 L20 J20 L23 J23 L36 J36 L40 L45 L48 J40:J51 J53:J65" formulaRang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8"/>
  <sheetViews>
    <sheetView showGridLines="0" zoomScale="75" zoomScaleNormal="75" workbookViewId="0">
      <pane xSplit="2" ySplit="2" topLeftCell="K4" activePane="bottomRight" state="frozen"/>
      <selection pane="topRight" activeCell="C1" sqref="C1"/>
      <selection pane="bottomLeft" activeCell="A3" sqref="A3"/>
      <selection pane="bottomRight" activeCell="K8" sqref="K8"/>
    </sheetView>
  </sheetViews>
  <sheetFormatPr baseColWidth="10" defaultColWidth="16.140625" defaultRowHeight="12.75" x14ac:dyDescent="0.2"/>
  <cols>
    <col min="1" max="1" width="5.42578125" style="33" customWidth="1"/>
    <col min="2" max="2" width="43.85546875" style="45" customWidth="1"/>
    <col min="3" max="3" width="30.7109375" style="33" customWidth="1"/>
    <col min="4" max="4" width="24.85546875" style="33" customWidth="1"/>
    <col min="5" max="5" width="25.42578125" style="20" customWidth="1"/>
    <col min="6" max="6" width="30" style="20" customWidth="1"/>
    <col min="7" max="7" width="26.85546875" style="33" customWidth="1"/>
    <col min="8" max="8" width="22" style="20" bestFit="1" customWidth="1"/>
    <col min="9" max="9" width="30.42578125" style="20" customWidth="1"/>
    <col min="10" max="10" width="28.85546875" style="20" customWidth="1"/>
    <col min="11" max="11" width="58.28515625" style="33" customWidth="1"/>
    <col min="12" max="12" width="32.5703125" style="34" customWidth="1"/>
    <col min="13" max="13" width="27" style="33" customWidth="1"/>
    <col min="14" max="16384" width="16.140625" style="33"/>
  </cols>
  <sheetData>
    <row r="1" spans="2:13" s="27" customFormat="1" ht="46.5" customHeight="1" x14ac:dyDescent="0.2">
      <c r="B1" s="200" t="s">
        <v>292</v>
      </c>
      <c r="C1" s="200"/>
      <c r="D1" s="200"/>
      <c r="E1" s="200"/>
      <c r="F1" s="120"/>
      <c r="G1" s="26"/>
      <c r="H1" s="26"/>
      <c r="I1" s="26"/>
      <c r="J1" s="26"/>
      <c r="K1" s="26"/>
      <c r="M1" s="26"/>
    </row>
    <row r="2" spans="2:13" s="28" customFormat="1" ht="57" x14ac:dyDescent="0.2">
      <c r="B2" s="171" t="s">
        <v>5</v>
      </c>
      <c r="C2" s="172" t="s">
        <v>10</v>
      </c>
      <c r="D2" s="172" t="s">
        <v>11</v>
      </c>
      <c r="E2" s="172" t="s">
        <v>17</v>
      </c>
      <c r="F2" s="172" t="s">
        <v>83</v>
      </c>
      <c r="G2" s="172" t="s">
        <v>12</v>
      </c>
      <c r="H2" s="172" t="s">
        <v>13</v>
      </c>
      <c r="I2" s="172" t="s">
        <v>14</v>
      </c>
      <c r="J2" s="172" t="s">
        <v>15</v>
      </c>
      <c r="K2" s="172" t="s">
        <v>18</v>
      </c>
      <c r="L2" s="172" t="s">
        <v>16</v>
      </c>
      <c r="M2" s="170" t="s">
        <v>263</v>
      </c>
    </row>
    <row r="3" spans="2:13" s="28" customFormat="1" ht="71.25" customHeight="1" x14ac:dyDescent="0.2">
      <c r="B3" s="43" t="s">
        <v>346</v>
      </c>
      <c r="C3" s="68">
        <v>40939</v>
      </c>
      <c r="D3" s="29" t="s">
        <v>29</v>
      </c>
      <c r="E3" s="30">
        <v>1132138618000</v>
      </c>
      <c r="F3" s="31">
        <v>43543793</v>
      </c>
      <c r="G3" s="30">
        <v>1154690758000</v>
      </c>
      <c r="H3" s="30">
        <v>500</v>
      </c>
      <c r="I3" s="40" t="s">
        <v>89</v>
      </c>
      <c r="J3" s="30">
        <v>26000</v>
      </c>
      <c r="K3" s="29" t="s">
        <v>30</v>
      </c>
      <c r="L3" s="29" t="s">
        <v>369</v>
      </c>
      <c r="M3" s="29" t="s">
        <v>332</v>
      </c>
    </row>
    <row r="4" spans="2:13" s="26" customFormat="1" ht="73.5" customHeight="1" x14ac:dyDescent="0.2">
      <c r="B4" s="43" t="s">
        <v>85</v>
      </c>
      <c r="C4" s="68">
        <v>41001</v>
      </c>
      <c r="D4" s="94" t="s">
        <v>86</v>
      </c>
      <c r="E4" s="30">
        <v>162584207500</v>
      </c>
      <c r="F4" s="31">
        <v>114900500</v>
      </c>
      <c r="G4" s="30">
        <v>323050053875</v>
      </c>
      <c r="H4" s="30">
        <v>25</v>
      </c>
      <c r="I4" s="30" t="s">
        <v>88</v>
      </c>
      <c r="J4" s="30">
        <v>1415</v>
      </c>
      <c r="K4" s="29" t="s">
        <v>90</v>
      </c>
      <c r="L4" s="29" t="s">
        <v>369</v>
      </c>
      <c r="M4" s="29" t="s">
        <v>333</v>
      </c>
    </row>
    <row r="5" spans="2:13" s="26" customFormat="1" ht="73.5" customHeight="1" x14ac:dyDescent="0.2">
      <c r="B5" s="43" t="s">
        <v>329</v>
      </c>
      <c r="C5" s="68">
        <v>41058</v>
      </c>
      <c r="D5" s="29" t="s">
        <v>29</v>
      </c>
      <c r="E5" s="30">
        <v>195752150400</v>
      </c>
      <c r="F5" s="31">
        <v>36934368</v>
      </c>
      <c r="G5" s="30">
        <v>195752150400</v>
      </c>
      <c r="H5" s="30" t="s">
        <v>161</v>
      </c>
      <c r="I5" s="30" t="s">
        <v>165</v>
      </c>
      <c r="J5" s="30" t="s">
        <v>162</v>
      </c>
      <c r="K5" s="29" t="s">
        <v>166</v>
      </c>
      <c r="L5" s="29" t="s">
        <v>81</v>
      </c>
      <c r="M5" s="29" t="s">
        <v>332</v>
      </c>
    </row>
    <row r="6" spans="2:13" s="26" customFormat="1" ht="73.5" customHeight="1" x14ac:dyDescent="0.2">
      <c r="B6" s="43" t="s">
        <v>160</v>
      </c>
      <c r="C6" s="68">
        <v>41061</v>
      </c>
      <c r="D6" s="94" t="s">
        <v>86</v>
      </c>
      <c r="E6" s="30">
        <v>271390080000</v>
      </c>
      <c r="F6" s="31">
        <v>9046336000</v>
      </c>
      <c r="G6" s="30">
        <v>814179139980</v>
      </c>
      <c r="H6" s="30" t="s">
        <v>164</v>
      </c>
      <c r="I6" s="30" t="s">
        <v>168</v>
      </c>
      <c r="J6" s="30" t="s">
        <v>163</v>
      </c>
      <c r="K6" s="29" t="s">
        <v>167</v>
      </c>
      <c r="L6" s="29" t="s">
        <v>81</v>
      </c>
      <c r="M6" s="29" t="s">
        <v>332</v>
      </c>
    </row>
    <row r="7" spans="2:13" s="26" customFormat="1" ht="73.5" customHeight="1" x14ac:dyDescent="0.2">
      <c r="B7" s="43" t="s">
        <v>347</v>
      </c>
      <c r="C7" s="68">
        <v>41226</v>
      </c>
      <c r="D7" s="94" t="s">
        <v>86</v>
      </c>
      <c r="E7" s="30">
        <v>278730803750</v>
      </c>
      <c r="F7" s="31">
        <v>22753535</v>
      </c>
      <c r="G7" s="30">
        <v>520280407500</v>
      </c>
      <c r="H7" s="162" t="s">
        <v>328</v>
      </c>
      <c r="I7" s="158" t="s">
        <v>316</v>
      </c>
      <c r="J7" s="30">
        <v>12250</v>
      </c>
      <c r="K7" s="29" t="s">
        <v>330</v>
      </c>
      <c r="L7" s="29" t="s">
        <v>326</v>
      </c>
      <c r="M7" s="29" t="s">
        <v>331</v>
      </c>
    </row>
    <row r="8" spans="2:13" s="26" customFormat="1" ht="88.5" customHeight="1" x14ac:dyDescent="0.2">
      <c r="B8" s="43" t="s">
        <v>362</v>
      </c>
      <c r="C8" s="68">
        <v>41269</v>
      </c>
      <c r="D8" s="94" t="s">
        <v>86</v>
      </c>
      <c r="E8" s="30">
        <v>243000000000</v>
      </c>
      <c r="F8" s="31">
        <v>180000000</v>
      </c>
      <c r="G8" s="30">
        <v>376543422900</v>
      </c>
      <c r="H8" s="30" t="s">
        <v>367</v>
      </c>
      <c r="I8" s="158" t="s">
        <v>363</v>
      </c>
      <c r="J8" s="30">
        <v>1350</v>
      </c>
      <c r="K8" s="29" t="s">
        <v>364</v>
      </c>
      <c r="L8" s="29" t="s">
        <v>368</v>
      </c>
      <c r="M8" s="29" t="s">
        <v>247</v>
      </c>
    </row>
    <row r="9" spans="2:13" ht="40.5" customHeight="1" x14ac:dyDescent="0.2">
      <c r="D9" s="180" t="s">
        <v>2</v>
      </c>
      <c r="E9" s="157">
        <f>SUM(E3:E8)</f>
        <v>2283595859650</v>
      </c>
      <c r="F9" s="180" t="s">
        <v>2</v>
      </c>
      <c r="G9" s="157">
        <f>SUM(G3:G8)</f>
        <v>3384495932655</v>
      </c>
    </row>
    <row r="10" spans="2:13" x14ac:dyDescent="0.2">
      <c r="D10" s="19"/>
    </row>
    <row r="11" spans="2:13" x14ac:dyDescent="0.2">
      <c r="D11" s="19"/>
    </row>
    <row r="12" spans="2:13" ht="71.25" customHeight="1" x14ac:dyDescent="0.2">
      <c r="B12" s="33"/>
      <c r="C12" s="201" t="s">
        <v>366</v>
      </c>
      <c r="D12" s="201"/>
      <c r="E12" s="201"/>
      <c r="F12" s="201"/>
      <c r="G12" s="201"/>
      <c r="H12" s="201"/>
      <c r="I12" s="192"/>
      <c r="J12" s="192"/>
      <c r="K12" s="192"/>
      <c r="L12" s="192"/>
      <c r="M12" s="192"/>
    </row>
    <row r="13" spans="2:13" ht="44.25" customHeight="1" x14ac:dyDescent="0.2">
      <c r="B13" s="33"/>
      <c r="C13" s="201" t="s">
        <v>365</v>
      </c>
      <c r="D13" s="201"/>
      <c r="E13" s="201"/>
      <c r="F13" s="201"/>
      <c r="G13" s="201"/>
      <c r="H13" s="201"/>
      <c r="I13" s="192"/>
      <c r="J13" s="192"/>
      <c r="K13" s="192"/>
      <c r="L13" s="192"/>
      <c r="M13" s="192"/>
    </row>
    <row r="14" spans="2:13" x14ac:dyDescent="0.2">
      <c r="G14" s="36"/>
    </row>
    <row r="15" spans="2:13" x14ac:dyDescent="0.2">
      <c r="E15" s="38"/>
    </row>
    <row r="16" spans="2:13" x14ac:dyDescent="0.2">
      <c r="G16" s="37"/>
    </row>
    <row r="20" spans="5:9" x14ac:dyDescent="0.2">
      <c r="E20" s="42"/>
      <c r="I20" s="38"/>
    </row>
    <row r="35" spans="6:7" x14ac:dyDescent="0.2">
      <c r="F35" s="39"/>
    </row>
    <row r="38" spans="6:7" x14ac:dyDescent="0.2">
      <c r="G38" s="41"/>
    </row>
  </sheetData>
  <mergeCells count="3">
    <mergeCell ref="B1:E1"/>
    <mergeCell ref="C12:H12"/>
    <mergeCell ref="C13:H13"/>
  </mergeCells>
  <conditionalFormatting sqref="L2:L6 B2:J3 E4:J6 D5 D9:F9 K2:K8 B4:B8 E7:G8 J7:J8 H8">
    <cfRule type="expression" dxfId="9" priority="28" stopIfTrue="1">
      <formula>"="</formula>
    </cfRule>
  </conditionalFormatting>
  <pageMargins left="0.75" right="0.75" top="1" bottom="1" header="0" footer="0"/>
  <pageSetup orientation="portrait" r:id="rId1"/>
  <headerFooter alignWithMargins="0"/>
  <ignoredErrors>
    <ignoredError sqref="H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5"/>
  <sheetViews>
    <sheetView showGridLines="0" zoomScale="75" zoomScaleNormal="75" workbookViewId="0">
      <selection activeCell="B1" sqref="B1:E1"/>
    </sheetView>
  </sheetViews>
  <sheetFormatPr baseColWidth="10" defaultColWidth="16.140625" defaultRowHeight="12.75" x14ac:dyDescent="0.2"/>
  <cols>
    <col min="1" max="1" width="4.42578125" style="33" customWidth="1"/>
    <col min="2" max="2" width="31.42578125" style="45" customWidth="1"/>
    <col min="3" max="3" width="22.28515625" style="33" customWidth="1"/>
    <col min="4" max="4" width="24.85546875" style="33" customWidth="1"/>
    <col min="5" max="5" width="25.42578125" style="20" customWidth="1"/>
    <col min="6" max="6" width="30" style="20" customWidth="1"/>
    <col min="7" max="7" width="26.85546875" style="33" customWidth="1"/>
    <col min="8" max="8" width="22" style="20" bestFit="1" customWidth="1"/>
    <col min="9" max="9" width="28.85546875" style="20" customWidth="1"/>
    <col min="10" max="10" width="34.140625" style="33" customWidth="1"/>
    <col min="11" max="11" width="58.28515625" style="33" customWidth="1"/>
    <col min="12" max="12" width="23.42578125" style="34" customWidth="1"/>
    <col min="13" max="13" width="25.85546875" style="33" customWidth="1"/>
    <col min="14" max="16384" width="16.140625" style="33"/>
  </cols>
  <sheetData>
    <row r="1" spans="2:14" s="24" customFormat="1" ht="46.5" customHeight="1" x14ac:dyDescent="0.2">
      <c r="B1" s="194" t="s">
        <v>293</v>
      </c>
      <c r="C1" s="194"/>
      <c r="D1" s="194"/>
      <c r="E1" s="194"/>
      <c r="F1" s="120"/>
      <c r="G1" s="23"/>
      <c r="H1" s="23"/>
      <c r="I1" s="23"/>
      <c r="J1" s="23"/>
      <c r="K1" s="23"/>
      <c r="L1" s="23"/>
      <c r="M1" s="23"/>
      <c r="N1" s="23"/>
    </row>
    <row r="2" spans="2:14" s="28" customFormat="1" ht="57" x14ac:dyDescent="0.2">
      <c r="B2" s="171" t="s">
        <v>5</v>
      </c>
      <c r="C2" s="172" t="s">
        <v>10</v>
      </c>
      <c r="D2" s="172" t="s">
        <v>11</v>
      </c>
      <c r="E2" s="172" t="s">
        <v>17</v>
      </c>
      <c r="F2" s="172" t="s">
        <v>91</v>
      </c>
      <c r="G2" s="172" t="s">
        <v>12</v>
      </c>
      <c r="H2" s="172" t="s">
        <v>13</v>
      </c>
      <c r="I2" s="172" t="s">
        <v>15</v>
      </c>
      <c r="J2" s="172" t="s">
        <v>16</v>
      </c>
      <c r="K2" s="172" t="s">
        <v>7</v>
      </c>
      <c r="L2" s="173" t="s">
        <v>8</v>
      </c>
      <c r="M2" s="173" t="s">
        <v>9</v>
      </c>
    </row>
    <row r="3" spans="2:14" s="28" customFormat="1" ht="83.25" customHeight="1" x14ac:dyDescent="0.2">
      <c r="B3" s="4" t="s">
        <v>79</v>
      </c>
      <c r="C3" s="48">
        <v>40991</v>
      </c>
      <c r="D3" s="29" t="s">
        <v>80</v>
      </c>
      <c r="E3" s="30">
        <v>18007400000</v>
      </c>
      <c r="F3" s="31">
        <v>2515</v>
      </c>
      <c r="G3" s="30">
        <v>1651933720000</v>
      </c>
      <c r="H3" s="30">
        <v>3970600</v>
      </c>
      <c r="I3" s="30">
        <v>7160000</v>
      </c>
      <c r="J3" s="29" t="s">
        <v>82</v>
      </c>
      <c r="K3" s="29" t="s">
        <v>81</v>
      </c>
      <c r="L3" s="29" t="s">
        <v>87</v>
      </c>
      <c r="M3" s="6" t="s">
        <v>28</v>
      </c>
    </row>
    <row r="4" spans="2:14" s="26" customFormat="1" ht="14.25" x14ac:dyDescent="0.2">
      <c r="B4" s="44"/>
      <c r="C4" s="32"/>
      <c r="D4" s="16"/>
      <c r="E4" s="17"/>
      <c r="F4" s="17"/>
      <c r="G4" s="32"/>
      <c r="H4" s="17"/>
      <c r="I4" s="17"/>
      <c r="J4" s="32"/>
      <c r="K4" s="32"/>
    </row>
    <row r="5" spans="2:14" s="26" customFormat="1" ht="30.75" customHeight="1" x14ac:dyDescent="0.2">
      <c r="B5" s="44"/>
      <c r="C5" s="32"/>
      <c r="D5" s="121" t="s">
        <v>2</v>
      </c>
      <c r="E5" s="30">
        <f>SUM(E3:E3)</f>
        <v>18007400000</v>
      </c>
      <c r="F5" s="18"/>
      <c r="G5" s="32"/>
      <c r="H5" s="18"/>
      <c r="I5" s="17"/>
      <c r="J5" s="32"/>
      <c r="K5" s="32"/>
    </row>
    <row r="6" spans="2:14" x14ac:dyDescent="0.2">
      <c r="D6" s="19"/>
      <c r="G6" s="41"/>
    </row>
    <row r="7" spans="2:14" x14ac:dyDescent="0.2">
      <c r="D7" s="19"/>
    </row>
    <row r="8" spans="2:14" x14ac:dyDescent="0.2">
      <c r="D8" s="35"/>
    </row>
    <row r="9" spans="2:14" x14ac:dyDescent="0.2">
      <c r="G9" s="36"/>
    </row>
    <row r="10" spans="2:14" x14ac:dyDescent="0.2">
      <c r="G10" s="36"/>
    </row>
    <row r="11" spans="2:14" x14ac:dyDescent="0.2">
      <c r="G11" s="36"/>
    </row>
    <row r="13" spans="2:14" x14ac:dyDescent="0.2">
      <c r="G13" s="37"/>
    </row>
    <row r="17" spans="2:13" s="20" customFormat="1" x14ac:dyDescent="0.2">
      <c r="B17" s="45"/>
      <c r="C17" s="33"/>
      <c r="D17" s="33"/>
      <c r="E17" s="42"/>
      <c r="G17" s="33"/>
      <c r="J17" s="33"/>
      <c r="K17" s="33"/>
      <c r="L17" s="34"/>
      <c r="M17" s="33"/>
    </row>
    <row r="32" spans="2:13" s="20" customFormat="1" x14ac:dyDescent="0.2">
      <c r="B32" s="45"/>
      <c r="C32" s="33"/>
      <c r="D32" s="33"/>
      <c r="F32" s="39"/>
      <c r="G32" s="33"/>
      <c r="J32" s="33"/>
      <c r="K32" s="33"/>
      <c r="L32" s="34"/>
      <c r="M32" s="33"/>
    </row>
    <row r="35" spans="2:13" s="20" customFormat="1" x14ac:dyDescent="0.2">
      <c r="B35" s="45"/>
      <c r="C35" s="33"/>
      <c r="D35" s="33"/>
      <c r="G35" s="41"/>
      <c r="J35" s="33"/>
      <c r="K35" s="33"/>
      <c r="L35" s="34"/>
      <c r="M35" s="33"/>
    </row>
  </sheetData>
  <mergeCells count="1">
    <mergeCell ref="B1:E1"/>
  </mergeCells>
  <conditionalFormatting sqref="B1:B2 D5:E5 C2:K3">
    <cfRule type="expression" dxfId="8" priority="14" stopIfTrue="1">
      <formula>"="</formula>
    </cfRule>
  </conditionalFormatting>
  <conditionalFormatting sqref="I3">
    <cfRule type="expression" dxfId="7" priority="9" stopIfTrue="1">
      <formula>"="</formula>
    </cfRule>
  </conditionalFormatting>
  <conditionalFormatting sqref="J3">
    <cfRule type="expression" dxfId="6" priority="7" stopIfTrue="1">
      <formula>"="</formula>
    </cfRule>
  </conditionalFormatting>
  <conditionalFormatting sqref="K3">
    <cfRule type="expression" dxfId="5" priority="6" stopIfTrue="1">
      <formula>"="</formula>
    </cfRule>
  </conditionalFormatting>
  <conditionalFormatting sqref="L3">
    <cfRule type="expression" dxfId="4" priority="4" stopIfTrue="1">
      <formula>"="</formula>
    </cfRule>
  </conditionalFormatting>
  <conditionalFormatting sqref="L3">
    <cfRule type="expression" dxfId="3" priority="3" stopIfTrue="1">
      <formula>"="</formula>
    </cfRule>
  </conditionalFormatting>
  <conditionalFormatting sqref="G3:H3">
    <cfRule type="expression" dxfId="2" priority="2" stopIfTrue="1">
      <formula>"="</formula>
    </cfRule>
  </conditionalFormatting>
  <conditionalFormatting sqref="E3">
    <cfRule type="expression" dxfId="1" priority="1" stopIfTrue="1">
      <formula>"="</formula>
    </cfRule>
  </conditionalFormatting>
  <pageMargins left="0.75" right="0.75" top="1" bottom="1" header="0" footer="0"/>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7"/>
  <sheetViews>
    <sheetView zoomScale="75" zoomScaleNormal="75" workbookViewId="0">
      <selection activeCell="B1" sqref="B1:D1"/>
    </sheetView>
  </sheetViews>
  <sheetFormatPr baseColWidth="10" defaultRowHeight="65.099999999999994" customHeight="1" x14ac:dyDescent="0.2"/>
  <cols>
    <col min="1" max="1" width="5.28515625" style="123" customWidth="1"/>
    <col min="2" max="2" width="43.5703125" style="146" customWidth="1"/>
    <col min="3" max="3" width="25.5703125" style="123" customWidth="1"/>
    <col min="4" max="4" width="26.28515625" style="122" customWidth="1"/>
    <col min="5" max="5" width="22.85546875" style="123" customWidth="1"/>
    <col min="6" max="6" width="32.7109375" style="122" customWidth="1"/>
    <col min="7" max="7" width="40.7109375" style="122" customWidth="1"/>
    <col min="8" max="8" width="30.42578125" style="122" customWidth="1"/>
    <col min="9" max="9" width="39.42578125" style="122" customWidth="1"/>
    <col min="10" max="10" width="27.7109375" style="122" customWidth="1"/>
    <col min="11" max="12" width="31" style="122" customWidth="1"/>
    <col min="13" max="13" width="32.5703125" style="122" customWidth="1"/>
    <col min="14" max="14" width="31" style="123" customWidth="1"/>
    <col min="15" max="17" width="40.7109375" style="123" customWidth="1"/>
    <col min="18" max="18" width="30.140625" style="126" customWidth="1"/>
    <col min="19" max="19" width="40.7109375" style="123" customWidth="1"/>
    <col min="20" max="254" width="11.42578125" style="123"/>
    <col min="255" max="255" width="67.85546875" style="123" customWidth="1"/>
    <col min="256" max="256" width="29" style="123" customWidth="1"/>
    <col min="257" max="257" width="40.7109375" style="123" customWidth="1"/>
    <col min="258" max="258" width="32.85546875" style="123" customWidth="1"/>
    <col min="259" max="259" width="36.28515625" style="123" customWidth="1"/>
    <col min="260" max="260" width="40.7109375" style="123" customWidth="1"/>
    <col min="261" max="261" width="32.7109375" style="123" customWidth="1"/>
    <col min="262" max="262" width="40.7109375" style="123" customWidth="1"/>
    <col min="263" max="263" width="31.7109375" style="123" customWidth="1"/>
    <col min="264" max="264" width="40.7109375" style="123" customWidth="1"/>
    <col min="265" max="265" width="30.42578125" style="123" customWidth="1"/>
    <col min="266" max="266" width="39.42578125" style="123" customWidth="1"/>
    <col min="267" max="267" width="27.7109375" style="123" customWidth="1"/>
    <col min="268" max="268" width="31" style="123" customWidth="1"/>
    <col min="269" max="269" width="32.5703125" style="123" customWidth="1"/>
    <col min="270" max="270" width="31" style="123" customWidth="1"/>
    <col min="271" max="273" width="40.7109375" style="123" customWidth="1"/>
    <col min="274" max="274" width="30.140625" style="123" customWidth="1"/>
    <col min="275" max="275" width="40.7109375" style="123" customWidth="1"/>
    <col min="276" max="510" width="11.42578125" style="123"/>
    <col min="511" max="511" width="67.85546875" style="123" customWidth="1"/>
    <col min="512" max="512" width="29" style="123" customWidth="1"/>
    <col min="513" max="513" width="40.7109375" style="123" customWidth="1"/>
    <col min="514" max="514" width="32.85546875" style="123" customWidth="1"/>
    <col min="515" max="515" width="36.28515625" style="123" customWidth="1"/>
    <col min="516" max="516" width="40.7109375" style="123" customWidth="1"/>
    <col min="517" max="517" width="32.7109375" style="123" customWidth="1"/>
    <col min="518" max="518" width="40.7109375" style="123" customWidth="1"/>
    <col min="519" max="519" width="31.7109375" style="123" customWidth="1"/>
    <col min="520" max="520" width="40.7109375" style="123" customWidth="1"/>
    <col min="521" max="521" width="30.42578125" style="123" customWidth="1"/>
    <col min="522" max="522" width="39.42578125" style="123" customWidth="1"/>
    <col min="523" max="523" width="27.7109375" style="123" customWidth="1"/>
    <col min="524" max="524" width="31" style="123" customWidth="1"/>
    <col min="525" max="525" width="32.5703125" style="123" customWidth="1"/>
    <col min="526" max="526" width="31" style="123" customWidth="1"/>
    <col min="527" max="529" width="40.7109375" style="123" customWidth="1"/>
    <col min="530" max="530" width="30.140625" style="123" customWidth="1"/>
    <col min="531" max="531" width="40.7109375" style="123" customWidth="1"/>
    <col min="532" max="766" width="11.42578125" style="123"/>
    <col min="767" max="767" width="67.85546875" style="123" customWidth="1"/>
    <col min="768" max="768" width="29" style="123" customWidth="1"/>
    <col min="769" max="769" width="40.7109375" style="123" customWidth="1"/>
    <col min="770" max="770" width="32.85546875" style="123" customWidth="1"/>
    <col min="771" max="771" width="36.28515625" style="123" customWidth="1"/>
    <col min="772" max="772" width="40.7109375" style="123" customWidth="1"/>
    <col min="773" max="773" width="32.7109375" style="123" customWidth="1"/>
    <col min="774" max="774" width="40.7109375" style="123" customWidth="1"/>
    <col min="775" max="775" width="31.7109375" style="123" customWidth="1"/>
    <col min="776" max="776" width="40.7109375" style="123" customWidth="1"/>
    <col min="777" max="777" width="30.42578125" style="123" customWidth="1"/>
    <col min="778" max="778" width="39.42578125" style="123" customWidth="1"/>
    <col min="779" max="779" width="27.7109375" style="123" customWidth="1"/>
    <col min="780" max="780" width="31" style="123" customWidth="1"/>
    <col min="781" max="781" width="32.5703125" style="123" customWidth="1"/>
    <col min="782" max="782" width="31" style="123" customWidth="1"/>
    <col min="783" max="785" width="40.7109375" style="123" customWidth="1"/>
    <col min="786" max="786" width="30.140625" style="123" customWidth="1"/>
    <col min="787" max="787" width="40.7109375" style="123" customWidth="1"/>
    <col min="788" max="1022" width="11.42578125" style="123"/>
    <col min="1023" max="1023" width="67.85546875" style="123" customWidth="1"/>
    <col min="1024" max="1024" width="29" style="123" customWidth="1"/>
    <col min="1025" max="1025" width="40.7109375" style="123" customWidth="1"/>
    <col min="1026" max="1026" width="32.85546875" style="123" customWidth="1"/>
    <col min="1027" max="1027" width="36.28515625" style="123" customWidth="1"/>
    <col min="1028" max="1028" width="40.7109375" style="123" customWidth="1"/>
    <col min="1029" max="1029" width="32.7109375" style="123" customWidth="1"/>
    <col min="1030" max="1030" width="40.7109375" style="123" customWidth="1"/>
    <col min="1031" max="1031" width="31.7109375" style="123" customWidth="1"/>
    <col min="1032" max="1032" width="40.7109375" style="123" customWidth="1"/>
    <col min="1033" max="1033" width="30.42578125" style="123" customWidth="1"/>
    <col min="1034" max="1034" width="39.42578125" style="123" customWidth="1"/>
    <col min="1035" max="1035" width="27.7109375" style="123" customWidth="1"/>
    <col min="1036" max="1036" width="31" style="123" customWidth="1"/>
    <col min="1037" max="1037" width="32.5703125" style="123" customWidth="1"/>
    <col min="1038" max="1038" width="31" style="123" customWidth="1"/>
    <col min="1039" max="1041" width="40.7109375" style="123" customWidth="1"/>
    <col min="1042" max="1042" width="30.140625" style="123" customWidth="1"/>
    <col min="1043" max="1043" width="40.7109375" style="123" customWidth="1"/>
    <col min="1044" max="1278" width="11.42578125" style="123"/>
    <col min="1279" max="1279" width="67.85546875" style="123" customWidth="1"/>
    <col min="1280" max="1280" width="29" style="123" customWidth="1"/>
    <col min="1281" max="1281" width="40.7109375" style="123" customWidth="1"/>
    <col min="1282" max="1282" width="32.85546875" style="123" customWidth="1"/>
    <col min="1283" max="1283" width="36.28515625" style="123" customWidth="1"/>
    <col min="1284" max="1284" width="40.7109375" style="123" customWidth="1"/>
    <col min="1285" max="1285" width="32.7109375" style="123" customWidth="1"/>
    <col min="1286" max="1286" width="40.7109375" style="123" customWidth="1"/>
    <col min="1287" max="1287" width="31.7109375" style="123" customWidth="1"/>
    <col min="1288" max="1288" width="40.7109375" style="123" customWidth="1"/>
    <col min="1289" max="1289" width="30.42578125" style="123" customWidth="1"/>
    <col min="1290" max="1290" width="39.42578125" style="123" customWidth="1"/>
    <col min="1291" max="1291" width="27.7109375" style="123" customWidth="1"/>
    <col min="1292" max="1292" width="31" style="123" customWidth="1"/>
    <col min="1293" max="1293" width="32.5703125" style="123" customWidth="1"/>
    <col min="1294" max="1294" width="31" style="123" customWidth="1"/>
    <col min="1295" max="1297" width="40.7109375" style="123" customWidth="1"/>
    <col min="1298" max="1298" width="30.140625" style="123" customWidth="1"/>
    <col min="1299" max="1299" width="40.7109375" style="123" customWidth="1"/>
    <col min="1300" max="1534" width="11.42578125" style="123"/>
    <col min="1535" max="1535" width="67.85546875" style="123" customWidth="1"/>
    <col min="1536" max="1536" width="29" style="123" customWidth="1"/>
    <col min="1537" max="1537" width="40.7109375" style="123" customWidth="1"/>
    <col min="1538" max="1538" width="32.85546875" style="123" customWidth="1"/>
    <col min="1539" max="1539" width="36.28515625" style="123" customWidth="1"/>
    <col min="1540" max="1540" width="40.7109375" style="123" customWidth="1"/>
    <col min="1541" max="1541" width="32.7109375" style="123" customWidth="1"/>
    <col min="1542" max="1542" width="40.7109375" style="123" customWidth="1"/>
    <col min="1543" max="1543" width="31.7109375" style="123" customWidth="1"/>
    <col min="1544" max="1544" width="40.7109375" style="123" customWidth="1"/>
    <col min="1545" max="1545" width="30.42578125" style="123" customWidth="1"/>
    <col min="1546" max="1546" width="39.42578125" style="123" customWidth="1"/>
    <col min="1547" max="1547" width="27.7109375" style="123" customWidth="1"/>
    <col min="1548" max="1548" width="31" style="123" customWidth="1"/>
    <col min="1549" max="1549" width="32.5703125" style="123" customWidth="1"/>
    <col min="1550" max="1550" width="31" style="123" customWidth="1"/>
    <col min="1551" max="1553" width="40.7109375" style="123" customWidth="1"/>
    <col min="1554" max="1554" width="30.140625" style="123" customWidth="1"/>
    <col min="1555" max="1555" width="40.7109375" style="123" customWidth="1"/>
    <col min="1556" max="1790" width="11.42578125" style="123"/>
    <col min="1791" max="1791" width="67.85546875" style="123" customWidth="1"/>
    <col min="1792" max="1792" width="29" style="123" customWidth="1"/>
    <col min="1793" max="1793" width="40.7109375" style="123" customWidth="1"/>
    <col min="1794" max="1794" width="32.85546875" style="123" customWidth="1"/>
    <col min="1795" max="1795" width="36.28515625" style="123" customWidth="1"/>
    <col min="1796" max="1796" width="40.7109375" style="123" customWidth="1"/>
    <col min="1797" max="1797" width="32.7109375" style="123" customWidth="1"/>
    <col min="1798" max="1798" width="40.7109375" style="123" customWidth="1"/>
    <col min="1799" max="1799" width="31.7109375" style="123" customWidth="1"/>
    <col min="1800" max="1800" width="40.7109375" style="123" customWidth="1"/>
    <col min="1801" max="1801" width="30.42578125" style="123" customWidth="1"/>
    <col min="1802" max="1802" width="39.42578125" style="123" customWidth="1"/>
    <col min="1803" max="1803" width="27.7109375" style="123" customWidth="1"/>
    <col min="1804" max="1804" width="31" style="123" customWidth="1"/>
    <col min="1805" max="1805" width="32.5703125" style="123" customWidth="1"/>
    <col min="1806" max="1806" width="31" style="123" customWidth="1"/>
    <col min="1807" max="1809" width="40.7109375" style="123" customWidth="1"/>
    <col min="1810" max="1810" width="30.140625" style="123" customWidth="1"/>
    <col min="1811" max="1811" width="40.7109375" style="123" customWidth="1"/>
    <col min="1812" max="2046" width="11.42578125" style="123"/>
    <col min="2047" max="2047" width="67.85546875" style="123" customWidth="1"/>
    <col min="2048" max="2048" width="29" style="123" customWidth="1"/>
    <col min="2049" max="2049" width="40.7109375" style="123" customWidth="1"/>
    <col min="2050" max="2050" width="32.85546875" style="123" customWidth="1"/>
    <col min="2051" max="2051" width="36.28515625" style="123" customWidth="1"/>
    <col min="2052" max="2052" width="40.7109375" style="123" customWidth="1"/>
    <col min="2053" max="2053" width="32.7109375" style="123" customWidth="1"/>
    <col min="2054" max="2054" width="40.7109375" style="123" customWidth="1"/>
    <col min="2055" max="2055" width="31.7109375" style="123" customWidth="1"/>
    <col min="2056" max="2056" width="40.7109375" style="123" customWidth="1"/>
    <col min="2057" max="2057" width="30.42578125" style="123" customWidth="1"/>
    <col min="2058" max="2058" width="39.42578125" style="123" customWidth="1"/>
    <col min="2059" max="2059" width="27.7109375" style="123" customWidth="1"/>
    <col min="2060" max="2060" width="31" style="123" customWidth="1"/>
    <col min="2061" max="2061" width="32.5703125" style="123" customWidth="1"/>
    <col min="2062" max="2062" width="31" style="123" customWidth="1"/>
    <col min="2063" max="2065" width="40.7109375" style="123" customWidth="1"/>
    <col min="2066" max="2066" width="30.140625" style="123" customWidth="1"/>
    <col min="2067" max="2067" width="40.7109375" style="123" customWidth="1"/>
    <col min="2068" max="2302" width="11.42578125" style="123"/>
    <col min="2303" max="2303" width="67.85546875" style="123" customWidth="1"/>
    <col min="2304" max="2304" width="29" style="123" customWidth="1"/>
    <col min="2305" max="2305" width="40.7109375" style="123" customWidth="1"/>
    <col min="2306" max="2306" width="32.85546875" style="123" customWidth="1"/>
    <col min="2307" max="2307" width="36.28515625" style="123" customWidth="1"/>
    <col min="2308" max="2308" width="40.7109375" style="123" customWidth="1"/>
    <col min="2309" max="2309" width="32.7109375" style="123" customWidth="1"/>
    <col min="2310" max="2310" width="40.7109375" style="123" customWidth="1"/>
    <col min="2311" max="2311" width="31.7109375" style="123" customWidth="1"/>
    <col min="2312" max="2312" width="40.7109375" style="123" customWidth="1"/>
    <col min="2313" max="2313" width="30.42578125" style="123" customWidth="1"/>
    <col min="2314" max="2314" width="39.42578125" style="123" customWidth="1"/>
    <col min="2315" max="2315" width="27.7109375" style="123" customWidth="1"/>
    <col min="2316" max="2316" width="31" style="123" customWidth="1"/>
    <col min="2317" max="2317" width="32.5703125" style="123" customWidth="1"/>
    <col min="2318" max="2318" width="31" style="123" customWidth="1"/>
    <col min="2319" max="2321" width="40.7109375" style="123" customWidth="1"/>
    <col min="2322" max="2322" width="30.140625" style="123" customWidth="1"/>
    <col min="2323" max="2323" width="40.7109375" style="123" customWidth="1"/>
    <col min="2324" max="2558" width="11.42578125" style="123"/>
    <col min="2559" max="2559" width="67.85546875" style="123" customWidth="1"/>
    <col min="2560" max="2560" width="29" style="123" customWidth="1"/>
    <col min="2561" max="2561" width="40.7109375" style="123" customWidth="1"/>
    <col min="2562" max="2562" width="32.85546875" style="123" customWidth="1"/>
    <col min="2563" max="2563" width="36.28515625" style="123" customWidth="1"/>
    <col min="2564" max="2564" width="40.7109375" style="123" customWidth="1"/>
    <col min="2565" max="2565" width="32.7109375" style="123" customWidth="1"/>
    <col min="2566" max="2566" width="40.7109375" style="123" customWidth="1"/>
    <col min="2567" max="2567" width="31.7109375" style="123" customWidth="1"/>
    <col min="2568" max="2568" width="40.7109375" style="123" customWidth="1"/>
    <col min="2569" max="2569" width="30.42578125" style="123" customWidth="1"/>
    <col min="2570" max="2570" width="39.42578125" style="123" customWidth="1"/>
    <col min="2571" max="2571" width="27.7109375" style="123" customWidth="1"/>
    <col min="2572" max="2572" width="31" style="123" customWidth="1"/>
    <col min="2573" max="2573" width="32.5703125" style="123" customWidth="1"/>
    <col min="2574" max="2574" width="31" style="123" customWidth="1"/>
    <col min="2575" max="2577" width="40.7109375" style="123" customWidth="1"/>
    <col min="2578" max="2578" width="30.140625" style="123" customWidth="1"/>
    <col min="2579" max="2579" width="40.7109375" style="123" customWidth="1"/>
    <col min="2580" max="2814" width="11.42578125" style="123"/>
    <col min="2815" max="2815" width="67.85546875" style="123" customWidth="1"/>
    <col min="2816" max="2816" width="29" style="123" customWidth="1"/>
    <col min="2817" max="2817" width="40.7109375" style="123" customWidth="1"/>
    <col min="2818" max="2818" width="32.85546875" style="123" customWidth="1"/>
    <col min="2819" max="2819" width="36.28515625" style="123" customWidth="1"/>
    <col min="2820" max="2820" width="40.7109375" style="123" customWidth="1"/>
    <col min="2821" max="2821" width="32.7109375" style="123" customWidth="1"/>
    <col min="2822" max="2822" width="40.7109375" style="123" customWidth="1"/>
    <col min="2823" max="2823" width="31.7109375" style="123" customWidth="1"/>
    <col min="2824" max="2824" width="40.7109375" style="123" customWidth="1"/>
    <col min="2825" max="2825" width="30.42578125" style="123" customWidth="1"/>
    <col min="2826" max="2826" width="39.42578125" style="123" customWidth="1"/>
    <col min="2827" max="2827" width="27.7109375" style="123" customWidth="1"/>
    <col min="2828" max="2828" width="31" style="123" customWidth="1"/>
    <col min="2829" max="2829" width="32.5703125" style="123" customWidth="1"/>
    <col min="2830" max="2830" width="31" style="123" customWidth="1"/>
    <col min="2831" max="2833" width="40.7109375" style="123" customWidth="1"/>
    <col min="2834" max="2834" width="30.140625" style="123" customWidth="1"/>
    <col min="2835" max="2835" width="40.7109375" style="123" customWidth="1"/>
    <col min="2836" max="3070" width="11.42578125" style="123"/>
    <col min="3071" max="3071" width="67.85546875" style="123" customWidth="1"/>
    <col min="3072" max="3072" width="29" style="123" customWidth="1"/>
    <col min="3073" max="3073" width="40.7109375" style="123" customWidth="1"/>
    <col min="3074" max="3074" width="32.85546875" style="123" customWidth="1"/>
    <col min="3075" max="3075" width="36.28515625" style="123" customWidth="1"/>
    <col min="3076" max="3076" width="40.7109375" style="123" customWidth="1"/>
    <col min="3077" max="3077" width="32.7109375" style="123" customWidth="1"/>
    <col min="3078" max="3078" width="40.7109375" style="123" customWidth="1"/>
    <col min="3079" max="3079" width="31.7109375" style="123" customWidth="1"/>
    <col min="3080" max="3080" width="40.7109375" style="123" customWidth="1"/>
    <col min="3081" max="3081" width="30.42578125" style="123" customWidth="1"/>
    <col min="3082" max="3082" width="39.42578125" style="123" customWidth="1"/>
    <col min="3083" max="3083" width="27.7109375" style="123" customWidth="1"/>
    <col min="3084" max="3084" width="31" style="123" customWidth="1"/>
    <col min="3085" max="3085" width="32.5703125" style="123" customWidth="1"/>
    <col min="3086" max="3086" width="31" style="123" customWidth="1"/>
    <col min="3087" max="3089" width="40.7109375" style="123" customWidth="1"/>
    <col min="3090" max="3090" width="30.140625" style="123" customWidth="1"/>
    <col min="3091" max="3091" width="40.7109375" style="123" customWidth="1"/>
    <col min="3092" max="3326" width="11.42578125" style="123"/>
    <col min="3327" max="3327" width="67.85546875" style="123" customWidth="1"/>
    <col min="3328" max="3328" width="29" style="123" customWidth="1"/>
    <col min="3329" max="3329" width="40.7109375" style="123" customWidth="1"/>
    <col min="3330" max="3330" width="32.85546875" style="123" customWidth="1"/>
    <col min="3331" max="3331" width="36.28515625" style="123" customWidth="1"/>
    <col min="3332" max="3332" width="40.7109375" style="123" customWidth="1"/>
    <col min="3333" max="3333" width="32.7109375" style="123" customWidth="1"/>
    <col min="3334" max="3334" width="40.7109375" style="123" customWidth="1"/>
    <col min="3335" max="3335" width="31.7109375" style="123" customWidth="1"/>
    <col min="3336" max="3336" width="40.7109375" style="123" customWidth="1"/>
    <col min="3337" max="3337" width="30.42578125" style="123" customWidth="1"/>
    <col min="3338" max="3338" width="39.42578125" style="123" customWidth="1"/>
    <col min="3339" max="3339" width="27.7109375" style="123" customWidth="1"/>
    <col min="3340" max="3340" width="31" style="123" customWidth="1"/>
    <col min="3341" max="3341" width="32.5703125" style="123" customWidth="1"/>
    <col min="3342" max="3342" width="31" style="123" customWidth="1"/>
    <col min="3343" max="3345" width="40.7109375" style="123" customWidth="1"/>
    <col min="3346" max="3346" width="30.140625" style="123" customWidth="1"/>
    <col min="3347" max="3347" width="40.7109375" style="123" customWidth="1"/>
    <col min="3348" max="3582" width="11.42578125" style="123"/>
    <col min="3583" max="3583" width="67.85546875" style="123" customWidth="1"/>
    <col min="3584" max="3584" width="29" style="123" customWidth="1"/>
    <col min="3585" max="3585" width="40.7109375" style="123" customWidth="1"/>
    <col min="3586" max="3586" width="32.85546875" style="123" customWidth="1"/>
    <col min="3587" max="3587" width="36.28515625" style="123" customWidth="1"/>
    <col min="3588" max="3588" width="40.7109375" style="123" customWidth="1"/>
    <col min="3589" max="3589" width="32.7109375" style="123" customWidth="1"/>
    <col min="3590" max="3590" width="40.7109375" style="123" customWidth="1"/>
    <col min="3591" max="3591" width="31.7109375" style="123" customWidth="1"/>
    <col min="3592" max="3592" width="40.7109375" style="123" customWidth="1"/>
    <col min="3593" max="3593" width="30.42578125" style="123" customWidth="1"/>
    <col min="3594" max="3594" width="39.42578125" style="123" customWidth="1"/>
    <col min="3595" max="3595" width="27.7109375" style="123" customWidth="1"/>
    <col min="3596" max="3596" width="31" style="123" customWidth="1"/>
    <col min="3597" max="3597" width="32.5703125" style="123" customWidth="1"/>
    <col min="3598" max="3598" width="31" style="123" customWidth="1"/>
    <col min="3599" max="3601" width="40.7109375" style="123" customWidth="1"/>
    <col min="3602" max="3602" width="30.140625" style="123" customWidth="1"/>
    <col min="3603" max="3603" width="40.7109375" style="123" customWidth="1"/>
    <col min="3604" max="3838" width="11.42578125" style="123"/>
    <col min="3839" max="3839" width="67.85546875" style="123" customWidth="1"/>
    <col min="3840" max="3840" width="29" style="123" customWidth="1"/>
    <col min="3841" max="3841" width="40.7109375" style="123" customWidth="1"/>
    <col min="3842" max="3842" width="32.85546875" style="123" customWidth="1"/>
    <col min="3843" max="3843" width="36.28515625" style="123" customWidth="1"/>
    <col min="3844" max="3844" width="40.7109375" style="123" customWidth="1"/>
    <col min="3845" max="3845" width="32.7109375" style="123" customWidth="1"/>
    <col min="3846" max="3846" width="40.7109375" style="123" customWidth="1"/>
    <col min="3847" max="3847" width="31.7109375" style="123" customWidth="1"/>
    <col min="3848" max="3848" width="40.7109375" style="123" customWidth="1"/>
    <col min="3849" max="3849" width="30.42578125" style="123" customWidth="1"/>
    <col min="3850" max="3850" width="39.42578125" style="123" customWidth="1"/>
    <col min="3851" max="3851" width="27.7109375" style="123" customWidth="1"/>
    <col min="3852" max="3852" width="31" style="123" customWidth="1"/>
    <col min="3853" max="3853" width="32.5703125" style="123" customWidth="1"/>
    <col min="3854" max="3854" width="31" style="123" customWidth="1"/>
    <col min="3855" max="3857" width="40.7109375" style="123" customWidth="1"/>
    <col min="3858" max="3858" width="30.140625" style="123" customWidth="1"/>
    <col min="3859" max="3859" width="40.7109375" style="123" customWidth="1"/>
    <col min="3860" max="4094" width="11.42578125" style="123"/>
    <col min="4095" max="4095" width="67.85546875" style="123" customWidth="1"/>
    <col min="4096" max="4096" width="29" style="123" customWidth="1"/>
    <col min="4097" max="4097" width="40.7109375" style="123" customWidth="1"/>
    <col min="4098" max="4098" width="32.85546875" style="123" customWidth="1"/>
    <col min="4099" max="4099" width="36.28515625" style="123" customWidth="1"/>
    <col min="4100" max="4100" width="40.7109375" style="123" customWidth="1"/>
    <col min="4101" max="4101" width="32.7109375" style="123" customWidth="1"/>
    <col min="4102" max="4102" width="40.7109375" style="123" customWidth="1"/>
    <col min="4103" max="4103" width="31.7109375" style="123" customWidth="1"/>
    <col min="4104" max="4104" width="40.7109375" style="123" customWidth="1"/>
    <col min="4105" max="4105" width="30.42578125" style="123" customWidth="1"/>
    <col min="4106" max="4106" width="39.42578125" style="123" customWidth="1"/>
    <col min="4107" max="4107" width="27.7109375" style="123" customWidth="1"/>
    <col min="4108" max="4108" width="31" style="123" customWidth="1"/>
    <col min="4109" max="4109" width="32.5703125" style="123" customWidth="1"/>
    <col min="4110" max="4110" width="31" style="123" customWidth="1"/>
    <col min="4111" max="4113" width="40.7109375" style="123" customWidth="1"/>
    <col min="4114" max="4114" width="30.140625" style="123" customWidth="1"/>
    <col min="4115" max="4115" width="40.7109375" style="123" customWidth="1"/>
    <col min="4116" max="4350" width="11.42578125" style="123"/>
    <col min="4351" max="4351" width="67.85546875" style="123" customWidth="1"/>
    <col min="4352" max="4352" width="29" style="123" customWidth="1"/>
    <col min="4353" max="4353" width="40.7109375" style="123" customWidth="1"/>
    <col min="4354" max="4354" width="32.85546875" style="123" customWidth="1"/>
    <col min="4355" max="4355" width="36.28515625" style="123" customWidth="1"/>
    <col min="4356" max="4356" width="40.7109375" style="123" customWidth="1"/>
    <col min="4357" max="4357" width="32.7109375" style="123" customWidth="1"/>
    <col min="4358" max="4358" width="40.7109375" style="123" customWidth="1"/>
    <col min="4359" max="4359" width="31.7109375" style="123" customWidth="1"/>
    <col min="4360" max="4360" width="40.7109375" style="123" customWidth="1"/>
    <col min="4361" max="4361" width="30.42578125" style="123" customWidth="1"/>
    <col min="4362" max="4362" width="39.42578125" style="123" customWidth="1"/>
    <col min="4363" max="4363" width="27.7109375" style="123" customWidth="1"/>
    <col min="4364" max="4364" width="31" style="123" customWidth="1"/>
    <col min="4365" max="4365" width="32.5703125" style="123" customWidth="1"/>
    <col min="4366" max="4366" width="31" style="123" customWidth="1"/>
    <col min="4367" max="4369" width="40.7109375" style="123" customWidth="1"/>
    <col min="4370" max="4370" width="30.140625" style="123" customWidth="1"/>
    <col min="4371" max="4371" width="40.7109375" style="123" customWidth="1"/>
    <col min="4372" max="4606" width="11.42578125" style="123"/>
    <col min="4607" max="4607" width="67.85546875" style="123" customWidth="1"/>
    <col min="4608" max="4608" width="29" style="123" customWidth="1"/>
    <col min="4609" max="4609" width="40.7109375" style="123" customWidth="1"/>
    <col min="4610" max="4610" width="32.85546875" style="123" customWidth="1"/>
    <col min="4611" max="4611" width="36.28515625" style="123" customWidth="1"/>
    <col min="4612" max="4612" width="40.7109375" style="123" customWidth="1"/>
    <col min="4613" max="4613" width="32.7109375" style="123" customWidth="1"/>
    <col min="4614" max="4614" width="40.7109375" style="123" customWidth="1"/>
    <col min="4615" max="4615" width="31.7109375" style="123" customWidth="1"/>
    <col min="4616" max="4616" width="40.7109375" style="123" customWidth="1"/>
    <col min="4617" max="4617" width="30.42578125" style="123" customWidth="1"/>
    <col min="4618" max="4618" width="39.42578125" style="123" customWidth="1"/>
    <col min="4619" max="4619" width="27.7109375" style="123" customWidth="1"/>
    <col min="4620" max="4620" width="31" style="123" customWidth="1"/>
    <col min="4621" max="4621" width="32.5703125" style="123" customWidth="1"/>
    <col min="4622" max="4622" width="31" style="123" customWidth="1"/>
    <col min="4623" max="4625" width="40.7109375" style="123" customWidth="1"/>
    <col min="4626" max="4626" width="30.140625" style="123" customWidth="1"/>
    <col min="4627" max="4627" width="40.7109375" style="123" customWidth="1"/>
    <col min="4628" max="4862" width="11.42578125" style="123"/>
    <col min="4863" max="4863" width="67.85546875" style="123" customWidth="1"/>
    <col min="4864" max="4864" width="29" style="123" customWidth="1"/>
    <col min="4865" max="4865" width="40.7109375" style="123" customWidth="1"/>
    <col min="4866" max="4866" width="32.85546875" style="123" customWidth="1"/>
    <col min="4867" max="4867" width="36.28515625" style="123" customWidth="1"/>
    <col min="4868" max="4868" width="40.7109375" style="123" customWidth="1"/>
    <col min="4869" max="4869" width="32.7109375" style="123" customWidth="1"/>
    <col min="4870" max="4870" width="40.7109375" style="123" customWidth="1"/>
    <col min="4871" max="4871" width="31.7109375" style="123" customWidth="1"/>
    <col min="4872" max="4872" width="40.7109375" style="123" customWidth="1"/>
    <col min="4873" max="4873" width="30.42578125" style="123" customWidth="1"/>
    <col min="4874" max="4874" width="39.42578125" style="123" customWidth="1"/>
    <col min="4875" max="4875" width="27.7109375" style="123" customWidth="1"/>
    <col min="4876" max="4876" width="31" style="123" customWidth="1"/>
    <col min="4877" max="4877" width="32.5703125" style="123" customWidth="1"/>
    <col min="4878" max="4878" width="31" style="123" customWidth="1"/>
    <col min="4879" max="4881" width="40.7109375" style="123" customWidth="1"/>
    <col min="4882" max="4882" width="30.140625" style="123" customWidth="1"/>
    <col min="4883" max="4883" width="40.7109375" style="123" customWidth="1"/>
    <col min="4884" max="5118" width="11.42578125" style="123"/>
    <col min="5119" max="5119" width="67.85546875" style="123" customWidth="1"/>
    <col min="5120" max="5120" width="29" style="123" customWidth="1"/>
    <col min="5121" max="5121" width="40.7109375" style="123" customWidth="1"/>
    <col min="5122" max="5122" width="32.85546875" style="123" customWidth="1"/>
    <col min="5123" max="5123" width="36.28515625" style="123" customWidth="1"/>
    <col min="5124" max="5124" width="40.7109375" style="123" customWidth="1"/>
    <col min="5125" max="5125" width="32.7109375" style="123" customWidth="1"/>
    <col min="5126" max="5126" width="40.7109375" style="123" customWidth="1"/>
    <col min="5127" max="5127" width="31.7109375" style="123" customWidth="1"/>
    <col min="5128" max="5128" width="40.7109375" style="123" customWidth="1"/>
    <col min="5129" max="5129" width="30.42578125" style="123" customWidth="1"/>
    <col min="5130" max="5130" width="39.42578125" style="123" customWidth="1"/>
    <col min="5131" max="5131" width="27.7109375" style="123" customWidth="1"/>
    <col min="5132" max="5132" width="31" style="123" customWidth="1"/>
    <col min="5133" max="5133" width="32.5703125" style="123" customWidth="1"/>
    <col min="5134" max="5134" width="31" style="123" customWidth="1"/>
    <col min="5135" max="5137" width="40.7109375" style="123" customWidth="1"/>
    <col min="5138" max="5138" width="30.140625" style="123" customWidth="1"/>
    <col min="5139" max="5139" width="40.7109375" style="123" customWidth="1"/>
    <col min="5140" max="5374" width="11.42578125" style="123"/>
    <col min="5375" max="5375" width="67.85546875" style="123" customWidth="1"/>
    <col min="5376" max="5376" width="29" style="123" customWidth="1"/>
    <col min="5377" max="5377" width="40.7109375" style="123" customWidth="1"/>
    <col min="5378" max="5378" width="32.85546875" style="123" customWidth="1"/>
    <col min="5379" max="5379" width="36.28515625" style="123" customWidth="1"/>
    <col min="5380" max="5380" width="40.7109375" style="123" customWidth="1"/>
    <col min="5381" max="5381" width="32.7109375" style="123" customWidth="1"/>
    <col min="5382" max="5382" width="40.7109375" style="123" customWidth="1"/>
    <col min="5383" max="5383" width="31.7109375" style="123" customWidth="1"/>
    <col min="5384" max="5384" width="40.7109375" style="123" customWidth="1"/>
    <col min="5385" max="5385" width="30.42578125" style="123" customWidth="1"/>
    <col min="5386" max="5386" width="39.42578125" style="123" customWidth="1"/>
    <col min="5387" max="5387" width="27.7109375" style="123" customWidth="1"/>
    <col min="5388" max="5388" width="31" style="123" customWidth="1"/>
    <col min="5389" max="5389" width="32.5703125" style="123" customWidth="1"/>
    <col min="5390" max="5390" width="31" style="123" customWidth="1"/>
    <col min="5391" max="5393" width="40.7109375" style="123" customWidth="1"/>
    <col min="5394" max="5394" width="30.140625" style="123" customWidth="1"/>
    <col min="5395" max="5395" width="40.7109375" style="123" customWidth="1"/>
    <col min="5396" max="5630" width="11.42578125" style="123"/>
    <col min="5631" max="5631" width="67.85546875" style="123" customWidth="1"/>
    <col min="5632" max="5632" width="29" style="123" customWidth="1"/>
    <col min="5633" max="5633" width="40.7109375" style="123" customWidth="1"/>
    <col min="5634" max="5634" width="32.85546875" style="123" customWidth="1"/>
    <col min="5635" max="5635" width="36.28515625" style="123" customWidth="1"/>
    <col min="5636" max="5636" width="40.7109375" style="123" customWidth="1"/>
    <col min="5637" max="5637" width="32.7109375" style="123" customWidth="1"/>
    <col min="5638" max="5638" width="40.7109375" style="123" customWidth="1"/>
    <col min="5639" max="5639" width="31.7109375" style="123" customWidth="1"/>
    <col min="5640" max="5640" width="40.7109375" style="123" customWidth="1"/>
    <col min="5641" max="5641" width="30.42578125" style="123" customWidth="1"/>
    <col min="5642" max="5642" width="39.42578125" style="123" customWidth="1"/>
    <col min="5643" max="5643" width="27.7109375" style="123" customWidth="1"/>
    <col min="5644" max="5644" width="31" style="123" customWidth="1"/>
    <col min="5645" max="5645" width="32.5703125" style="123" customWidth="1"/>
    <col min="5646" max="5646" width="31" style="123" customWidth="1"/>
    <col min="5647" max="5649" width="40.7109375" style="123" customWidth="1"/>
    <col min="5650" max="5650" width="30.140625" style="123" customWidth="1"/>
    <col min="5651" max="5651" width="40.7109375" style="123" customWidth="1"/>
    <col min="5652" max="5886" width="11.42578125" style="123"/>
    <col min="5887" max="5887" width="67.85546875" style="123" customWidth="1"/>
    <col min="5888" max="5888" width="29" style="123" customWidth="1"/>
    <col min="5889" max="5889" width="40.7109375" style="123" customWidth="1"/>
    <col min="5890" max="5890" width="32.85546875" style="123" customWidth="1"/>
    <col min="5891" max="5891" width="36.28515625" style="123" customWidth="1"/>
    <col min="5892" max="5892" width="40.7109375" style="123" customWidth="1"/>
    <col min="5893" max="5893" width="32.7109375" style="123" customWidth="1"/>
    <col min="5894" max="5894" width="40.7109375" style="123" customWidth="1"/>
    <col min="5895" max="5895" width="31.7109375" style="123" customWidth="1"/>
    <col min="5896" max="5896" width="40.7109375" style="123" customWidth="1"/>
    <col min="5897" max="5897" width="30.42578125" style="123" customWidth="1"/>
    <col min="5898" max="5898" width="39.42578125" style="123" customWidth="1"/>
    <col min="5899" max="5899" width="27.7109375" style="123" customWidth="1"/>
    <col min="5900" max="5900" width="31" style="123" customWidth="1"/>
    <col min="5901" max="5901" width="32.5703125" style="123" customWidth="1"/>
    <col min="5902" max="5902" width="31" style="123" customWidth="1"/>
    <col min="5903" max="5905" width="40.7109375" style="123" customWidth="1"/>
    <col min="5906" max="5906" width="30.140625" style="123" customWidth="1"/>
    <col min="5907" max="5907" width="40.7109375" style="123" customWidth="1"/>
    <col min="5908" max="6142" width="11.42578125" style="123"/>
    <col min="6143" max="6143" width="67.85546875" style="123" customWidth="1"/>
    <col min="6144" max="6144" width="29" style="123" customWidth="1"/>
    <col min="6145" max="6145" width="40.7109375" style="123" customWidth="1"/>
    <col min="6146" max="6146" width="32.85546875" style="123" customWidth="1"/>
    <col min="6147" max="6147" width="36.28515625" style="123" customWidth="1"/>
    <col min="6148" max="6148" width="40.7109375" style="123" customWidth="1"/>
    <col min="6149" max="6149" width="32.7109375" style="123" customWidth="1"/>
    <col min="6150" max="6150" width="40.7109375" style="123" customWidth="1"/>
    <col min="6151" max="6151" width="31.7109375" style="123" customWidth="1"/>
    <col min="6152" max="6152" width="40.7109375" style="123" customWidth="1"/>
    <col min="6153" max="6153" width="30.42578125" style="123" customWidth="1"/>
    <col min="6154" max="6154" width="39.42578125" style="123" customWidth="1"/>
    <col min="6155" max="6155" width="27.7109375" style="123" customWidth="1"/>
    <col min="6156" max="6156" width="31" style="123" customWidth="1"/>
    <col min="6157" max="6157" width="32.5703125" style="123" customWidth="1"/>
    <col min="6158" max="6158" width="31" style="123" customWidth="1"/>
    <col min="6159" max="6161" width="40.7109375" style="123" customWidth="1"/>
    <col min="6162" max="6162" width="30.140625" style="123" customWidth="1"/>
    <col min="6163" max="6163" width="40.7109375" style="123" customWidth="1"/>
    <col min="6164" max="6398" width="11.42578125" style="123"/>
    <col min="6399" max="6399" width="67.85546875" style="123" customWidth="1"/>
    <col min="6400" max="6400" width="29" style="123" customWidth="1"/>
    <col min="6401" max="6401" width="40.7109375" style="123" customWidth="1"/>
    <col min="6402" max="6402" width="32.85546875" style="123" customWidth="1"/>
    <col min="6403" max="6403" width="36.28515625" style="123" customWidth="1"/>
    <col min="6404" max="6404" width="40.7109375" style="123" customWidth="1"/>
    <col min="6405" max="6405" width="32.7109375" style="123" customWidth="1"/>
    <col min="6406" max="6406" width="40.7109375" style="123" customWidth="1"/>
    <col min="6407" max="6407" width="31.7109375" style="123" customWidth="1"/>
    <col min="6408" max="6408" width="40.7109375" style="123" customWidth="1"/>
    <col min="6409" max="6409" width="30.42578125" style="123" customWidth="1"/>
    <col min="6410" max="6410" width="39.42578125" style="123" customWidth="1"/>
    <col min="6411" max="6411" width="27.7109375" style="123" customWidth="1"/>
    <col min="6412" max="6412" width="31" style="123" customWidth="1"/>
    <col min="6413" max="6413" width="32.5703125" style="123" customWidth="1"/>
    <col min="6414" max="6414" width="31" style="123" customWidth="1"/>
    <col min="6415" max="6417" width="40.7109375" style="123" customWidth="1"/>
    <col min="6418" max="6418" width="30.140625" style="123" customWidth="1"/>
    <col min="6419" max="6419" width="40.7109375" style="123" customWidth="1"/>
    <col min="6420" max="6654" width="11.42578125" style="123"/>
    <col min="6655" max="6655" width="67.85546875" style="123" customWidth="1"/>
    <col min="6656" max="6656" width="29" style="123" customWidth="1"/>
    <col min="6657" max="6657" width="40.7109375" style="123" customWidth="1"/>
    <col min="6658" max="6658" width="32.85546875" style="123" customWidth="1"/>
    <col min="6659" max="6659" width="36.28515625" style="123" customWidth="1"/>
    <col min="6660" max="6660" width="40.7109375" style="123" customWidth="1"/>
    <col min="6661" max="6661" width="32.7109375" style="123" customWidth="1"/>
    <col min="6662" max="6662" width="40.7109375" style="123" customWidth="1"/>
    <col min="6663" max="6663" width="31.7109375" style="123" customWidth="1"/>
    <col min="6664" max="6664" width="40.7109375" style="123" customWidth="1"/>
    <col min="6665" max="6665" width="30.42578125" style="123" customWidth="1"/>
    <col min="6666" max="6666" width="39.42578125" style="123" customWidth="1"/>
    <col min="6667" max="6667" width="27.7109375" style="123" customWidth="1"/>
    <col min="6668" max="6668" width="31" style="123" customWidth="1"/>
    <col min="6669" max="6669" width="32.5703125" style="123" customWidth="1"/>
    <col min="6670" max="6670" width="31" style="123" customWidth="1"/>
    <col min="6671" max="6673" width="40.7109375" style="123" customWidth="1"/>
    <col min="6674" max="6674" width="30.140625" style="123" customWidth="1"/>
    <col min="6675" max="6675" width="40.7109375" style="123" customWidth="1"/>
    <col min="6676" max="6910" width="11.42578125" style="123"/>
    <col min="6911" max="6911" width="67.85546875" style="123" customWidth="1"/>
    <col min="6912" max="6912" width="29" style="123" customWidth="1"/>
    <col min="6913" max="6913" width="40.7109375" style="123" customWidth="1"/>
    <col min="6914" max="6914" width="32.85546875" style="123" customWidth="1"/>
    <col min="6915" max="6915" width="36.28515625" style="123" customWidth="1"/>
    <col min="6916" max="6916" width="40.7109375" style="123" customWidth="1"/>
    <col min="6917" max="6917" width="32.7109375" style="123" customWidth="1"/>
    <col min="6918" max="6918" width="40.7109375" style="123" customWidth="1"/>
    <col min="6919" max="6919" width="31.7109375" style="123" customWidth="1"/>
    <col min="6920" max="6920" width="40.7109375" style="123" customWidth="1"/>
    <col min="6921" max="6921" width="30.42578125" style="123" customWidth="1"/>
    <col min="6922" max="6922" width="39.42578125" style="123" customWidth="1"/>
    <col min="6923" max="6923" width="27.7109375" style="123" customWidth="1"/>
    <col min="6924" max="6924" width="31" style="123" customWidth="1"/>
    <col min="6925" max="6925" width="32.5703125" style="123" customWidth="1"/>
    <col min="6926" max="6926" width="31" style="123" customWidth="1"/>
    <col min="6927" max="6929" width="40.7109375" style="123" customWidth="1"/>
    <col min="6930" max="6930" width="30.140625" style="123" customWidth="1"/>
    <col min="6931" max="6931" width="40.7109375" style="123" customWidth="1"/>
    <col min="6932" max="7166" width="11.42578125" style="123"/>
    <col min="7167" max="7167" width="67.85546875" style="123" customWidth="1"/>
    <col min="7168" max="7168" width="29" style="123" customWidth="1"/>
    <col min="7169" max="7169" width="40.7109375" style="123" customWidth="1"/>
    <col min="7170" max="7170" width="32.85546875" style="123" customWidth="1"/>
    <col min="7171" max="7171" width="36.28515625" style="123" customWidth="1"/>
    <col min="7172" max="7172" width="40.7109375" style="123" customWidth="1"/>
    <col min="7173" max="7173" width="32.7109375" style="123" customWidth="1"/>
    <col min="7174" max="7174" width="40.7109375" style="123" customWidth="1"/>
    <col min="7175" max="7175" width="31.7109375" style="123" customWidth="1"/>
    <col min="7176" max="7176" width="40.7109375" style="123" customWidth="1"/>
    <col min="7177" max="7177" width="30.42578125" style="123" customWidth="1"/>
    <col min="7178" max="7178" width="39.42578125" style="123" customWidth="1"/>
    <col min="7179" max="7179" width="27.7109375" style="123" customWidth="1"/>
    <col min="7180" max="7180" width="31" style="123" customWidth="1"/>
    <col min="7181" max="7181" width="32.5703125" style="123" customWidth="1"/>
    <col min="7182" max="7182" width="31" style="123" customWidth="1"/>
    <col min="7183" max="7185" width="40.7109375" style="123" customWidth="1"/>
    <col min="7186" max="7186" width="30.140625" style="123" customWidth="1"/>
    <col min="7187" max="7187" width="40.7109375" style="123" customWidth="1"/>
    <col min="7188" max="7422" width="11.42578125" style="123"/>
    <col min="7423" max="7423" width="67.85546875" style="123" customWidth="1"/>
    <col min="7424" max="7424" width="29" style="123" customWidth="1"/>
    <col min="7425" max="7425" width="40.7109375" style="123" customWidth="1"/>
    <col min="7426" max="7426" width="32.85546875" style="123" customWidth="1"/>
    <col min="7427" max="7427" width="36.28515625" style="123" customWidth="1"/>
    <col min="7428" max="7428" width="40.7109375" style="123" customWidth="1"/>
    <col min="7429" max="7429" width="32.7109375" style="123" customWidth="1"/>
    <col min="7430" max="7430" width="40.7109375" style="123" customWidth="1"/>
    <col min="7431" max="7431" width="31.7109375" style="123" customWidth="1"/>
    <col min="7432" max="7432" width="40.7109375" style="123" customWidth="1"/>
    <col min="7433" max="7433" width="30.42578125" style="123" customWidth="1"/>
    <col min="7434" max="7434" width="39.42578125" style="123" customWidth="1"/>
    <col min="7435" max="7435" width="27.7109375" style="123" customWidth="1"/>
    <col min="7436" max="7436" width="31" style="123" customWidth="1"/>
    <col min="7437" max="7437" width="32.5703125" style="123" customWidth="1"/>
    <col min="7438" max="7438" width="31" style="123" customWidth="1"/>
    <col min="7439" max="7441" width="40.7109375" style="123" customWidth="1"/>
    <col min="7442" max="7442" width="30.140625" style="123" customWidth="1"/>
    <col min="7443" max="7443" width="40.7109375" style="123" customWidth="1"/>
    <col min="7444" max="7678" width="11.42578125" style="123"/>
    <col min="7679" max="7679" width="67.85546875" style="123" customWidth="1"/>
    <col min="7680" max="7680" width="29" style="123" customWidth="1"/>
    <col min="7681" max="7681" width="40.7109375" style="123" customWidth="1"/>
    <col min="7682" max="7682" width="32.85546875" style="123" customWidth="1"/>
    <col min="7683" max="7683" width="36.28515625" style="123" customWidth="1"/>
    <col min="7684" max="7684" width="40.7109375" style="123" customWidth="1"/>
    <col min="7685" max="7685" width="32.7109375" style="123" customWidth="1"/>
    <col min="7686" max="7686" width="40.7109375" style="123" customWidth="1"/>
    <col min="7687" max="7687" width="31.7109375" style="123" customWidth="1"/>
    <col min="7688" max="7688" width="40.7109375" style="123" customWidth="1"/>
    <col min="7689" max="7689" width="30.42578125" style="123" customWidth="1"/>
    <col min="7690" max="7690" width="39.42578125" style="123" customWidth="1"/>
    <col min="7691" max="7691" width="27.7109375" style="123" customWidth="1"/>
    <col min="7692" max="7692" width="31" style="123" customWidth="1"/>
    <col min="7693" max="7693" width="32.5703125" style="123" customWidth="1"/>
    <col min="7694" max="7694" width="31" style="123" customWidth="1"/>
    <col min="7695" max="7697" width="40.7109375" style="123" customWidth="1"/>
    <col min="7698" max="7698" width="30.140625" style="123" customWidth="1"/>
    <col min="7699" max="7699" width="40.7109375" style="123" customWidth="1"/>
    <col min="7700" max="7934" width="11.42578125" style="123"/>
    <col min="7935" max="7935" width="67.85546875" style="123" customWidth="1"/>
    <col min="7936" max="7936" width="29" style="123" customWidth="1"/>
    <col min="7937" max="7937" width="40.7109375" style="123" customWidth="1"/>
    <col min="7938" max="7938" width="32.85546875" style="123" customWidth="1"/>
    <col min="7939" max="7939" width="36.28515625" style="123" customWidth="1"/>
    <col min="7940" max="7940" width="40.7109375" style="123" customWidth="1"/>
    <col min="7941" max="7941" width="32.7109375" style="123" customWidth="1"/>
    <col min="7942" max="7942" width="40.7109375" style="123" customWidth="1"/>
    <col min="7943" max="7943" width="31.7109375" style="123" customWidth="1"/>
    <col min="7944" max="7944" width="40.7109375" style="123" customWidth="1"/>
    <col min="7945" max="7945" width="30.42578125" style="123" customWidth="1"/>
    <col min="7946" max="7946" width="39.42578125" style="123" customWidth="1"/>
    <col min="7947" max="7947" width="27.7109375" style="123" customWidth="1"/>
    <col min="7948" max="7948" width="31" style="123" customWidth="1"/>
    <col min="7949" max="7949" width="32.5703125" style="123" customWidth="1"/>
    <col min="7950" max="7950" width="31" style="123" customWidth="1"/>
    <col min="7951" max="7953" width="40.7109375" style="123" customWidth="1"/>
    <col min="7954" max="7954" width="30.140625" style="123" customWidth="1"/>
    <col min="7955" max="7955" width="40.7109375" style="123" customWidth="1"/>
    <col min="7956" max="8190" width="11.42578125" style="123"/>
    <col min="8191" max="8191" width="67.85546875" style="123" customWidth="1"/>
    <col min="8192" max="8192" width="29" style="123" customWidth="1"/>
    <col min="8193" max="8193" width="40.7109375" style="123" customWidth="1"/>
    <col min="8194" max="8194" width="32.85546875" style="123" customWidth="1"/>
    <col min="8195" max="8195" width="36.28515625" style="123" customWidth="1"/>
    <col min="8196" max="8196" width="40.7109375" style="123" customWidth="1"/>
    <col min="8197" max="8197" width="32.7109375" style="123" customWidth="1"/>
    <col min="8198" max="8198" width="40.7109375" style="123" customWidth="1"/>
    <col min="8199" max="8199" width="31.7109375" style="123" customWidth="1"/>
    <col min="8200" max="8200" width="40.7109375" style="123" customWidth="1"/>
    <col min="8201" max="8201" width="30.42578125" style="123" customWidth="1"/>
    <col min="8202" max="8202" width="39.42578125" style="123" customWidth="1"/>
    <col min="8203" max="8203" width="27.7109375" style="123" customWidth="1"/>
    <col min="8204" max="8204" width="31" style="123" customWidth="1"/>
    <col min="8205" max="8205" width="32.5703125" style="123" customWidth="1"/>
    <col min="8206" max="8206" width="31" style="123" customWidth="1"/>
    <col min="8207" max="8209" width="40.7109375" style="123" customWidth="1"/>
    <col min="8210" max="8210" width="30.140625" style="123" customWidth="1"/>
    <col min="8211" max="8211" width="40.7109375" style="123" customWidth="1"/>
    <col min="8212" max="8446" width="11.42578125" style="123"/>
    <col min="8447" max="8447" width="67.85546875" style="123" customWidth="1"/>
    <col min="8448" max="8448" width="29" style="123" customWidth="1"/>
    <col min="8449" max="8449" width="40.7109375" style="123" customWidth="1"/>
    <col min="8450" max="8450" width="32.85546875" style="123" customWidth="1"/>
    <col min="8451" max="8451" width="36.28515625" style="123" customWidth="1"/>
    <col min="8452" max="8452" width="40.7109375" style="123" customWidth="1"/>
    <col min="8453" max="8453" width="32.7109375" style="123" customWidth="1"/>
    <col min="8454" max="8454" width="40.7109375" style="123" customWidth="1"/>
    <col min="8455" max="8455" width="31.7109375" style="123" customWidth="1"/>
    <col min="8456" max="8456" width="40.7109375" style="123" customWidth="1"/>
    <col min="8457" max="8457" width="30.42578125" style="123" customWidth="1"/>
    <col min="8458" max="8458" width="39.42578125" style="123" customWidth="1"/>
    <col min="8459" max="8459" width="27.7109375" style="123" customWidth="1"/>
    <col min="8460" max="8460" width="31" style="123" customWidth="1"/>
    <col min="8461" max="8461" width="32.5703125" style="123" customWidth="1"/>
    <col min="8462" max="8462" width="31" style="123" customWidth="1"/>
    <col min="8463" max="8465" width="40.7109375" style="123" customWidth="1"/>
    <col min="8466" max="8466" width="30.140625" style="123" customWidth="1"/>
    <col min="8467" max="8467" width="40.7109375" style="123" customWidth="1"/>
    <col min="8468" max="8702" width="11.42578125" style="123"/>
    <col min="8703" max="8703" width="67.85546875" style="123" customWidth="1"/>
    <col min="8704" max="8704" width="29" style="123" customWidth="1"/>
    <col min="8705" max="8705" width="40.7109375" style="123" customWidth="1"/>
    <col min="8706" max="8706" width="32.85546875" style="123" customWidth="1"/>
    <col min="8707" max="8707" width="36.28515625" style="123" customWidth="1"/>
    <col min="8708" max="8708" width="40.7109375" style="123" customWidth="1"/>
    <col min="8709" max="8709" width="32.7109375" style="123" customWidth="1"/>
    <col min="8710" max="8710" width="40.7109375" style="123" customWidth="1"/>
    <col min="8711" max="8711" width="31.7109375" style="123" customWidth="1"/>
    <col min="8712" max="8712" width="40.7109375" style="123" customWidth="1"/>
    <col min="8713" max="8713" width="30.42578125" style="123" customWidth="1"/>
    <col min="8714" max="8714" width="39.42578125" style="123" customWidth="1"/>
    <col min="8715" max="8715" width="27.7109375" style="123" customWidth="1"/>
    <col min="8716" max="8716" width="31" style="123" customWidth="1"/>
    <col min="8717" max="8717" width="32.5703125" style="123" customWidth="1"/>
    <col min="8718" max="8718" width="31" style="123" customWidth="1"/>
    <col min="8719" max="8721" width="40.7109375" style="123" customWidth="1"/>
    <col min="8722" max="8722" width="30.140625" style="123" customWidth="1"/>
    <col min="8723" max="8723" width="40.7109375" style="123" customWidth="1"/>
    <col min="8724" max="8958" width="11.42578125" style="123"/>
    <col min="8959" max="8959" width="67.85546875" style="123" customWidth="1"/>
    <col min="8960" max="8960" width="29" style="123" customWidth="1"/>
    <col min="8961" max="8961" width="40.7109375" style="123" customWidth="1"/>
    <col min="8962" max="8962" width="32.85546875" style="123" customWidth="1"/>
    <col min="8963" max="8963" width="36.28515625" style="123" customWidth="1"/>
    <col min="8964" max="8964" width="40.7109375" style="123" customWidth="1"/>
    <col min="8965" max="8965" width="32.7109375" style="123" customWidth="1"/>
    <col min="8966" max="8966" width="40.7109375" style="123" customWidth="1"/>
    <col min="8967" max="8967" width="31.7109375" style="123" customWidth="1"/>
    <col min="8968" max="8968" width="40.7109375" style="123" customWidth="1"/>
    <col min="8969" max="8969" width="30.42578125" style="123" customWidth="1"/>
    <col min="8970" max="8970" width="39.42578125" style="123" customWidth="1"/>
    <col min="8971" max="8971" width="27.7109375" style="123" customWidth="1"/>
    <col min="8972" max="8972" width="31" style="123" customWidth="1"/>
    <col min="8973" max="8973" width="32.5703125" style="123" customWidth="1"/>
    <col min="8974" max="8974" width="31" style="123" customWidth="1"/>
    <col min="8975" max="8977" width="40.7109375" style="123" customWidth="1"/>
    <col min="8978" max="8978" width="30.140625" style="123" customWidth="1"/>
    <col min="8979" max="8979" width="40.7109375" style="123" customWidth="1"/>
    <col min="8980" max="9214" width="11.42578125" style="123"/>
    <col min="9215" max="9215" width="67.85546875" style="123" customWidth="1"/>
    <col min="9216" max="9216" width="29" style="123" customWidth="1"/>
    <col min="9217" max="9217" width="40.7109375" style="123" customWidth="1"/>
    <col min="9218" max="9218" width="32.85546875" style="123" customWidth="1"/>
    <col min="9219" max="9219" width="36.28515625" style="123" customWidth="1"/>
    <col min="9220" max="9220" width="40.7109375" style="123" customWidth="1"/>
    <col min="9221" max="9221" width="32.7109375" style="123" customWidth="1"/>
    <col min="9222" max="9222" width="40.7109375" style="123" customWidth="1"/>
    <col min="9223" max="9223" width="31.7109375" style="123" customWidth="1"/>
    <col min="9224" max="9224" width="40.7109375" style="123" customWidth="1"/>
    <col min="9225" max="9225" width="30.42578125" style="123" customWidth="1"/>
    <col min="9226" max="9226" width="39.42578125" style="123" customWidth="1"/>
    <col min="9227" max="9227" width="27.7109375" style="123" customWidth="1"/>
    <col min="9228" max="9228" width="31" style="123" customWidth="1"/>
    <col min="9229" max="9229" width="32.5703125" style="123" customWidth="1"/>
    <col min="9230" max="9230" width="31" style="123" customWidth="1"/>
    <col min="9231" max="9233" width="40.7109375" style="123" customWidth="1"/>
    <col min="9234" max="9234" width="30.140625" style="123" customWidth="1"/>
    <col min="9235" max="9235" width="40.7109375" style="123" customWidth="1"/>
    <col min="9236" max="9470" width="11.42578125" style="123"/>
    <col min="9471" max="9471" width="67.85546875" style="123" customWidth="1"/>
    <col min="9472" max="9472" width="29" style="123" customWidth="1"/>
    <col min="9473" max="9473" width="40.7109375" style="123" customWidth="1"/>
    <col min="9474" max="9474" width="32.85546875" style="123" customWidth="1"/>
    <col min="9475" max="9475" width="36.28515625" style="123" customWidth="1"/>
    <col min="9476" max="9476" width="40.7109375" style="123" customWidth="1"/>
    <col min="9477" max="9477" width="32.7109375" style="123" customWidth="1"/>
    <col min="9478" max="9478" width="40.7109375" style="123" customWidth="1"/>
    <col min="9479" max="9479" width="31.7109375" style="123" customWidth="1"/>
    <col min="9480" max="9480" width="40.7109375" style="123" customWidth="1"/>
    <col min="9481" max="9481" width="30.42578125" style="123" customWidth="1"/>
    <col min="9482" max="9482" width="39.42578125" style="123" customWidth="1"/>
    <col min="9483" max="9483" width="27.7109375" style="123" customWidth="1"/>
    <col min="9484" max="9484" width="31" style="123" customWidth="1"/>
    <col min="9485" max="9485" width="32.5703125" style="123" customWidth="1"/>
    <col min="9486" max="9486" width="31" style="123" customWidth="1"/>
    <col min="9487" max="9489" width="40.7109375" style="123" customWidth="1"/>
    <col min="9490" max="9490" width="30.140625" style="123" customWidth="1"/>
    <col min="9491" max="9491" width="40.7109375" style="123" customWidth="1"/>
    <col min="9492" max="9726" width="11.42578125" style="123"/>
    <col min="9727" max="9727" width="67.85546875" style="123" customWidth="1"/>
    <col min="9728" max="9728" width="29" style="123" customWidth="1"/>
    <col min="9729" max="9729" width="40.7109375" style="123" customWidth="1"/>
    <col min="9730" max="9730" width="32.85546875" style="123" customWidth="1"/>
    <col min="9731" max="9731" width="36.28515625" style="123" customWidth="1"/>
    <col min="9732" max="9732" width="40.7109375" style="123" customWidth="1"/>
    <col min="9733" max="9733" width="32.7109375" style="123" customWidth="1"/>
    <col min="9734" max="9734" width="40.7109375" style="123" customWidth="1"/>
    <col min="9735" max="9735" width="31.7109375" style="123" customWidth="1"/>
    <col min="9736" max="9736" width="40.7109375" style="123" customWidth="1"/>
    <col min="9737" max="9737" width="30.42578125" style="123" customWidth="1"/>
    <col min="9738" max="9738" width="39.42578125" style="123" customWidth="1"/>
    <col min="9739" max="9739" width="27.7109375" style="123" customWidth="1"/>
    <col min="9740" max="9740" width="31" style="123" customWidth="1"/>
    <col min="9741" max="9741" width="32.5703125" style="123" customWidth="1"/>
    <col min="9742" max="9742" width="31" style="123" customWidth="1"/>
    <col min="9743" max="9745" width="40.7109375" style="123" customWidth="1"/>
    <col min="9746" max="9746" width="30.140625" style="123" customWidth="1"/>
    <col min="9747" max="9747" width="40.7109375" style="123" customWidth="1"/>
    <col min="9748" max="9982" width="11.42578125" style="123"/>
    <col min="9983" max="9983" width="67.85546875" style="123" customWidth="1"/>
    <col min="9984" max="9984" width="29" style="123" customWidth="1"/>
    <col min="9985" max="9985" width="40.7109375" style="123" customWidth="1"/>
    <col min="9986" max="9986" width="32.85546875" style="123" customWidth="1"/>
    <col min="9987" max="9987" width="36.28515625" style="123" customWidth="1"/>
    <col min="9988" max="9988" width="40.7109375" style="123" customWidth="1"/>
    <col min="9989" max="9989" width="32.7109375" style="123" customWidth="1"/>
    <col min="9990" max="9990" width="40.7109375" style="123" customWidth="1"/>
    <col min="9991" max="9991" width="31.7109375" style="123" customWidth="1"/>
    <col min="9992" max="9992" width="40.7109375" style="123" customWidth="1"/>
    <col min="9993" max="9993" width="30.42578125" style="123" customWidth="1"/>
    <col min="9994" max="9994" width="39.42578125" style="123" customWidth="1"/>
    <col min="9995" max="9995" width="27.7109375" style="123" customWidth="1"/>
    <col min="9996" max="9996" width="31" style="123" customWidth="1"/>
    <col min="9997" max="9997" width="32.5703125" style="123" customWidth="1"/>
    <col min="9998" max="9998" width="31" style="123" customWidth="1"/>
    <col min="9999" max="10001" width="40.7109375" style="123" customWidth="1"/>
    <col min="10002" max="10002" width="30.140625" style="123" customWidth="1"/>
    <col min="10003" max="10003" width="40.7109375" style="123" customWidth="1"/>
    <col min="10004" max="10238" width="11.42578125" style="123"/>
    <col min="10239" max="10239" width="67.85546875" style="123" customWidth="1"/>
    <col min="10240" max="10240" width="29" style="123" customWidth="1"/>
    <col min="10241" max="10241" width="40.7109375" style="123" customWidth="1"/>
    <col min="10242" max="10242" width="32.85546875" style="123" customWidth="1"/>
    <col min="10243" max="10243" width="36.28515625" style="123" customWidth="1"/>
    <col min="10244" max="10244" width="40.7109375" style="123" customWidth="1"/>
    <col min="10245" max="10245" width="32.7109375" style="123" customWidth="1"/>
    <col min="10246" max="10246" width="40.7109375" style="123" customWidth="1"/>
    <col min="10247" max="10247" width="31.7109375" style="123" customWidth="1"/>
    <col min="10248" max="10248" width="40.7109375" style="123" customWidth="1"/>
    <col min="10249" max="10249" width="30.42578125" style="123" customWidth="1"/>
    <col min="10250" max="10250" width="39.42578125" style="123" customWidth="1"/>
    <col min="10251" max="10251" width="27.7109375" style="123" customWidth="1"/>
    <col min="10252" max="10252" width="31" style="123" customWidth="1"/>
    <col min="10253" max="10253" width="32.5703125" style="123" customWidth="1"/>
    <col min="10254" max="10254" width="31" style="123" customWidth="1"/>
    <col min="10255" max="10257" width="40.7109375" style="123" customWidth="1"/>
    <col min="10258" max="10258" width="30.140625" style="123" customWidth="1"/>
    <col min="10259" max="10259" width="40.7109375" style="123" customWidth="1"/>
    <col min="10260" max="10494" width="11.42578125" style="123"/>
    <col min="10495" max="10495" width="67.85546875" style="123" customWidth="1"/>
    <col min="10496" max="10496" width="29" style="123" customWidth="1"/>
    <col min="10497" max="10497" width="40.7109375" style="123" customWidth="1"/>
    <col min="10498" max="10498" width="32.85546875" style="123" customWidth="1"/>
    <col min="10499" max="10499" width="36.28515625" style="123" customWidth="1"/>
    <col min="10500" max="10500" width="40.7109375" style="123" customWidth="1"/>
    <col min="10501" max="10501" width="32.7109375" style="123" customWidth="1"/>
    <col min="10502" max="10502" width="40.7109375" style="123" customWidth="1"/>
    <col min="10503" max="10503" width="31.7109375" style="123" customWidth="1"/>
    <col min="10504" max="10504" width="40.7109375" style="123" customWidth="1"/>
    <col min="10505" max="10505" width="30.42578125" style="123" customWidth="1"/>
    <col min="10506" max="10506" width="39.42578125" style="123" customWidth="1"/>
    <col min="10507" max="10507" width="27.7109375" style="123" customWidth="1"/>
    <col min="10508" max="10508" width="31" style="123" customWidth="1"/>
    <col min="10509" max="10509" width="32.5703125" style="123" customWidth="1"/>
    <col min="10510" max="10510" width="31" style="123" customWidth="1"/>
    <col min="10511" max="10513" width="40.7109375" style="123" customWidth="1"/>
    <col min="10514" max="10514" width="30.140625" style="123" customWidth="1"/>
    <col min="10515" max="10515" width="40.7109375" style="123" customWidth="1"/>
    <col min="10516" max="10750" width="11.42578125" style="123"/>
    <col min="10751" max="10751" width="67.85546875" style="123" customWidth="1"/>
    <col min="10752" max="10752" width="29" style="123" customWidth="1"/>
    <col min="10753" max="10753" width="40.7109375" style="123" customWidth="1"/>
    <col min="10754" max="10754" width="32.85546875" style="123" customWidth="1"/>
    <col min="10755" max="10755" width="36.28515625" style="123" customWidth="1"/>
    <col min="10756" max="10756" width="40.7109375" style="123" customWidth="1"/>
    <col min="10757" max="10757" width="32.7109375" style="123" customWidth="1"/>
    <col min="10758" max="10758" width="40.7109375" style="123" customWidth="1"/>
    <col min="10759" max="10759" width="31.7109375" style="123" customWidth="1"/>
    <col min="10760" max="10760" width="40.7109375" style="123" customWidth="1"/>
    <col min="10761" max="10761" width="30.42578125" style="123" customWidth="1"/>
    <col min="10762" max="10762" width="39.42578125" style="123" customWidth="1"/>
    <col min="10763" max="10763" width="27.7109375" style="123" customWidth="1"/>
    <col min="10764" max="10764" width="31" style="123" customWidth="1"/>
    <col min="10765" max="10765" width="32.5703125" style="123" customWidth="1"/>
    <col min="10766" max="10766" width="31" style="123" customWidth="1"/>
    <col min="10767" max="10769" width="40.7109375" style="123" customWidth="1"/>
    <col min="10770" max="10770" width="30.140625" style="123" customWidth="1"/>
    <col min="10771" max="10771" width="40.7109375" style="123" customWidth="1"/>
    <col min="10772" max="11006" width="11.42578125" style="123"/>
    <col min="11007" max="11007" width="67.85546875" style="123" customWidth="1"/>
    <col min="11008" max="11008" width="29" style="123" customWidth="1"/>
    <col min="11009" max="11009" width="40.7109375" style="123" customWidth="1"/>
    <col min="11010" max="11010" width="32.85546875" style="123" customWidth="1"/>
    <col min="11011" max="11011" width="36.28515625" style="123" customWidth="1"/>
    <col min="11012" max="11012" width="40.7109375" style="123" customWidth="1"/>
    <col min="11013" max="11013" width="32.7109375" style="123" customWidth="1"/>
    <col min="11014" max="11014" width="40.7109375" style="123" customWidth="1"/>
    <col min="11015" max="11015" width="31.7109375" style="123" customWidth="1"/>
    <col min="11016" max="11016" width="40.7109375" style="123" customWidth="1"/>
    <col min="11017" max="11017" width="30.42578125" style="123" customWidth="1"/>
    <col min="11018" max="11018" width="39.42578125" style="123" customWidth="1"/>
    <col min="11019" max="11019" width="27.7109375" style="123" customWidth="1"/>
    <col min="11020" max="11020" width="31" style="123" customWidth="1"/>
    <col min="11021" max="11021" width="32.5703125" style="123" customWidth="1"/>
    <col min="11022" max="11022" width="31" style="123" customWidth="1"/>
    <col min="11023" max="11025" width="40.7109375" style="123" customWidth="1"/>
    <col min="11026" max="11026" width="30.140625" style="123" customWidth="1"/>
    <col min="11027" max="11027" width="40.7109375" style="123" customWidth="1"/>
    <col min="11028" max="11262" width="11.42578125" style="123"/>
    <col min="11263" max="11263" width="67.85546875" style="123" customWidth="1"/>
    <col min="11264" max="11264" width="29" style="123" customWidth="1"/>
    <col min="11265" max="11265" width="40.7109375" style="123" customWidth="1"/>
    <col min="11266" max="11266" width="32.85546875" style="123" customWidth="1"/>
    <col min="11267" max="11267" width="36.28515625" style="123" customWidth="1"/>
    <col min="11268" max="11268" width="40.7109375" style="123" customWidth="1"/>
    <col min="11269" max="11269" width="32.7109375" style="123" customWidth="1"/>
    <col min="11270" max="11270" width="40.7109375" style="123" customWidth="1"/>
    <col min="11271" max="11271" width="31.7109375" style="123" customWidth="1"/>
    <col min="11272" max="11272" width="40.7109375" style="123" customWidth="1"/>
    <col min="11273" max="11273" width="30.42578125" style="123" customWidth="1"/>
    <col min="11274" max="11274" width="39.42578125" style="123" customWidth="1"/>
    <col min="11275" max="11275" width="27.7109375" style="123" customWidth="1"/>
    <col min="11276" max="11276" width="31" style="123" customWidth="1"/>
    <col min="11277" max="11277" width="32.5703125" style="123" customWidth="1"/>
    <col min="11278" max="11278" width="31" style="123" customWidth="1"/>
    <col min="11279" max="11281" width="40.7109375" style="123" customWidth="1"/>
    <col min="11282" max="11282" width="30.140625" style="123" customWidth="1"/>
    <col min="11283" max="11283" width="40.7109375" style="123" customWidth="1"/>
    <col min="11284" max="11518" width="11.42578125" style="123"/>
    <col min="11519" max="11519" width="67.85546875" style="123" customWidth="1"/>
    <col min="11520" max="11520" width="29" style="123" customWidth="1"/>
    <col min="11521" max="11521" width="40.7109375" style="123" customWidth="1"/>
    <col min="11522" max="11522" width="32.85546875" style="123" customWidth="1"/>
    <col min="11523" max="11523" width="36.28515625" style="123" customWidth="1"/>
    <col min="11524" max="11524" width="40.7109375" style="123" customWidth="1"/>
    <col min="11525" max="11525" width="32.7109375" style="123" customWidth="1"/>
    <col min="11526" max="11526" width="40.7109375" style="123" customWidth="1"/>
    <col min="11527" max="11527" width="31.7109375" style="123" customWidth="1"/>
    <col min="11528" max="11528" width="40.7109375" style="123" customWidth="1"/>
    <col min="11529" max="11529" width="30.42578125" style="123" customWidth="1"/>
    <col min="11530" max="11530" width="39.42578125" style="123" customWidth="1"/>
    <col min="11531" max="11531" width="27.7109375" style="123" customWidth="1"/>
    <col min="11532" max="11532" width="31" style="123" customWidth="1"/>
    <col min="11533" max="11533" width="32.5703125" style="123" customWidth="1"/>
    <col min="11534" max="11534" width="31" style="123" customWidth="1"/>
    <col min="11535" max="11537" width="40.7109375" style="123" customWidth="1"/>
    <col min="11538" max="11538" width="30.140625" style="123" customWidth="1"/>
    <col min="11539" max="11539" width="40.7109375" style="123" customWidth="1"/>
    <col min="11540" max="11774" width="11.42578125" style="123"/>
    <col min="11775" max="11775" width="67.85546875" style="123" customWidth="1"/>
    <col min="11776" max="11776" width="29" style="123" customWidth="1"/>
    <col min="11777" max="11777" width="40.7109375" style="123" customWidth="1"/>
    <col min="11778" max="11778" width="32.85546875" style="123" customWidth="1"/>
    <col min="11779" max="11779" width="36.28515625" style="123" customWidth="1"/>
    <col min="11780" max="11780" width="40.7109375" style="123" customWidth="1"/>
    <col min="11781" max="11781" width="32.7109375" style="123" customWidth="1"/>
    <col min="11782" max="11782" width="40.7109375" style="123" customWidth="1"/>
    <col min="11783" max="11783" width="31.7109375" style="123" customWidth="1"/>
    <col min="11784" max="11784" width="40.7109375" style="123" customWidth="1"/>
    <col min="11785" max="11785" width="30.42578125" style="123" customWidth="1"/>
    <col min="11786" max="11786" width="39.42578125" style="123" customWidth="1"/>
    <col min="11787" max="11787" width="27.7109375" style="123" customWidth="1"/>
    <col min="11788" max="11788" width="31" style="123" customWidth="1"/>
    <col min="11789" max="11789" width="32.5703125" style="123" customWidth="1"/>
    <col min="11790" max="11790" width="31" style="123" customWidth="1"/>
    <col min="11791" max="11793" width="40.7109375" style="123" customWidth="1"/>
    <col min="11794" max="11794" width="30.140625" style="123" customWidth="1"/>
    <col min="11795" max="11795" width="40.7109375" style="123" customWidth="1"/>
    <col min="11796" max="12030" width="11.42578125" style="123"/>
    <col min="12031" max="12031" width="67.85546875" style="123" customWidth="1"/>
    <col min="12032" max="12032" width="29" style="123" customWidth="1"/>
    <col min="12033" max="12033" width="40.7109375" style="123" customWidth="1"/>
    <col min="12034" max="12034" width="32.85546875" style="123" customWidth="1"/>
    <col min="12035" max="12035" width="36.28515625" style="123" customWidth="1"/>
    <col min="12036" max="12036" width="40.7109375" style="123" customWidth="1"/>
    <col min="12037" max="12037" width="32.7109375" style="123" customWidth="1"/>
    <col min="12038" max="12038" width="40.7109375" style="123" customWidth="1"/>
    <col min="12039" max="12039" width="31.7109375" style="123" customWidth="1"/>
    <col min="12040" max="12040" width="40.7109375" style="123" customWidth="1"/>
    <col min="12041" max="12041" width="30.42578125" style="123" customWidth="1"/>
    <col min="12042" max="12042" width="39.42578125" style="123" customWidth="1"/>
    <col min="12043" max="12043" width="27.7109375" style="123" customWidth="1"/>
    <col min="12044" max="12044" width="31" style="123" customWidth="1"/>
    <col min="12045" max="12045" width="32.5703125" style="123" customWidth="1"/>
    <col min="12046" max="12046" width="31" style="123" customWidth="1"/>
    <col min="12047" max="12049" width="40.7109375" style="123" customWidth="1"/>
    <col min="12050" max="12050" width="30.140625" style="123" customWidth="1"/>
    <col min="12051" max="12051" width="40.7109375" style="123" customWidth="1"/>
    <col min="12052" max="12286" width="11.42578125" style="123"/>
    <col min="12287" max="12287" width="67.85546875" style="123" customWidth="1"/>
    <col min="12288" max="12288" width="29" style="123" customWidth="1"/>
    <col min="12289" max="12289" width="40.7109375" style="123" customWidth="1"/>
    <col min="12290" max="12290" width="32.85546875" style="123" customWidth="1"/>
    <col min="12291" max="12291" width="36.28515625" style="123" customWidth="1"/>
    <col min="12292" max="12292" width="40.7109375" style="123" customWidth="1"/>
    <col min="12293" max="12293" width="32.7109375" style="123" customWidth="1"/>
    <col min="12294" max="12294" width="40.7109375" style="123" customWidth="1"/>
    <col min="12295" max="12295" width="31.7109375" style="123" customWidth="1"/>
    <col min="12296" max="12296" width="40.7109375" style="123" customWidth="1"/>
    <col min="12297" max="12297" width="30.42578125" style="123" customWidth="1"/>
    <col min="12298" max="12298" width="39.42578125" style="123" customWidth="1"/>
    <col min="12299" max="12299" width="27.7109375" style="123" customWidth="1"/>
    <col min="12300" max="12300" width="31" style="123" customWidth="1"/>
    <col min="12301" max="12301" width="32.5703125" style="123" customWidth="1"/>
    <col min="12302" max="12302" width="31" style="123" customWidth="1"/>
    <col min="12303" max="12305" width="40.7109375" style="123" customWidth="1"/>
    <col min="12306" max="12306" width="30.140625" style="123" customWidth="1"/>
    <col min="12307" max="12307" width="40.7109375" style="123" customWidth="1"/>
    <col min="12308" max="12542" width="11.42578125" style="123"/>
    <col min="12543" max="12543" width="67.85546875" style="123" customWidth="1"/>
    <col min="12544" max="12544" width="29" style="123" customWidth="1"/>
    <col min="12545" max="12545" width="40.7109375" style="123" customWidth="1"/>
    <col min="12546" max="12546" width="32.85546875" style="123" customWidth="1"/>
    <col min="12547" max="12547" width="36.28515625" style="123" customWidth="1"/>
    <col min="12548" max="12548" width="40.7109375" style="123" customWidth="1"/>
    <col min="12549" max="12549" width="32.7109375" style="123" customWidth="1"/>
    <col min="12550" max="12550" width="40.7109375" style="123" customWidth="1"/>
    <col min="12551" max="12551" width="31.7109375" style="123" customWidth="1"/>
    <col min="12552" max="12552" width="40.7109375" style="123" customWidth="1"/>
    <col min="12553" max="12553" width="30.42578125" style="123" customWidth="1"/>
    <col min="12554" max="12554" width="39.42578125" style="123" customWidth="1"/>
    <col min="12555" max="12555" width="27.7109375" style="123" customWidth="1"/>
    <col min="12556" max="12556" width="31" style="123" customWidth="1"/>
    <col min="12557" max="12557" width="32.5703125" style="123" customWidth="1"/>
    <col min="12558" max="12558" width="31" style="123" customWidth="1"/>
    <col min="12559" max="12561" width="40.7109375" style="123" customWidth="1"/>
    <col min="12562" max="12562" width="30.140625" style="123" customWidth="1"/>
    <col min="12563" max="12563" width="40.7109375" style="123" customWidth="1"/>
    <col min="12564" max="12798" width="11.42578125" style="123"/>
    <col min="12799" max="12799" width="67.85546875" style="123" customWidth="1"/>
    <col min="12800" max="12800" width="29" style="123" customWidth="1"/>
    <col min="12801" max="12801" width="40.7109375" style="123" customWidth="1"/>
    <col min="12802" max="12802" width="32.85546875" style="123" customWidth="1"/>
    <col min="12803" max="12803" width="36.28515625" style="123" customWidth="1"/>
    <col min="12804" max="12804" width="40.7109375" style="123" customWidth="1"/>
    <col min="12805" max="12805" width="32.7109375" style="123" customWidth="1"/>
    <col min="12806" max="12806" width="40.7109375" style="123" customWidth="1"/>
    <col min="12807" max="12807" width="31.7109375" style="123" customWidth="1"/>
    <col min="12808" max="12808" width="40.7109375" style="123" customWidth="1"/>
    <col min="12809" max="12809" width="30.42578125" style="123" customWidth="1"/>
    <col min="12810" max="12810" width="39.42578125" style="123" customWidth="1"/>
    <col min="12811" max="12811" width="27.7109375" style="123" customWidth="1"/>
    <col min="12812" max="12812" width="31" style="123" customWidth="1"/>
    <col min="12813" max="12813" width="32.5703125" style="123" customWidth="1"/>
    <col min="12814" max="12814" width="31" style="123" customWidth="1"/>
    <col min="12815" max="12817" width="40.7109375" style="123" customWidth="1"/>
    <col min="12818" max="12818" width="30.140625" style="123" customWidth="1"/>
    <col min="12819" max="12819" width="40.7109375" style="123" customWidth="1"/>
    <col min="12820" max="13054" width="11.42578125" style="123"/>
    <col min="13055" max="13055" width="67.85546875" style="123" customWidth="1"/>
    <col min="13056" max="13056" width="29" style="123" customWidth="1"/>
    <col min="13057" max="13057" width="40.7109375" style="123" customWidth="1"/>
    <col min="13058" max="13058" width="32.85546875" style="123" customWidth="1"/>
    <col min="13059" max="13059" width="36.28515625" style="123" customWidth="1"/>
    <col min="13060" max="13060" width="40.7109375" style="123" customWidth="1"/>
    <col min="13061" max="13061" width="32.7109375" style="123" customWidth="1"/>
    <col min="13062" max="13062" width="40.7109375" style="123" customWidth="1"/>
    <col min="13063" max="13063" width="31.7109375" style="123" customWidth="1"/>
    <col min="13064" max="13064" width="40.7109375" style="123" customWidth="1"/>
    <col min="13065" max="13065" width="30.42578125" style="123" customWidth="1"/>
    <col min="13066" max="13066" width="39.42578125" style="123" customWidth="1"/>
    <col min="13067" max="13067" width="27.7109375" style="123" customWidth="1"/>
    <col min="13068" max="13068" width="31" style="123" customWidth="1"/>
    <col min="13069" max="13069" width="32.5703125" style="123" customWidth="1"/>
    <col min="13070" max="13070" width="31" style="123" customWidth="1"/>
    <col min="13071" max="13073" width="40.7109375" style="123" customWidth="1"/>
    <col min="13074" max="13074" width="30.140625" style="123" customWidth="1"/>
    <col min="13075" max="13075" width="40.7109375" style="123" customWidth="1"/>
    <col min="13076" max="13310" width="11.42578125" style="123"/>
    <col min="13311" max="13311" width="67.85546875" style="123" customWidth="1"/>
    <col min="13312" max="13312" width="29" style="123" customWidth="1"/>
    <col min="13313" max="13313" width="40.7109375" style="123" customWidth="1"/>
    <col min="13314" max="13314" width="32.85546875" style="123" customWidth="1"/>
    <col min="13315" max="13315" width="36.28515625" style="123" customWidth="1"/>
    <col min="13316" max="13316" width="40.7109375" style="123" customWidth="1"/>
    <col min="13317" max="13317" width="32.7109375" style="123" customWidth="1"/>
    <col min="13318" max="13318" width="40.7109375" style="123" customWidth="1"/>
    <col min="13319" max="13319" width="31.7109375" style="123" customWidth="1"/>
    <col min="13320" max="13320" width="40.7109375" style="123" customWidth="1"/>
    <col min="13321" max="13321" width="30.42578125" style="123" customWidth="1"/>
    <col min="13322" max="13322" width="39.42578125" style="123" customWidth="1"/>
    <col min="13323" max="13323" width="27.7109375" style="123" customWidth="1"/>
    <col min="13324" max="13324" width="31" style="123" customWidth="1"/>
    <col min="13325" max="13325" width="32.5703125" style="123" customWidth="1"/>
    <col min="13326" max="13326" width="31" style="123" customWidth="1"/>
    <col min="13327" max="13329" width="40.7109375" style="123" customWidth="1"/>
    <col min="13330" max="13330" width="30.140625" style="123" customWidth="1"/>
    <col min="13331" max="13331" width="40.7109375" style="123" customWidth="1"/>
    <col min="13332" max="13566" width="11.42578125" style="123"/>
    <col min="13567" max="13567" width="67.85546875" style="123" customWidth="1"/>
    <col min="13568" max="13568" width="29" style="123" customWidth="1"/>
    <col min="13569" max="13569" width="40.7109375" style="123" customWidth="1"/>
    <col min="13570" max="13570" width="32.85546875" style="123" customWidth="1"/>
    <col min="13571" max="13571" width="36.28515625" style="123" customWidth="1"/>
    <col min="13572" max="13572" width="40.7109375" style="123" customWidth="1"/>
    <col min="13573" max="13573" width="32.7109375" style="123" customWidth="1"/>
    <col min="13574" max="13574" width="40.7109375" style="123" customWidth="1"/>
    <col min="13575" max="13575" width="31.7109375" style="123" customWidth="1"/>
    <col min="13576" max="13576" width="40.7109375" style="123" customWidth="1"/>
    <col min="13577" max="13577" width="30.42578125" style="123" customWidth="1"/>
    <col min="13578" max="13578" width="39.42578125" style="123" customWidth="1"/>
    <col min="13579" max="13579" width="27.7109375" style="123" customWidth="1"/>
    <col min="13580" max="13580" width="31" style="123" customWidth="1"/>
    <col min="13581" max="13581" width="32.5703125" style="123" customWidth="1"/>
    <col min="13582" max="13582" width="31" style="123" customWidth="1"/>
    <col min="13583" max="13585" width="40.7109375" style="123" customWidth="1"/>
    <col min="13586" max="13586" width="30.140625" style="123" customWidth="1"/>
    <col min="13587" max="13587" width="40.7109375" style="123" customWidth="1"/>
    <col min="13588" max="13822" width="11.42578125" style="123"/>
    <col min="13823" max="13823" width="67.85546875" style="123" customWidth="1"/>
    <col min="13824" max="13824" width="29" style="123" customWidth="1"/>
    <col min="13825" max="13825" width="40.7109375" style="123" customWidth="1"/>
    <col min="13826" max="13826" width="32.85546875" style="123" customWidth="1"/>
    <col min="13827" max="13827" width="36.28515625" style="123" customWidth="1"/>
    <col min="13828" max="13828" width="40.7109375" style="123" customWidth="1"/>
    <col min="13829" max="13829" width="32.7109375" style="123" customWidth="1"/>
    <col min="13830" max="13830" width="40.7109375" style="123" customWidth="1"/>
    <col min="13831" max="13831" width="31.7109375" style="123" customWidth="1"/>
    <col min="13832" max="13832" width="40.7109375" style="123" customWidth="1"/>
    <col min="13833" max="13833" width="30.42578125" style="123" customWidth="1"/>
    <col min="13834" max="13834" width="39.42578125" style="123" customWidth="1"/>
    <col min="13835" max="13835" width="27.7109375" style="123" customWidth="1"/>
    <col min="13836" max="13836" width="31" style="123" customWidth="1"/>
    <col min="13837" max="13837" width="32.5703125" style="123" customWidth="1"/>
    <col min="13838" max="13838" width="31" style="123" customWidth="1"/>
    <col min="13839" max="13841" width="40.7109375" style="123" customWidth="1"/>
    <col min="13842" max="13842" width="30.140625" style="123" customWidth="1"/>
    <col min="13843" max="13843" width="40.7109375" style="123" customWidth="1"/>
    <col min="13844" max="14078" width="11.42578125" style="123"/>
    <col min="14079" max="14079" width="67.85546875" style="123" customWidth="1"/>
    <col min="14080" max="14080" width="29" style="123" customWidth="1"/>
    <col min="14081" max="14081" width="40.7109375" style="123" customWidth="1"/>
    <col min="14082" max="14082" width="32.85546875" style="123" customWidth="1"/>
    <col min="14083" max="14083" width="36.28515625" style="123" customWidth="1"/>
    <col min="14084" max="14084" width="40.7109375" style="123" customWidth="1"/>
    <col min="14085" max="14085" width="32.7109375" style="123" customWidth="1"/>
    <col min="14086" max="14086" width="40.7109375" style="123" customWidth="1"/>
    <col min="14087" max="14087" width="31.7109375" style="123" customWidth="1"/>
    <col min="14088" max="14088" width="40.7109375" style="123" customWidth="1"/>
    <col min="14089" max="14089" width="30.42578125" style="123" customWidth="1"/>
    <col min="14090" max="14090" width="39.42578125" style="123" customWidth="1"/>
    <col min="14091" max="14091" width="27.7109375" style="123" customWidth="1"/>
    <col min="14092" max="14092" width="31" style="123" customWidth="1"/>
    <col min="14093" max="14093" width="32.5703125" style="123" customWidth="1"/>
    <col min="14094" max="14094" width="31" style="123" customWidth="1"/>
    <col min="14095" max="14097" width="40.7109375" style="123" customWidth="1"/>
    <col min="14098" max="14098" width="30.140625" style="123" customWidth="1"/>
    <col min="14099" max="14099" width="40.7109375" style="123" customWidth="1"/>
    <col min="14100" max="14334" width="11.42578125" style="123"/>
    <col min="14335" max="14335" width="67.85546875" style="123" customWidth="1"/>
    <col min="14336" max="14336" width="29" style="123" customWidth="1"/>
    <col min="14337" max="14337" width="40.7109375" style="123" customWidth="1"/>
    <col min="14338" max="14338" width="32.85546875" style="123" customWidth="1"/>
    <col min="14339" max="14339" width="36.28515625" style="123" customWidth="1"/>
    <col min="14340" max="14340" width="40.7109375" style="123" customWidth="1"/>
    <col min="14341" max="14341" width="32.7109375" style="123" customWidth="1"/>
    <col min="14342" max="14342" width="40.7109375" style="123" customWidth="1"/>
    <col min="14343" max="14343" width="31.7109375" style="123" customWidth="1"/>
    <col min="14344" max="14344" width="40.7109375" style="123" customWidth="1"/>
    <col min="14345" max="14345" width="30.42578125" style="123" customWidth="1"/>
    <col min="14346" max="14346" width="39.42578125" style="123" customWidth="1"/>
    <col min="14347" max="14347" width="27.7109375" style="123" customWidth="1"/>
    <col min="14348" max="14348" width="31" style="123" customWidth="1"/>
    <col min="14349" max="14349" width="32.5703125" style="123" customWidth="1"/>
    <col min="14350" max="14350" width="31" style="123" customWidth="1"/>
    <col min="14351" max="14353" width="40.7109375" style="123" customWidth="1"/>
    <col min="14354" max="14354" width="30.140625" style="123" customWidth="1"/>
    <col min="14355" max="14355" width="40.7109375" style="123" customWidth="1"/>
    <col min="14356" max="14590" width="11.42578125" style="123"/>
    <col min="14591" max="14591" width="67.85546875" style="123" customWidth="1"/>
    <col min="14592" max="14592" width="29" style="123" customWidth="1"/>
    <col min="14593" max="14593" width="40.7109375" style="123" customWidth="1"/>
    <col min="14594" max="14594" width="32.85546875" style="123" customWidth="1"/>
    <col min="14595" max="14595" width="36.28515625" style="123" customWidth="1"/>
    <col min="14596" max="14596" width="40.7109375" style="123" customWidth="1"/>
    <col min="14597" max="14597" width="32.7109375" style="123" customWidth="1"/>
    <col min="14598" max="14598" width="40.7109375" style="123" customWidth="1"/>
    <col min="14599" max="14599" width="31.7109375" style="123" customWidth="1"/>
    <col min="14600" max="14600" width="40.7109375" style="123" customWidth="1"/>
    <col min="14601" max="14601" width="30.42578125" style="123" customWidth="1"/>
    <col min="14602" max="14602" width="39.42578125" style="123" customWidth="1"/>
    <col min="14603" max="14603" width="27.7109375" style="123" customWidth="1"/>
    <col min="14604" max="14604" width="31" style="123" customWidth="1"/>
    <col min="14605" max="14605" width="32.5703125" style="123" customWidth="1"/>
    <col min="14606" max="14606" width="31" style="123" customWidth="1"/>
    <col min="14607" max="14609" width="40.7109375" style="123" customWidth="1"/>
    <col min="14610" max="14610" width="30.140625" style="123" customWidth="1"/>
    <col min="14611" max="14611" width="40.7109375" style="123" customWidth="1"/>
    <col min="14612" max="14846" width="11.42578125" style="123"/>
    <col min="14847" max="14847" width="67.85546875" style="123" customWidth="1"/>
    <col min="14848" max="14848" width="29" style="123" customWidth="1"/>
    <col min="14849" max="14849" width="40.7109375" style="123" customWidth="1"/>
    <col min="14850" max="14850" width="32.85546875" style="123" customWidth="1"/>
    <col min="14851" max="14851" width="36.28515625" style="123" customWidth="1"/>
    <col min="14852" max="14852" width="40.7109375" style="123" customWidth="1"/>
    <col min="14853" max="14853" width="32.7109375" style="123" customWidth="1"/>
    <col min="14854" max="14854" width="40.7109375" style="123" customWidth="1"/>
    <col min="14855" max="14855" width="31.7109375" style="123" customWidth="1"/>
    <col min="14856" max="14856" width="40.7109375" style="123" customWidth="1"/>
    <col min="14857" max="14857" width="30.42578125" style="123" customWidth="1"/>
    <col min="14858" max="14858" width="39.42578125" style="123" customWidth="1"/>
    <col min="14859" max="14859" width="27.7109375" style="123" customWidth="1"/>
    <col min="14860" max="14860" width="31" style="123" customWidth="1"/>
    <col min="14861" max="14861" width="32.5703125" style="123" customWidth="1"/>
    <col min="14862" max="14862" width="31" style="123" customWidth="1"/>
    <col min="14863" max="14865" width="40.7109375" style="123" customWidth="1"/>
    <col min="14866" max="14866" width="30.140625" style="123" customWidth="1"/>
    <col min="14867" max="14867" width="40.7109375" style="123" customWidth="1"/>
    <col min="14868" max="15102" width="11.42578125" style="123"/>
    <col min="15103" max="15103" width="67.85546875" style="123" customWidth="1"/>
    <col min="15104" max="15104" width="29" style="123" customWidth="1"/>
    <col min="15105" max="15105" width="40.7109375" style="123" customWidth="1"/>
    <col min="15106" max="15106" width="32.85546875" style="123" customWidth="1"/>
    <col min="15107" max="15107" width="36.28515625" style="123" customWidth="1"/>
    <col min="15108" max="15108" width="40.7109375" style="123" customWidth="1"/>
    <col min="15109" max="15109" width="32.7109375" style="123" customWidth="1"/>
    <col min="15110" max="15110" width="40.7109375" style="123" customWidth="1"/>
    <col min="15111" max="15111" width="31.7109375" style="123" customWidth="1"/>
    <col min="15112" max="15112" width="40.7109375" style="123" customWidth="1"/>
    <col min="15113" max="15113" width="30.42578125" style="123" customWidth="1"/>
    <col min="15114" max="15114" width="39.42578125" style="123" customWidth="1"/>
    <col min="15115" max="15115" width="27.7109375" style="123" customWidth="1"/>
    <col min="15116" max="15116" width="31" style="123" customWidth="1"/>
    <col min="15117" max="15117" width="32.5703125" style="123" customWidth="1"/>
    <col min="15118" max="15118" width="31" style="123" customWidth="1"/>
    <col min="15119" max="15121" width="40.7109375" style="123" customWidth="1"/>
    <col min="15122" max="15122" width="30.140625" style="123" customWidth="1"/>
    <col min="15123" max="15123" width="40.7109375" style="123" customWidth="1"/>
    <col min="15124" max="15358" width="11.42578125" style="123"/>
    <col min="15359" max="15359" width="67.85546875" style="123" customWidth="1"/>
    <col min="15360" max="15360" width="29" style="123" customWidth="1"/>
    <col min="15361" max="15361" width="40.7109375" style="123" customWidth="1"/>
    <col min="15362" max="15362" width="32.85546875" style="123" customWidth="1"/>
    <col min="15363" max="15363" width="36.28515625" style="123" customWidth="1"/>
    <col min="15364" max="15364" width="40.7109375" style="123" customWidth="1"/>
    <col min="15365" max="15365" width="32.7109375" style="123" customWidth="1"/>
    <col min="15366" max="15366" width="40.7109375" style="123" customWidth="1"/>
    <col min="15367" max="15367" width="31.7109375" style="123" customWidth="1"/>
    <col min="15368" max="15368" width="40.7109375" style="123" customWidth="1"/>
    <col min="15369" max="15369" width="30.42578125" style="123" customWidth="1"/>
    <col min="15370" max="15370" width="39.42578125" style="123" customWidth="1"/>
    <col min="15371" max="15371" width="27.7109375" style="123" customWidth="1"/>
    <col min="15372" max="15372" width="31" style="123" customWidth="1"/>
    <col min="15373" max="15373" width="32.5703125" style="123" customWidth="1"/>
    <col min="15374" max="15374" width="31" style="123" customWidth="1"/>
    <col min="15375" max="15377" width="40.7109375" style="123" customWidth="1"/>
    <col min="15378" max="15378" width="30.140625" style="123" customWidth="1"/>
    <col min="15379" max="15379" width="40.7109375" style="123" customWidth="1"/>
    <col min="15380" max="15614" width="11.42578125" style="123"/>
    <col min="15615" max="15615" width="67.85546875" style="123" customWidth="1"/>
    <col min="15616" max="15616" width="29" style="123" customWidth="1"/>
    <col min="15617" max="15617" width="40.7109375" style="123" customWidth="1"/>
    <col min="15618" max="15618" width="32.85546875" style="123" customWidth="1"/>
    <col min="15619" max="15619" width="36.28515625" style="123" customWidth="1"/>
    <col min="15620" max="15620" width="40.7109375" style="123" customWidth="1"/>
    <col min="15621" max="15621" width="32.7109375" style="123" customWidth="1"/>
    <col min="15622" max="15622" width="40.7109375" style="123" customWidth="1"/>
    <col min="15623" max="15623" width="31.7109375" style="123" customWidth="1"/>
    <col min="15624" max="15624" width="40.7109375" style="123" customWidth="1"/>
    <col min="15625" max="15625" width="30.42578125" style="123" customWidth="1"/>
    <col min="15626" max="15626" width="39.42578125" style="123" customWidth="1"/>
    <col min="15627" max="15627" width="27.7109375" style="123" customWidth="1"/>
    <col min="15628" max="15628" width="31" style="123" customWidth="1"/>
    <col min="15629" max="15629" width="32.5703125" style="123" customWidth="1"/>
    <col min="15630" max="15630" width="31" style="123" customWidth="1"/>
    <col min="15631" max="15633" width="40.7109375" style="123" customWidth="1"/>
    <col min="15634" max="15634" width="30.140625" style="123" customWidth="1"/>
    <col min="15635" max="15635" width="40.7109375" style="123" customWidth="1"/>
    <col min="15636" max="15870" width="11.42578125" style="123"/>
    <col min="15871" max="15871" width="67.85546875" style="123" customWidth="1"/>
    <col min="15872" max="15872" width="29" style="123" customWidth="1"/>
    <col min="15873" max="15873" width="40.7109375" style="123" customWidth="1"/>
    <col min="15874" max="15874" width="32.85546875" style="123" customWidth="1"/>
    <col min="15875" max="15875" width="36.28515625" style="123" customWidth="1"/>
    <col min="15876" max="15876" width="40.7109375" style="123" customWidth="1"/>
    <col min="15877" max="15877" width="32.7109375" style="123" customWidth="1"/>
    <col min="15878" max="15878" width="40.7109375" style="123" customWidth="1"/>
    <col min="15879" max="15879" width="31.7109375" style="123" customWidth="1"/>
    <col min="15880" max="15880" width="40.7109375" style="123" customWidth="1"/>
    <col min="15881" max="15881" width="30.42578125" style="123" customWidth="1"/>
    <col min="15882" max="15882" width="39.42578125" style="123" customWidth="1"/>
    <col min="15883" max="15883" width="27.7109375" style="123" customWidth="1"/>
    <col min="15884" max="15884" width="31" style="123" customWidth="1"/>
    <col min="15885" max="15885" width="32.5703125" style="123" customWidth="1"/>
    <col min="15886" max="15886" width="31" style="123" customWidth="1"/>
    <col min="15887" max="15889" width="40.7109375" style="123" customWidth="1"/>
    <col min="15890" max="15890" width="30.140625" style="123" customWidth="1"/>
    <col min="15891" max="15891" width="40.7109375" style="123" customWidth="1"/>
    <col min="15892" max="16126" width="11.42578125" style="123"/>
    <col min="16127" max="16127" width="67.85546875" style="123" customWidth="1"/>
    <col min="16128" max="16128" width="29" style="123" customWidth="1"/>
    <col min="16129" max="16129" width="40.7109375" style="123" customWidth="1"/>
    <col min="16130" max="16130" width="32.85546875" style="123" customWidth="1"/>
    <col min="16131" max="16131" width="36.28515625" style="123" customWidth="1"/>
    <col min="16132" max="16132" width="40.7109375" style="123" customWidth="1"/>
    <col min="16133" max="16133" width="32.7109375" style="123" customWidth="1"/>
    <col min="16134" max="16134" width="40.7109375" style="123" customWidth="1"/>
    <col min="16135" max="16135" width="31.7109375" style="123" customWidth="1"/>
    <col min="16136" max="16136" width="40.7109375" style="123" customWidth="1"/>
    <col min="16137" max="16137" width="30.42578125" style="123" customWidth="1"/>
    <col min="16138" max="16138" width="39.42578125" style="123" customWidth="1"/>
    <col min="16139" max="16139" width="27.7109375" style="123" customWidth="1"/>
    <col min="16140" max="16140" width="31" style="123" customWidth="1"/>
    <col min="16141" max="16141" width="32.5703125" style="123" customWidth="1"/>
    <col min="16142" max="16142" width="31" style="123" customWidth="1"/>
    <col min="16143" max="16145" width="40.7109375" style="123" customWidth="1"/>
    <col min="16146" max="16146" width="30.140625" style="123" customWidth="1"/>
    <col min="16147" max="16147" width="40.7109375" style="123" customWidth="1"/>
    <col min="16148" max="16384" width="11.42578125" style="123"/>
  </cols>
  <sheetData>
    <row r="1" spans="1:254" ht="52.5" customHeight="1" x14ac:dyDescent="0.2">
      <c r="B1" s="203" t="s">
        <v>294</v>
      </c>
      <c r="C1" s="203"/>
      <c r="D1" s="203"/>
      <c r="F1" s="202"/>
      <c r="G1" s="202"/>
      <c r="O1" s="124"/>
      <c r="P1" s="124"/>
      <c r="R1" s="125"/>
      <c r="S1" s="126"/>
    </row>
    <row r="2" spans="1:254" s="129" customFormat="1" ht="99" customHeight="1" x14ac:dyDescent="0.2">
      <c r="A2" s="147"/>
      <c r="B2" s="174" t="s">
        <v>266</v>
      </c>
      <c r="C2" s="174" t="s">
        <v>298</v>
      </c>
      <c r="D2" s="174" t="s">
        <v>267</v>
      </c>
      <c r="E2" s="175" t="s">
        <v>268</v>
      </c>
      <c r="F2" s="176" t="s">
        <v>269</v>
      </c>
      <c r="G2" s="176" t="s">
        <v>270</v>
      </c>
      <c r="H2" s="176" t="s">
        <v>271</v>
      </c>
      <c r="I2" s="176" t="s">
        <v>272</v>
      </c>
      <c r="J2" s="176" t="s">
        <v>273</v>
      </c>
      <c r="K2" s="176" t="s">
        <v>274</v>
      </c>
      <c r="L2" s="172" t="s">
        <v>17</v>
      </c>
      <c r="M2" s="174" t="s">
        <v>297</v>
      </c>
      <c r="N2" s="174" t="s">
        <v>296</v>
      </c>
      <c r="O2" s="177" t="s">
        <v>275</v>
      </c>
      <c r="P2" s="177" t="s">
        <v>276</v>
      </c>
      <c r="Q2" s="177" t="s">
        <v>277</v>
      </c>
      <c r="R2" s="177" t="s">
        <v>278</v>
      </c>
      <c r="S2" s="177" t="s">
        <v>295</v>
      </c>
      <c r="T2" s="127"/>
      <c r="U2" s="127"/>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c r="FA2" s="128"/>
      <c r="FB2" s="128"/>
      <c r="FC2" s="128"/>
      <c r="FD2" s="128"/>
      <c r="FE2" s="128"/>
      <c r="FF2" s="128"/>
      <c r="FG2" s="128"/>
      <c r="FH2" s="128"/>
      <c r="FI2" s="128"/>
      <c r="FJ2" s="128"/>
      <c r="FK2" s="128"/>
      <c r="FL2" s="128"/>
      <c r="FM2" s="128"/>
      <c r="FN2" s="128"/>
      <c r="FO2" s="128"/>
      <c r="FP2" s="128"/>
      <c r="FQ2" s="128"/>
      <c r="FR2" s="128"/>
      <c r="FS2" s="128"/>
      <c r="FT2" s="128"/>
      <c r="FU2" s="128"/>
      <c r="FV2" s="128"/>
      <c r="FW2" s="128"/>
      <c r="FX2" s="128"/>
      <c r="FY2" s="128"/>
      <c r="FZ2" s="128"/>
      <c r="GA2" s="128"/>
      <c r="GB2" s="128"/>
      <c r="GC2" s="128"/>
      <c r="GD2" s="128"/>
      <c r="GE2" s="128"/>
      <c r="GF2" s="128"/>
      <c r="GG2" s="128"/>
      <c r="GH2" s="128"/>
      <c r="GI2" s="128"/>
      <c r="GJ2" s="128"/>
      <c r="GK2" s="128"/>
      <c r="GL2" s="128"/>
      <c r="GM2" s="128"/>
      <c r="GN2" s="128"/>
      <c r="GO2" s="128"/>
      <c r="GP2" s="128"/>
      <c r="GQ2" s="128"/>
      <c r="GR2" s="128"/>
      <c r="GS2" s="128"/>
      <c r="GT2" s="128"/>
      <c r="GU2" s="128"/>
      <c r="GV2" s="128"/>
      <c r="GW2" s="128"/>
      <c r="GX2" s="128"/>
      <c r="GY2" s="128"/>
      <c r="GZ2" s="128"/>
      <c r="HA2" s="128"/>
      <c r="HB2" s="128"/>
      <c r="HC2" s="128"/>
      <c r="HD2" s="128"/>
      <c r="HE2" s="128"/>
      <c r="HF2" s="128"/>
      <c r="HG2" s="128"/>
      <c r="HH2" s="128"/>
      <c r="HI2" s="128"/>
      <c r="HJ2" s="128"/>
      <c r="HK2" s="128"/>
      <c r="HL2" s="128"/>
      <c r="HM2" s="128"/>
      <c r="HN2" s="128"/>
      <c r="HO2" s="128"/>
      <c r="HP2" s="128"/>
      <c r="HQ2" s="128"/>
      <c r="HR2" s="128"/>
      <c r="HS2" s="128"/>
      <c r="HT2" s="128"/>
      <c r="HU2" s="128"/>
      <c r="HV2" s="128"/>
      <c r="HW2" s="128"/>
      <c r="HX2" s="128"/>
      <c r="HY2" s="128"/>
      <c r="HZ2" s="128"/>
      <c r="IA2" s="128"/>
      <c r="IB2" s="128"/>
      <c r="IC2" s="128"/>
      <c r="ID2" s="128"/>
      <c r="IE2" s="128"/>
      <c r="IF2" s="128"/>
      <c r="IG2" s="128"/>
      <c r="IH2" s="128"/>
      <c r="II2" s="128"/>
      <c r="IJ2" s="128"/>
      <c r="IK2" s="128"/>
      <c r="IL2" s="128"/>
      <c r="IM2" s="128"/>
      <c r="IN2" s="128"/>
      <c r="IO2" s="128"/>
      <c r="IP2" s="128"/>
      <c r="IQ2" s="128"/>
      <c r="IR2" s="128"/>
      <c r="IS2" s="128"/>
      <c r="IT2" s="128"/>
    </row>
    <row r="3" spans="1:254" ht="48" customHeight="1" x14ac:dyDescent="0.2">
      <c r="B3" s="130" t="s">
        <v>279</v>
      </c>
      <c r="C3" s="131" t="s">
        <v>86</v>
      </c>
      <c r="D3" s="148" t="s">
        <v>280</v>
      </c>
      <c r="E3" s="133">
        <v>40980</v>
      </c>
      <c r="F3" s="134">
        <v>152</v>
      </c>
      <c r="G3" s="135">
        <v>45</v>
      </c>
      <c r="H3" s="136">
        <v>6118031</v>
      </c>
      <c r="I3" s="137">
        <v>3574272</v>
      </c>
      <c r="J3" s="138">
        <v>5162</v>
      </c>
      <c r="K3" s="139" t="s">
        <v>341</v>
      </c>
      <c r="L3" s="166">
        <v>31581276022</v>
      </c>
      <c r="M3" s="132" t="s">
        <v>281</v>
      </c>
      <c r="N3" s="131"/>
      <c r="O3" s="140">
        <v>1</v>
      </c>
      <c r="P3" s="141">
        <v>2</v>
      </c>
      <c r="Q3" s="142">
        <v>8941182</v>
      </c>
      <c r="R3" s="143">
        <v>2</v>
      </c>
      <c r="S3" s="144" t="s">
        <v>282</v>
      </c>
    </row>
    <row r="4" spans="1:254" ht="48" customHeight="1" x14ac:dyDescent="0.2">
      <c r="B4" s="145" t="s">
        <v>283</v>
      </c>
      <c r="C4" s="131" t="s">
        <v>86</v>
      </c>
      <c r="D4" s="149" t="s">
        <v>284</v>
      </c>
      <c r="E4" s="133">
        <v>40982</v>
      </c>
      <c r="F4" s="134">
        <v>146</v>
      </c>
      <c r="G4" s="135">
        <v>43</v>
      </c>
      <c r="H4" s="136">
        <v>55948159</v>
      </c>
      <c r="I4" s="136">
        <v>27236609</v>
      </c>
      <c r="J4" s="138">
        <v>9280</v>
      </c>
      <c r="K4" s="139" t="s">
        <v>342</v>
      </c>
      <c r="L4" s="166">
        <v>519198915520</v>
      </c>
      <c r="M4" s="132" t="s">
        <v>285</v>
      </c>
      <c r="N4" s="132"/>
      <c r="O4" s="140">
        <v>1</v>
      </c>
      <c r="P4" s="141">
        <v>0</v>
      </c>
      <c r="Q4" s="142">
        <v>58285355</v>
      </c>
      <c r="R4" s="143" t="s">
        <v>343</v>
      </c>
      <c r="S4" s="144" t="s">
        <v>282</v>
      </c>
    </row>
    <row r="5" spans="1:254" ht="48" customHeight="1" x14ac:dyDescent="0.2">
      <c r="B5" s="130" t="s">
        <v>286</v>
      </c>
      <c r="C5" s="131" t="s">
        <v>86</v>
      </c>
      <c r="D5" s="148" t="s">
        <v>287</v>
      </c>
      <c r="E5" s="133">
        <v>41165</v>
      </c>
      <c r="F5" s="134">
        <v>79</v>
      </c>
      <c r="G5" s="135">
        <v>27</v>
      </c>
      <c r="H5" s="134">
        <v>1281993</v>
      </c>
      <c r="I5" s="134">
        <v>396144</v>
      </c>
      <c r="J5" s="138">
        <v>25000</v>
      </c>
      <c r="K5" s="139">
        <v>1.29E-2</v>
      </c>
      <c r="L5" s="166">
        <v>32049825000</v>
      </c>
      <c r="M5" s="132" t="s">
        <v>288</v>
      </c>
      <c r="N5" s="131" t="s">
        <v>289</v>
      </c>
      <c r="O5" s="140">
        <v>1</v>
      </c>
      <c r="P5" s="141">
        <v>1E-8</v>
      </c>
      <c r="Q5" s="142">
        <v>99726875</v>
      </c>
      <c r="R5" s="143" t="s">
        <v>344</v>
      </c>
      <c r="S5" s="144" t="s">
        <v>290</v>
      </c>
    </row>
    <row r="6" spans="1:254" ht="65.099999999999994" customHeight="1" x14ac:dyDescent="0.2">
      <c r="B6" s="130" t="s">
        <v>312</v>
      </c>
      <c r="C6" s="131" t="s">
        <v>86</v>
      </c>
      <c r="D6" s="148" t="s">
        <v>313</v>
      </c>
      <c r="E6" s="133">
        <v>41214</v>
      </c>
      <c r="F6" s="134">
        <v>913</v>
      </c>
      <c r="G6" s="135">
        <v>0</v>
      </c>
      <c r="H6" s="134">
        <v>4063731102</v>
      </c>
      <c r="I6" s="163">
        <v>0</v>
      </c>
      <c r="J6" s="138">
        <v>12</v>
      </c>
      <c r="K6" s="139">
        <v>1</v>
      </c>
      <c r="L6" s="166">
        <v>48764773224</v>
      </c>
      <c r="M6" s="132" t="s">
        <v>315</v>
      </c>
      <c r="N6" s="131" t="s">
        <v>335</v>
      </c>
      <c r="O6" s="140">
        <v>3250984881</v>
      </c>
      <c r="P6" s="143">
        <v>9</v>
      </c>
      <c r="Q6" s="156">
        <v>4063731102</v>
      </c>
      <c r="R6" s="143">
        <v>0.12</v>
      </c>
      <c r="S6" s="144" t="s">
        <v>314</v>
      </c>
    </row>
    <row r="7" spans="1:254" ht="65.099999999999994" customHeight="1" x14ac:dyDescent="0.2">
      <c r="B7" s="130" t="s">
        <v>286</v>
      </c>
      <c r="C7" s="131" t="s">
        <v>86</v>
      </c>
      <c r="D7" s="148" t="s">
        <v>287</v>
      </c>
      <c r="E7" s="133">
        <v>41239</v>
      </c>
      <c r="F7" s="134">
        <v>11</v>
      </c>
      <c r="G7" s="134">
        <v>2</v>
      </c>
      <c r="H7" s="134">
        <v>24886569</v>
      </c>
      <c r="I7" s="163">
        <v>142</v>
      </c>
      <c r="J7" s="138">
        <v>25500</v>
      </c>
      <c r="K7" s="139" t="s">
        <v>345</v>
      </c>
      <c r="L7" s="166">
        <v>634607509500</v>
      </c>
      <c r="M7" s="132" t="s">
        <v>288</v>
      </c>
      <c r="N7" s="131"/>
      <c r="O7" s="131">
        <v>1</v>
      </c>
      <c r="P7" s="143">
        <v>1E-8</v>
      </c>
      <c r="Q7" s="156">
        <v>26582959</v>
      </c>
      <c r="R7" s="143">
        <v>0.2</v>
      </c>
      <c r="S7" s="131" t="s">
        <v>334</v>
      </c>
    </row>
  </sheetData>
  <mergeCells count="2">
    <mergeCell ref="F1:G1"/>
    <mergeCell ref="B1:D1"/>
  </mergeCells>
  <conditionalFormatting sqref="L2">
    <cfRule type="expression" dxfId="0" priority="1" stopIfTrue="1">
      <formula>"="</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Renta Fija - Fixed Income</vt:lpstr>
      <vt:lpstr>Acciones - Equity</vt:lpstr>
      <vt:lpstr>Tít. de Participación - Shares</vt:lpstr>
      <vt:lpstr>OPAs - Tender Offers</vt:lpstr>
    </vt:vector>
  </TitlesOfParts>
  <Company>bvc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OSCAR_DEL_REAL</dc:creator>
  <dc:description>odelreal@bvc.com.co</dc:description>
  <cp:lastModifiedBy>USUARIO</cp:lastModifiedBy>
  <dcterms:created xsi:type="dcterms:W3CDTF">2008-10-30T19:58:15Z</dcterms:created>
  <dcterms:modified xsi:type="dcterms:W3CDTF">2014-05-18T12:58:04Z</dcterms:modified>
</cp:coreProperties>
</file>