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775ef4889271c8d/Especializacion/TRABAJO DE GRADO/Metodologia-Datos/"/>
    </mc:Choice>
  </mc:AlternateContent>
  <xr:revisionPtr revIDLastSave="637" documentId="8_{8C083AE4-42D2-465E-9656-EC405C42C323}" xr6:coauthVersionLast="47" xr6:coauthVersionMax="47" xr10:uidLastSave="{51C1312D-A93E-4495-9523-B88ED077C161}"/>
  <bookViews>
    <workbookView xWindow="-120" yWindow="-120" windowWidth="29040" windowHeight="15720" xr2:uid="{7D58ADFA-671C-4DA0-B62C-DC8690C6A25A}"/>
  </bookViews>
  <sheets>
    <sheet name="DATOS" sheetId="1" r:id="rId1"/>
    <sheet name="BASE FINAL" sheetId="2" r:id="rId2"/>
    <sheet name="PROYECCION AUM" sheetId="6" r:id="rId3"/>
    <sheet name="REGRESIONES" sheetId="3" r:id="rId4"/>
    <sheet name="INFLA-INTERES" sheetId="8" r:id="rId5"/>
    <sheet name="ANALISIS SENSIBILIDAD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6" l="1"/>
  <c r="M20" i="7"/>
  <c r="M21" i="7"/>
  <c r="M22" i="7"/>
  <c r="M19" i="7"/>
  <c r="L20" i="7"/>
  <c r="L21" i="7"/>
  <c r="L22" i="7"/>
  <c r="L19" i="7"/>
  <c r="K20" i="7"/>
  <c r="K21" i="7"/>
  <c r="K22" i="7"/>
  <c r="K19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L32" i="3"/>
  <c r="B63" i="6"/>
  <c r="C63" i="6"/>
  <c r="B64" i="6"/>
  <c r="B65" i="6" s="1"/>
  <c r="C65" i="6" l="1"/>
  <c r="B66" i="6"/>
  <c r="C64" i="6"/>
  <c r="B67" i="6" l="1"/>
  <c r="C66" i="6"/>
  <c r="C48" i="6"/>
  <c r="B47" i="6"/>
  <c r="B48" i="6"/>
  <c r="B49" i="6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46" i="6"/>
  <c r="B45" i="6"/>
  <c r="C44" i="6"/>
  <c r="C4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3" i="6"/>
  <c r="C67" i="6" l="1"/>
  <c r="B68" i="6"/>
  <c r="C60" i="6"/>
  <c r="C45" i="6"/>
  <c r="C59" i="6"/>
  <c r="C55" i="6"/>
  <c r="C51" i="6"/>
  <c r="C47" i="6"/>
  <c r="C62" i="6"/>
  <c r="C58" i="6"/>
  <c r="C54" i="6"/>
  <c r="C50" i="6"/>
  <c r="C46" i="6"/>
  <c r="C61" i="6"/>
  <c r="C57" i="6"/>
  <c r="C53" i="6"/>
  <c r="C49" i="6"/>
  <c r="C56" i="6"/>
  <c r="C52" i="6"/>
  <c r="M29" i="6"/>
  <c r="N7" i="6"/>
  <c r="M7" i="6"/>
  <c r="L7" i="6"/>
  <c r="K7" i="6"/>
  <c r="N6" i="6"/>
  <c r="M6" i="6"/>
  <c r="L6" i="6"/>
  <c r="K6" i="6"/>
  <c r="N5" i="6"/>
  <c r="M5" i="6"/>
  <c r="L5" i="6"/>
  <c r="K5" i="6"/>
  <c r="N4" i="6"/>
  <c r="M4" i="6"/>
  <c r="L4" i="6"/>
  <c r="K4" i="6"/>
  <c r="B69" i="6" l="1"/>
  <c r="C68" i="6"/>
  <c r="C69" i="6" l="1"/>
  <c r="B70" i="6"/>
  <c r="B71" i="6" l="1"/>
  <c r="C70" i="6"/>
  <c r="C71" i="6" l="1"/>
  <c r="B72" i="6"/>
  <c r="B73" i="6" l="1"/>
  <c r="C72" i="6"/>
  <c r="C73" i="6" l="1"/>
  <c r="B74" i="6"/>
  <c r="B75" i="6" l="1"/>
  <c r="C74" i="6"/>
  <c r="C75" i="6" l="1"/>
  <c r="B76" i="6"/>
  <c r="B77" i="6" l="1"/>
  <c r="C76" i="6"/>
  <c r="C77" i="6" l="1"/>
  <c r="B78" i="6"/>
  <c r="B79" i="6" l="1"/>
  <c r="C78" i="6"/>
  <c r="C79" i="6" l="1"/>
  <c r="B80" i="6"/>
  <c r="B81" i="6" l="1"/>
  <c r="C80" i="6"/>
  <c r="C81" i="6" l="1"/>
  <c r="B82" i="6"/>
  <c r="B83" i="6" l="1"/>
  <c r="C82" i="6"/>
  <c r="C83" i="6" l="1"/>
  <c r="B84" i="6"/>
  <c r="B85" i="6" l="1"/>
  <c r="C84" i="6"/>
  <c r="C85" i="6" l="1"/>
  <c r="B86" i="6"/>
  <c r="C86" i="6" s="1"/>
</calcChain>
</file>

<file path=xl/sharedStrings.xml><?xml version="1.0" encoding="utf-8"?>
<sst xmlns="http://schemas.openxmlformats.org/spreadsheetml/2006/main" count="91" uniqueCount="40">
  <si>
    <t>Fecha</t>
  </si>
  <si>
    <t>AUM Moderado Proteccion</t>
  </si>
  <si>
    <t>Inflacion anual</t>
  </si>
  <si>
    <t>Tasa de desempleo</t>
  </si>
  <si>
    <t>Tasa de interes</t>
  </si>
  <si>
    <t xml:space="preserve">PIB </t>
  </si>
  <si>
    <t>IPC anual</t>
  </si>
  <si>
    <t>Tasa de interes BanRep</t>
  </si>
  <si>
    <t>Intercepto</t>
  </si>
  <si>
    <t>Inflacion</t>
  </si>
  <si>
    <t>Tasa de Desempleo</t>
  </si>
  <si>
    <t>Tasa de Interes</t>
  </si>
  <si>
    <t>PIB</t>
  </si>
  <si>
    <t>Estimate</t>
  </si>
  <si>
    <t>Std. Error</t>
  </si>
  <si>
    <t xml:space="preserve">t Value </t>
  </si>
  <si>
    <t>Pr( &gt;|t|)</t>
  </si>
  <si>
    <t>&lt; 2e-16</t>
  </si>
  <si>
    <t>***</t>
  </si>
  <si>
    <t>*</t>
  </si>
  <si>
    <t>Nivel de significancia: 0 "***", 0.001  "**",  0.01 "*",  0.05"."</t>
  </si>
  <si>
    <t>Tasa desempleo</t>
  </si>
  <si>
    <t>Inflación</t>
  </si>
  <si>
    <t>Variacion</t>
  </si>
  <si>
    <t>1. REGRESION 1</t>
  </si>
  <si>
    <t>2. REGRESION 2</t>
  </si>
  <si>
    <t>%AUM</t>
  </si>
  <si>
    <t>3. REGRESION</t>
  </si>
  <si>
    <t>Tasa interes</t>
  </si>
  <si>
    <t>Inflación*</t>
  </si>
  <si>
    <t>Tasa interes*</t>
  </si>
  <si>
    <t>%AUMAjustado</t>
  </si>
  <si>
    <t>Bo</t>
  </si>
  <si>
    <t>B1</t>
  </si>
  <si>
    <t>B2</t>
  </si>
  <si>
    <t>Escenario Base</t>
  </si>
  <si>
    <t>Escenario pesimista</t>
  </si>
  <si>
    <t>Escenario optimista</t>
  </si>
  <si>
    <t>% Variación AUM Ajustado fondo moderado</t>
  </si>
  <si>
    <t>Tasa de interes*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</si>
</sst>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"/>
    <numFmt numFmtId="166" formatCode="0.000%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17" fontId="0" fillId="0" borderId="0" xfId="0" applyNumberFormat="1"/>
    <xf numFmtId="3" fontId="0" fillId="0" borderId="0" xfId="0" applyNumberFormat="1"/>
    <xf numFmtId="164" fontId="2" fillId="0" borderId="0" xfId="0" applyNumberFormat="1" applyFont="1"/>
    <xf numFmtId="2" fontId="0" fillId="0" borderId="0" xfId="0" applyNumberFormat="1"/>
    <xf numFmtId="10" fontId="0" fillId="0" borderId="0" xfId="1" applyNumberFormat="1" applyFont="1"/>
    <xf numFmtId="10" fontId="2" fillId="0" borderId="0" xfId="1" applyNumberFormat="1" applyFont="1"/>
    <xf numFmtId="0" fontId="4" fillId="0" borderId="0" xfId="0" applyFont="1"/>
    <xf numFmtId="11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43" fontId="0" fillId="0" borderId="0" xfId="2" applyFont="1"/>
    <xf numFmtId="43" fontId="2" fillId="0" borderId="0" xfId="2" applyFont="1"/>
    <xf numFmtId="0" fontId="5" fillId="0" borderId="0" xfId="0" applyFont="1"/>
    <xf numFmtId="0" fontId="5" fillId="0" borderId="4" xfId="0" applyFont="1" applyBorder="1" applyAlignment="1">
      <alignment horizontal="center"/>
    </xf>
    <xf numFmtId="165" fontId="4" fillId="0" borderId="0" xfId="0" applyNumberFormat="1" applyFont="1"/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11" fontId="4" fillId="0" borderId="2" xfId="0" applyNumberFormat="1" applyFont="1" applyBorder="1"/>
    <xf numFmtId="17" fontId="4" fillId="0" borderId="0" xfId="0" applyNumberFormat="1" applyFont="1"/>
    <xf numFmtId="0" fontId="5" fillId="0" borderId="6" xfId="0" applyFont="1" applyBorder="1"/>
    <xf numFmtId="10" fontId="4" fillId="0" borderId="5" xfId="1" applyNumberFormat="1" applyFont="1" applyBorder="1"/>
    <xf numFmtId="0" fontId="5" fillId="0" borderId="8" xfId="0" applyFont="1" applyBorder="1"/>
    <xf numFmtId="10" fontId="4" fillId="0" borderId="3" xfId="1" applyNumberFormat="1" applyFont="1" applyBorder="1"/>
    <xf numFmtId="0" fontId="5" fillId="0" borderId="9" xfId="0" applyFont="1" applyBorder="1"/>
    <xf numFmtId="10" fontId="0" fillId="0" borderId="7" xfId="1" applyNumberFormat="1" applyFont="1" applyBorder="1"/>
    <xf numFmtId="43" fontId="0" fillId="2" borderId="0" xfId="2" applyFont="1" applyFill="1"/>
    <xf numFmtId="10" fontId="1" fillId="0" borderId="0" xfId="1" applyNumberFormat="1" applyFo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imes New Roman" panose="02020603050405020304" pitchFamily="18" charset="0"/>
                <a:ea typeface="+mj-ea"/>
                <a:cs typeface="Times New Roman" panose="02020603050405020304" pitchFamily="18" charset="0"/>
              </a:defRPr>
            </a:pPr>
            <a:r>
              <a:rPr lang="en-US"/>
              <a:t>AUM Moderado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imes New Roman" panose="02020603050405020304" pitchFamily="18" charset="0"/>
              <a:ea typeface="+mj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FINAL'!$B$1</c:f>
              <c:strCache>
                <c:ptCount val="1"/>
                <c:pt idx="0">
                  <c:v>AUM Moderado Proteccion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'BASE FINAL'!$A$2:$A$43</c:f>
              <c:numCache>
                <c:formatCode>mmm\-yy</c:formatCode>
                <c:ptCount val="4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</c:numCache>
            </c:numRef>
          </c:cat>
          <c:val>
            <c:numRef>
              <c:f>'BASE FINAL'!$B$2:$B$43</c:f>
              <c:numCache>
                <c:formatCode>#,##0</c:formatCode>
                <c:ptCount val="42"/>
                <c:pt idx="0">
                  <c:v>78551653.722431719</c:v>
                </c:pt>
                <c:pt idx="1">
                  <c:v>78523253.539671615</c:v>
                </c:pt>
                <c:pt idx="2">
                  <c:v>77700775.894603357</c:v>
                </c:pt>
                <c:pt idx="3">
                  <c:v>78620805.534054011</c:v>
                </c:pt>
                <c:pt idx="4">
                  <c:v>78585926.54013671</c:v>
                </c:pt>
                <c:pt idx="5">
                  <c:v>79903614.271913558</c:v>
                </c:pt>
                <c:pt idx="6">
                  <c:v>79976281.3805729</c:v>
                </c:pt>
                <c:pt idx="7">
                  <c:v>81204553.216906145</c:v>
                </c:pt>
                <c:pt idx="8">
                  <c:v>80635868.739526734</c:v>
                </c:pt>
                <c:pt idx="9">
                  <c:v>81623949.280989349</c:v>
                </c:pt>
                <c:pt idx="10">
                  <c:v>81639949.42752403</c:v>
                </c:pt>
                <c:pt idx="11">
                  <c:v>83408685.176433608</c:v>
                </c:pt>
                <c:pt idx="12">
                  <c:v>81777551.446071446</c:v>
                </c:pt>
                <c:pt idx="13">
                  <c:v>80318730.486717716</c:v>
                </c:pt>
                <c:pt idx="14">
                  <c:v>80709864.559009328</c:v>
                </c:pt>
                <c:pt idx="15">
                  <c:v>78653515.964973807</c:v>
                </c:pt>
                <c:pt idx="16">
                  <c:v>78005760.291961476</c:v>
                </c:pt>
                <c:pt idx="17">
                  <c:v>75383161.831016034</c:v>
                </c:pt>
                <c:pt idx="18">
                  <c:v>75998015.600310475</c:v>
                </c:pt>
                <c:pt idx="19">
                  <c:v>75562113.249416113</c:v>
                </c:pt>
                <c:pt idx="20">
                  <c:v>72337102.371124655</c:v>
                </c:pt>
                <c:pt idx="21">
                  <c:v>73050362.644273847</c:v>
                </c:pt>
                <c:pt idx="22">
                  <c:v>76211945.533310369</c:v>
                </c:pt>
                <c:pt idx="23">
                  <c:v>76032428.217313975</c:v>
                </c:pt>
                <c:pt idx="24">
                  <c:v>78477980.842486128</c:v>
                </c:pt>
                <c:pt idx="25">
                  <c:v>76575749.767106861</c:v>
                </c:pt>
                <c:pt idx="26">
                  <c:v>78317719.353055224</c:v>
                </c:pt>
                <c:pt idx="27">
                  <c:v>79090684.080747321</c:v>
                </c:pt>
                <c:pt idx="28">
                  <c:v>78108548.523269445</c:v>
                </c:pt>
                <c:pt idx="29">
                  <c:v>79949247.599320009</c:v>
                </c:pt>
                <c:pt idx="30">
                  <c:v>79723058.158184454</c:v>
                </c:pt>
                <c:pt idx="31">
                  <c:v>78901137.963027239</c:v>
                </c:pt>
                <c:pt idx="32">
                  <c:v>76919976.558909997</c:v>
                </c:pt>
                <c:pt idx="33">
                  <c:v>76409095.972956181</c:v>
                </c:pt>
                <c:pt idx="34">
                  <c:v>79976498.880748942</c:v>
                </c:pt>
                <c:pt idx="35">
                  <c:v>81964362.557828769</c:v>
                </c:pt>
                <c:pt idx="36" formatCode="General">
                  <c:v>83194858</c:v>
                </c:pt>
                <c:pt idx="37" formatCode="General">
                  <c:v>83565041</c:v>
                </c:pt>
                <c:pt idx="38" formatCode="General">
                  <c:v>84321513</c:v>
                </c:pt>
                <c:pt idx="39" formatCode="General">
                  <c:v>83563960</c:v>
                </c:pt>
                <c:pt idx="40" formatCode="General">
                  <c:v>84349108</c:v>
                </c:pt>
                <c:pt idx="41" formatCode="General">
                  <c:v>87134129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8-42CB-AB8C-EA41650A2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447392"/>
        <c:axId val="1433447872"/>
      </c:lineChart>
      <c:dateAx>
        <c:axId val="1433447392"/>
        <c:scaling>
          <c:orientation val="minMax"/>
          <c:min val="44197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33447872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433447872"/>
        <c:scaling>
          <c:orientation val="minMax"/>
          <c:min val="70000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33447392"/>
        <c:crosses val="autoZero"/>
        <c:crossBetween val="between"/>
        <c:dispUnits>
          <c:builtInUnit val="millions"/>
        </c:dispUnits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FINAL'!$C$1</c:f>
              <c:strCache>
                <c:ptCount val="1"/>
                <c:pt idx="0">
                  <c:v>IPC anual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'BASE FINAL'!$A$2:$A$43</c:f>
              <c:numCache>
                <c:formatCode>mmm\-yy</c:formatCode>
                <c:ptCount val="4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</c:numCache>
            </c:numRef>
          </c:cat>
          <c:val>
            <c:numRef>
              <c:f>'BASE FINAL'!$C$2:$C$43</c:f>
              <c:numCache>
                <c:formatCode>0.00%</c:formatCode>
                <c:ptCount val="42"/>
                <c:pt idx="0">
                  <c:v>1.6E-2</c:v>
                </c:pt>
                <c:pt idx="1">
                  <c:v>1.5600000000000001E-2</c:v>
                </c:pt>
                <c:pt idx="2">
                  <c:v>1.5100000000000001E-2</c:v>
                </c:pt>
                <c:pt idx="3">
                  <c:v>1.95E-2</c:v>
                </c:pt>
                <c:pt idx="4">
                  <c:v>3.3000000000000002E-2</c:v>
                </c:pt>
                <c:pt idx="5">
                  <c:v>3.6299999999999999E-2</c:v>
                </c:pt>
                <c:pt idx="6">
                  <c:v>3.9699999999999999E-2</c:v>
                </c:pt>
                <c:pt idx="7">
                  <c:v>4.4400000000000002E-2</c:v>
                </c:pt>
                <c:pt idx="8">
                  <c:v>4.5100000000000001E-2</c:v>
                </c:pt>
                <c:pt idx="9">
                  <c:v>4.58E-2</c:v>
                </c:pt>
                <c:pt idx="10">
                  <c:v>5.2600000000000001E-2</c:v>
                </c:pt>
                <c:pt idx="11">
                  <c:v>5.62E-2</c:v>
                </c:pt>
                <c:pt idx="12">
                  <c:v>6.9400000000000003E-2</c:v>
                </c:pt>
                <c:pt idx="13">
                  <c:v>8.0100000000000005E-2</c:v>
                </c:pt>
                <c:pt idx="14">
                  <c:v>8.5299999999999987E-2</c:v>
                </c:pt>
                <c:pt idx="15">
                  <c:v>9.2300000000000007E-2</c:v>
                </c:pt>
                <c:pt idx="16">
                  <c:v>9.0700000000000003E-2</c:v>
                </c:pt>
                <c:pt idx="17">
                  <c:v>9.6699999999999994E-2</c:v>
                </c:pt>
                <c:pt idx="18">
                  <c:v>0.10210000000000001</c:v>
                </c:pt>
                <c:pt idx="19">
                  <c:v>0.1084</c:v>
                </c:pt>
                <c:pt idx="20">
                  <c:v>0.1144</c:v>
                </c:pt>
                <c:pt idx="21">
                  <c:v>0.1222</c:v>
                </c:pt>
                <c:pt idx="22">
                  <c:v>0.12529999999999999</c:v>
                </c:pt>
                <c:pt idx="23">
                  <c:v>0.13119999999999998</c:v>
                </c:pt>
                <c:pt idx="24">
                  <c:v>0.13250000000000001</c:v>
                </c:pt>
                <c:pt idx="25">
                  <c:v>0.1328</c:v>
                </c:pt>
                <c:pt idx="26">
                  <c:v>0.13339999999999999</c:v>
                </c:pt>
                <c:pt idx="27">
                  <c:v>0.12820000000000001</c:v>
                </c:pt>
                <c:pt idx="28">
                  <c:v>0.12359999999999999</c:v>
                </c:pt>
                <c:pt idx="29">
                  <c:v>0.12130000000000001</c:v>
                </c:pt>
                <c:pt idx="30">
                  <c:v>0.11779999999999999</c:v>
                </c:pt>
                <c:pt idx="31">
                  <c:v>0.1143</c:v>
                </c:pt>
                <c:pt idx="32">
                  <c:v>0.1099</c:v>
                </c:pt>
                <c:pt idx="33">
                  <c:v>0.1048</c:v>
                </c:pt>
                <c:pt idx="34">
                  <c:v>0.10150000000000001</c:v>
                </c:pt>
                <c:pt idx="35">
                  <c:v>9.2799999999999994E-2</c:v>
                </c:pt>
                <c:pt idx="36">
                  <c:v>8.3499999999999991E-2</c:v>
                </c:pt>
                <c:pt idx="37">
                  <c:v>7.7399999999999997E-2</c:v>
                </c:pt>
                <c:pt idx="38">
                  <c:v>7.3599999999999999E-2</c:v>
                </c:pt>
                <c:pt idx="39">
                  <c:v>7.1599999999999997E-2</c:v>
                </c:pt>
                <c:pt idx="40">
                  <c:v>7.1599999999999997E-2</c:v>
                </c:pt>
                <c:pt idx="41">
                  <c:v>7.1800000000000003E-2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9-4836-A271-5D245CCD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0005728"/>
        <c:axId val="1490006208"/>
      </c:lineChart>
      <c:dateAx>
        <c:axId val="14900057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0006208"/>
        <c:crosses val="autoZero"/>
        <c:auto val="1"/>
        <c:lblOffset val="100"/>
        <c:baseTimeUnit val="months"/>
      </c:dateAx>
      <c:valAx>
        <c:axId val="1490006208"/>
        <c:scaling>
          <c:orientation val="minMax"/>
          <c:max val="0.1400000000000000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000572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PIB %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FINAL'!$F$1</c:f>
              <c:strCache>
                <c:ptCount val="1"/>
                <c:pt idx="0">
                  <c:v>PIB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'BASE FINAL'!$A$2:$A$43</c:f>
              <c:numCache>
                <c:formatCode>mmm\-yy</c:formatCode>
                <c:ptCount val="4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</c:numCache>
            </c:numRef>
          </c:cat>
          <c:val>
            <c:numRef>
              <c:f>'BASE FINAL'!$F$2:$F$43</c:f>
              <c:numCache>
                <c:formatCode>0.00%</c:formatCode>
                <c:ptCount val="42"/>
                <c:pt idx="0">
                  <c:v>1.4231639080851295E-2</c:v>
                </c:pt>
                <c:pt idx="1">
                  <c:v>1.4231639080851295E-2</c:v>
                </c:pt>
                <c:pt idx="2">
                  <c:v>1.4231639080851295E-2</c:v>
                </c:pt>
                <c:pt idx="3">
                  <c:v>0.18625510014045843</c:v>
                </c:pt>
                <c:pt idx="4">
                  <c:v>0.18625510014045843</c:v>
                </c:pt>
                <c:pt idx="5">
                  <c:v>0.18625510014045843</c:v>
                </c:pt>
                <c:pt idx="6">
                  <c:v>0.13314563530950907</c:v>
                </c:pt>
                <c:pt idx="7">
                  <c:v>0.13314563530950907</c:v>
                </c:pt>
                <c:pt idx="8">
                  <c:v>0.13314563530950907</c:v>
                </c:pt>
                <c:pt idx="9">
                  <c:v>0.11007275440481834</c:v>
                </c:pt>
                <c:pt idx="10">
                  <c:v>0.11007275440481834</c:v>
                </c:pt>
                <c:pt idx="11">
                  <c:v>0.11007275440481834</c:v>
                </c:pt>
                <c:pt idx="12">
                  <c:v>8.161665123925331E-2</c:v>
                </c:pt>
                <c:pt idx="13">
                  <c:v>8.161665123925331E-2</c:v>
                </c:pt>
                <c:pt idx="14">
                  <c:v>8.161665123925331E-2</c:v>
                </c:pt>
                <c:pt idx="15">
                  <c:v>0.122953755556849</c:v>
                </c:pt>
                <c:pt idx="16">
                  <c:v>0.122953755556849</c:v>
                </c:pt>
                <c:pt idx="17">
                  <c:v>0.122953755556849</c:v>
                </c:pt>
                <c:pt idx="18">
                  <c:v>7.4790067025261919E-2</c:v>
                </c:pt>
                <c:pt idx="19">
                  <c:v>7.4790067025261919E-2</c:v>
                </c:pt>
                <c:pt idx="20">
                  <c:v>7.4790067025261919E-2</c:v>
                </c:pt>
                <c:pt idx="21">
                  <c:v>2.1384824906715068E-2</c:v>
                </c:pt>
                <c:pt idx="22">
                  <c:v>2.1384824906715068E-2</c:v>
                </c:pt>
                <c:pt idx="23">
                  <c:v>2.1384824906715068E-2</c:v>
                </c:pt>
                <c:pt idx="24">
                  <c:v>2.6882096261021643E-2</c:v>
                </c:pt>
                <c:pt idx="25">
                  <c:v>2.6882096261021643E-2</c:v>
                </c:pt>
                <c:pt idx="26">
                  <c:v>2.6882096261021643E-2</c:v>
                </c:pt>
                <c:pt idx="27">
                  <c:v>3.6082929095002216E-3</c:v>
                </c:pt>
                <c:pt idx="28">
                  <c:v>3.6082929095002216E-3</c:v>
                </c:pt>
                <c:pt idx="29">
                  <c:v>3.6082929095002216E-3</c:v>
                </c:pt>
                <c:pt idx="30">
                  <c:v>-7.0030909529926076E-3</c:v>
                </c:pt>
                <c:pt idx="31">
                  <c:v>-7.0030909529926076E-3</c:v>
                </c:pt>
                <c:pt idx="32">
                  <c:v>-7.0030909529926076E-3</c:v>
                </c:pt>
                <c:pt idx="33">
                  <c:v>2.4888751292340317E-3</c:v>
                </c:pt>
                <c:pt idx="34">
                  <c:v>2.4888751292340317E-3</c:v>
                </c:pt>
                <c:pt idx="35">
                  <c:v>2.4888751292340317E-3</c:v>
                </c:pt>
                <c:pt idx="36">
                  <c:v>8.0000000000000002E-3</c:v>
                </c:pt>
                <c:pt idx="37">
                  <c:v>8.0000000000000002E-3</c:v>
                </c:pt>
                <c:pt idx="38">
                  <c:v>8.0000000000000002E-3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F-477C-B71E-A31C8C1F2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4075632"/>
        <c:axId val="1554072752"/>
      </c:lineChart>
      <c:dateAx>
        <c:axId val="155407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4072752"/>
        <c:crosses val="autoZero"/>
        <c:auto val="1"/>
        <c:lblOffset val="100"/>
        <c:baseTimeUnit val="months"/>
      </c:dateAx>
      <c:valAx>
        <c:axId val="155407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4075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Tasa de interés BanRep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FINAL'!$E$1</c:f>
              <c:strCache>
                <c:ptCount val="1"/>
                <c:pt idx="0">
                  <c:v>Tasa de interes BanRep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'BASE FINAL'!$A$2:$A$43</c:f>
              <c:numCache>
                <c:formatCode>mmm\-yy</c:formatCode>
                <c:ptCount val="4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</c:numCache>
            </c:numRef>
          </c:cat>
          <c:val>
            <c:numRef>
              <c:f>'BASE FINAL'!$E$2:$E$43</c:f>
              <c:numCache>
                <c:formatCode>0.00%</c:formatCode>
                <c:ptCount val="42"/>
                <c:pt idx="0">
                  <c:v>1.7500000000000002E-2</c:v>
                </c:pt>
                <c:pt idx="1">
                  <c:v>1.7500000000000002E-2</c:v>
                </c:pt>
                <c:pt idx="2">
                  <c:v>1.7500000000000002E-2</c:v>
                </c:pt>
                <c:pt idx="3">
                  <c:v>1.7500000000000002E-2</c:v>
                </c:pt>
                <c:pt idx="4">
                  <c:v>1.7500000000000002E-2</c:v>
                </c:pt>
                <c:pt idx="5">
                  <c:v>1.7500000000000002E-2</c:v>
                </c:pt>
                <c:pt idx="6">
                  <c:v>1.7500000000000002E-2</c:v>
                </c:pt>
                <c:pt idx="7">
                  <c:v>1.7500000000000002E-2</c:v>
                </c:pt>
                <c:pt idx="8">
                  <c:v>1.7500000000000002E-2</c:v>
                </c:pt>
                <c:pt idx="9">
                  <c:v>0.02</c:v>
                </c:pt>
                <c:pt idx="10">
                  <c:v>2.5000000000000001E-2</c:v>
                </c:pt>
                <c:pt idx="11">
                  <c:v>0.03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0.06</c:v>
                </c:pt>
                <c:pt idx="18">
                  <c:v>7.4999999999999997E-2</c:v>
                </c:pt>
                <c:pt idx="19">
                  <c:v>0.09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0.12</c:v>
                </c:pt>
                <c:pt idx="24">
                  <c:v>0.1275</c:v>
                </c:pt>
                <c:pt idx="25">
                  <c:v>0.1275</c:v>
                </c:pt>
                <c:pt idx="26">
                  <c:v>0.13</c:v>
                </c:pt>
                <c:pt idx="27">
                  <c:v>0.13</c:v>
                </c:pt>
                <c:pt idx="28">
                  <c:v>0.13250000000000001</c:v>
                </c:pt>
                <c:pt idx="29">
                  <c:v>0.13250000000000001</c:v>
                </c:pt>
                <c:pt idx="30">
                  <c:v>0.13250000000000001</c:v>
                </c:pt>
                <c:pt idx="31">
                  <c:v>0.13250000000000001</c:v>
                </c:pt>
                <c:pt idx="32">
                  <c:v>0.13250000000000001</c:v>
                </c:pt>
                <c:pt idx="33">
                  <c:v>0.13250000000000001</c:v>
                </c:pt>
                <c:pt idx="34">
                  <c:v>0.13250000000000001</c:v>
                </c:pt>
                <c:pt idx="35">
                  <c:v>0.13</c:v>
                </c:pt>
                <c:pt idx="36">
                  <c:v>0.13</c:v>
                </c:pt>
                <c:pt idx="37">
                  <c:v>0.1275</c:v>
                </c:pt>
                <c:pt idx="38">
                  <c:v>0.1225</c:v>
                </c:pt>
                <c:pt idx="39">
                  <c:v>0.1225</c:v>
                </c:pt>
                <c:pt idx="40">
                  <c:v>0.11749999999999999</c:v>
                </c:pt>
                <c:pt idx="41">
                  <c:v>0.11749999999999999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3-4215-89D3-2525A169E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9456608"/>
        <c:axId val="1509455168"/>
      </c:lineChart>
      <c:dateAx>
        <c:axId val="15094566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9455168"/>
        <c:crosses val="autoZero"/>
        <c:auto val="1"/>
        <c:lblOffset val="100"/>
        <c:baseTimeUnit val="months"/>
      </c:dateAx>
      <c:valAx>
        <c:axId val="150945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945660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FINAL'!$D$1</c:f>
              <c:strCache>
                <c:ptCount val="1"/>
                <c:pt idx="0">
                  <c:v>Tasa de desempleo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'BASE FINAL'!$A$2:$A$43</c:f>
              <c:numCache>
                <c:formatCode>mmm\-yy</c:formatCode>
                <c:ptCount val="4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</c:numCache>
            </c:numRef>
          </c:cat>
          <c:val>
            <c:numRef>
              <c:f>'BASE FINAL'!$D$2:$D$43</c:f>
              <c:numCache>
                <c:formatCode>0.00%</c:formatCode>
                <c:ptCount val="42"/>
                <c:pt idx="0">
                  <c:v>0.17563300000000001</c:v>
                </c:pt>
                <c:pt idx="1">
                  <c:v>0.15585199999999999</c:v>
                </c:pt>
                <c:pt idx="2">
                  <c:v>0.147255</c:v>
                </c:pt>
                <c:pt idx="3">
                  <c:v>0.15487999999999999</c:v>
                </c:pt>
                <c:pt idx="4">
                  <c:v>0.15204200000000001</c:v>
                </c:pt>
                <c:pt idx="5">
                  <c:v>0.14646599999999999</c:v>
                </c:pt>
                <c:pt idx="6">
                  <c:v>0.13058500000000001</c:v>
                </c:pt>
                <c:pt idx="7">
                  <c:v>0.12861400000000001</c:v>
                </c:pt>
                <c:pt idx="8">
                  <c:v>0.119613</c:v>
                </c:pt>
                <c:pt idx="9">
                  <c:v>0.119952</c:v>
                </c:pt>
                <c:pt idx="10">
                  <c:v>0.11533099999999999</c:v>
                </c:pt>
                <c:pt idx="11">
                  <c:v>0.11096500000000001</c:v>
                </c:pt>
                <c:pt idx="12">
                  <c:v>0.14647299999999999</c:v>
                </c:pt>
                <c:pt idx="13">
                  <c:v>0.129052</c:v>
                </c:pt>
                <c:pt idx="14">
                  <c:v>0.121212</c:v>
                </c:pt>
                <c:pt idx="15">
                  <c:v>0.11168499999999999</c:v>
                </c:pt>
                <c:pt idx="16">
                  <c:v>0.10648300000000001</c:v>
                </c:pt>
                <c:pt idx="17">
                  <c:v>0.112612</c:v>
                </c:pt>
                <c:pt idx="18">
                  <c:v>0.10988899999999999</c:v>
                </c:pt>
                <c:pt idx="19">
                  <c:v>0.10631299999999999</c:v>
                </c:pt>
                <c:pt idx="20">
                  <c:v>0.107484</c:v>
                </c:pt>
                <c:pt idx="21">
                  <c:v>9.7210000000000005E-2</c:v>
                </c:pt>
                <c:pt idx="22">
                  <c:v>9.5007999999999995E-2</c:v>
                </c:pt>
                <c:pt idx="23">
                  <c:v>0.102727</c:v>
                </c:pt>
                <c:pt idx="24">
                  <c:v>0.137044</c:v>
                </c:pt>
                <c:pt idx="25">
                  <c:v>0.11353099999999999</c:v>
                </c:pt>
                <c:pt idx="26">
                  <c:v>0.10032500000000001</c:v>
                </c:pt>
                <c:pt idx="27">
                  <c:v>0.10724700000000001</c:v>
                </c:pt>
                <c:pt idx="28">
                  <c:v>0.104751</c:v>
                </c:pt>
                <c:pt idx="29">
                  <c:v>9.3423096210000001E-2</c:v>
                </c:pt>
                <c:pt idx="30">
                  <c:v>9.5728505641015746E-2</c:v>
                </c:pt>
                <c:pt idx="31">
                  <c:v>9.2773719992695958E-2</c:v>
                </c:pt>
                <c:pt idx="32">
                  <c:v>9.2526741803322141E-2</c:v>
                </c:pt>
                <c:pt idx="33">
                  <c:v>9.2309123842941099E-2</c:v>
                </c:pt>
                <c:pt idx="34">
                  <c:v>9.0073861572210034E-2</c:v>
                </c:pt>
                <c:pt idx="35">
                  <c:v>0.10013717396181603</c:v>
                </c:pt>
                <c:pt idx="36">
                  <c:v>0.127</c:v>
                </c:pt>
                <c:pt idx="37">
                  <c:v>0.11699999999999999</c:v>
                </c:pt>
                <c:pt idx="38">
                  <c:v>0.113</c:v>
                </c:pt>
                <c:pt idx="39">
                  <c:v>0.106</c:v>
                </c:pt>
                <c:pt idx="40">
                  <c:v>0.10300000000000001</c:v>
                </c:pt>
                <c:pt idx="41">
                  <c:v>0.10300000000000001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9-42D8-952A-4C7C3DA52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3017008"/>
        <c:axId val="1436431872"/>
      </c:lineChart>
      <c:dateAx>
        <c:axId val="1503017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6431872"/>
        <c:crosses val="autoZero"/>
        <c:auto val="1"/>
        <c:lblOffset val="100"/>
        <c:baseTimeUnit val="months"/>
      </c:dateAx>
      <c:valAx>
        <c:axId val="1436431872"/>
        <c:scaling>
          <c:orientation val="minMax"/>
          <c:max val="0.18000000000000002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301700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Historico</a:t>
            </a:r>
            <a:r>
              <a:rPr lang="es-CO" baseline="0"/>
              <a:t> y proyección de inflación y tasa de interés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'INFLA-INTERES'!$B$1</c:f>
              <c:strCache>
                <c:ptCount val="1"/>
                <c:pt idx="0">
                  <c:v>Inflación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'INFLA-INTERES'!$A$2:$A$85</c:f>
              <c:numCache>
                <c:formatCode>mmm\-yy</c:formatCode>
                <c:ptCount val="8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</c:numCache>
            </c:numRef>
          </c:cat>
          <c:val>
            <c:numRef>
              <c:f>'INFLA-INTERES'!$B$2:$B$85</c:f>
              <c:numCache>
                <c:formatCode>0.00%</c:formatCode>
                <c:ptCount val="84"/>
                <c:pt idx="0">
                  <c:v>1.6E-2</c:v>
                </c:pt>
                <c:pt idx="1">
                  <c:v>1.5600000000000001E-2</c:v>
                </c:pt>
                <c:pt idx="2">
                  <c:v>1.5100000000000001E-2</c:v>
                </c:pt>
                <c:pt idx="3">
                  <c:v>1.95E-2</c:v>
                </c:pt>
                <c:pt idx="4">
                  <c:v>3.3000000000000002E-2</c:v>
                </c:pt>
                <c:pt idx="5">
                  <c:v>3.6299999999999999E-2</c:v>
                </c:pt>
                <c:pt idx="6">
                  <c:v>3.9699999999999999E-2</c:v>
                </c:pt>
                <c:pt idx="7">
                  <c:v>4.4400000000000002E-2</c:v>
                </c:pt>
                <c:pt idx="8">
                  <c:v>4.5100000000000001E-2</c:v>
                </c:pt>
                <c:pt idx="9">
                  <c:v>4.58E-2</c:v>
                </c:pt>
                <c:pt idx="10">
                  <c:v>5.2600000000000001E-2</c:v>
                </c:pt>
                <c:pt idx="11">
                  <c:v>5.62E-2</c:v>
                </c:pt>
                <c:pt idx="12">
                  <c:v>6.9400000000000003E-2</c:v>
                </c:pt>
                <c:pt idx="13">
                  <c:v>8.0100000000000005E-2</c:v>
                </c:pt>
                <c:pt idx="14">
                  <c:v>8.5299999999999987E-2</c:v>
                </c:pt>
                <c:pt idx="15">
                  <c:v>9.2300000000000007E-2</c:v>
                </c:pt>
                <c:pt idx="16">
                  <c:v>9.0700000000000003E-2</c:v>
                </c:pt>
                <c:pt idx="17">
                  <c:v>9.6699999999999994E-2</c:v>
                </c:pt>
                <c:pt idx="18">
                  <c:v>0.10210000000000001</c:v>
                </c:pt>
                <c:pt idx="19">
                  <c:v>0.1084</c:v>
                </c:pt>
                <c:pt idx="20">
                  <c:v>0.1144</c:v>
                </c:pt>
                <c:pt idx="21">
                  <c:v>0.1222</c:v>
                </c:pt>
                <c:pt idx="22">
                  <c:v>0.12529999999999999</c:v>
                </c:pt>
                <c:pt idx="23">
                  <c:v>0.13119999999999998</c:v>
                </c:pt>
                <c:pt idx="24">
                  <c:v>0.13250000000000001</c:v>
                </c:pt>
                <c:pt idx="25">
                  <c:v>0.1328</c:v>
                </c:pt>
                <c:pt idx="26">
                  <c:v>0.13339999999999999</c:v>
                </c:pt>
                <c:pt idx="27">
                  <c:v>0.12820000000000001</c:v>
                </c:pt>
                <c:pt idx="28">
                  <c:v>0.12359999999999999</c:v>
                </c:pt>
                <c:pt idx="29">
                  <c:v>0.12130000000000001</c:v>
                </c:pt>
                <c:pt idx="30">
                  <c:v>0.11779999999999999</c:v>
                </c:pt>
                <c:pt idx="31">
                  <c:v>0.1143</c:v>
                </c:pt>
                <c:pt idx="32">
                  <c:v>0.1099</c:v>
                </c:pt>
                <c:pt idx="33">
                  <c:v>0.1048</c:v>
                </c:pt>
                <c:pt idx="34">
                  <c:v>0.10150000000000001</c:v>
                </c:pt>
                <c:pt idx="35">
                  <c:v>9.2799999999999994E-2</c:v>
                </c:pt>
                <c:pt idx="36">
                  <c:v>8.3499999999999991E-2</c:v>
                </c:pt>
                <c:pt idx="37">
                  <c:v>7.7399999999999997E-2</c:v>
                </c:pt>
                <c:pt idx="38">
                  <c:v>7.3599999999999999E-2</c:v>
                </c:pt>
                <c:pt idx="39">
                  <c:v>7.1599999999999997E-2</c:v>
                </c:pt>
                <c:pt idx="40">
                  <c:v>7.1599999999999997E-2</c:v>
                </c:pt>
                <c:pt idx="41">
                  <c:v>7.1800000000000003E-2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C-49D9-8AFD-1D26A29CE15F}"/>
            </c:ext>
          </c:extLst>
        </c:ser>
        <c:ser>
          <c:idx val="1"/>
          <c:order val="1"/>
          <c:tx>
            <c:strRef>
              <c:f>'INFLA-INTERES'!$C$1</c:f>
              <c:strCache>
                <c:ptCount val="1"/>
                <c:pt idx="0">
                  <c:v>Tasa de interes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'INFLA-INTERES'!$A$2:$A$85</c:f>
              <c:numCache>
                <c:formatCode>mmm\-yy</c:formatCode>
                <c:ptCount val="8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</c:numCache>
            </c:numRef>
          </c:cat>
          <c:val>
            <c:numRef>
              <c:f>'INFLA-INTERES'!$C$2:$C$85</c:f>
              <c:numCache>
                <c:formatCode>0.00%</c:formatCode>
                <c:ptCount val="84"/>
                <c:pt idx="0">
                  <c:v>1.7500000000000002E-2</c:v>
                </c:pt>
                <c:pt idx="1">
                  <c:v>1.7500000000000002E-2</c:v>
                </c:pt>
                <c:pt idx="2">
                  <c:v>1.7500000000000002E-2</c:v>
                </c:pt>
                <c:pt idx="3">
                  <c:v>1.7500000000000002E-2</c:v>
                </c:pt>
                <c:pt idx="4">
                  <c:v>1.7500000000000002E-2</c:v>
                </c:pt>
                <c:pt idx="5">
                  <c:v>1.7500000000000002E-2</c:v>
                </c:pt>
                <c:pt idx="6">
                  <c:v>1.7500000000000002E-2</c:v>
                </c:pt>
                <c:pt idx="7">
                  <c:v>1.7500000000000002E-2</c:v>
                </c:pt>
                <c:pt idx="8">
                  <c:v>1.7500000000000002E-2</c:v>
                </c:pt>
                <c:pt idx="9">
                  <c:v>0.02</c:v>
                </c:pt>
                <c:pt idx="10">
                  <c:v>2.5000000000000001E-2</c:v>
                </c:pt>
                <c:pt idx="11">
                  <c:v>0.03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0.06</c:v>
                </c:pt>
                <c:pt idx="18">
                  <c:v>7.4999999999999997E-2</c:v>
                </c:pt>
                <c:pt idx="19">
                  <c:v>0.09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0.12</c:v>
                </c:pt>
                <c:pt idx="24">
                  <c:v>0.1275</c:v>
                </c:pt>
                <c:pt idx="25">
                  <c:v>0.1275</c:v>
                </c:pt>
                <c:pt idx="26">
                  <c:v>0.13</c:v>
                </c:pt>
                <c:pt idx="27">
                  <c:v>0.13</c:v>
                </c:pt>
                <c:pt idx="28">
                  <c:v>0.13250000000000001</c:v>
                </c:pt>
                <c:pt idx="29">
                  <c:v>0.13250000000000001</c:v>
                </c:pt>
                <c:pt idx="30">
                  <c:v>0.13250000000000001</c:v>
                </c:pt>
                <c:pt idx="31">
                  <c:v>0.13250000000000001</c:v>
                </c:pt>
                <c:pt idx="32">
                  <c:v>0.13250000000000001</c:v>
                </c:pt>
                <c:pt idx="33">
                  <c:v>0.13250000000000001</c:v>
                </c:pt>
                <c:pt idx="34">
                  <c:v>0.13250000000000001</c:v>
                </c:pt>
                <c:pt idx="35">
                  <c:v>0.13</c:v>
                </c:pt>
                <c:pt idx="36">
                  <c:v>0.13</c:v>
                </c:pt>
                <c:pt idx="37">
                  <c:v>0.1275</c:v>
                </c:pt>
                <c:pt idx="38">
                  <c:v>0.1225</c:v>
                </c:pt>
                <c:pt idx="39">
                  <c:v>0.1225</c:v>
                </c:pt>
                <c:pt idx="40">
                  <c:v>0.11749999999999999</c:v>
                </c:pt>
                <c:pt idx="41">
                  <c:v>0.11749999999999999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4C-49D9-8AFD-1D26A29CE15F}"/>
            </c:ext>
          </c:extLst>
        </c:ser>
        <c:ser>
          <c:idx val="2"/>
          <c:order val="2"/>
          <c:tx>
            <c:strRef>
              <c:f>'INFLA-INTERES'!$D$1</c:f>
              <c:strCache>
                <c:ptCount val="1"/>
                <c:pt idx="0">
                  <c:v>Inflación*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'INFLA-INTERES'!$A$2:$A$85</c:f>
              <c:numCache>
                <c:formatCode>mmm\-yy</c:formatCode>
                <c:ptCount val="8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</c:numCache>
            </c:numRef>
          </c:cat>
          <c:val>
            <c:numRef>
              <c:f>'INFLA-INTERES'!$D$2:$D$85</c:f>
              <c:numCache>
                <c:formatCode>General</c:formatCode>
                <c:ptCount val="84"/>
                <c:pt idx="42" formatCode="0.00%">
                  <c:v>6.8000000000000005E-2</c:v>
                </c:pt>
                <c:pt idx="43" formatCode="0.00%">
                  <c:v>6.3099999999999989E-2</c:v>
                </c:pt>
                <c:pt idx="44" formatCode="0.00%">
                  <c:v>6.0199999999999997E-2</c:v>
                </c:pt>
                <c:pt idx="45" formatCode="0.00%">
                  <c:v>5.91E-2</c:v>
                </c:pt>
                <c:pt idx="46" formatCode="0.00%">
                  <c:v>5.6600000000000004E-2</c:v>
                </c:pt>
                <c:pt idx="47" formatCode="0.00%">
                  <c:v>5.7099999999999998E-2</c:v>
                </c:pt>
                <c:pt idx="48" formatCode="0.00%">
                  <c:v>5.5999999999999994E-2</c:v>
                </c:pt>
                <c:pt idx="49" formatCode="0.00%">
                  <c:v>5.3499999999999999E-2</c:v>
                </c:pt>
                <c:pt idx="50" formatCode="0.00%">
                  <c:v>5.0999999999999997E-2</c:v>
                </c:pt>
                <c:pt idx="51" formatCode="0.00%">
                  <c:v>4.9200000000000001E-2</c:v>
                </c:pt>
                <c:pt idx="52" formatCode="0.00%">
                  <c:v>4.8099999999999997E-2</c:v>
                </c:pt>
                <c:pt idx="53" formatCode="0.00%">
                  <c:v>4.6900000000000004E-2</c:v>
                </c:pt>
                <c:pt idx="54" formatCode="0.00%">
                  <c:v>4.6399999999999997E-2</c:v>
                </c:pt>
                <c:pt idx="55" formatCode="0.00%">
                  <c:v>4.58E-2</c:v>
                </c:pt>
                <c:pt idx="56" formatCode="0.00%">
                  <c:v>4.5499999999999999E-2</c:v>
                </c:pt>
                <c:pt idx="57" formatCode="0.00%">
                  <c:v>4.5100000000000001E-2</c:v>
                </c:pt>
                <c:pt idx="58" formatCode="0.00%">
                  <c:v>4.4500000000000005E-2</c:v>
                </c:pt>
                <c:pt idx="59" formatCode="0.00%">
                  <c:v>4.3099999999999999E-2</c:v>
                </c:pt>
                <c:pt idx="60" formatCode="0.00%">
                  <c:v>4.1500000000000002E-2</c:v>
                </c:pt>
                <c:pt idx="61" formatCode="0.00%">
                  <c:v>4.0399999999999998E-2</c:v>
                </c:pt>
                <c:pt idx="62" formatCode="0.00%">
                  <c:v>3.9800000000000002E-2</c:v>
                </c:pt>
                <c:pt idx="63" formatCode="0.00%">
                  <c:v>3.9300000000000002E-2</c:v>
                </c:pt>
                <c:pt idx="64" formatCode="0.00%">
                  <c:v>3.9E-2</c:v>
                </c:pt>
                <c:pt idx="65" formatCode="0.00%">
                  <c:v>3.8800000000000001E-2</c:v>
                </c:pt>
                <c:pt idx="66" formatCode="0.00%">
                  <c:v>3.8800000000000001E-2</c:v>
                </c:pt>
                <c:pt idx="67" formatCode="0.00%">
                  <c:v>3.8800000000000001E-2</c:v>
                </c:pt>
                <c:pt idx="68" formatCode="0.00%">
                  <c:v>3.8800000000000001E-2</c:v>
                </c:pt>
                <c:pt idx="69" formatCode="0.00%">
                  <c:v>3.8800000000000001E-2</c:v>
                </c:pt>
                <c:pt idx="70" formatCode="0.00%">
                  <c:v>3.8800000000000001E-2</c:v>
                </c:pt>
                <c:pt idx="71" formatCode="0.00%">
                  <c:v>3.8800000000000001E-2</c:v>
                </c:pt>
                <c:pt idx="72" formatCode="0.00%">
                  <c:v>3.8800000000000001E-2</c:v>
                </c:pt>
                <c:pt idx="73" formatCode="0.00%">
                  <c:v>3.85E-2</c:v>
                </c:pt>
                <c:pt idx="74" formatCode="0.00%">
                  <c:v>3.8199999999999998E-2</c:v>
                </c:pt>
                <c:pt idx="75" formatCode="0.00%">
                  <c:v>3.7999999999999999E-2</c:v>
                </c:pt>
                <c:pt idx="76" formatCode="0.00%">
                  <c:v>3.7900000000000003E-2</c:v>
                </c:pt>
                <c:pt idx="77" formatCode="0.00%">
                  <c:v>3.78E-2</c:v>
                </c:pt>
                <c:pt idx="78" formatCode="0.00%">
                  <c:v>3.78E-2</c:v>
                </c:pt>
                <c:pt idx="79" formatCode="0.00%">
                  <c:v>3.7599999999999995E-2</c:v>
                </c:pt>
                <c:pt idx="80" formatCode="0.00%">
                  <c:v>3.73E-2</c:v>
                </c:pt>
                <c:pt idx="81" formatCode="0.00%">
                  <c:v>3.7200000000000004E-2</c:v>
                </c:pt>
                <c:pt idx="82" formatCode="0.00%">
                  <c:v>3.7000000000000005E-2</c:v>
                </c:pt>
                <c:pt idx="83" formatCode="0.00%">
                  <c:v>3.6799999999999999E-2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4C-49D9-8AFD-1D26A29CE15F}"/>
            </c:ext>
          </c:extLst>
        </c:ser>
        <c:ser>
          <c:idx val="3"/>
          <c:order val="3"/>
          <c:tx>
            <c:strRef>
              <c:f>'INFLA-INTERES'!$E$1</c:f>
              <c:strCache>
                <c:ptCount val="1"/>
                <c:pt idx="0">
                  <c:v>Tasa de interes*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'INFLA-INTERES'!$A$2:$A$85</c:f>
              <c:numCache>
                <c:formatCode>mmm\-yy</c:formatCode>
                <c:ptCount val="8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</c:numCache>
            </c:numRef>
          </c:cat>
          <c:val>
            <c:numRef>
              <c:f>'INFLA-INTERES'!$E$2:$E$85</c:f>
              <c:numCache>
                <c:formatCode>General</c:formatCode>
                <c:ptCount val="84"/>
                <c:pt idx="42" formatCode="0.00%">
                  <c:v>0.1075</c:v>
                </c:pt>
                <c:pt idx="43" formatCode="0.00%">
                  <c:v>0.1075</c:v>
                </c:pt>
                <c:pt idx="44" formatCode="0.00%">
                  <c:v>0.1</c:v>
                </c:pt>
                <c:pt idx="45" formatCode="0.00%">
                  <c:v>9.2499999999999999E-2</c:v>
                </c:pt>
                <c:pt idx="46" formatCode="0.00%">
                  <c:v>9.2499999999999999E-2</c:v>
                </c:pt>
                <c:pt idx="47" formatCode="0.00%">
                  <c:v>8.7499999999999994E-2</c:v>
                </c:pt>
                <c:pt idx="48" formatCode="0.00%">
                  <c:v>8.2500000000000004E-2</c:v>
                </c:pt>
                <c:pt idx="49" formatCode="0.00%">
                  <c:v>8.2500000000000004E-2</c:v>
                </c:pt>
                <c:pt idx="50" formatCode="0.00%">
                  <c:v>7.7499999999999999E-2</c:v>
                </c:pt>
                <c:pt idx="51" formatCode="0.00%">
                  <c:v>7.2499999999999995E-2</c:v>
                </c:pt>
                <c:pt idx="52" formatCode="0.00%">
                  <c:v>7.2499999999999995E-2</c:v>
                </c:pt>
                <c:pt idx="53" formatCode="0.00%">
                  <c:v>7.0000000000000007E-2</c:v>
                </c:pt>
                <c:pt idx="54" formatCode="0.00%">
                  <c:v>6.7500000000000004E-2</c:v>
                </c:pt>
                <c:pt idx="55" formatCode="0.00%">
                  <c:v>6.7500000000000004E-2</c:v>
                </c:pt>
                <c:pt idx="56" formatCode="0.00%">
                  <c:v>6.5000000000000002E-2</c:v>
                </c:pt>
                <c:pt idx="57" formatCode="0.00%">
                  <c:v>6.25E-2</c:v>
                </c:pt>
                <c:pt idx="58" formatCode="0.00%">
                  <c:v>6.25E-2</c:v>
                </c:pt>
                <c:pt idx="59" formatCode="0.00%">
                  <c:v>0.06</c:v>
                </c:pt>
                <c:pt idx="60" formatCode="0.00%">
                  <c:v>0.06</c:v>
                </c:pt>
                <c:pt idx="61" formatCode="0.00%">
                  <c:v>0.06</c:v>
                </c:pt>
                <c:pt idx="62" formatCode="0.00%">
                  <c:v>0.06</c:v>
                </c:pt>
                <c:pt idx="63" formatCode="0.00%">
                  <c:v>0.06</c:v>
                </c:pt>
                <c:pt idx="64" formatCode="0.00%">
                  <c:v>0.06</c:v>
                </c:pt>
                <c:pt idx="65" formatCode="0.00%">
                  <c:v>0.06</c:v>
                </c:pt>
                <c:pt idx="66" formatCode="0.00%">
                  <c:v>0.06</c:v>
                </c:pt>
                <c:pt idx="67" formatCode="0.00%">
                  <c:v>0.06</c:v>
                </c:pt>
                <c:pt idx="68" formatCode="0.00%">
                  <c:v>0.06</c:v>
                </c:pt>
                <c:pt idx="69" formatCode="0.00%">
                  <c:v>0.06</c:v>
                </c:pt>
                <c:pt idx="70" formatCode="0.00%">
                  <c:v>0.06</c:v>
                </c:pt>
                <c:pt idx="71" formatCode="0.00%">
                  <c:v>0.06</c:v>
                </c:pt>
                <c:pt idx="72" formatCode="0.00%">
                  <c:v>0.06</c:v>
                </c:pt>
                <c:pt idx="73" formatCode="0.00%">
                  <c:v>0.06</c:v>
                </c:pt>
                <c:pt idx="74" formatCode="0.00%">
                  <c:v>0.06</c:v>
                </c:pt>
                <c:pt idx="75" formatCode="0.00%">
                  <c:v>0.06</c:v>
                </c:pt>
                <c:pt idx="76" formatCode="0.00%">
                  <c:v>0.06</c:v>
                </c:pt>
                <c:pt idx="77" formatCode="0.00%">
                  <c:v>0.06</c:v>
                </c:pt>
                <c:pt idx="78" formatCode="0.00%">
                  <c:v>0.06</c:v>
                </c:pt>
                <c:pt idx="79" formatCode="0.00%">
                  <c:v>0.06</c:v>
                </c:pt>
                <c:pt idx="80" formatCode="0.00%">
                  <c:v>0.06</c:v>
                </c:pt>
                <c:pt idx="81" formatCode="0.00%">
                  <c:v>0.06</c:v>
                </c:pt>
                <c:pt idx="82" formatCode="0.00%">
                  <c:v>0.06</c:v>
                </c:pt>
                <c:pt idx="83" formatCode="0.00%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4C-49D9-8AFD-1D26A29CE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95103"/>
        <c:axId val="1312588383"/>
      </c:lineChart>
      <c:dateAx>
        <c:axId val="13125951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2588383"/>
        <c:crosses val="autoZero"/>
        <c:auto val="1"/>
        <c:lblOffset val="100"/>
        <c:baseTimeUnit val="months"/>
        <c:majorUnit val="3"/>
        <c:majorTimeUnit val="months"/>
      </c:dateAx>
      <c:valAx>
        <c:axId val="1312588383"/>
        <c:scaling>
          <c:orientation val="minMax"/>
          <c:max val="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259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1</xdr:row>
      <xdr:rowOff>61912</xdr:rowOff>
    </xdr:from>
    <xdr:to>
      <xdr:col>13</xdr:col>
      <xdr:colOff>390525</xdr:colOff>
      <xdr:row>15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E963F9-18B3-1ED8-3BAE-A2E8E8A684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442912</xdr:colOff>
      <xdr:row>18</xdr:row>
      <xdr:rowOff>14287</xdr:rowOff>
    </xdr:from>
    <xdr:to>
      <xdr:col>13</xdr:col>
      <xdr:colOff>442912</xdr:colOff>
      <xdr:row>32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3B9AB25-5325-D894-6C4D-FCEE70FE5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252412</xdr:colOff>
      <xdr:row>1</xdr:row>
      <xdr:rowOff>52387</xdr:rowOff>
    </xdr:from>
    <xdr:to>
      <xdr:col>20</xdr:col>
      <xdr:colOff>252412</xdr:colOff>
      <xdr:row>15</xdr:row>
      <xdr:rowOff>128587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84C2E18-D9B0-3411-9B34-C9FA3E0504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501097</xdr:colOff>
      <xdr:row>18</xdr:row>
      <xdr:rowOff>28161</xdr:rowOff>
    </xdr:from>
    <xdr:to>
      <xdr:col>20</xdr:col>
      <xdr:colOff>501097</xdr:colOff>
      <xdr:row>32</xdr:row>
      <xdr:rowOff>104361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83131E-5E4E-2CBA-725E-CC431AACB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418271</xdr:colOff>
      <xdr:row>33</xdr:row>
      <xdr:rowOff>61292</xdr:rowOff>
    </xdr:from>
    <xdr:to>
      <xdr:col>13</xdr:col>
      <xdr:colOff>418271</xdr:colOff>
      <xdr:row>47</xdr:row>
      <xdr:rowOff>137492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7F4D818-BC81-37CA-BFD6-7628BF6119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14</xdr:row>
      <xdr:rowOff>57150</xdr:rowOff>
    </xdr:from>
    <xdr:to>
      <xdr:col>15</xdr:col>
      <xdr:colOff>29366</xdr:colOff>
      <xdr:row>20</xdr:row>
      <xdr:rowOff>123994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652D4F-95FE-1236-8899-E3D1872F7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2724150"/>
          <a:ext cx="5668166" cy="1209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6</xdr:col>
      <xdr:colOff>705544</xdr:colOff>
      <xdr:row>13</xdr:row>
      <xdr:rowOff>9812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3D59DA-AF1E-FBB9-374C-53BBC7CF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7625"/>
          <a:ext cx="4972744" cy="205768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15</xdr:col>
      <xdr:colOff>134071</xdr:colOff>
      <xdr:row>11</xdr:row>
      <xdr:rowOff>133635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1A26E-913A-5B50-91F1-1D30BDAF4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90500"/>
          <a:ext cx="5163271" cy="20386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28</xdr:row>
      <xdr:rowOff>9525</xdr:rowOff>
    </xdr:from>
    <xdr:to>
      <xdr:col>14</xdr:col>
      <xdr:colOff>124438</xdr:colOff>
      <xdr:row>29</xdr:row>
      <xdr:rowOff>57183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3A03DA-206F-D6B3-5321-FFF7902FA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5429250"/>
          <a:ext cx="4391638" cy="23815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133350</xdr:rowOff>
    </xdr:from>
    <xdr:to>
      <xdr:col>21</xdr:col>
      <xdr:colOff>572175</xdr:colOff>
      <xdr:row>10</xdr:row>
      <xdr:rowOff>124063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833648F-8807-5D57-B8DE-B3FF275BD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106400" y="323850"/>
          <a:ext cx="4839375" cy="1705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4</xdr:row>
      <xdr:rowOff>100011</xdr:rowOff>
    </xdr:from>
    <xdr:to>
      <xdr:col>14</xdr:col>
      <xdr:colOff>152400</xdr:colOff>
      <xdr:row>20</xdr:row>
      <xdr:rowOff>123824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CF4D7C-6C69-A4F9-7139-2D9337BFBF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628650</xdr:colOff>
      <xdr:row>1</xdr:row>
      <xdr:rowOff>57150</xdr:rowOff>
    </xdr:from>
    <xdr:to>
      <xdr:col>16</xdr:col>
      <xdr:colOff>10130</xdr:colOff>
      <xdr:row>6</xdr:row>
      <xdr:rowOff>66809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E464B8-908C-F047-17C8-96A38CDBB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6925" y="247650"/>
          <a:ext cx="4334480" cy="96215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5FC56-E46A-4D9F-809C-1218651C643F}">
  <dimension ref="A1:F139"/>
  <sheetViews>
    <sheetView tabSelected="1" workbookViewId="0">
      <selection activeCell="D13" sqref="D13"/>
    </sheetView>
  </sheetViews>
  <sheetFormatPr baseColWidth="10" defaultRowHeight="15" x14ac:dyDescent="0.25"/>
  <cols>
    <col min="2" max="2" width="24.85546875" bestFit="1" customWidth="1"/>
    <col min="3" max="3" width="14.140625" bestFit="1" customWidth="1"/>
    <col min="4" max="4" width="18.140625" bestFit="1" customWidth="1"/>
    <col min="5" max="5" width="1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41275</v>
      </c>
      <c r="B2" s="3">
        <v>40897168.843635671</v>
      </c>
      <c r="C2">
        <v>2</v>
      </c>
      <c r="D2" s="4">
        <v>12.3415</v>
      </c>
      <c r="E2">
        <v>4</v>
      </c>
      <c r="F2" s="5">
        <v>2.3835760733183804</v>
      </c>
    </row>
    <row r="3" spans="1:6" x14ac:dyDescent="0.25">
      <c r="A3" s="2">
        <v>41306</v>
      </c>
      <c r="B3" s="3">
        <v>41080740.206963614</v>
      </c>
      <c r="C3">
        <v>1.83</v>
      </c>
      <c r="D3" s="4">
        <v>12.0105</v>
      </c>
      <c r="E3">
        <v>3.75</v>
      </c>
      <c r="F3" s="5">
        <v>2.3835760733183804</v>
      </c>
    </row>
    <row r="4" spans="1:6" x14ac:dyDescent="0.25">
      <c r="A4" s="2">
        <v>41334</v>
      </c>
      <c r="B4" s="3">
        <v>41005153.073359139</v>
      </c>
      <c r="C4">
        <v>1.91</v>
      </c>
      <c r="D4" s="4">
        <v>10.383800000000001</v>
      </c>
      <c r="E4">
        <v>3.25</v>
      </c>
      <c r="F4" s="5">
        <v>2.3835760733183804</v>
      </c>
    </row>
    <row r="5" spans="1:6" x14ac:dyDescent="0.25">
      <c r="A5" s="2">
        <v>41365</v>
      </c>
      <c r="B5" s="3">
        <v>40805311.295292862</v>
      </c>
      <c r="C5">
        <v>2.02</v>
      </c>
      <c r="D5" s="4">
        <v>10.4518</v>
      </c>
      <c r="E5">
        <v>3.25</v>
      </c>
      <c r="F5" s="5">
        <v>5.3730503631825854</v>
      </c>
    </row>
    <row r="6" spans="1:6" x14ac:dyDescent="0.25">
      <c r="A6" s="2">
        <v>41395</v>
      </c>
      <c r="B6" s="3">
        <v>40122095.116777688</v>
      </c>
      <c r="C6">
        <v>2</v>
      </c>
      <c r="D6" s="4">
        <v>9.8203999999999994</v>
      </c>
      <c r="E6">
        <v>3.25</v>
      </c>
      <c r="F6" s="5">
        <v>5.3730503631825854</v>
      </c>
    </row>
    <row r="7" spans="1:6" x14ac:dyDescent="0.25">
      <c r="A7" s="2">
        <v>41426</v>
      </c>
      <c r="B7" s="3">
        <v>38792572.642693497</v>
      </c>
      <c r="C7">
        <v>2.16</v>
      </c>
      <c r="D7" s="4">
        <v>9.5105000000000004</v>
      </c>
      <c r="E7">
        <v>3.25</v>
      </c>
      <c r="F7" s="5">
        <v>5.3730503631825854</v>
      </c>
    </row>
    <row r="8" spans="1:6" x14ac:dyDescent="0.25">
      <c r="A8" s="2">
        <v>41456</v>
      </c>
      <c r="B8" s="3">
        <v>39521667.226728916</v>
      </c>
      <c r="C8">
        <v>2.2200000000000002</v>
      </c>
      <c r="D8" s="4">
        <v>10.162599999999999</v>
      </c>
      <c r="E8">
        <v>3.25</v>
      </c>
      <c r="F8" s="5">
        <v>6.2434346422236331</v>
      </c>
    </row>
    <row r="9" spans="1:6" x14ac:dyDescent="0.25">
      <c r="A9" s="2">
        <v>41487</v>
      </c>
      <c r="B9" s="3">
        <v>39960999.340708561</v>
      </c>
      <c r="C9">
        <v>2.27</v>
      </c>
      <c r="D9" s="4">
        <v>9.6613000000000007</v>
      </c>
      <c r="E9">
        <v>3.25</v>
      </c>
      <c r="F9" s="5">
        <v>6.2434346422236331</v>
      </c>
    </row>
    <row r="10" spans="1:6" x14ac:dyDescent="0.25">
      <c r="A10" s="2">
        <v>41518</v>
      </c>
      <c r="B10" s="3">
        <v>40839832.854486763</v>
      </c>
      <c r="C10">
        <v>2.27</v>
      </c>
      <c r="D10" s="4">
        <v>9.1692</v>
      </c>
      <c r="E10">
        <v>3.25</v>
      </c>
      <c r="F10" s="5">
        <v>6.2434346422236331</v>
      </c>
    </row>
    <row r="11" spans="1:6" x14ac:dyDescent="0.25">
      <c r="A11" s="2">
        <v>41548</v>
      </c>
      <c r="B11" s="3">
        <v>41452535.418548122</v>
      </c>
      <c r="C11">
        <v>1.84</v>
      </c>
      <c r="D11" s="4">
        <v>8.1300000000000008</v>
      </c>
      <c r="E11">
        <v>3.25</v>
      </c>
      <c r="F11" s="5">
        <v>6.3516188871552117</v>
      </c>
    </row>
    <row r="12" spans="1:6" x14ac:dyDescent="0.25">
      <c r="A12" s="2">
        <v>41579</v>
      </c>
      <c r="B12" s="3">
        <v>40664101.479696207</v>
      </c>
      <c r="C12">
        <v>1.76</v>
      </c>
      <c r="D12" s="4">
        <v>8.6267999999999994</v>
      </c>
      <c r="E12">
        <v>3.25</v>
      </c>
      <c r="F12" s="5">
        <v>6.3516188871552117</v>
      </c>
    </row>
    <row r="13" spans="1:6" x14ac:dyDescent="0.25">
      <c r="A13" s="2">
        <v>41609</v>
      </c>
      <c r="B13" s="3">
        <v>40746740.398714013</v>
      </c>
      <c r="C13">
        <v>1.94</v>
      </c>
      <c r="D13" s="4">
        <v>8.6472999999999995</v>
      </c>
      <c r="E13">
        <v>3.25</v>
      </c>
      <c r="F13" s="5">
        <v>6.3516188871552117</v>
      </c>
    </row>
    <row r="14" spans="1:6" x14ac:dyDescent="0.25">
      <c r="A14" s="2">
        <v>41640</v>
      </c>
      <c r="B14" s="3">
        <v>39762463.69154378</v>
      </c>
      <c r="C14">
        <v>2.13</v>
      </c>
      <c r="D14" s="4">
        <v>11.532400000000001</v>
      </c>
      <c r="E14">
        <v>3.25</v>
      </c>
      <c r="F14" s="5">
        <v>6.6012466781079695</v>
      </c>
    </row>
    <row r="15" spans="1:6" x14ac:dyDescent="0.25">
      <c r="A15" s="2">
        <v>41671</v>
      </c>
      <c r="B15" s="3">
        <v>40855921.782426901</v>
      </c>
      <c r="C15">
        <v>2.3199999999999998</v>
      </c>
      <c r="D15" s="4">
        <v>11.0878</v>
      </c>
      <c r="E15">
        <v>3.25</v>
      </c>
      <c r="F15" s="5">
        <v>6.6012466781079695</v>
      </c>
    </row>
    <row r="16" spans="1:6" x14ac:dyDescent="0.25">
      <c r="A16" s="2">
        <v>41699</v>
      </c>
      <c r="B16" s="3">
        <v>42820127.47320506</v>
      </c>
      <c r="C16">
        <v>2.5099999999999998</v>
      </c>
      <c r="D16" s="4">
        <v>9.8445</v>
      </c>
      <c r="E16">
        <v>3.25</v>
      </c>
      <c r="F16" s="5">
        <v>6.6012466781079695</v>
      </c>
    </row>
    <row r="17" spans="1:6" x14ac:dyDescent="0.25">
      <c r="A17" s="2">
        <v>41730</v>
      </c>
      <c r="B17" s="3">
        <v>43434461.354163244</v>
      </c>
      <c r="C17">
        <v>2.72</v>
      </c>
      <c r="D17" s="4">
        <v>9.3084000000000007</v>
      </c>
      <c r="E17">
        <v>3.5</v>
      </c>
      <c r="F17" s="5">
        <v>3.4286621879085146</v>
      </c>
    </row>
    <row r="18" spans="1:6" x14ac:dyDescent="0.25">
      <c r="A18" s="2">
        <v>41760</v>
      </c>
      <c r="B18" s="3">
        <v>43760918.533769898</v>
      </c>
      <c r="C18">
        <v>2.93</v>
      </c>
      <c r="D18" s="4">
        <v>9.0673999999999992</v>
      </c>
      <c r="E18">
        <v>3.5</v>
      </c>
      <c r="F18" s="5">
        <v>3.4286621879085146</v>
      </c>
    </row>
    <row r="19" spans="1:6" x14ac:dyDescent="0.25">
      <c r="A19" s="2">
        <v>41791</v>
      </c>
      <c r="B19" s="3">
        <v>44315819.223738395</v>
      </c>
      <c r="C19">
        <v>2.79</v>
      </c>
      <c r="D19" s="4">
        <v>9.4018999999999995</v>
      </c>
      <c r="E19">
        <v>4</v>
      </c>
      <c r="F19" s="5">
        <v>3.4286621879085146</v>
      </c>
    </row>
    <row r="20" spans="1:6" x14ac:dyDescent="0.25">
      <c r="A20" s="2">
        <v>41821</v>
      </c>
      <c r="B20" s="3">
        <v>44524639.377724461</v>
      </c>
      <c r="C20">
        <v>2.89</v>
      </c>
      <c r="D20" s="4">
        <v>9.6865000000000006</v>
      </c>
      <c r="E20">
        <v>4</v>
      </c>
      <c r="F20" s="5">
        <v>4.3839566564552115</v>
      </c>
    </row>
    <row r="21" spans="1:6" x14ac:dyDescent="0.25">
      <c r="A21" s="2">
        <v>41852</v>
      </c>
      <c r="B21" s="3">
        <v>46002269.471001506</v>
      </c>
      <c r="C21">
        <v>3.02</v>
      </c>
      <c r="D21" s="4">
        <v>9.16</v>
      </c>
      <c r="E21">
        <v>4.25</v>
      </c>
      <c r="F21" s="5">
        <v>4.3839566564552115</v>
      </c>
    </row>
    <row r="22" spans="1:6" x14ac:dyDescent="0.25">
      <c r="A22" s="2">
        <v>41883</v>
      </c>
      <c r="B22" s="3">
        <v>45377866.282183185</v>
      </c>
      <c r="C22">
        <v>2.86</v>
      </c>
      <c r="D22" s="4">
        <v>8.6057000000000006</v>
      </c>
      <c r="E22">
        <v>4.5</v>
      </c>
      <c r="F22" s="5">
        <v>4.3839566564552115</v>
      </c>
    </row>
    <row r="23" spans="1:6" x14ac:dyDescent="0.25">
      <c r="A23" s="2">
        <v>41913</v>
      </c>
      <c r="B23" s="3">
        <v>46022875.291847609</v>
      </c>
      <c r="C23">
        <v>3.29</v>
      </c>
      <c r="D23" s="4">
        <v>8.0952999999999999</v>
      </c>
      <c r="E23">
        <v>4.5</v>
      </c>
      <c r="F23" s="5">
        <v>3.7623074101081926</v>
      </c>
    </row>
    <row r="24" spans="1:6" x14ac:dyDescent="0.25">
      <c r="A24" s="2">
        <v>41944</v>
      </c>
      <c r="B24" s="3">
        <v>46406433.704444297</v>
      </c>
      <c r="C24">
        <v>3.65</v>
      </c>
      <c r="D24" s="4">
        <v>8.0622000000000007</v>
      </c>
      <c r="E24">
        <v>4.5</v>
      </c>
      <c r="F24" s="5">
        <v>3.7623074101081926</v>
      </c>
    </row>
    <row r="25" spans="1:6" x14ac:dyDescent="0.25">
      <c r="A25" s="2">
        <v>41974</v>
      </c>
      <c r="B25" s="3">
        <v>47412934.839895114</v>
      </c>
      <c r="C25">
        <v>3.66</v>
      </c>
      <c r="D25" s="4">
        <v>9.0374999999999996</v>
      </c>
      <c r="E25">
        <v>4.5</v>
      </c>
      <c r="F25" s="5">
        <v>3.7623074101081926</v>
      </c>
    </row>
    <row r="26" spans="1:6" x14ac:dyDescent="0.25">
      <c r="A26" s="2">
        <v>42005</v>
      </c>
      <c r="B26" s="3">
        <v>47433256.345133819</v>
      </c>
      <c r="C26">
        <v>3.82</v>
      </c>
      <c r="D26" s="4">
        <v>11.1517</v>
      </c>
      <c r="E26">
        <v>4.5</v>
      </c>
      <c r="F26" s="5">
        <v>2.826875199576719</v>
      </c>
    </row>
    <row r="27" spans="1:6" x14ac:dyDescent="0.25">
      <c r="A27" s="2">
        <v>42036</v>
      </c>
      <c r="B27" s="3">
        <v>48231707.190897927</v>
      </c>
      <c r="C27">
        <v>4.3600000000000003</v>
      </c>
      <c r="D27" s="4">
        <v>10.227600000000001</v>
      </c>
      <c r="E27">
        <v>4.5</v>
      </c>
      <c r="F27" s="5">
        <v>2.826875199576719</v>
      </c>
    </row>
    <row r="28" spans="1:6" x14ac:dyDescent="0.25">
      <c r="A28" s="2">
        <v>42064</v>
      </c>
      <c r="B28" s="3">
        <v>48277922.641003966</v>
      </c>
      <c r="C28">
        <v>4.5599999999999996</v>
      </c>
      <c r="D28" s="4">
        <v>9.1227999999999998</v>
      </c>
      <c r="E28">
        <v>4.5</v>
      </c>
      <c r="F28" s="5">
        <v>2.826875199576719</v>
      </c>
    </row>
    <row r="29" spans="1:6" x14ac:dyDescent="0.25">
      <c r="A29" s="2">
        <v>42095</v>
      </c>
      <c r="B29" s="3">
        <v>48815328.659558281</v>
      </c>
      <c r="C29">
        <v>4.6399999999999997</v>
      </c>
      <c r="D29" s="4">
        <v>9.7372999999999994</v>
      </c>
      <c r="E29">
        <v>4.5</v>
      </c>
      <c r="F29" s="5">
        <v>3.4212479881369262</v>
      </c>
    </row>
    <row r="30" spans="1:6" x14ac:dyDescent="0.25">
      <c r="A30" s="2">
        <v>42125</v>
      </c>
      <c r="B30" s="3">
        <v>48855851.237621799</v>
      </c>
      <c r="C30">
        <v>4.41</v>
      </c>
      <c r="D30" s="4">
        <v>9.2216000000000005</v>
      </c>
      <c r="E30">
        <v>4.5</v>
      </c>
      <c r="F30" s="5">
        <v>3.4212479881369262</v>
      </c>
    </row>
    <row r="31" spans="1:6" x14ac:dyDescent="0.25">
      <c r="A31" s="2">
        <v>42156</v>
      </c>
      <c r="B31" s="3">
        <v>48936341.947039761</v>
      </c>
      <c r="C31">
        <v>4.42</v>
      </c>
      <c r="D31" s="4">
        <v>8.4986999999999995</v>
      </c>
      <c r="E31">
        <v>4.5</v>
      </c>
      <c r="F31" s="5">
        <v>3.4212479881369262</v>
      </c>
    </row>
    <row r="32" spans="1:6" x14ac:dyDescent="0.25">
      <c r="A32" s="2">
        <v>42186</v>
      </c>
      <c r="B32" s="3">
        <v>50569436.464515589</v>
      </c>
      <c r="C32">
        <v>4.46</v>
      </c>
      <c r="D32" s="4">
        <v>9.2236999999999991</v>
      </c>
      <c r="E32">
        <v>4.5</v>
      </c>
      <c r="F32" s="5">
        <v>3.5768499410659018</v>
      </c>
    </row>
    <row r="33" spans="1:6" x14ac:dyDescent="0.25">
      <c r="A33" s="2">
        <v>42217</v>
      </c>
      <c r="B33" s="3">
        <v>49685315.95723743</v>
      </c>
      <c r="C33">
        <v>4.74</v>
      </c>
      <c r="D33" s="4">
        <v>9.3035999999999994</v>
      </c>
      <c r="E33">
        <v>4.5</v>
      </c>
      <c r="F33" s="5">
        <v>3.5768499410659018</v>
      </c>
    </row>
    <row r="34" spans="1:6" x14ac:dyDescent="0.25">
      <c r="A34" s="2">
        <v>42248</v>
      </c>
      <c r="B34" s="3">
        <v>48985718.032017291</v>
      </c>
      <c r="C34">
        <v>5.35</v>
      </c>
      <c r="D34" s="4">
        <v>9.0681999999999992</v>
      </c>
      <c r="E34">
        <v>4.75</v>
      </c>
      <c r="F34" s="5">
        <v>3.5768499410659018</v>
      </c>
    </row>
    <row r="35" spans="1:6" x14ac:dyDescent="0.25">
      <c r="A35" s="2">
        <v>42278</v>
      </c>
      <c r="B35" s="3">
        <v>50447400.594648927</v>
      </c>
      <c r="C35">
        <v>5.89</v>
      </c>
      <c r="D35" s="4">
        <v>8.4384999999999994</v>
      </c>
      <c r="E35">
        <v>4.75</v>
      </c>
      <c r="F35" s="5">
        <v>2.0609379128307097</v>
      </c>
    </row>
    <row r="36" spans="1:6" x14ac:dyDescent="0.25">
      <c r="A36" s="2">
        <v>42309</v>
      </c>
      <c r="B36" s="3">
        <v>50592743.988470748</v>
      </c>
      <c r="C36">
        <v>6.39</v>
      </c>
      <c r="D36" s="4">
        <v>7.5631000000000004</v>
      </c>
      <c r="E36">
        <v>5.5</v>
      </c>
      <c r="F36" s="5">
        <v>2.0609379128307097</v>
      </c>
    </row>
    <row r="37" spans="1:6" x14ac:dyDescent="0.25">
      <c r="A37" s="2">
        <v>42339</v>
      </c>
      <c r="B37" s="3">
        <v>50948988.371171996</v>
      </c>
      <c r="C37">
        <v>6.77</v>
      </c>
      <c r="D37" s="4">
        <v>8.8226999999999993</v>
      </c>
      <c r="E37">
        <v>5.75</v>
      </c>
      <c r="F37" s="5">
        <v>2.0609379128307097</v>
      </c>
    </row>
    <row r="38" spans="1:6" x14ac:dyDescent="0.25">
      <c r="A38" s="2">
        <v>42370</v>
      </c>
      <c r="B38" s="3">
        <v>50673661.311570548</v>
      </c>
      <c r="C38">
        <v>7.45</v>
      </c>
      <c r="D38" s="4">
        <v>12.1784</v>
      </c>
      <c r="E38">
        <v>5.75</v>
      </c>
      <c r="F38" s="5">
        <v>2.3738425314333824</v>
      </c>
    </row>
    <row r="39" spans="1:6" x14ac:dyDescent="0.25">
      <c r="A39" s="2">
        <v>42401</v>
      </c>
      <c r="B39" s="3">
        <v>51029188.328662723</v>
      </c>
      <c r="C39">
        <v>7.59</v>
      </c>
      <c r="D39" s="4">
        <v>10.367800000000001</v>
      </c>
      <c r="E39">
        <v>6.25</v>
      </c>
      <c r="F39" s="5">
        <v>2.3738425314333824</v>
      </c>
    </row>
    <row r="40" spans="1:6" x14ac:dyDescent="0.25">
      <c r="A40" s="2">
        <v>42430</v>
      </c>
      <c r="B40" s="3">
        <v>52367568.098138385</v>
      </c>
      <c r="C40">
        <v>7.98</v>
      </c>
      <c r="D40" s="4">
        <v>10.464600000000001</v>
      </c>
      <c r="E40">
        <v>6.5</v>
      </c>
      <c r="F40" s="5">
        <v>2.3738425314333824</v>
      </c>
    </row>
    <row r="41" spans="1:6" x14ac:dyDescent="0.25">
      <c r="A41" s="2">
        <v>42461</v>
      </c>
      <c r="B41" s="3">
        <v>52465662.694338359</v>
      </c>
      <c r="C41">
        <v>7.93</v>
      </c>
      <c r="D41" s="4">
        <v>9.3194999999999997</v>
      </c>
      <c r="E41">
        <v>6.5</v>
      </c>
      <c r="F41" s="5">
        <v>2.1231343452732432</v>
      </c>
    </row>
    <row r="42" spans="1:6" x14ac:dyDescent="0.25">
      <c r="A42" s="2">
        <v>42491</v>
      </c>
      <c r="B42" s="3">
        <v>53365165.627889626</v>
      </c>
      <c r="C42">
        <v>8.1999999999999993</v>
      </c>
      <c r="D42" s="4">
        <v>9.2373999999999992</v>
      </c>
      <c r="E42">
        <v>7.25</v>
      </c>
      <c r="F42" s="5">
        <v>2.1231343452732432</v>
      </c>
    </row>
    <row r="43" spans="1:6" x14ac:dyDescent="0.25">
      <c r="A43" s="2">
        <v>42522</v>
      </c>
      <c r="B43" s="3">
        <v>53211390.603294037</v>
      </c>
      <c r="C43">
        <v>8.6</v>
      </c>
      <c r="D43" s="4">
        <v>9.19</v>
      </c>
      <c r="E43">
        <v>7.5</v>
      </c>
      <c r="F43" s="5">
        <v>2.1231343452732432</v>
      </c>
    </row>
    <row r="44" spans="1:6" x14ac:dyDescent="0.25">
      <c r="A44" s="2">
        <v>42552</v>
      </c>
      <c r="B44" s="3">
        <v>54780839.517234579</v>
      </c>
      <c r="C44">
        <v>8.9700000000000006</v>
      </c>
      <c r="D44" s="4">
        <v>10.2006</v>
      </c>
      <c r="E44">
        <v>7.5</v>
      </c>
      <c r="F44" s="5">
        <v>1.5577308449053788</v>
      </c>
    </row>
    <row r="45" spans="1:6" x14ac:dyDescent="0.25">
      <c r="A45" s="2">
        <v>42583</v>
      </c>
      <c r="B45" s="3">
        <v>55125202.577874228</v>
      </c>
      <c r="C45">
        <v>8.1</v>
      </c>
      <c r="D45" s="4">
        <v>9.2325999999999997</v>
      </c>
      <c r="E45">
        <v>7.75</v>
      </c>
      <c r="F45" s="5">
        <v>1.5577308449053788</v>
      </c>
    </row>
    <row r="46" spans="1:6" x14ac:dyDescent="0.25">
      <c r="A46" s="2">
        <v>42614</v>
      </c>
      <c r="B46" s="3">
        <v>55214501.636117175</v>
      </c>
      <c r="C46">
        <v>7.27</v>
      </c>
      <c r="D46" s="4">
        <v>8.8534000000000006</v>
      </c>
      <c r="E46">
        <v>7.75</v>
      </c>
      <c r="F46" s="5">
        <v>1.5577308449053788</v>
      </c>
    </row>
    <row r="47" spans="1:6" x14ac:dyDescent="0.25">
      <c r="A47" s="2">
        <v>42644</v>
      </c>
      <c r="B47" s="3">
        <v>56177997.483150639</v>
      </c>
      <c r="C47">
        <v>6.48</v>
      </c>
      <c r="D47" s="4">
        <v>8.6280000000000001</v>
      </c>
      <c r="E47">
        <v>7.75</v>
      </c>
      <c r="F47" s="5">
        <v>2.3037989126055862</v>
      </c>
    </row>
    <row r="48" spans="1:6" x14ac:dyDescent="0.25">
      <c r="A48" s="2">
        <v>42675</v>
      </c>
      <c r="B48" s="3">
        <v>55792614.037516087</v>
      </c>
      <c r="C48">
        <v>5.96</v>
      </c>
      <c r="D48" s="4">
        <v>7.7732000000000001</v>
      </c>
      <c r="E48">
        <v>7.75</v>
      </c>
      <c r="F48" s="5">
        <v>2.3037989126055862</v>
      </c>
    </row>
    <row r="49" spans="1:6" x14ac:dyDescent="0.25">
      <c r="A49" s="2">
        <v>42705</v>
      </c>
      <c r="B49" s="3">
        <v>56731121.167236432</v>
      </c>
      <c r="C49">
        <v>5.75</v>
      </c>
      <c r="D49" s="4">
        <v>9.0970999999999993</v>
      </c>
      <c r="E49">
        <v>7.5</v>
      </c>
      <c r="F49" s="5">
        <v>2.3037989126055862</v>
      </c>
    </row>
    <row r="50" spans="1:6" x14ac:dyDescent="0.25">
      <c r="A50" s="2">
        <v>42736</v>
      </c>
      <c r="B50" s="3">
        <v>57557893.660822421</v>
      </c>
      <c r="C50">
        <v>5.47</v>
      </c>
      <c r="D50" s="4">
        <v>11.956899999999999</v>
      </c>
      <c r="E50">
        <v>7.5</v>
      </c>
      <c r="F50" s="5">
        <v>1.0642447042088747</v>
      </c>
    </row>
    <row r="51" spans="1:6" x14ac:dyDescent="0.25">
      <c r="A51" s="2">
        <v>42767</v>
      </c>
      <c r="B51" s="3">
        <v>58110642.17956765</v>
      </c>
      <c r="C51">
        <v>5.18</v>
      </c>
      <c r="D51" s="4">
        <v>10.872999999999999</v>
      </c>
      <c r="E51">
        <v>7.25</v>
      </c>
      <c r="F51" s="5">
        <v>1.0642447042088747</v>
      </c>
    </row>
    <row r="52" spans="1:6" x14ac:dyDescent="0.25">
      <c r="A52" s="2">
        <v>42795</v>
      </c>
      <c r="B52" s="3">
        <v>58984644.446140744</v>
      </c>
      <c r="C52">
        <v>4.6900000000000004</v>
      </c>
      <c r="D52" s="4">
        <v>9.9046000000000003</v>
      </c>
      <c r="E52">
        <v>7</v>
      </c>
      <c r="F52" s="5">
        <v>1.0642447042088747</v>
      </c>
    </row>
    <row r="53" spans="1:6" x14ac:dyDescent="0.25">
      <c r="A53" s="2">
        <v>42826</v>
      </c>
      <c r="B53" s="3">
        <v>60386433.306411207</v>
      </c>
      <c r="C53">
        <v>4.66</v>
      </c>
      <c r="D53" s="4">
        <v>9.1358999999999995</v>
      </c>
      <c r="E53">
        <v>7</v>
      </c>
      <c r="F53" s="5">
        <v>1.2642265125444112</v>
      </c>
    </row>
    <row r="54" spans="1:6" x14ac:dyDescent="0.25">
      <c r="A54" s="2">
        <v>42856</v>
      </c>
      <c r="B54" s="3">
        <v>61802049.546407431</v>
      </c>
      <c r="C54">
        <v>4.37</v>
      </c>
      <c r="D54" s="4">
        <v>9.8379999999999992</v>
      </c>
      <c r="E54">
        <v>6.25</v>
      </c>
      <c r="F54" s="5">
        <v>1.2642265125444112</v>
      </c>
    </row>
    <row r="55" spans="1:6" x14ac:dyDescent="0.25">
      <c r="A55" s="2">
        <v>42887</v>
      </c>
      <c r="B55" s="3">
        <v>62735332.179994784</v>
      </c>
      <c r="C55">
        <v>3.99</v>
      </c>
      <c r="D55" s="4">
        <v>8.9772999999999996</v>
      </c>
      <c r="E55">
        <v>6.25</v>
      </c>
      <c r="F55" s="5">
        <v>1.2642265125444112</v>
      </c>
    </row>
    <row r="56" spans="1:6" x14ac:dyDescent="0.25">
      <c r="A56" s="2">
        <v>42917</v>
      </c>
      <c r="B56" s="3">
        <v>63325111.853848167</v>
      </c>
      <c r="C56">
        <v>3.4</v>
      </c>
      <c r="D56" s="4">
        <v>9.9404000000000003</v>
      </c>
      <c r="E56">
        <v>5.5</v>
      </c>
      <c r="F56" s="5">
        <v>1.6967286021939856</v>
      </c>
    </row>
    <row r="57" spans="1:6" x14ac:dyDescent="0.25">
      <c r="A57" s="2">
        <v>42948</v>
      </c>
      <c r="B57" s="3">
        <v>63446655.725179285</v>
      </c>
      <c r="C57">
        <v>3.87</v>
      </c>
      <c r="D57" s="4">
        <v>9.5167999999999999</v>
      </c>
      <c r="E57">
        <v>5.5</v>
      </c>
      <c r="F57" s="5">
        <v>1.6967286021939856</v>
      </c>
    </row>
    <row r="58" spans="1:6" x14ac:dyDescent="0.25">
      <c r="A58" s="2">
        <v>42979</v>
      </c>
      <c r="B58" s="3">
        <v>64262269.455935806</v>
      </c>
      <c r="C58">
        <v>3.97</v>
      </c>
      <c r="D58" s="4">
        <v>9.5469000000000008</v>
      </c>
      <c r="E58">
        <v>5.25</v>
      </c>
      <c r="F58" s="5">
        <v>1.6967286021939856</v>
      </c>
    </row>
    <row r="59" spans="1:6" x14ac:dyDescent="0.25">
      <c r="A59" s="2">
        <v>43009</v>
      </c>
      <c r="B59" s="3">
        <v>64986981.895862401</v>
      </c>
      <c r="C59">
        <v>4.05</v>
      </c>
      <c r="D59" s="4">
        <v>8.7399000000000004</v>
      </c>
      <c r="E59">
        <v>5</v>
      </c>
      <c r="F59" s="5">
        <v>1.3919783229197549</v>
      </c>
    </row>
    <row r="60" spans="1:6" x14ac:dyDescent="0.25">
      <c r="A60" s="2">
        <v>43040</v>
      </c>
      <c r="B60" s="3">
        <v>65463417.01979129</v>
      </c>
      <c r="C60">
        <v>4.12</v>
      </c>
      <c r="D60" s="4">
        <v>8.7647999999999993</v>
      </c>
      <c r="E60">
        <v>4.75</v>
      </c>
      <c r="F60" s="5">
        <v>1.3919783229197549</v>
      </c>
    </row>
    <row r="61" spans="1:6" x14ac:dyDescent="0.25">
      <c r="A61" s="2">
        <v>43070</v>
      </c>
      <c r="B61" s="3">
        <v>66547264.014099248</v>
      </c>
      <c r="C61">
        <v>4.09</v>
      </c>
      <c r="D61" s="4">
        <v>8.9122000000000003</v>
      </c>
      <c r="E61">
        <v>4.75</v>
      </c>
      <c r="F61" s="5">
        <v>1.3919783229197549</v>
      </c>
    </row>
    <row r="62" spans="1:6" x14ac:dyDescent="0.25">
      <c r="A62" s="2">
        <v>43101</v>
      </c>
      <c r="B62" s="3">
        <v>67220028.472530693</v>
      </c>
      <c r="C62">
        <v>3.68</v>
      </c>
      <c r="D62" s="4">
        <v>12.1374</v>
      </c>
      <c r="E62">
        <v>4.5</v>
      </c>
      <c r="F62" s="5">
        <v>1.655992537827359</v>
      </c>
    </row>
    <row r="63" spans="1:6" x14ac:dyDescent="0.25">
      <c r="A63" s="2">
        <v>43132</v>
      </c>
      <c r="B63" s="3">
        <v>65802725.177205667</v>
      </c>
      <c r="C63">
        <v>3.37</v>
      </c>
      <c r="D63" s="4">
        <v>11.1882</v>
      </c>
      <c r="E63">
        <v>4.5</v>
      </c>
      <c r="F63" s="5">
        <v>1.655992537827359</v>
      </c>
    </row>
    <row r="64" spans="1:6" x14ac:dyDescent="0.25">
      <c r="A64" s="2">
        <v>43160</v>
      </c>
      <c r="B64" s="3">
        <v>65152593.194726229</v>
      </c>
      <c r="C64">
        <v>3.14</v>
      </c>
      <c r="D64" s="4">
        <v>9.7715999999999994</v>
      </c>
      <c r="E64">
        <v>4.5</v>
      </c>
      <c r="F64" s="5">
        <v>1.655992537827359</v>
      </c>
    </row>
    <row r="65" spans="1:6" x14ac:dyDescent="0.25">
      <c r="A65" s="2">
        <v>43191</v>
      </c>
      <c r="B65" s="3">
        <v>66900735.834871463</v>
      </c>
      <c r="C65">
        <v>3.13</v>
      </c>
      <c r="D65" s="4">
        <v>9.7292000000000005</v>
      </c>
      <c r="E65">
        <v>4.25</v>
      </c>
      <c r="F65" s="5">
        <v>2.7600534644905252</v>
      </c>
    </row>
    <row r="66" spans="1:6" x14ac:dyDescent="0.25">
      <c r="A66" s="2">
        <v>43221</v>
      </c>
      <c r="B66" s="3">
        <v>66973458.166433126</v>
      </c>
      <c r="C66">
        <v>3.16</v>
      </c>
      <c r="D66" s="4">
        <v>9.9794999999999998</v>
      </c>
      <c r="E66">
        <v>4.25</v>
      </c>
      <c r="F66" s="5">
        <v>2.7600534644905252</v>
      </c>
    </row>
    <row r="67" spans="1:6" x14ac:dyDescent="0.25">
      <c r="A67" s="2">
        <v>43252</v>
      </c>
      <c r="B67" s="3">
        <v>67601611.600999132</v>
      </c>
      <c r="C67">
        <v>3.2</v>
      </c>
      <c r="D67" s="4">
        <v>9.3085000000000004</v>
      </c>
      <c r="E67">
        <v>4.25</v>
      </c>
      <c r="F67" s="5">
        <v>2.7600534644905252</v>
      </c>
    </row>
    <row r="68" spans="1:6" x14ac:dyDescent="0.25">
      <c r="A68" s="2">
        <v>43282</v>
      </c>
      <c r="B68" s="3">
        <v>67492315.843342021</v>
      </c>
      <c r="C68">
        <v>3.12</v>
      </c>
      <c r="D68" s="4">
        <v>10.042299999999999</v>
      </c>
      <c r="E68">
        <v>4.25</v>
      </c>
      <c r="F68" s="5">
        <v>2.8810591478084007</v>
      </c>
    </row>
    <row r="69" spans="1:6" x14ac:dyDescent="0.25">
      <c r="A69" s="2">
        <v>43313</v>
      </c>
      <c r="B69" s="3">
        <v>68359164.056700915</v>
      </c>
      <c r="C69">
        <v>3.1</v>
      </c>
      <c r="D69" s="4">
        <v>9.4291999999999998</v>
      </c>
      <c r="E69">
        <v>4.25</v>
      </c>
      <c r="F69" s="5">
        <v>2.8810591478084007</v>
      </c>
    </row>
    <row r="70" spans="1:6" x14ac:dyDescent="0.25">
      <c r="A70" s="2">
        <v>43344</v>
      </c>
      <c r="B70" s="3">
        <v>67583053.688446298</v>
      </c>
      <c r="C70">
        <v>3.23</v>
      </c>
      <c r="D70" s="4">
        <v>9.6707000000000001</v>
      </c>
      <c r="E70">
        <v>4.25</v>
      </c>
      <c r="F70" s="5">
        <v>2.8810591478084007</v>
      </c>
    </row>
    <row r="71" spans="1:6" x14ac:dyDescent="0.25">
      <c r="A71" s="2">
        <v>43374</v>
      </c>
      <c r="B71" s="3">
        <v>66101533.799974956</v>
      </c>
      <c r="C71">
        <v>3.33</v>
      </c>
      <c r="D71" s="4">
        <v>9.3614999999999995</v>
      </c>
      <c r="E71">
        <v>4.25</v>
      </c>
      <c r="F71" s="5">
        <v>2.8959699278008344</v>
      </c>
    </row>
    <row r="72" spans="1:6" x14ac:dyDescent="0.25">
      <c r="A72" s="2">
        <v>43405</v>
      </c>
      <c r="B72" s="3">
        <v>67096485.629697777</v>
      </c>
      <c r="C72">
        <v>3.27</v>
      </c>
      <c r="D72" s="4">
        <v>8.9905000000000008</v>
      </c>
      <c r="E72">
        <v>4.25</v>
      </c>
      <c r="F72" s="5">
        <v>2.8959699278008344</v>
      </c>
    </row>
    <row r="73" spans="1:6" x14ac:dyDescent="0.25">
      <c r="A73" s="2">
        <v>43435</v>
      </c>
      <c r="B73" s="3">
        <v>66348185.407622553</v>
      </c>
      <c r="C73">
        <v>3.18</v>
      </c>
      <c r="D73" s="4">
        <v>9.9891000000000005</v>
      </c>
      <c r="E73">
        <v>4.25</v>
      </c>
      <c r="F73" s="5">
        <v>2.8959699278008344</v>
      </c>
    </row>
    <row r="74" spans="1:6" x14ac:dyDescent="0.25">
      <c r="A74" s="2">
        <v>43466</v>
      </c>
      <c r="B74" s="3">
        <v>68282376.435393944</v>
      </c>
      <c r="C74">
        <v>3.15</v>
      </c>
      <c r="D74" s="4">
        <v>13.075200000000001</v>
      </c>
      <c r="E74">
        <v>4.25</v>
      </c>
      <c r="F74" s="5">
        <v>3.4521525473561354</v>
      </c>
    </row>
    <row r="75" spans="1:6" x14ac:dyDescent="0.25">
      <c r="A75" s="2">
        <v>43497</v>
      </c>
      <c r="B75" s="3">
        <v>68916462.630739585</v>
      </c>
      <c r="C75">
        <v>3.01</v>
      </c>
      <c r="D75" s="4">
        <v>12.092599999999999</v>
      </c>
      <c r="E75">
        <v>4.25</v>
      </c>
      <c r="F75" s="5">
        <v>3.4521525473561354</v>
      </c>
    </row>
    <row r="76" spans="1:6" x14ac:dyDescent="0.25">
      <c r="A76" s="2">
        <v>43525</v>
      </c>
      <c r="B76" s="3">
        <v>70535288.463115558</v>
      </c>
      <c r="C76">
        <v>3.21</v>
      </c>
      <c r="D76" s="4">
        <v>11.1814</v>
      </c>
      <c r="E76">
        <v>4.25</v>
      </c>
      <c r="F76" s="5">
        <v>3.4521525473561354</v>
      </c>
    </row>
    <row r="77" spans="1:6" x14ac:dyDescent="0.25">
      <c r="A77" s="2">
        <v>43556</v>
      </c>
      <c r="B77" s="3">
        <v>71321852.248445719</v>
      </c>
      <c r="C77">
        <v>3.25</v>
      </c>
      <c r="D77" s="4">
        <v>10.656599999999999</v>
      </c>
      <c r="E77">
        <v>4.25</v>
      </c>
      <c r="F77" s="5">
        <v>3.0540668421155033</v>
      </c>
    </row>
    <row r="78" spans="1:6" x14ac:dyDescent="0.25">
      <c r="A78" s="2">
        <v>43586</v>
      </c>
      <c r="B78" s="3">
        <v>70172483.504880369</v>
      </c>
      <c r="C78">
        <v>3.31</v>
      </c>
      <c r="D78" s="4">
        <v>10.9519</v>
      </c>
      <c r="E78">
        <v>4.25</v>
      </c>
      <c r="F78" s="5">
        <v>3.0540668421155033</v>
      </c>
    </row>
    <row r="79" spans="1:6" x14ac:dyDescent="0.25">
      <c r="A79" s="2">
        <v>43617</v>
      </c>
      <c r="B79" s="3">
        <v>71138740.451695949</v>
      </c>
      <c r="C79">
        <v>3.43</v>
      </c>
      <c r="D79" s="4">
        <v>9.7228999999999992</v>
      </c>
      <c r="E79">
        <v>4.25</v>
      </c>
      <c r="F79" s="5">
        <v>3.0540668421155033</v>
      </c>
    </row>
    <row r="80" spans="1:6" x14ac:dyDescent="0.25">
      <c r="A80" s="2">
        <v>43647</v>
      </c>
      <c r="B80" s="3">
        <v>71901346.272331938</v>
      </c>
      <c r="C80">
        <v>3.79</v>
      </c>
      <c r="D80" s="4">
        <v>11.2807</v>
      </c>
      <c r="E80">
        <v>4.25</v>
      </c>
      <c r="F80" s="5">
        <v>3.1323719479567274</v>
      </c>
    </row>
    <row r="81" spans="1:6" x14ac:dyDescent="0.25">
      <c r="A81" s="2">
        <v>43678</v>
      </c>
      <c r="B81" s="3">
        <v>71866290.552484199</v>
      </c>
      <c r="C81">
        <v>3.75</v>
      </c>
      <c r="D81" s="4">
        <v>11.1973</v>
      </c>
      <c r="E81">
        <v>4.25</v>
      </c>
      <c r="F81" s="5">
        <v>3.1323719479567274</v>
      </c>
    </row>
    <row r="82" spans="1:6" x14ac:dyDescent="0.25">
      <c r="A82" s="2">
        <v>43709</v>
      </c>
      <c r="B82" s="3">
        <v>72763673.709990948</v>
      </c>
      <c r="C82">
        <v>3.82</v>
      </c>
      <c r="D82" s="4">
        <v>10.8003</v>
      </c>
      <c r="E82">
        <v>4.25</v>
      </c>
      <c r="F82" s="5">
        <v>3.1323719479567274</v>
      </c>
    </row>
    <row r="83" spans="1:6" x14ac:dyDescent="0.25">
      <c r="A83" s="2">
        <v>43739</v>
      </c>
      <c r="B83" s="3">
        <v>73212469.724542633</v>
      </c>
      <c r="C83">
        <v>3.86</v>
      </c>
      <c r="D83" s="4">
        <v>10.1236</v>
      </c>
      <c r="E83">
        <v>4.25</v>
      </c>
      <c r="F83" s="5">
        <v>3.1261624785705635</v>
      </c>
    </row>
    <row r="84" spans="1:6" x14ac:dyDescent="0.25">
      <c r="A84" s="2">
        <v>43770</v>
      </c>
      <c r="B84" s="3">
        <v>73361978.523660511</v>
      </c>
      <c r="C84">
        <v>3.84</v>
      </c>
      <c r="D84" s="4">
        <v>9.6186000000000007</v>
      </c>
      <c r="E84">
        <v>4.25</v>
      </c>
      <c r="F84" s="5">
        <v>3.1261624785705635</v>
      </c>
    </row>
    <row r="85" spans="1:6" x14ac:dyDescent="0.25">
      <c r="A85" s="2">
        <v>43800</v>
      </c>
      <c r="B85" s="3">
        <v>73788282.263544634</v>
      </c>
      <c r="C85">
        <v>3.8</v>
      </c>
      <c r="D85" s="4">
        <v>9.9497</v>
      </c>
      <c r="E85">
        <v>4.25</v>
      </c>
      <c r="F85" s="5">
        <v>3.1261624785705635</v>
      </c>
    </row>
    <row r="86" spans="1:6" x14ac:dyDescent="0.25">
      <c r="A86" s="2">
        <v>43831</v>
      </c>
      <c r="B86" s="3">
        <v>74144765.056816742</v>
      </c>
      <c r="C86">
        <v>3.62</v>
      </c>
      <c r="D86" s="4">
        <v>13.458500000000001</v>
      </c>
      <c r="E86">
        <v>4.25</v>
      </c>
      <c r="F86" s="5">
        <v>0.47728209105186181</v>
      </c>
    </row>
    <row r="87" spans="1:6" x14ac:dyDescent="0.25">
      <c r="A87" s="2">
        <v>43862</v>
      </c>
      <c r="B87" s="3">
        <v>72494250.230443418</v>
      </c>
      <c r="C87">
        <v>3.72</v>
      </c>
      <c r="D87" s="4">
        <v>12.8131</v>
      </c>
      <c r="E87">
        <v>4.25</v>
      </c>
      <c r="F87" s="5">
        <v>0.47728209105186181</v>
      </c>
    </row>
    <row r="88" spans="1:6" x14ac:dyDescent="0.25">
      <c r="A88" s="2">
        <v>43891</v>
      </c>
      <c r="B88" s="3">
        <v>67106332.618968949</v>
      </c>
      <c r="C88">
        <v>3.86</v>
      </c>
      <c r="D88" s="4">
        <v>13.1828</v>
      </c>
      <c r="E88">
        <v>3.75</v>
      </c>
      <c r="F88" s="5">
        <v>0.47728209105186181</v>
      </c>
    </row>
    <row r="89" spans="1:6" x14ac:dyDescent="0.25">
      <c r="A89" s="2">
        <v>43922</v>
      </c>
      <c r="B89" s="3">
        <v>68429471.052512586</v>
      </c>
      <c r="C89">
        <v>3.51</v>
      </c>
      <c r="D89" s="4">
        <v>20.485299999999999</v>
      </c>
      <c r="E89">
        <v>3.75</v>
      </c>
      <c r="F89" s="5">
        <v>-16.77109681656593</v>
      </c>
    </row>
    <row r="90" spans="1:6" x14ac:dyDescent="0.25">
      <c r="A90" s="2">
        <v>43952</v>
      </c>
      <c r="B90" s="3">
        <v>68355208.468726814</v>
      </c>
      <c r="C90">
        <v>2.85</v>
      </c>
      <c r="D90" s="4">
        <v>21.972000000000001</v>
      </c>
      <c r="E90">
        <v>3.25</v>
      </c>
      <c r="F90" s="5">
        <v>-16.77109681656593</v>
      </c>
    </row>
    <row r="91" spans="1:6" x14ac:dyDescent="0.25">
      <c r="A91" s="2">
        <v>43983</v>
      </c>
      <c r="B91" s="3">
        <v>68898801.44704546</v>
      </c>
      <c r="C91">
        <v>2.19</v>
      </c>
      <c r="D91" s="4">
        <v>20.359100000000002</v>
      </c>
      <c r="E91">
        <v>2.75</v>
      </c>
      <c r="F91" s="5">
        <v>-16.77109681656593</v>
      </c>
    </row>
    <row r="92" spans="1:6" x14ac:dyDescent="0.25">
      <c r="A92" s="2">
        <v>44013</v>
      </c>
      <c r="B92" s="3">
        <v>70920278.207623169</v>
      </c>
      <c r="C92">
        <v>1.97</v>
      </c>
      <c r="D92" s="4">
        <v>20.9147</v>
      </c>
      <c r="E92">
        <v>2.5</v>
      </c>
      <c r="F92" s="5">
        <v>-9.0526983995251129</v>
      </c>
    </row>
    <row r="93" spans="1:6" x14ac:dyDescent="0.25">
      <c r="A93" s="2">
        <v>44044</v>
      </c>
      <c r="B93" s="3">
        <v>73175742.558520108</v>
      </c>
      <c r="C93">
        <v>1.88</v>
      </c>
      <c r="D93" s="4">
        <v>17.442699999999999</v>
      </c>
      <c r="E93">
        <v>2.25</v>
      </c>
      <c r="F93" s="5">
        <v>-9.0526983995251129</v>
      </c>
    </row>
    <row r="94" spans="1:6" x14ac:dyDescent="0.25">
      <c r="A94" s="2">
        <v>44075</v>
      </c>
      <c r="B94" s="3">
        <v>73449231.811915681</v>
      </c>
      <c r="C94">
        <v>1.97</v>
      </c>
      <c r="D94" s="4">
        <v>16.2928</v>
      </c>
      <c r="E94">
        <v>1.75</v>
      </c>
      <c r="F94" s="5">
        <v>-9.0526983995251129</v>
      </c>
    </row>
    <row r="95" spans="1:6" x14ac:dyDescent="0.25">
      <c r="A95" s="2">
        <v>44105</v>
      </c>
      <c r="B95" s="3">
        <v>73085427.614803061</v>
      </c>
      <c r="C95">
        <v>1.75</v>
      </c>
      <c r="D95" s="4">
        <v>15.2814</v>
      </c>
      <c r="E95">
        <v>1.75</v>
      </c>
      <c r="F95" s="5">
        <v>-3.3949661764304864</v>
      </c>
    </row>
    <row r="96" spans="1:6" x14ac:dyDescent="0.25">
      <c r="A96" s="2">
        <v>44136</v>
      </c>
      <c r="B96" s="3">
        <v>75964880.367555559</v>
      </c>
      <c r="C96">
        <v>1.49</v>
      </c>
      <c r="D96" s="4">
        <v>13.912800000000001</v>
      </c>
      <c r="E96">
        <v>1.75</v>
      </c>
      <c r="F96" s="5">
        <v>-3.3949661764304864</v>
      </c>
    </row>
    <row r="97" spans="1:6" x14ac:dyDescent="0.25">
      <c r="A97" s="2">
        <v>44166</v>
      </c>
      <c r="B97" s="3">
        <v>78226590.368610844</v>
      </c>
      <c r="C97">
        <v>1.61</v>
      </c>
      <c r="D97" s="4">
        <v>13.914199999999999</v>
      </c>
      <c r="E97">
        <v>1.75</v>
      </c>
      <c r="F97" s="5">
        <v>-3.3949661764304864</v>
      </c>
    </row>
    <row r="98" spans="1:6" x14ac:dyDescent="0.25">
      <c r="A98" s="2">
        <v>44197</v>
      </c>
      <c r="B98" s="3">
        <v>78551653.722431719</v>
      </c>
      <c r="C98">
        <v>1.6</v>
      </c>
      <c r="D98" s="4">
        <v>17.563300000000002</v>
      </c>
      <c r="E98">
        <v>1.75</v>
      </c>
      <c r="F98" s="5">
        <v>1.4231639080851295</v>
      </c>
    </row>
    <row r="99" spans="1:6" x14ac:dyDescent="0.25">
      <c r="A99" s="2">
        <v>44228</v>
      </c>
      <c r="B99" s="3">
        <v>78523253.539671615</v>
      </c>
      <c r="C99">
        <v>1.56</v>
      </c>
      <c r="D99" s="4">
        <v>15.5852</v>
      </c>
      <c r="E99">
        <v>1.75</v>
      </c>
      <c r="F99" s="5">
        <v>1.4231639080851295</v>
      </c>
    </row>
    <row r="100" spans="1:6" x14ac:dyDescent="0.25">
      <c r="A100" s="2">
        <v>44256</v>
      </c>
      <c r="B100" s="3">
        <v>77700775.894603357</v>
      </c>
      <c r="C100">
        <v>1.51</v>
      </c>
      <c r="D100" s="4">
        <v>14.7255</v>
      </c>
      <c r="E100">
        <v>1.75</v>
      </c>
      <c r="F100" s="5">
        <v>1.4231639080851295</v>
      </c>
    </row>
    <row r="101" spans="1:6" x14ac:dyDescent="0.25">
      <c r="A101" s="2">
        <v>44287</v>
      </c>
      <c r="B101" s="3">
        <v>78620805.534054011</v>
      </c>
      <c r="C101">
        <v>1.95</v>
      </c>
      <c r="D101" s="4">
        <v>15.488</v>
      </c>
      <c r="E101">
        <v>1.75</v>
      </c>
      <c r="F101" s="5">
        <v>18.625510014045844</v>
      </c>
    </row>
    <row r="102" spans="1:6" x14ac:dyDescent="0.25">
      <c r="A102" s="2">
        <v>44317</v>
      </c>
      <c r="B102" s="3">
        <v>78585926.54013671</v>
      </c>
      <c r="C102">
        <v>3.3</v>
      </c>
      <c r="D102" s="4">
        <v>15.2042</v>
      </c>
      <c r="E102">
        <v>1.75</v>
      </c>
      <c r="F102" s="5">
        <v>18.625510014045844</v>
      </c>
    </row>
    <row r="103" spans="1:6" x14ac:dyDescent="0.25">
      <c r="A103" s="2">
        <v>44348</v>
      </c>
      <c r="B103" s="3">
        <v>79903614.271913558</v>
      </c>
      <c r="C103">
        <v>3.63</v>
      </c>
      <c r="D103" s="4">
        <v>14.646599999999999</v>
      </c>
      <c r="E103">
        <v>1.75</v>
      </c>
      <c r="F103" s="5">
        <v>18.625510014045844</v>
      </c>
    </row>
    <row r="104" spans="1:6" x14ac:dyDescent="0.25">
      <c r="A104" s="2">
        <v>44378</v>
      </c>
      <c r="B104" s="3">
        <v>79976281.3805729</v>
      </c>
      <c r="C104">
        <v>3.97</v>
      </c>
      <c r="D104" s="4">
        <v>13.0585</v>
      </c>
      <c r="E104">
        <v>1.75</v>
      </c>
      <c r="F104" s="5">
        <v>13.314563530950906</v>
      </c>
    </row>
    <row r="105" spans="1:6" x14ac:dyDescent="0.25">
      <c r="A105" s="2">
        <v>44409</v>
      </c>
      <c r="B105" s="3">
        <v>81204553.216906145</v>
      </c>
      <c r="C105">
        <v>4.4400000000000004</v>
      </c>
      <c r="D105" s="4">
        <v>12.8614</v>
      </c>
      <c r="E105">
        <v>1.75</v>
      </c>
      <c r="F105" s="5">
        <v>13.314563530950906</v>
      </c>
    </row>
    <row r="106" spans="1:6" x14ac:dyDescent="0.25">
      <c r="A106" s="2">
        <v>44440</v>
      </c>
      <c r="B106" s="3">
        <v>80635868.739526734</v>
      </c>
      <c r="C106">
        <v>4.51</v>
      </c>
      <c r="D106" s="4">
        <v>11.9613</v>
      </c>
      <c r="E106">
        <v>1.75</v>
      </c>
      <c r="F106" s="5">
        <v>13.314563530950906</v>
      </c>
    </row>
    <row r="107" spans="1:6" x14ac:dyDescent="0.25">
      <c r="A107" s="2">
        <v>44470</v>
      </c>
      <c r="B107" s="3">
        <v>81623949.280989349</v>
      </c>
      <c r="C107">
        <v>4.58</v>
      </c>
      <c r="D107" s="4">
        <v>11.995200000000001</v>
      </c>
      <c r="E107">
        <v>2</v>
      </c>
      <c r="F107" s="5">
        <v>11.007275440481834</v>
      </c>
    </row>
    <row r="108" spans="1:6" x14ac:dyDescent="0.25">
      <c r="A108" s="2">
        <v>44501</v>
      </c>
      <c r="B108" s="3">
        <v>81639949.42752403</v>
      </c>
      <c r="C108">
        <v>5.26</v>
      </c>
      <c r="D108" s="4">
        <v>11.533099999999999</v>
      </c>
      <c r="E108">
        <v>2.5</v>
      </c>
      <c r="F108" s="5">
        <v>11.007275440481834</v>
      </c>
    </row>
    <row r="109" spans="1:6" x14ac:dyDescent="0.25">
      <c r="A109" s="2">
        <v>44531</v>
      </c>
      <c r="B109" s="3">
        <v>83408685.176433608</v>
      </c>
      <c r="C109">
        <v>5.62</v>
      </c>
      <c r="D109" s="4">
        <v>11.096500000000001</v>
      </c>
      <c r="E109">
        <v>3</v>
      </c>
      <c r="F109" s="5">
        <v>11.007275440481834</v>
      </c>
    </row>
    <row r="110" spans="1:6" x14ac:dyDescent="0.25">
      <c r="A110" s="2">
        <v>44562</v>
      </c>
      <c r="B110" s="3">
        <v>81777551.446071446</v>
      </c>
      <c r="C110">
        <v>6.94</v>
      </c>
      <c r="D110" s="4">
        <v>14.6473</v>
      </c>
      <c r="E110">
        <v>4</v>
      </c>
      <c r="F110" s="5">
        <v>8.1616651239253315</v>
      </c>
    </row>
    <row r="111" spans="1:6" x14ac:dyDescent="0.25">
      <c r="A111" s="2">
        <v>44593</v>
      </c>
      <c r="B111" s="3">
        <v>80318730.486717716</v>
      </c>
      <c r="C111">
        <v>8.01</v>
      </c>
      <c r="D111" s="4">
        <v>12.905200000000001</v>
      </c>
      <c r="E111">
        <v>4</v>
      </c>
      <c r="F111" s="5">
        <v>8.1616651239253315</v>
      </c>
    </row>
    <row r="112" spans="1:6" x14ac:dyDescent="0.25">
      <c r="A112" s="2">
        <v>44621</v>
      </c>
      <c r="B112" s="3">
        <v>80709864.559009328</v>
      </c>
      <c r="C112">
        <v>8.5299999999999994</v>
      </c>
      <c r="D112" s="4">
        <v>12.1212</v>
      </c>
      <c r="E112">
        <v>4</v>
      </c>
      <c r="F112" s="5">
        <v>8.1616651239253315</v>
      </c>
    </row>
    <row r="113" spans="1:6" x14ac:dyDescent="0.25">
      <c r="A113" s="2">
        <v>44652</v>
      </c>
      <c r="B113" s="3">
        <v>78653515.964973807</v>
      </c>
      <c r="C113">
        <v>9.23</v>
      </c>
      <c r="D113" s="4">
        <v>11.1685</v>
      </c>
      <c r="E113">
        <v>5</v>
      </c>
      <c r="F113" s="5">
        <v>12.295375555684899</v>
      </c>
    </row>
    <row r="114" spans="1:6" x14ac:dyDescent="0.25">
      <c r="A114" s="2">
        <v>44682</v>
      </c>
      <c r="B114" s="3">
        <v>78005760.291961476</v>
      </c>
      <c r="C114">
        <v>9.07</v>
      </c>
      <c r="D114" s="4">
        <v>10.648300000000001</v>
      </c>
      <c r="E114">
        <v>6</v>
      </c>
      <c r="F114" s="5">
        <v>12.295375555684899</v>
      </c>
    </row>
    <row r="115" spans="1:6" x14ac:dyDescent="0.25">
      <c r="A115" s="2">
        <v>44713</v>
      </c>
      <c r="B115" s="3">
        <v>75383161.831016034</v>
      </c>
      <c r="C115">
        <v>9.67</v>
      </c>
      <c r="D115" s="4">
        <v>11.261200000000001</v>
      </c>
      <c r="E115">
        <v>6</v>
      </c>
      <c r="F115" s="5">
        <v>12.295375555684899</v>
      </c>
    </row>
    <row r="116" spans="1:6" x14ac:dyDescent="0.25">
      <c r="A116" s="2">
        <v>44743</v>
      </c>
      <c r="B116" s="3">
        <v>75998015.600310475</v>
      </c>
      <c r="C116">
        <v>10.210000000000001</v>
      </c>
      <c r="D116" s="4">
        <v>10.988899999999999</v>
      </c>
      <c r="E116">
        <v>7.5</v>
      </c>
      <c r="F116" s="5">
        <v>7.4790067025261919</v>
      </c>
    </row>
    <row r="117" spans="1:6" x14ac:dyDescent="0.25">
      <c r="A117" s="2">
        <v>44774</v>
      </c>
      <c r="B117" s="3">
        <v>75562113.249416113</v>
      </c>
      <c r="C117">
        <v>10.84</v>
      </c>
      <c r="D117" s="4">
        <v>10.6313</v>
      </c>
      <c r="E117">
        <v>9</v>
      </c>
      <c r="F117" s="5">
        <v>7.4790067025261919</v>
      </c>
    </row>
    <row r="118" spans="1:6" x14ac:dyDescent="0.25">
      <c r="A118" s="2">
        <v>44805</v>
      </c>
      <c r="B118" s="3">
        <v>72337102.371124655</v>
      </c>
      <c r="C118">
        <v>11.44</v>
      </c>
      <c r="D118" s="4">
        <v>10.7484</v>
      </c>
      <c r="E118">
        <v>10</v>
      </c>
      <c r="F118" s="5">
        <v>7.4790067025261919</v>
      </c>
    </row>
    <row r="119" spans="1:6" x14ac:dyDescent="0.25">
      <c r="A119" s="2">
        <v>44835</v>
      </c>
      <c r="B119" s="3">
        <v>73050362.644273847</v>
      </c>
      <c r="C119">
        <v>12.22</v>
      </c>
      <c r="D119" s="4">
        <v>9.7210000000000001</v>
      </c>
      <c r="E119">
        <v>11</v>
      </c>
      <c r="F119" s="5">
        <v>2.1384824906715068</v>
      </c>
    </row>
    <row r="120" spans="1:6" x14ac:dyDescent="0.25">
      <c r="A120" s="2">
        <v>44866</v>
      </c>
      <c r="B120" s="3">
        <v>76211945.533310369</v>
      </c>
      <c r="C120">
        <v>12.53</v>
      </c>
      <c r="D120" s="4">
        <v>9.5007999999999999</v>
      </c>
      <c r="E120">
        <v>11</v>
      </c>
      <c r="F120" s="5">
        <v>2.1384824906715068</v>
      </c>
    </row>
    <row r="121" spans="1:6" x14ac:dyDescent="0.25">
      <c r="A121" s="2">
        <v>44896</v>
      </c>
      <c r="B121" s="3">
        <v>76032428.217313975</v>
      </c>
      <c r="C121">
        <v>13.12</v>
      </c>
      <c r="D121" s="4">
        <v>10.2727</v>
      </c>
      <c r="E121">
        <v>12</v>
      </c>
      <c r="F121" s="5">
        <v>2.1384824906715068</v>
      </c>
    </row>
    <row r="122" spans="1:6" x14ac:dyDescent="0.25">
      <c r="A122" s="2">
        <v>44927</v>
      </c>
      <c r="B122" s="3">
        <v>78477980.842486128</v>
      </c>
      <c r="C122">
        <v>13.25</v>
      </c>
      <c r="D122" s="4">
        <v>13.7044</v>
      </c>
      <c r="E122">
        <v>12.75</v>
      </c>
      <c r="F122" s="5">
        <v>2.6882096261021644</v>
      </c>
    </row>
    <row r="123" spans="1:6" x14ac:dyDescent="0.25">
      <c r="A123" s="2">
        <v>44958</v>
      </c>
      <c r="B123" s="3">
        <v>76575749.767106861</v>
      </c>
      <c r="C123">
        <v>13.28</v>
      </c>
      <c r="D123" s="4">
        <v>11.3531</v>
      </c>
      <c r="E123">
        <v>12.75</v>
      </c>
      <c r="F123" s="5">
        <v>2.6882096261021644</v>
      </c>
    </row>
    <row r="124" spans="1:6" x14ac:dyDescent="0.25">
      <c r="A124" s="2">
        <v>44986</v>
      </c>
      <c r="B124" s="3">
        <v>78317719.353055224</v>
      </c>
      <c r="C124">
        <v>13.34</v>
      </c>
      <c r="D124" s="4">
        <v>10.032500000000001</v>
      </c>
      <c r="E124">
        <v>13</v>
      </c>
      <c r="F124" s="5">
        <v>2.6882096261021644</v>
      </c>
    </row>
    <row r="125" spans="1:6" x14ac:dyDescent="0.25">
      <c r="A125" s="2">
        <v>45017</v>
      </c>
      <c r="B125" s="3">
        <v>79090684.080747321</v>
      </c>
      <c r="C125">
        <v>12.82</v>
      </c>
      <c r="D125" s="4">
        <v>10.7247</v>
      </c>
      <c r="E125">
        <v>13</v>
      </c>
      <c r="F125" s="5">
        <v>0.36082929095002214</v>
      </c>
    </row>
    <row r="126" spans="1:6" x14ac:dyDescent="0.25">
      <c r="A126" s="2">
        <v>45047</v>
      </c>
      <c r="B126" s="3">
        <v>78108548.523269445</v>
      </c>
      <c r="C126">
        <v>12.36</v>
      </c>
      <c r="D126" s="4">
        <v>10.475099999999999</v>
      </c>
      <c r="E126">
        <v>13.25</v>
      </c>
      <c r="F126" s="5">
        <v>0.36082929095002214</v>
      </c>
    </row>
    <row r="127" spans="1:6" x14ac:dyDescent="0.25">
      <c r="A127" s="2">
        <v>45078</v>
      </c>
      <c r="B127" s="3">
        <v>79949247.599320009</v>
      </c>
      <c r="C127">
        <v>12.13</v>
      </c>
      <c r="D127" s="4">
        <v>9.3423096210000001</v>
      </c>
      <c r="E127">
        <v>13.25</v>
      </c>
      <c r="F127" s="5">
        <v>0.36082929095002214</v>
      </c>
    </row>
    <row r="128" spans="1:6" x14ac:dyDescent="0.25">
      <c r="A128" s="2">
        <v>45108</v>
      </c>
      <c r="B128" s="3">
        <v>79723058.158184454</v>
      </c>
      <c r="C128">
        <v>11.78</v>
      </c>
      <c r="D128" s="4">
        <v>9.5728505641015751</v>
      </c>
      <c r="E128">
        <v>13.25</v>
      </c>
      <c r="F128" s="5">
        <v>-0.70030909529926078</v>
      </c>
    </row>
    <row r="129" spans="1:6" x14ac:dyDescent="0.25">
      <c r="A129" s="2">
        <v>45139</v>
      </c>
      <c r="B129" s="3">
        <v>78901137.963027239</v>
      </c>
      <c r="C129">
        <v>11.43</v>
      </c>
      <c r="D129" s="4">
        <v>9.2773719992695955</v>
      </c>
      <c r="E129">
        <v>13.25</v>
      </c>
      <c r="F129" s="5">
        <v>-0.70030909529926078</v>
      </c>
    </row>
    <row r="130" spans="1:6" x14ac:dyDescent="0.25">
      <c r="A130" s="2">
        <v>45170</v>
      </c>
      <c r="B130" s="3">
        <v>76919976.558909997</v>
      </c>
      <c r="C130">
        <v>10.99</v>
      </c>
      <c r="D130" s="4">
        <v>9.2526741803322139</v>
      </c>
      <c r="E130">
        <v>13.25</v>
      </c>
      <c r="F130" s="5">
        <v>-0.70030909529926078</v>
      </c>
    </row>
    <row r="131" spans="1:6" x14ac:dyDescent="0.25">
      <c r="A131" s="2">
        <v>45200</v>
      </c>
      <c r="B131" s="3">
        <v>76409095.972956181</v>
      </c>
      <c r="C131">
        <v>10.48</v>
      </c>
      <c r="D131" s="4">
        <v>9.2309123842941094</v>
      </c>
      <c r="E131">
        <v>13.25</v>
      </c>
      <c r="F131" s="5">
        <v>0.24888751292340316</v>
      </c>
    </row>
    <row r="132" spans="1:6" x14ac:dyDescent="0.25">
      <c r="A132" s="2">
        <v>45231</v>
      </c>
      <c r="B132" s="3">
        <v>79976498.880748942</v>
      </c>
      <c r="C132">
        <v>10.15</v>
      </c>
      <c r="D132" s="4">
        <v>9.0073861572210028</v>
      </c>
      <c r="E132">
        <v>13.25</v>
      </c>
      <c r="F132" s="5">
        <v>0.24888751292340316</v>
      </c>
    </row>
    <row r="133" spans="1:6" x14ac:dyDescent="0.25">
      <c r="A133" s="2">
        <v>45261</v>
      </c>
      <c r="B133" s="3">
        <v>81964362.557828769</v>
      </c>
      <c r="C133">
        <v>9.2799999999999994</v>
      </c>
      <c r="D133" s="4">
        <v>10.013717396181603</v>
      </c>
      <c r="E133">
        <v>13</v>
      </c>
      <c r="F133" s="5">
        <v>0.24888751292340316</v>
      </c>
    </row>
    <row r="134" spans="1:6" x14ac:dyDescent="0.25">
      <c r="A134" s="2">
        <v>45292</v>
      </c>
      <c r="B134">
        <v>83194858</v>
      </c>
      <c r="C134">
        <v>8.35</v>
      </c>
      <c r="D134">
        <v>12.7</v>
      </c>
      <c r="E134">
        <v>13</v>
      </c>
      <c r="F134">
        <v>0.8</v>
      </c>
    </row>
    <row r="135" spans="1:6" x14ac:dyDescent="0.25">
      <c r="A135" s="2">
        <v>45323</v>
      </c>
      <c r="B135">
        <v>83565041</v>
      </c>
      <c r="C135">
        <v>7.74</v>
      </c>
      <c r="D135">
        <v>11.7</v>
      </c>
      <c r="E135">
        <v>12.75</v>
      </c>
      <c r="F135">
        <v>0.8</v>
      </c>
    </row>
    <row r="136" spans="1:6" x14ac:dyDescent="0.25">
      <c r="A136" s="2">
        <v>45352</v>
      </c>
      <c r="B136">
        <v>84321513</v>
      </c>
      <c r="C136">
        <v>7.36</v>
      </c>
      <c r="D136">
        <v>11.3</v>
      </c>
      <c r="E136">
        <v>12.25</v>
      </c>
      <c r="F136">
        <v>0.8</v>
      </c>
    </row>
    <row r="137" spans="1:6" x14ac:dyDescent="0.25">
      <c r="A137" s="2">
        <v>45383</v>
      </c>
      <c r="B137">
        <v>83563960</v>
      </c>
      <c r="C137">
        <v>7.16</v>
      </c>
      <c r="D137">
        <v>10.6</v>
      </c>
      <c r="E137">
        <v>12.25</v>
      </c>
      <c r="F137">
        <v>2.1</v>
      </c>
    </row>
    <row r="138" spans="1:6" x14ac:dyDescent="0.25">
      <c r="A138" s="2">
        <v>45413</v>
      </c>
      <c r="B138">
        <v>84349108</v>
      </c>
      <c r="C138">
        <v>7.16</v>
      </c>
      <c r="D138">
        <v>10.3</v>
      </c>
      <c r="E138">
        <v>11.75</v>
      </c>
      <c r="F138">
        <v>2.1</v>
      </c>
    </row>
    <row r="139" spans="1:6" x14ac:dyDescent="0.25">
      <c r="A139" s="2">
        <v>45444</v>
      </c>
      <c r="B139">
        <v>87134129</v>
      </c>
      <c r="C139">
        <v>7.18</v>
      </c>
      <c r="D139">
        <v>10.3</v>
      </c>
      <c r="E139">
        <v>11.75</v>
      </c>
      <c r="F139">
        <v>2.1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283F-20C2-45DB-93FE-991CDF441603}">
  <dimension ref="A1:F43"/>
  <sheetViews>
    <sheetView zoomScale="115" zoomScaleNormal="115" workbookViewId="0">
      <selection activeCell="N17" sqref="N17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6</v>
      </c>
      <c r="D1" s="1" t="s">
        <v>3</v>
      </c>
      <c r="E1" s="1" t="s">
        <v>7</v>
      </c>
      <c r="F1" s="1" t="s">
        <v>5</v>
      </c>
    </row>
    <row r="2" spans="1:6" x14ac:dyDescent="0.25">
      <c r="A2" s="2">
        <v>44197</v>
      </c>
      <c r="B2" s="3">
        <v>78551653.722431719</v>
      </c>
      <c r="C2" s="6">
        <v>1.6E-2</v>
      </c>
      <c r="D2" s="7">
        <v>0.17563300000000001</v>
      </c>
      <c r="E2" s="6">
        <v>1.7500000000000002E-2</v>
      </c>
      <c r="F2" s="6">
        <v>1.4231639080851295E-2</v>
      </c>
    </row>
    <row r="3" spans="1:6" x14ac:dyDescent="0.25">
      <c r="A3" s="2">
        <v>44228</v>
      </c>
      <c r="B3" s="3">
        <v>78523253.539671615</v>
      </c>
      <c r="C3" s="6">
        <v>1.5600000000000001E-2</v>
      </c>
      <c r="D3" s="7">
        <v>0.15585199999999999</v>
      </c>
      <c r="E3" s="6">
        <v>1.7500000000000002E-2</v>
      </c>
      <c r="F3" s="6">
        <v>1.4231639080851295E-2</v>
      </c>
    </row>
    <row r="4" spans="1:6" x14ac:dyDescent="0.25">
      <c r="A4" s="2">
        <v>44256</v>
      </c>
      <c r="B4" s="3">
        <v>77700775.894603357</v>
      </c>
      <c r="C4" s="6">
        <v>1.5100000000000001E-2</v>
      </c>
      <c r="D4" s="7">
        <v>0.147255</v>
      </c>
      <c r="E4" s="6">
        <v>1.7500000000000002E-2</v>
      </c>
      <c r="F4" s="6">
        <v>1.4231639080851295E-2</v>
      </c>
    </row>
    <row r="5" spans="1:6" x14ac:dyDescent="0.25">
      <c r="A5" s="2">
        <v>44287</v>
      </c>
      <c r="B5" s="3">
        <v>78620805.534054011</v>
      </c>
      <c r="C5" s="6">
        <v>1.95E-2</v>
      </c>
      <c r="D5" s="7">
        <v>0.15487999999999999</v>
      </c>
      <c r="E5" s="6">
        <v>1.7500000000000002E-2</v>
      </c>
      <c r="F5" s="6">
        <v>0.18625510014045843</v>
      </c>
    </row>
    <row r="6" spans="1:6" x14ac:dyDescent="0.25">
      <c r="A6" s="2">
        <v>44317</v>
      </c>
      <c r="B6" s="3">
        <v>78585926.54013671</v>
      </c>
      <c r="C6" s="6">
        <v>3.3000000000000002E-2</v>
      </c>
      <c r="D6" s="7">
        <v>0.15204200000000001</v>
      </c>
      <c r="E6" s="6">
        <v>1.7500000000000002E-2</v>
      </c>
      <c r="F6" s="6">
        <v>0.18625510014045843</v>
      </c>
    </row>
    <row r="7" spans="1:6" x14ac:dyDescent="0.25">
      <c r="A7" s="2">
        <v>44348</v>
      </c>
      <c r="B7" s="3">
        <v>79903614.271913558</v>
      </c>
      <c r="C7" s="6">
        <v>3.6299999999999999E-2</v>
      </c>
      <c r="D7" s="7">
        <v>0.14646599999999999</v>
      </c>
      <c r="E7" s="6">
        <v>1.7500000000000002E-2</v>
      </c>
      <c r="F7" s="6">
        <v>0.18625510014045843</v>
      </c>
    </row>
    <row r="8" spans="1:6" x14ac:dyDescent="0.25">
      <c r="A8" s="2">
        <v>44378</v>
      </c>
      <c r="B8" s="3">
        <v>79976281.3805729</v>
      </c>
      <c r="C8" s="6">
        <v>3.9699999999999999E-2</v>
      </c>
      <c r="D8" s="7">
        <v>0.13058500000000001</v>
      </c>
      <c r="E8" s="6">
        <v>1.7500000000000002E-2</v>
      </c>
      <c r="F8" s="6">
        <v>0.13314563530950907</v>
      </c>
    </row>
    <row r="9" spans="1:6" x14ac:dyDescent="0.25">
      <c r="A9" s="2">
        <v>44409</v>
      </c>
      <c r="B9" s="3">
        <v>81204553.216906145</v>
      </c>
      <c r="C9" s="6">
        <v>4.4400000000000002E-2</v>
      </c>
      <c r="D9" s="7">
        <v>0.12861400000000001</v>
      </c>
      <c r="E9" s="6">
        <v>1.7500000000000002E-2</v>
      </c>
      <c r="F9" s="6">
        <v>0.13314563530950907</v>
      </c>
    </row>
    <row r="10" spans="1:6" x14ac:dyDescent="0.25">
      <c r="A10" s="2">
        <v>44440</v>
      </c>
      <c r="B10" s="3">
        <v>80635868.739526734</v>
      </c>
      <c r="C10" s="6">
        <v>4.5100000000000001E-2</v>
      </c>
      <c r="D10" s="7">
        <v>0.119613</v>
      </c>
      <c r="E10" s="6">
        <v>1.7500000000000002E-2</v>
      </c>
      <c r="F10" s="6">
        <v>0.13314563530950907</v>
      </c>
    </row>
    <row r="11" spans="1:6" x14ac:dyDescent="0.25">
      <c r="A11" s="2">
        <v>44470</v>
      </c>
      <c r="B11" s="3">
        <v>81623949.280989349</v>
      </c>
      <c r="C11" s="6">
        <v>4.58E-2</v>
      </c>
      <c r="D11" s="7">
        <v>0.119952</v>
      </c>
      <c r="E11" s="6">
        <v>0.02</v>
      </c>
      <c r="F11" s="6">
        <v>0.11007275440481834</v>
      </c>
    </row>
    <row r="12" spans="1:6" x14ac:dyDescent="0.25">
      <c r="A12" s="2">
        <v>44501</v>
      </c>
      <c r="B12" s="3">
        <v>81639949.42752403</v>
      </c>
      <c r="C12" s="6">
        <v>5.2600000000000001E-2</v>
      </c>
      <c r="D12" s="7">
        <v>0.11533099999999999</v>
      </c>
      <c r="E12" s="6">
        <v>2.5000000000000001E-2</v>
      </c>
      <c r="F12" s="6">
        <v>0.11007275440481834</v>
      </c>
    </row>
    <row r="13" spans="1:6" x14ac:dyDescent="0.25">
      <c r="A13" s="2">
        <v>44531</v>
      </c>
      <c r="B13" s="3">
        <v>83408685.176433608</v>
      </c>
      <c r="C13" s="6">
        <v>5.62E-2</v>
      </c>
      <c r="D13" s="7">
        <v>0.11096500000000001</v>
      </c>
      <c r="E13" s="6">
        <v>0.03</v>
      </c>
      <c r="F13" s="6">
        <v>0.11007275440481834</v>
      </c>
    </row>
    <row r="14" spans="1:6" x14ac:dyDescent="0.25">
      <c r="A14" s="2">
        <v>44562</v>
      </c>
      <c r="B14" s="3">
        <v>81777551.446071446</v>
      </c>
      <c r="C14" s="6">
        <v>6.9400000000000003E-2</v>
      </c>
      <c r="D14" s="7">
        <v>0.14647299999999999</v>
      </c>
      <c r="E14" s="6">
        <v>0.04</v>
      </c>
      <c r="F14" s="6">
        <v>8.161665123925331E-2</v>
      </c>
    </row>
    <row r="15" spans="1:6" x14ac:dyDescent="0.25">
      <c r="A15" s="2">
        <v>44593</v>
      </c>
      <c r="B15" s="3">
        <v>80318730.486717716</v>
      </c>
      <c r="C15" s="6">
        <v>8.0100000000000005E-2</v>
      </c>
      <c r="D15" s="7">
        <v>0.129052</v>
      </c>
      <c r="E15" s="6">
        <v>0.04</v>
      </c>
      <c r="F15" s="6">
        <v>8.161665123925331E-2</v>
      </c>
    </row>
    <row r="16" spans="1:6" x14ac:dyDescent="0.25">
      <c r="A16" s="2">
        <v>44621</v>
      </c>
      <c r="B16" s="3">
        <v>80709864.559009328</v>
      </c>
      <c r="C16" s="6">
        <v>8.5299999999999987E-2</v>
      </c>
      <c r="D16" s="7">
        <v>0.121212</v>
      </c>
      <c r="E16" s="6">
        <v>0.04</v>
      </c>
      <c r="F16" s="6">
        <v>8.161665123925331E-2</v>
      </c>
    </row>
    <row r="17" spans="1:6" x14ac:dyDescent="0.25">
      <c r="A17" s="2">
        <v>44652</v>
      </c>
      <c r="B17" s="3">
        <v>78653515.964973807</v>
      </c>
      <c r="C17" s="6">
        <v>9.2300000000000007E-2</v>
      </c>
      <c r="D17" s="7">
        <v>0.11168499999999999</v>
      </c>
      <c r="E17" s="6">
        <v>0.05</v>
      </c>
      <c r="F17" s="6">
        <v>0.122953755556849</v>
      </c>
    </row>
    <row r="18" spans="1:6" x14ac:dyDescent="0.25">
      <c r="A18" s="2">
        <v>44682</v>
      </c>
      <c r="B18" s="3">
        <v>78005760.291961476</v>
      </c>
      <c r="C18" s="6">
        <v>9.0700000000000003E-2</v>
      </c>
      <c r="D18" s="7">
        <v>0.10648300000000001</v>
      </c>
      <c r="E18" s="6">
        <v>0.06</v>
      </c>
      <c r="F18" s="6">
        <v>0.122953755556849</v>
      </c>
    </row>
    <row r="19" spans="1:6" x14ac:dyDescent="0.25">
      <c r="A19" s="2">
        <v>44713</v>
      </c>
      <c r="B19" s="3">
        <v>75383161.831016034</v>
      </c>
      <c r="C19" s="6">
        <v>9.6699999999999994E-2</v>
      </c>
      <c r="D19" s="7">
        <v>0.112612</v>
      </c>
      <c r="E19" s="6">
        <v>0.06</v>
      </c>
      <c r="F19" s="6">
        <v>0.122953755556849</v>
      </c>
    </row>
    <row r="20" spans="1:6" x14ac:dyDescent="0.25">
      <c r="A20" s="2">
        <v>44743</v>
      </c>
      <c r="B20" s="3">
        <v>75998015.600310475</v>
      </c>
      <c r="C20" s="6">
        <v>0.10210000000000001</v>
      </c>
      <c r="D20" s="7">
        <v>0.10988899999999999</v>
      </c>
      <c r="E20" s="6">
        <v>7.4999999999999997E-2</v>
      </c>
      <c r="F20" s="6">
        <v>7.4790067025261919E-2</v>
      </c>
    </row>
    <row r="21" spans="1:6" x14ac:dyDescent="0.25">
      <c r="A21" s="2">
        <v>44774</v>
      </c>
      <c r="B21" s="3">
        <v>75562113.249416113</v>
      </c>
      <c r="C21" s="6">
        <v>0.1084</v>
      </c>
      <c r="D21" s="7">
        <v>0.10631299999999999</v>
      </c>
      <c r="E21" s="6">
        <v>0.09</v>
      </c>
      <c r="F21" s="6">
        <v>7.4790067025261919E-2</v>
      </c>
    </row>
    <row r="22" spans="1:6" x14ac:dyDescent="0.25">
      <c r="A22" s="2">
        <v>44805</v>
      </c>
      <c r="B22" s="3">
        <v>72337102.371124655</v>
      </c>
      <c r="C22" s="6">
        <v>0.1144</v>
      </c>
      <c r="D22" s="7">
        <v>0.107484</v>
      </c>
      <c r="E22" s="6">
        <v>0.1</v>
      </c>
      <c r="F22" s="6">
        <v>7.4790067025261919E-2</v>
      </c>
    </row>
    <row r="23" spans="1:6" x14ac:dyDescent="0.25">
      <c r="A23" s="2">
        <v>44835</v>
      </c>
      <c r="B23" s="3">
        <v>73050362.644273847</v>
      </c>
      <c r="C23" s="6">
        <v>0.1222</v>
      </c>
      <c r="D23" s="7">
        <v>9.7210000000000005E-2</v>
      </c>
      <c r="E23" s="6">
        <v>0.11</v>
      </c>
      <c r="F23" s="6">
        <v>2.1384824906715068E-2</v>
      </c>
    </row>
    <row r="24" spans="1:6" x14ac:dyDescent="0.25">
      <c r="A24" s="2">
        <v>44866</v>
      </c>
      <c r="B24" s="3">
        <v>76211945.533310369</v>
      </c>
      <c r="C24" s="6">
        <v>0.12529999999999999</v>
      </c>
      <c r="D24" s="7">
        <v>9.5007999999999995E-2</v>
      </c>
      <c r="E24" s="6">
        <v>0.11</v>
      </c>
      <c r="F24" s="6">
        <v>2.1384824906715068E-2</v>
      </c>
    </row>
    <row r="25" spans="1:6" x14ac:dyDescent="0.25">
      <c r="A25" s="2">
        <v>44896</v>
      </c>
      <c r="B25" s="3">
        <v>76032428.217313975</v>
      </c>
      <c r="C25" s="6">
        <v>0.13119999999999998</v>
      </c>
      <c r="D25" s="7">
        <v>0.102727</v>
      </c>
      <c r="E25" s="6">
        <v>0.12</v>
      </c>
      <c r="F25" s="6">
        <v>2.1384824906715068E-2</v>
      </c>
    </row>
    <row r="26" spans="1:6" x14ac:dyDescent="0.25">
      <c r="A26" s="2">
        <v>44927</v>
      </c>
      <c r="B26" s="3">
        <v>78477980.842486128</v>
      </c>
      <c r="C26" s="6">
        <v>0.13250000000000001</v>
      </c>
      <c r="D26" s="7">
        <v>0.137044</v>
      </c>
      <c r="E26" s="6">
        <v>0.1275</v>
      </c>
      <c r="F26" s="6">
        <v>2.6882096261021643E-2</v>
      </c>
    </row>
    <row r="27" spans="1:6" x14ac:dyDescent="0.25">
      <c r="A27" s="2">
        <v>44958</v>
      </c>
      <c r="B27" s="3">
        <v>76575749.767106861</v>
      </c>
      <c r="C27" s="6">
        <v>0.1328</v>
      </c>
      <c r="D27" s="7">
        <v>0.11353099999999999</v>
      </c>
      <c r="E27" s="6">
        <v>0.1275</v>
      </c>
      <c r="F27" s="6">
        <v>2.6882096261021643E-2</v>
      </c>
    </row>
    <row r="28" spans="1:6" x14ac:dyDescent="0.25">
      <c r="A28" s="2">
        <v>44986</v>
      </c>
      <c r="B28" s="3">
        <v>78317719.353055224</v>
      </c>
      <c r="C28" s="6">
        <v>0.13339999999999999</v>
      </c>
      <c r="D28" s="7">
        <v>0.10032500000000001</v>
      </c>
      <c r="E28" s="6">
        <v>0.13</v>
      </c>
      <c r="F28" s="6">
        <v>2.6882096261021643E-2</v>
      </c>
    </row>
    <row r="29" spans="1:6" x14ac:dyDescent="0.25">
      <c r="A29" s="2">
        <v>45017</v>
      </c>
      <c r="B29" s="3">
        <v>79090684.080747321</v>
      </c>
      <c r="C29" s="6">
        <v>0.12820000000000001</v>
      </c>
      <c r="D29" s="7">
        <v>0.10724700000000001</v>
      </c>
      <c r="E29" s="6">
        <v>0.13</v>
      </c>
      <c r="F29" s="6">
        <v>3.6082929095002216E-3</v>
      </c>
    </row>
    <row r="30" spans="1:6" x14ac:dyDescent="0.25">
      <c r="A30" s="2">
        <v>45047</v>
      </c>
      <c r="B30" s="3">
        <v>78108548.523269445</v>
      </c>
      <c r="C30" s="6">
        <v>0.12359999999999999</v>
      </c>
      <c r="D30" s="7">
        <v>0.104751</v>
      </c>
      <c r="E30" s="6">
        <v>0.13250000000000001</v>
      </c>
      <c r="F30" s="6">
        <v>3.6082929095002216E-3</v>
      </c>
    </row>
    <row r="31" spans="1:6" x14ac:dyDescent="0.25">
      <c r="A31" s="2">
        <v>45078</v>
      </c>
      <c r="B31" s="3">
        <v>79949247.599320009</v>
      </c>
      <c r="C31" s="6">
        <v>0.12130000000000001</v>
      </c>
      <c r="D31" s="7">
        <v>9.3423096210000001E-2</v>
      </c>
      <c r="E31" s="6">
        <v>0.13250000000000001</v>
      </c>
      <c r="F31" s="6">
        <v>3.6082929095002216E-3</v>
      </c>
    </row>
    <row r="32" spans="1:6" x14ac:dyDescent="0.25">
      <c r="A32" s="2">
        <v>45108</v>
      </c>
      <c r="B32" s="3">
        <v>79723058.158184454</v>
      </c>
      <c r="C32" s="6">
        <v>0.11779999999999999</v>
      </c>
      <c r="D32" s="7">
        <v>9.5728505641015746E-2</v>
      </c>
      <c r="E32" s="6">
        <v>0.13250000000000001</v>
      </c>
      <c r="F32" s="6">
        <v>-7.0030909529926076E-3</v>
      </c>
    </row>
    <row r="33" spans="1:6" x14ac:dyDescent="0.25">
      <c r="A33" s="2">
        <v>45139</v>
      </c>
      <c r="B33" s="3">
        <v>78901137.963027239</v>
      </c>
      <c r="C33" s="6">
        <v>0.1143</v>
      </c>
      <c r="D33" s="7">
        <v>9.2773719992695958E-2</v>
      </c>
      <c r="E33" s="6">
        <v>0.13250000000000001</v>
      </c>
      <c r="F33" s="6">
        <v>-7.0030909529926076E-3</v>
      </c>
    </row>
    <row r="34" spans="1:6" x14ac:dyDescent="0.25">
      <c r="A34" s="2">
        <v>45170</v>
      </c>
      <c r="B34" s="3">
        <v>76919976.558909997</v>
      </c>
      <c r="C34" s="6">
        <v>0.1099</v>
      </c>
      <c r="D34" s="7">
        <v>9.2526741803322141E-2</v>
      </c>
      <c r="E34" s="6">
        <v>0.13250000000000001</v>
      </c>
      <c r="F34" s="6">
        <v>-7.0030909529926076E-3</v>
      </c>
    </row>
    <row r="35" spans="1:6" x14ac:dyDescent="0.25">
      <c r="A35" s="2">
        <v>45200</v>
      </c>
      <c r="B35" s="3">
        <v>76409095.972956181</v>
      </c>
      <c r="C35" s="6">
        <v>0.1048</v>
      </c>
      <c r="D35" s="7">
        <v>9.2309123842941099E-2</v>
      </c>
      <c r="E35" s="6">
        <v>0.13250000000000001</v>
      </c>
      <c r="F35" s="6">
        <v>2.4888751292340317E-3</v>
      </c>
    </row>
    <row r="36" spans="1:6" x14ac:dyDescent="0.25">
      <c r="A36" s="2">
        <v>45231</v>
      </c>
      <c r="B36" s="3">
        <v>79976498.880748942</v>
      </c>
      <c r="C36" s="6">
        <v>0.10150000000000001</v>
      </c>
      <c r="D36" s="7">
        <v>9.0073861572210034E-2</v>
      </c>
      <c r="E36" s="6">
        <v>0.13250000000000001</v>
      </c>
      <c r="F36" s="6">
        <v>2.4888751292340317E-3</v>
      </c>
    </row>
    <row r="37" spans="1:6" x14ac:dyDescent="0.25">
      <c r="A37" s="2">
        <v>45261</v>
      </c>
      <c r="B37" s="3">
        <v>81964362.557828769</v>
      </c>
      <c r="C37" s="6">
        <v>9.2799999999999994E-2</v>
      </c>
      <c r="D37" s="7">
        <v>0.10013717396181603</v>
      </c>
      <c r="E37" s="6">
        <v>0.13</v>
      </c>
      <c r="F37" s="6">
        <v>2.4888751292340317E-3</v>
      </c>
    </row>
    <row r="38" spans="1:6" x14ac:dyDescent="0.25">
      <c r="A38" s="2">
        <v>45292</v>
      </c>
      <c r="B38">
        <v>83194858</v>
      </c>
      <c r="C38" s="6">
        <v>8.3499999999999991E-2</v>
      </c>
      <c r="D38" s="6">
        <v>0.127</v>
      </c>
      <c r="E38" s="6">
        <v>0.13</v>
      </c>
      <c r="F38" s="6">
        <v>8.0000000000000002E-3</v>
      </c>
    </row>
    <row r="39" spans="1:6" x14ac:dyDescent="0.25">
      <c r="A39" s="2">
        <v>45323</v>
      </c>
      <c r="B39">
        <v>83565041</v>
      </c>
      <c r="C39" s="6">
        <v>7.7399999999999997E-2</v>
      </c>
      <c r="D39" s="6">
        <v>0.11699999999999999</v>
      </c>
      <c r="E39" s="6">
        <v>0.1275</v>
      </c>
      <c r="F39" s="6">
        <v>8.0000000000000002E-3</v>
      </c>
    </row>
    <row r="40" spans="1:6" x14ac:dyDescent="0.25">
      <c r="A40" s="2">
        <v>45352</v>
      </c>
      <c r="B40">
        <v>84321513</v>
      </c>
      <c r="C40" s="6">
        <v>7.3599999999999999E-2</v>
      </c>
      <c r="D40" s="6">
        <v>0.113</v>
      </c>
      <c r="E40" s="6">
        <v>0.1225</v>
      </c>
      <c r="F40" s="6">
        <v>8.0000000000000002E-3</v>
      </c>
    </row>
    <row r="41" spans="1:6" x14ac:dyDescent="0.25">
      <c r="A41" s="2">
        <v>45383</v>
      </c>
      <c r="B41">
        <v>83563960</v>
      </c>
      <c r="C41" s="6">
        <v>7.1599999999999997E-2</v>
      </c>
      <c r="D41" s="6">
        <v>0.106</v>
      </c>
      <c r="E41" s="6">
        <v>0.1225</v>
      </c>
      <c r="F41" s="6">
        <v>2.1000000000000001E-2</v>
      </c>
    </row>
    <row r="42" spans="1:6" x14ac:dyDescent="0.25">
      <c r="A42" s="2">
        <v>45413</v>
      </c>
      <c r="B42">
        <v>84349108</v>
      </c>
      <c r="C42" s="6">
        <v>7.1599999999999997E-2</v>
      </c>
      <c r="D42" s="6">
        <v>0.10300000000000001</v>
      </c>
      <c r="E42" s="6">
        <v>0.11749999999999999</v>
      </c>
      <c r="F42" s="6">
        <v>2.1000000000000001E-2</v>
      </c>
    </row>
    <row r="43" spans="1:6" x14ac:dyDescent="0.25">
      <c r="A43" s="2">
        <v>45444</v>
      </c>
      <c r="B43">
        <v>87134129</v>
      </c>
      <c r="C43" s="6">
        <v>7.1800000000000003E-2</v>
      </c>
      <c r="D43" s="6">
        <v>0.10300000000000001</v>
      </c>
      <c r="E43" s="6">
        <v>0.11749999999999999</v>
      </c>
      <c r="F43" s="6">
        <v>2.1000000000000001E-2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B37C-C1B4-41EC-AC2F-1748C86C8E21}">
  <dimension ref="A1:N86"/>
  <sheetViews>
    <sheetView showGridLines="0" topLeftCell="A42" zoomScale="115" zoomScaleNormal="115" workbookViewId="0">
      <selection activeCell="D43" sqref="D43"/>
    </sheetView>
  </sheetViews>
  <sheetFormatPr baseColWidth="10" defaultRowHeight="15" x14ac:dyDescent="0.25"/>
  <cols>
    <col min="2" max="2" width="17.7109375" customWidth="1"/>
    <col min="3" max="3" width="19.5703125" customWidth="1"/>
    <col min="9" max="9" width="13.140625" bestFit="1" customWidth="1"/>
    <col min="10" max="10" width="16.5703125" bestFit="1" customWidth="1"/>
    <col min="11" max="11" width="12.7109375" bestFit="1" customWidth="1"/>
    <col min="12" max="12" width="16.5703125" bestFit="1" customWidth="1"/>
    <col min="13" max="13" width="15.7109375" bestFit="1" customWidth="1"/>
    <col min="14" max="14" width="12.7109375" bestFit="1" customWidth="1"/>
  </cols>
  <sheetData>
    <row r="1" spans="1:14" x14ac:dyDescent="0.25">
      <c r="A1" s="1" t="s">
        <v>0</v>
      </c>
      <c r="B1" s="1" t="s">
        <v>1</v>
      </c>
      <c r="C1" s="1" t="s">
        <v>23</v>
      </c>
      <c r="D1" s="1" t="s">
        <v>6</v>
      </c>
      <c r="E1" s="1" t="s">
        <v>3</v>
      </c>
      <c r="F1" s="1" t="s">
        <v>7</v>
      </c>
      <c r="G1" s="1" t="s">
        <v>5</v>
      </c>
    </row>
    <row r="2" spans="1:14" x14ac:dyDescent="0.25">
      <c r="A2" s="2">
        <v>44197</v>
      </c>
      <c r="B2" s="3">
        <v>78551653.722431719</v>
      </c>
      <c r="C2" s="19"/>
      <c r="D2" s="14">
        <v>1.6E-2</v>
      </c>
      <c r="E2" s="15">
        <v>0.17563300000000001</v>
      </c>
      <c r="F2" s="14">
        <v>1.7500000000000002E-2</v>
      </c>
      <c r="G2" s="14">
        <v>1.4231639080851295E-2</v>
      </c>
    </row>
    <row r="3" spans="1:14" ht="16.5" thickBot="1" x14ac:dyDescent="0.3">
      <c r="A3" s="2">
        <v>44228</v>
      </c>
      <c r="B3" s="3">
        <v>78523253.539671615</v>
      </c>
      <c r="C3" s="19">
        <f>+(B3/B2)-1</f>
        <v>-3.6154786582165421E-4</v>
      </c>
      <c r="D3" s="14">
        <v>1.5600000000000001E-2</v>
      </c>
      <c r="E3" s="15">
        <v>0.15585199999999999</v>
      </c>
      <c r="F3" s="14">
        <v>1.7500000000000002E-2</v>
      </c>
      <c r="G3" s="14">
        <v>1.4231639080851295E-2</v>
      </c>
      <c r="J3" s="8"/>
      <c r="K3" s="17" t="s">
        <v>22</v>
      </c>
      <c r="L3" s="17" t="s">
        <v>21</v>
      </c>
      <c r="M3" s="17" t="s">
        <v>4</v>
      </c>
      <c r="N3" s="17" t="s">
        <v>12</v>
      </c>
    </row>
    <row r="4" spans="1:14" ht="16.5" thickTop="1" x14ac:dyDescent="0.25">
      <c r="A4" s="2">
        <v>44256</v>
      </c>
      <c r="B4" s="3">
        <v>77700775.894603357</v>
      </c>
      <c r="C4" s="19">
        <f t="shared" ref="C4:C42" si="0">+(B4/B3)-1</f>
        <v>-1.0474319491266648E-2</v>
      </c>
      <c r="D4" s="14">
        <v>1.5100000000000001E-2</v>
      </c>
      <c r="E4" s="15">
        <v>0.147255</v>
      </c>
      <c r="F4" s="14">
        <v>1.7500000000000002E-2</v>
      </c>
      <c r="G4" s="14">
        <v>1.4231639080851295E-2</v>
      </c>
      <c r="J4" s="16" t="s">
        <v>22</v>
      </c>
      <c r="K4" s="18">
        <f>+CORREL(D2:D43,D2:D43)</f>
        <v>1.0000000000000002</v>
      </c>
      <c r="L4" s="18">
        <f>+CORREL(D2:D43,E2:E43)</f>
        <v>-0.75550219306214528</v>
      </c>
      <c r="M4" s="18">
        <f>+CORREL(D2:D43,F2:F43)</f>
        <v>0.81256920864723869</v>
      </c>
      <c r="N4" s="18">
        <f>+CORREL(D2:D43,G2:G43)</f>
        <v>-0.51051583615917462</v>
      </c>
    </row>
    <row r="5" spans="1:14" ht="15.75" x14ac:dyDescent="0.25">
      <c r="A5" s="2">
        <v>44287</v>
      </c>
      <c r="B5" s="3">
        <v>78620805.534054011</v>
      </c>
      <c r="C5" s="19">
        <f t="shared" si="0"/>
        <v>1.1840675062223527E-2</v>
      </c>
      <c r="D5" s="14">
        <v>1.95E-2</v>
      </c>
      <c r="E5" s="15">
        <v>0.15487999999999999</v>
      </c>
      <c r="F5" s="14">
        <v>1.7500000000000002E-2</v>
      </c>
      <c r="G5" s="14">
        <v>0.18625510014045843</v>
      </c>
      <c r="J5" s="16" t="s">
        <v>21</v>
      </c>
      <c r="K5" s="18">
        <f>+CORREL(E2:E43,D2:D43)</f>
        <v>-0.75550219306214528</v>
      </c>
      <c r="L5" s="18">
        <f>+CORREL(E2:E43,E2:E43)</f>
        <v>1</v>
      </c>
      <c r="M5" s="18">
        <f>+CORREL(E2:E43,F2:F43)</f>
        <v>-0.72830773641303981</v>
      </c>
      <c r="N5" s="18">
        <f>+CORREL(E2:E43,G2:G43)</f>
        <v>0.44912838967312274</v>
      </c>
    </row>
    <row r="6" spans="1:14" ht="15.75" x14ac:dyDescent="0.25">
      <c r="A6" s="2">
        <v>44317</v>
      </c>
      <c r="B6" s="3">
        <v>78585926.54013671</v>
      </c>
      <c r="C6" s="19">
        <f t="shared" si="0"/>
        <v>-4.4363567226735068E-4</v>
      </c>
      <c r="D6" s="14">
        <v>3.3000000000000002E-2</v>
      </c>
      <c r="E6" s="15">
        <v>0.15204200000000001</v>
      </c>
      <c r="F6" s="14">
        <v>1.7500000000000002E-2</v>
      </c>
      <c r="G6" s="14">
        <v>0.18625510014045843</v>
      </c>
      <c r="J6" s="16" t="s">
        <v>4</v>
      </c>
      <c r="K6" s="18">
        <f>+CORREL(F2:F43,D2:D43)</f>
        <v>0.81256920864723869</v>
      </c>
      <c r="L6" s="18">
        <f>+CORREL(E2:E43,F2:F43)</f>
        <v>-0.72830773641303981</v>
      </c>
      <c r="M6" s="18">
        <f>+CORREL(F2:F43,F2:F43)</f>
        <v>1</v>
      </c>
      <c r="N6" s="18">
        <f>+CORREL(F2:F43,G2:G43)</f>
        <v>-0.77825810221438252</v>
      </c>
    </row>
    <row r="7" spans="1:14" ht="15.75" x14ac:dyDescent="0.25">
      <c r="A7" s="2">
        <v>44348</v>
      </c>
      <c r="B7" s="3">
        <v>79903614.271913558</v>
      </c>
      <c r="C7" s="19">
        <f t="shared" si="0"/>
        <v>1.6767477203489589E-2</v>
      </c>
      <c r="D7" s="14">
        <v>3.6299999999999999E-2</v>
      </c>
      <c r="E7" s="15">
        <v>0.14646599999999999</v>
      </c>
      <c r="F7" s="14">
        <v>1.7500000000000002E-2</v>
      </c>
      <c r="G7" s="14">
        <v>0.18625510014045843</v>
      </c>
      <c r="J7" s="16" t="s">
        <v>12</v>
      </c>
      <c r="K7" s="18">
        <f>+CORREL(G2:G43,D2:D43)</f>
        <v>-0.51051583615917462</v>
      </c>
      <c r="L7" s="18">
        <f>+CORREL(G2:G43,E2:E43)</f>
        <v>0.44912838967312274</v>
      </c>
      <c r="M7" s="18">
        <f>+CORREL(G2:G43,F2:F43)</f>
        <v>-0.77825810221438252</v>
      </c>
      <c r="N7" s="18">
        <f>+CORREL(G2:G43,G2:G43)</f>
        <v>1.0000000000000002</v>
      </c>
    </row>
    <row r="8" spans="1:14" x14ac:dyDescent="0.25">
      <c r="A8" s="2">
        <v>44378</v>
      </c>
      <c r="B8" s="3">
        <v>79976281.3805729</v>
      </c>
      <c r="C8" s="19">
        <f t="shared" si="0"/>
        <v>9.094345646500912E-4</v>
      </c>
      <c r="D8" s="14">
        <v>3.9699999999999999E-2</v>
      </c>
      <c r="E8" s="15">
        <v>0.13058500000000001</v>
      </c>
      <c r="F8" s="14">
        <v>1.7500000000000002E-2</v>
      </c>
      <c r="G8" s="14">
        <v>0.13314563530950907</v>
      </c>
    </row>
    <row r="9" spans="1:14" x14ac:dyDescent="0.25">
      <c r="A9" s="2">
        <v>44409</v>
      </c>
      <c r="B9" s="3">
        <v>81204553.216906145</v>
      </c>
      <c r="C9" s="19">
        <f t="shared" si="0"/>
        <v>1.5357951321697705E-2</v>
      </c>
      <c r="D9" s="14">
        <v>4.4400000000000002E-2</v>
      </c>
      <c r="E9" s="15">
        <v>0.12861400000000001</v>
      </c>
      <c r="F9" s="14">
        <v>1.7500000000000002E-2</v>
      </c>
      <c r="G9" s="14">
        <v>0.13314563530950907</v>
      </c>
    </row>
    <row r="10" spans="1:14" x14ac:dyDescent="0.25">
      <c r="A10" s="2">
        <v>44440</v>
      </c>
      <c r="B10" s="3">
        <v>80635868.739526734</v>
      </c>
      <c r="C10" s="19">
        <f t="shared" si="0"/>
        <v>-7.0031107228728517E-3</v>
      </c>
      <c r="D10" s="14">
        <v>4.5100000000000001E-2</v>
      </c>
      <c r="E10" s="15">
        <v>0.119613</v>
      </c>
      <c r="F10" s="14">
        <v>1.7500000000000002E-2</v>
      </c>
      <c r="G10" s="14">
        <v>0.13314563530950907</v>
      </c>
    </row>
    <row r="11" spans="1:14" x14ac:dyDescent="0.25">
      <c r="A11" s="2">
        <v>44470</v>
      </c>
      <c r="B11" s="3">
        <v>81623949.280989349</v>
      </c>
      <c r="C11" s="19">
        <f t="shared" si="0"/>
        <v>1.2253610668651049E-2</v>
      </c>
      <c r="D11" s="14">
        <v>4.58E-2</v>
      </c>
      <c r="E11" s="15">
        <v>0.119952</v>
      </c>
      <c r="F11" s="14">
        <v>0.02</v>
      </c>
      <c r="G11" s="14">
        <v>0.11007275440481834</v>
      </c>
    </row>
    <row r="12" spans="1:14" x14ac:dyDescent="0.25">
      <c r="A12" s="2">
        <v>44501</v>
      </c>
      <c r="B12" s="3">
        <v>81639949.42752403</v>
      </c>
      <c r="C12" s="19">
        <f t="shared" si="0"/>
        <v>1.9602269524598981E-4</v>
      </c>
      <c r="D12" s="14">
        <v>5.2600000000000001E-2</v>
      </c>
      <c r="E12" s="15">
        <v>0.11533099999999999</v>
      </c>
      <c r="F12" s="14">
        <v>2.5000000000000001E-2</v>
      </c>
      <c r="G12" s="14">
        <v>0.11007275440481834</v>
      </c>
    </row>
    <row r="13" spans="1:14" x14ac:dyDescent="0.25">
      <c r="A13" s="2">
        <v>44531</v>
      </c>
      <c r="B13" s="3">
        <v>83408685.176433608</v>
      </c>
      <c r="C13" s="19">
        <f t="shared" si="0"/>
        <v>2.1665076489051138E-2</v>
      </c>
      <c r="D13" s="14">
        <v>5.62E-2</v>
      </c>
      <c r="E13" s="15">
        <v>0.11096500000000001</v>
      </c>
      <c r="F13" s="14">
        <v>0.03</v>
      </c>
      <c r="G13" s="14">
        <v>0.11007275440481834</v>
      </c>
    </row>
    <row r="14" spans="1:14" x14ac:dyDescent="0.25">
      <c r="A14" s="2">
        <v>44562</v>
      </c>
      <c r="B14" s="3">
        <v>81777551.446071446</v>
      </c>
      <c r="C14" s="19">
        <f t="shared" si="0"/>
        <v>-1.9555921867271286E-2</v>
      </c>
      <c r="D14" s="14">
        <v>6.9400000000000003E-2</v>
      </c>
      <c r="E14" s="15">
        <v>0.14647299999999999</v>
      </c>
      <c r="F14" s="14">
        <v>0.04</v>
      </c>
      <c r="G14" s="14">
        <v>8.161665123925331E-2</v>
      </c>
    </row>
    <row r="15" spans="1:14" x14ac:dyDescent="0.25">
      <c r="A15" s="2">
        <v>44593</v>
      </c>
      <c r="B15" s="3">
        <v>80318730.486717716</v>
      </c>
      <c r="C15" s="19">
        <f t="shared" si="0"/>
        <v>-1.7838892624655767E-2</v>
      </c>
      <c r="D15" s="14">
        <v>8.0100000000000005E-2</v>
      </c>
      <c r="E15" s="15">
        <v>0.129052</v>
      </c>
      <c r="F15" s="14">
        <v>0.04</v>
      </c>
      <c r="G15" s="14">
        <v>8.161665123925331E-2</v>
      </c>
    </row>
    <row r="16" spans="1:14" x14ac:dyDescent="0.25">
      <c r="A16" s="2">
        <v>44621</v>
      </c>
      <c r="B16" s="3">
        <v>80709864.559009328</v>
      </c>
      <c r="C16" s="19">
        <f t="shared" si="0"/>
        <v>4.8697740853398397E-3</v>
      </c>
      <c r="D16" s="14">
        <v>8.5299999999999987E-2</v>
      </c>
      <c r="E16" s="15">
        <v>0.121212</v>
      </c>
      <c r="F16" s="14">
        <v>0.04</v>
      </c>
      <c r="G16" s="14">
        <v>8.161665123925331E-2</v>
      </c>
    </row>
    <row r="17" spans="1:13" x14ac:dyDescent="0.25">
      <c r="A17" s="2">
        <v>44652</v>
      </c>
      <c r="B17" s="3">
        <v>78653515.964973807</v>
      </c>
      <c r="C17" s="19">
        <f t="shared" si="0"/>
        <v>-2.5478280818227228E-2</v>
      </c>
      <c r="D17" s="14">
        <v>9.2300000000000007E-2</v>
      </c>
      <c r="E17" s="15">
        <v>0.11168499999999999</v>
      </c>
      <c r="F17" s="14">
        <v>0.05</v>
      </c>
      <c r="G17" s="14">
        <v>0.122953755556849</v>
      </c>
    </row>
    <row r="18" spans="1:13" x14ac:dyDescent="0.25">
      <c r="A18" s="2">
        <v>44682</v>
      </c>
      <c r="B18" s="3">
        <v>78005760.291961476</v>
      </c>
      <c r="C18" s="19">
        <f t="shared" si="0"/>
        <v>-8.2355590219360675E-3</v>
      </c>
      <c r="D18" s="14">
        <v>9.0700000000000003E-2</v>
      </c>
      <c r="E18" s="15">
        <v>0.10648300000000001</v>
      </c>
      <c r="F18" s="14">
        <v>0.06</v>
      </c>
      <c r="G18" s="14">
        <v>0.122953755556849</v>
      </c>
    </row>
    <row r="19" spans="1:13" x14ac:dyDescent="0.25">
      <c r="A19" s="2">
        <v>44713</v>
      </c>
      <c r="B19" s="3">
        <v>75383161.831016034</v>
      </c>
      <c r="C19" s="19">
        <f t="shared" si="0"/>
        <v>-3.3620574315659901E-2</v>
      </c>
      <c r="D19" s="14">
        <v>9.6699999999999994E-2</v>
      </c>
      <c r="E19" s="15">
        <v>0.112612</v>
      </c>
      <c r="F19" s="14">
        <v>0.06</v>
      </c>
      <c r="G19" s="14">
        <v>0.122953755556849</v>
      </c>
    </row>
    <row r="20" spans="1:13" x14ac:dyDescent="0.25">
      <c r="A20" s="2">
        <v>44743</v>
      </c>
      <c r="B20" s="3">
        <v>75998015.600310475</v>
      </c>
      <c r="C20" s="19">
        <f t="shared" si="0"/>
        <v>8.156380740207414E-3</v>
      </c>
      <c r="D20" s="14">
        <v>0.10210000000000001</v>
      </c>
      <c r="E20" s="15">
        <v>0.10988899999999999</v>
      </c>
      <c r="F20" s="14">
        <v>7.4999999999999997E-2</v>
      </c>
      <c r="G20" s="14">
        <v>7.4790067025261919E-2</v>
      </c>
    </row>
    <row r="21" spans="1:13" x14ac:dyDescent="0.25">
      <c r="A21" s="2">
        <v>44774</v>
      </c>
      <c r="B21" s="3">
        <v>75562113.249416113</v>
      </c>
      <c r="C21" s="19">
        <f t="shared" si="0"/>
        <v>-5.735707010915414E-3</v>
      </c>
      <c r="D21" s="14">
        <v>0.1084</v>
      </c>
      <c r="E21" s="15">
        <v>0.10631299999999999</v>
      </c>
      <c r="F21" s="14">
        <v>0.09</v>
      </c>
      <c r="G21" s="14">
        <v>7.4790067025261919E-2</v>
      </c>
    </row>
    <row r="22" spans="1:13" x14ac:dyDescent="0.25">
      <c r="A22" s="2">
        <v>44805</v>
      </c>
      <c r="B22" s="3">
        <v>72337102.371124655</v>
      </c>
      <c r="C22" s="19">
        <f t="shared" si="0"/>
        <v>-4.2680263158420551E-2</v>
      </c>
      <c r="D22" s="14">
        <v>0.1144</v>
      </c>
      <c r="E22" s="15">
        <v>0.107484</v>
      </c>
      <c r="F22" s="14">
        <v>0.1</v>
      </c>
      <c r="G22" s="14">
        <v>7.4790067025261919E-2</v>
      </c>
    </row>
    <row r="23" spans="1:13" x14ac:dyDescent="0.25">
      <c r="A23" s="2">
        <v>44835</v>
      </c>
      <c r="B23" s="3">
        <v>73050362.644273847</v>
      </c>
      <c r="C23" s="19">
        <f t="shared" si="0"/>
        <v>9.8602273213794778E-3</v>
      </c>
      <c r="D23" s="14">
        <v>0.1222</v>
      </c>
      <c r="E23" s="15">
        <v>9.7210000000000005E-2</v>
      </c>
      <c r="F23" s="14">
        <v>0.11</v>
      </c>
      <c r="G23" s="14">
        <v>2.1384824906715068E-2</v>
      </c>
    </row>
    <row r="24" spans="1:13" x14ac:dyDescent="0.25">
      <c r="A24" s="2">
        <v>44866</v>
      </c>
      <c r="B24" s="3">
        <v>76211945.533310369</v>
      </c>
      <c r="C24" s="19">
        <f t="shared" si="0"/>
        <v>4.3279496152978325E-2</v>
      </c>
      <c r="D24" s="14">
        <v>0.12529999999999999</v>
      </c>
      <c r="E24" s="15">
        <v>9.5007999999999995E-2</v>
      </c>
      <c r="F24" s="14">
        <v>0.11</v>
      </c>
      <c r="G24" s="14">
        <v>2.1384824906715068E-2</v>
      </c>
    </row>
    <row r="25" spans="1:13" x14ac:dyDescent="0.25">
      <c r="A25" s="2">
        <v>44896</v>
      </c>
      <c r="B25" s="3">
        <v>76032428.217313975</v>
      </c>
      <c r="C25" s="19">
        <f t="shared" si="0"/>
        <v>-2.3555010273019761E-3</v>
      </c>
      <c r="D25" s="14">
        <v>0.13119999999999998</v>
      </c>
      <c r="E25" s="15">
        <v>0.102727</v>
      </c>
      <c r="F25" s="14">
        <v>0.12</v>
      </c>
      <c r="G25" s="14">
        <v>2.1384824906715068E-2</v>
      </c>
    </row>
    <row r="26" spans="1:13" x14ac:dyDescent="0.25">
      <c r="A26" s="2">
        <v>44927</v>
      </c>
      <c r="B26" s="3">
        <v>78477980.842486128</v>
      </c>
      <c r="C26" s="19">
        <f t="shared" si="0"/>
        <v>3.2164599796580706E-2</v>
      </c>
      <c r="D26" s="14">
        <v>0.13250000000000001</v>
      </c>
      <c r="E26" s="15">
        <v>0.137044</v>
      </c>
      <c r="F26" s="14">
        <v>0.1275</v>
      </c>
      <c r="G26" s="14">
        <v>2.6882096261021643E-2</v>
      </c>
    </row>
    <row r="27" spans="1:13" x14ac:dyDescent="0.25">
      <c r="A27" s="2">
        <v>44958</v>
      </c>
      <c r="B27" s="3">
        <v>76575749.767106861</v>
      </c>
      <c r="C27" s="19">
        <f t="shared" si="0"/>
        <v>-2.4239042021191315E-2</v>
      </c>
      <c r="D27" s="14">
        <v>0.1328</v>
      </c>
      <c r="E27" s="15">
        <v>0.11353099999999999</v>
      </c>
      <c r="F27" s="14">
        <v>0.1275</v>
      </c>
      <c r="G27" s="14">
        <v>2.6882096261021643E-2</v>
      </c>
      <c r="M27">
        <v>-4.777E-3</v>
      </c>
    </row>
    <row r="28" spans="1:13" x14ac:dyDescent="0.25">
      <c r="A28" s="2">
        <v>44986</v>
      </c>
      <c r="B28" s="3">
        <v>78317719.353055224</v>
      </c>
      <c r="C28" s="19">
        <f t="shared" si="0"/>
        <v>2.2748319033718767E-2</v>
      </c>
      <c r="D28" s="14">
        <v>0.13339999999999999</v>
      </c>
      <c r="E28" s="15">
        <v>0.10032500000000001</v>
      </c>
      <c r="F28" s="14">
        <v>0.13</v>
      </c>
      <c r="G28" s="14">
        <v>2.6882096261021643E-2</v>
      </c>
      <c r="M28">
        <v>3.869E-3</v>
      </c>
    </row>
    <row r="29" spans="1:13" x14ac:dyDescent="0.25">
      <c r="A29" s="2">
        <v>45017</v>
      </c>
      <c r="B29" s="3">
        <v>79090684.080747321</v>
      </c>
      <c r="C29" s="19">
        <f t="shared" si="0"/>
        <v>9.8696021038047199E-3</v>
      </c>
      <c r="D29" s="14">
        <v>0.12820000000000001</v>
      </c>
      <c r="E29" s="15">
        <v>0.10724700000000001</v>
      </c>
      <c r="F29" s="14">
        <v>0.13</v>
      </c>
      <c r="G29" s="14">
        <v>3.6082929095002216E-3</v>
      </c>
      <c r="M29">
        <f>+M27/M28</f>
        <v>-1.2346859653657276</v>
      </c>
    </row>
    <row r="30" spans="1:13" x14ac:dyDescent="0.25">
      <c r="A30" s="2">
        <v>45047</v>
      </c>
      <c r="B30" s="3">
        <v>78108548.523269445</v>
      </c>
      <c r="C30" s="19">
        <f t="shared" si="0"/>
        <v>-1.2417841227358339E-2</v>
      </c>
      <c r="D30" s="14">
        <v>0.12359999999999999</v>
      </c>
      <c r="E30" s="15">
        <v>0.104751</v>
      </c>
      <c r="F30" s="14">
        <v>0.13250000000000001</v>
      </c>
      <c r="G30" s="14">
        <v>3.6082929095002216E-3</v>
      </c>
    </row>
    <row r="31" spans="1:13" x14ac:dyDescent="0.25">
      <c r="A31" s="2">
        <v>45078</v>
      </c>
      <c r="B31" s="3">
        <v>79949247.599320009</v>
      </c>
      <c r="C31" s="19">
        <f t="shared" si="0"/>
        <v>2.3565910657041611E-2</v>
      </c>
      <c r="D31" s="14">
        <v>0.12130000000000001</v>
      </c>
      <c r="E31" s="15">
        <v>9.3423096210000001E-2</v>
      </c>
      <c r="F31" s="14">
        <v>0.13250000000000001</v>
      </c>
      <c r="G31" s="14">
        <v>3.6082929095002216E-3</v>
      </c>
    </row>
    <row r="32" spans="1:13" x14ac:dyDescent="0.25">
      <c r="A32" s="2">
        <v>45108</v>
      </c>
      <c r="B32" s="3">
        <v>79723058.158184454</v>
      </c>
      <c r="C32" s="19">
        <f t="shared" si="0"/>
        <v>-2.8291628492759235E-3</v>
      </c>
      <c r="D32" s="14">
        <v>0.11779999999999999</v>
      </c>
      <c r="E32" s="15">
        <v>9.5728505641015746E-2</v>
      </c>
      <c r="F32" s="14">
        <v>0.13250000000000001</v>
      </c>
      <c r="G32" s="14">
        <v>-7.0030909529926076E-3</v>
      </c>
    </row>
    <row r="33" spans="1:10" x14ac:dyDescent="0.25">
      <c r="A33" s="2">
        <v>45139</v>
      </c>
      <c r="B33" s="3">
        <v>78901137.963027239</v>
      </c>
      <c r="C33" s="19">
        <f t="shared" si="0"/>
        <v>-1.0309692253982261E-2</v>
      </c>
      <c r="D33" s="14">
        <v>0.1143</v>
      </c>
      <c r="E33" s="15">
        <v>9.2773719992695958E-2</v>
      </c>
      <c r="F33" s="14">
        <v>0.13250000000000001</v>
      </c>
      <c r="G33" s="14">
        <v>-7.0030909529926076E-3</v>
      </c>
    </row>
    <row r="34" spans="1:10" x14ac:dyDescent="0.25">
      <c r="A34" s="2">
        <v>45170</v>
      </c>
      <c r="B34" s="3">
        <v>76919976.558909997</v>
      </c>
      <c r="C34" s="19">
        <f t="shared" si="0"/>
        <v>-2.5109414835634003E-2</v>
      </c>
      <c r="D34" s="14">
        <v>0.1099</v>
      </c>
      <c r="E34" s="15">
        <v>9.2526741803322141E-2</v>
      </c>
      <c r="F34" s="14">
        <v>0.13250000000000001</v>
      </c>
      <c r="G34" s="14">
        <v>-7.0030909529926076E-3</v>
      </c>
    </row>
    <row r="35" spans="1:10" x14ac:dyDescent="0.25">
      <c r="A35" s="2">
        <v>45200</v>
      </c>
      <c r="B35" s="3">
        <v>76409095.972956181</v>
      </c>
      <c r="C35" s="19">
        <f t="shared" si="0"/>
        <v>-6.641715309969598E-3</v>
      </c>
      <c r="D35" s="14">
        <v>0.1048</v>
      </c>
      <c r="E35" s="15">
        <v>9.2309123842941099E-2</v>
      </c>
      <c r="F35" s="14">
        <v>0.13250000000000001</v>
      </c>
      <c r="G35" s="14">
        <v>2.4888751292340317E-3</v>
      </c>
    </row>
    <row r="36" spans="1:10" x14ac:dyDescent="0.25">
      <c r="A36" s="2">
        <v>45231</v>
      </c>
      <c r="B36" s="3">
        <v>79976498.880748942</v>
      </c>
      <c r="C36" s="19">
        <f t="shared" si="0"/>
        <v>4.6688196769863577E-2</v>
      </c>
      <c r="D36" s="14">
        <v>0.10150000000000001</v>
      </c>
      <c r="E36" s="15">
        <v>9.0073861572210034E-2</v>
      </c>
      <c r="F36" s="14">
        <v>0.13250000000000001</v>
      </c>
      <c r="G36" s="14">
        <v>2.4888751292340317E-3</v>
      </c>
    </row>
    <row r="37" spans="1:10" x14ac:dyDescent="0.25">
      <c r="A37" s="2">
        <v>45261</v>
      </c>
      <c r="B37" s="3">
        <v>81964362.557828769</v>
      </c>
      <c r="C37" s="19">
        <f t="shared" si="0"/>
        <v>2.4855597643051119E-2</v>
      </c>
      <c r="D37" s="14">
        <v>9.2799999999999994E-2</v>
      </c>
      <c r="E37" s="15">
        <v>0.10013717396181603</v>
      </c>
      <c r="F37" s="14">
        <v>0.13</v>
      </c>
      <c r="G37" s="14">
        <v>2.4888751292340317E-3</v>
      </c>
    </row>
    <row r="38" spans="1:10" x14ac:dyDescent="0.25">
      <c r="A38" s="2">
        <v>45292</v>
      </c>
      <c r="B38">
        <v>83194858</v>
      </c>
      <c r="C38" s="19">
        <f t="shared" si="0"/>
        <v>1.5012566483428413E-2</v>
      </c>
      <c r="D38" s="14">
        <v>8.3499999999999991E-2</v>
      </c>
      <c r="E38" s="14">
        <v>0.127</v>
      </c>
      <c r="F38" s="14">
        <v>0.13</v>
      </c>
      <c r="G38" s="14">
        <v>8.0000000000000002E-3</v>
      </c>
    </row>
    <row r="39" spans="1:10" x14ac:dyDescent="0.25">
      <c r="A39" s="2">
        <v>45323</v>
      </c>
      <c r="B39">
        <v>83565041</v>
      </c>
      <c r="C39" s="19">
        <f t="shared" si="0"/>
        <v>4.4495899013374807E-3</v>
      </c>
      <c r="D39" s="14">
        <v>7.7399999999999997E-2</v>
      </c>
      <c r="E39" s="14">
        <v>0.11699999999999999</v>
      </c>
      <c r="F39" s="14">
        <v>0.1275</v>
      </c>
      <c r="G39" s="14">
        <v>8.0000000000000002E-3</v>
      </c>
    </row>
    <row r="40" spans="1:10" x14ac:dyDescent="0.25">
      <c r="A40" s="2">
        <v>45352</v>
      </c>
      <c r="B40">
        <v>84321513</v>
      </c>
      <c r="C40" s="19">
        <f t="shared" si="0"/>
        <v>9.05249361392646E-3</v>
      </c>
      <c r="D40" s="14">
        <v>7.3599999999999999E-2</v>
      </c>
      <c r="E40" s="14">
        <v>0.113</v>
      </c>
      <c r="F40" s="14">
        <v>0.1225</v>
      </c>
      <c r="G40" s="14">
        <v>8.0000000000000002E-3</v>
      </c>
    </row>
    <row r="41" spans="1:10" x14ac:dyDescent="0.25">
      <c r="A41" s="2">
        <v>45383</v>
      </c>
      <c r="B41">
        <v>83563960</v>
      </c>
      <c r="C41" s="19">
        <f t="shared" si="0"/>
        <v>-8.984101127312516E-3</v>
      </c>
      <c r="D41" s="14">
        <v>7.1599999999999997E-2</v>
      </c>
      <c r="E41" s="14">
        <v>0.106</v>
      </c>
      <c r="F41" s="14">
        <v>0.1225</v>
      </c>
      <c r="G41" s="14">
        <v>2.1000000000000001E-2</v>
      </c>
    </row>
    <row r="42" spans="1:10" x14ac:dyDescent="0.25">
      <c r="A42" s="2">
        <v>45413</v>
      </c>
      <c r="B42">
        <v>84349108</v>
      </c>
      <c r="C42" s="19">
        <f t="shared" si="0"/>
        <v>9.3957730102784964E-3</v>
      </c>
      <c r="D42" s="14">
        <v>7.1599999999999997E-2</v>
      </c>
      <c r="E42" s="14">
        <v>0.10300000000000001</v>
      </c>
      <c r="F42" s="14">
        <v>0.11749999999999999</v>
      </c>
      <c r="G42" s="14">
        <v>2.1000000000000001E-2</v>
      </c>
    </row>
    <row r="43" spans="1:10" x14ac:dyDescent="0.25">
      <c r="A43" s="2">
        <v>45444</v>
      </c>
      <c r="B43">
        <v>87134129</v>
      </c>
      <c r="C43" s="19">
        <f>+(B43/B42)-1</f>
        <v>3.3017788403879811E-2</v>
      </c>
      <c r="D43" s="14">
        <v>7.1800000000000003E-2</v>
      </c>
      <c r="E43" s="14">
        <v>0.10300000000000001</v>
      </c>
      <c r="F43" s="14">
        <v>0.11749999999999999</v>
      </c>
      <c r="G43" s="14">
        <v>2.1000000000000001E-2</v>
      </c>
      <c r="I43" s="14"/>
      <c r="J43" s="6">
        <v>6.7965351330256561E-4</v>
      </c>
    </row>
    <row r="44" spans="1:10" x14ac:dyDescent="0.25">
      <c r="C44" s="20">
        <f>+AVERAGE(C3:C43)</f>
        <v>2.7234702561093819E-3</v>
      </c>
      <c r="D44" s="31">
        <f>+C44*12</f>
        <v>3.2681643073312582E-2</v>
      </c>
    </row>
    <row r="45" spans="1:10" x14ac:dyDescent="0.25">
      <c r="A45" s="2">
        <v>45474</v>
      </c>
      <c r="B45" s="30">
        <f>+B43+(B43*$C$44)</f>
        <v>87371436.208623499</v>
      </c>
      <c r="C45" s="21">
        <f>+B45-(B45*$J$43)</f>
        <v>87312053.905042022</v>
      </c>
      <c r="D45" s="21"/>
    </row>
    <row r="46" spans="1:10" x14ac:dyDescent="0.25">
      <c r="A46" s="2">
        <v>45505</v>
      </c>
      <c r="B46" s="14">
        <f>+B45+(B45*$C$44)</f>
        <v>87609389.716371238</v>
      </c>
      <c r="C46" s="21">
        <f t="shared" ref="C46:C86" si="1">+B46-(B46*$J$43)</f>
        <v>87549845.686852217</v>
      </c>
    </row>
    <row r="47" spans="1:10" x14ac:dyDescent="0.25">
      <c r="A47" s="2">
        <v>45536</v>
      </c>
      <c r="B47" s="14">
        <f t="shared" ref="B47:B62" si="2">+B46+(B46*$C$44)</f>
        <v>87847991.283419669</v>
      </c>
      <c r="C47" s="21">
        <f t="shared" si="1"/>
        <v>87788285.087507322</v>
      </c>
    </row>
    <row r="48" spans="1:10" x14ac:dyDescent="0.25">
      <c r="A48" s="2">
        <v>45566</v>
      </c>
      <c r="B48" s="14">
        <f t="shared" si="2"/>
        <v>88087242.674739018</v>
      </c>
      <c r="C48" s="21">
        <f t="shared" si="1"/>
        <v>88027373.870777994</v>
      </c>
    </row>
    <row r="49" spans="1:3" x14ac:dyDescent="0.25">
      <c r="A49" s="2">
        <v>45597</v>
      </c>
      <c r="B49" s="14">
        <f t="shared" si="2"/>
        <v>88327145.660106361</v>
      </c>
      <c r="C49" s="21">
        <f t="shared" si="1"/>
        <v>88267113.805238485</v>
      </c>
    </row>
    <row r="50" spans="1:3" x14ac:dyDescent="0.25">
      <c r="A50" s="2">
        <v>45627</v>
      </c>
      <c r="B50" s="14">
        <f t="shared" si="2"/>
        <v>88567702.014118701</v>
      </c>
      <c r="C50" s="21">
        <f t="shared" si="1"/>
        <v>88507506.66427967</v>
      </c>
    </row>
    <row r="51" spans="1:3" x14ac:dyDescent="0.25">
      <c r="A51" s="2">
        <v>45658</v>
      </c>
      <c r="B51" s="14">
        <f t="shared" si="2"/>
        <v>88808913.516206115</v>
      </c>
      <c r="C51" s="21">
        <f t="shared" si="1"/>
        <v>88748554.226122245</v>
      </c>
    </row>
    <row r="52" spans="1:3" x14ac:dyDescent="0.25">
      <c r="A52" s="2">
        <v>45689</v>
      </c>
      <c r="B52" s="14">
        <f t="shared" si="2"/>
        <v>89050781.950644895</v>
      </c>
      <c r="C52" s="21">
        <f t="shared" si="1"/>
        <v>88990258.273829803</v>
      </c>
    </row>
    <row r="53" spans="1:3" x14ac:dyDescent="0.25">
      <c r="A53" s="2">
        <v>45717</v>
      </c>
      <c r="B53" s="14">
        <f t="shared" si="2"/>
        <v>89293309.106570765</v>
      </c>
      <c r="C53" s="21">
        <f t="shared" si="1"/>
        <v>89232620.595322073</v>
      </c>
    </row>
    <row r="54" spans="1:3" x14ac:dyDescent="0.25">
      <c r="A54" s="2">
        <v>45748</v>
      </c>
      <c r="B54" s="14">
        <f t="shared" si="2"/>
        <v>89536496.777992085</v>
      </c>
      <c r="C54" s="21">
        <f t="shared" si="1"/>
        <v>89475642.983388126</v>
      </c>
    </row>
    <row r="55" spans="1:3" x14ac:dyDescent="0.25">
      <c r="A55" s="2">
        <v>45778</v>
      </c>
      <c r="B55" s="14">
        <f t="shared" si="2"/>
        <v>89780346.763803184</v>
      </c>
      <c r="C55" s="21">
        <f t="shared" si="1"/>
        <v>89719327.235699639</v>
      </c>
    </row>
    <row r="56" spans="1:3" x14ac:dyDescent="0.25">
      <c r="A56" s="2">
        <v>45809</v>
      </c>
      <c r="B56" s="14">
        <f t="shared" si="2"/>
        <v>90024860.867797583</v>
      </c>
      <c r="C56" s="21">
        <f t="shared" si="1"/>
        <v>89963675.154824212</v>
      </c>
    </row>
    <row r="57" spans="1:3" x14ac:dyDescent="0.25">
      <c r="A57" s="2">
        <v>45839</v>
      </c>
      <c r="B57" s="14">
        <f t="shared" si="2"/>
        <v>90270040.898681417</v>
      </c>
      <c r="C57" s="21">
        <f t="shared" si="1"/>
        <v>90208688.548238665</v>
      </c>
    </row>
    <row r="58" spans="1:3" x14ac:dyDescent="0.25">
      <c r="A58" s="2">
        <v>45870</v>
      </c>
      <c r="B58" s="14">
        <f t="shared" si="2"/>
        <v>90515888.670086756</v>
      </c>
      <c r="C58" s="21">
        <f t="shared" si="1"/>
        <v>90454369.228342429</v>
      </c>
    </row>
    <row r="59" spans="1:3" x14ac:dyDescent="0.25">
      <c r="A59" s="2">
        <v>45901</v>
      </c>
      <c r="B59" s="14">
        <f t="shared" si="2"/>
        <v>90762406.000585049</v>
      </c>
      <c r="C59" s="21">
        <f t="shared" si="1"/>
        <v>90700719.012470961</v>
      </c>
    </row>
    <row r="60" spans="1:3" x14ac:dyDescent="0.25">
      <c r="A60" s="2">
        <v>45931</v>
      </c>
      <c r="B60" s="14">
        <f t="shared" si="2"/>
        <v>91009594.713700563</v>
      </c>
      <c r="C60" s="21">
        <f t="shared" si="1"/>
        <v>90947739.722909153</v>
      </c>
    </row>
    <row r="61" spans="1:3" x14ac:dyDescent="0.25">
      <c r="A61" s="2">
        <v>45962</v>
      </c>
      <c r="B61" s="14">
        <f t="shared" si="2"/>
        <v>91257456.637923896</v>
      </c>
      <c r="C61" s="21">
        <f t="shared" si="1"/>
        <v>91195433.186904877</v>
      </c>
    </row>
    <row r="62" spans="1:3" x14ac:dyDescent="0.25">
      <c r="A62" s="2">
        <v>45992</v>
      </c>
      <c r="B62" s="14">
        <f t="shared" si="2"/>
        <v>91505993.606725469</v>
      </c>
      <c r="C62" s="21">
        <f t="shared" si="1"/>
        <v>91443801.236682415</v>
      </c>
    </row>
    <row r="63" spans="1:3" x14ac:dyDescent="0.25">
      <c r="A63" s="2">
        <v>46023</v>
      </c>
      <c r="B63" s="14">
        <f t="shared" ref="B63:B86" si="3">+B62+(B62*$C$44)</f>
        <v>91755207.458569124</v>
      </c>
      <c r="C63" s="21">
        <f t="shared" si="1"/>
        <v>91692845.709456101</v>
      </c>
    </row>
    <row r="64" spans="1:3" x14ac:dyDescent="0.25">
      <c r="A64" s="2">
        <v>46054</v>
      </c>
      <c r="B64" s="14">
        <f t="shared" si="3"/>
        <v>92005100.036925688</v>
      </c>
      <c r="C64" s="21">
        <f t="shared" si="1"/>
        <v>91942568.447443843</v>
      </c>
    </row>
    <row r="65" spans="1:3" x14ac:dyDescent="0.25">
      <c r="A65" s="2">
        <v>46082</v>
      </c>
      <c r="B65" s="14">
        <f t="shared" si="3"/>
        <v>92255673.190286621</v>
      </c>
      <c r="C65" s="21">
        <f t="shared" si="1"/>
        <v>92192971.297880754</v>
      </c>
    </row>
    <row r="66" spans="1:3" x14ac:dyDescent="0.25">
      <c r="A66" s="2">
        <v>46113</v>
      </c>
      <c r="B66" s="14">
        <f t="shared" si="3"/>
        <v>92506928.772177711</v>
      </c>
      <c r="C66" s="21">
        <f t="shared" si="1"/>
        <v>92444056.113032877</v>
      </c>
    </row>
    <row r="67" spans="1:3" x14ac:dyDescent="0.25">
      <c r="A67" s="2">
        <v>46143</v>
      </c>
      <c r="B67" s="14">
        <f t="shared" si="3"/>
        <v>92758868.641172767</v>
      </c>
      <c r="C67" s="21">
        <f t="shared" si="1"/>
        <v>92695824.750210822</v>
      </c>
    </row>
    <row r="68" spans="1:3" x14ac:dyDescent="0.25">
      <c r="A68" s="2">
        <v>46174</v>
      </c>
      <c r="B68" s="14">
        <f t="shared" si="3"/>
        <v>93011494.660907358</v>
      </c>
      <c r="C68" s="21">
        <f t="shared" si="1"/>
        <v>92948279.071783543</v>
      </c>
    </row>
    <row r="69" spans="1:3" x14ac:dyDescent="0.25">
      <c r="A69" s="2">
        <v>46204</v>
      </c>
      <c r="B69" s="14">
        <f t="shared" si="3"/>
        <v>93264808.700092614</v>
      </c>
      <c r="C69" s="21">
        <f t="shared" si="1"/>
        <v>93201420.945192099</v>
      </c>
    </row>
    <row r="70" spans="1:3" x14ac:dyDescent="0.25">
      <c r="A70" s="2">
        <v>46235</v>
      </c>
      <c r="B70" s="14">
        <f t="shared" si="3"/>
        <v>93518812.63252905</v>
      </c>
      <c r="C70" s="21">
        <f t="shared" si="1"/>
        <v>93455252.242963463</v>
      </c>
    </row>
    <row r="71" spans="1:3" x14ac:dyDescent="0.25">
      <c r="A71" s="2">
        <v>46266</v>
      </c>
      <c r="B71" s="14">
        <f t="shared" si="3"/>
        <v>93773508.337120414</v>
      </c>
      <c r="C71" s="21">
        <f t="shared" si="1"/>
        <v>93709774.842724383</v>
      </c>
    </row>
    <row r="72" spans="1:3" x14ac:dyDescent="0.25">
      <c r="A72" s="2">
        <v>46296</v>
      </c>
      <c r="B72" s="14">
        <f t="shared" si="3"/>
        <v>94028897.697887585</v>
      </c>
      <c r="C72" s="21">
        <f t="shared" si="1"/>
        <v>93964990.627215251</v>
      </c>
    </row>
    <row r="73" spans="1:3" x14ac:dyDescent="0.25">
      <c r="A73" s="2">
        <v>46327</v>
      </c>
      <c r="B73" s="14">
        <f t="shared" si="3"/>
        <v>94284982.603982538</v>
      </c>
      <c r="C73" s="21">
        <f t="shared" si="1"/>
        <v>94220901.48430407</v>
      </c>
    </row>
    <row r="74" spans="1:3" x14ac:dyDescent="0.25">
      <c r="A74" s="2">
        <v>46357</v>
      </c>
      <c r="B74" s="14">
        <f t="shared" si="3"/>
        <v>94541764.949702278</v>
      </c>
      <c r="C74" s="21">
        <f t="shared" si="1"/>
        <v>94477509.307000384</v>
      </c>
    </row>
    <row r="75" spans="1:3" x14ac:dyDescent="0.25">
      <c r="A75" s="2">
        <v>46388</v>
      </c>
      <c r="B75" s="14">
        <f t="shared" si="3"/>
        <v>94799246.634502873</v>
      </c>
      <c r="C75" s="21">
        <f t="shared" si="1"/>
        <v>94734815.993469298</v>
      </c>
    </row>
    <row r="76" spans="1:3" x14ac:dyDescent="0.25">
      <c r="A76" s="2">
        <v>46419</v>
      </c>
      <c r="B76" s="14">
        <f t="shared" si="3"/>
        <v>95057429.563013524</v>
      </c>
      <c r="C76" s="21">
        <f t="shared" si="1"/>
        <v>94992823.447045505</v>
      </c>
    </row>
    <row r="77" spans="1:3" x14ac:dyDescent="0.25">
      <c r="A77" s="2">
        <v>46447</v>
      </c>
      <c r="B77" s="14">
        <f t="shared" si="3"/>
        <v>95316315.6450506</v>
      </c>
      <c r="C77" s="21">
        <f t="shared" si="1"/>
        <v>95251533.576247379</v>
      </c>
    </row>
    <row r="78" spans="1:3" x14ac:dyDescent="0.25">
      <c r="A78" s="2">
        <v>46478</v>
      </c>
      <c r="B78" s="14">
        <f t="shared" si="3"/>
        <v>95575906.795631826</v>
      </c>
      <c r="C78" s="21">
        <f t="shared" si="1"/>
        <v>95510948.294791102</v>
      </c>
    </row>
    <row r="79" spans="1:3" x14ac:dyDescent="0.25">
      <c r="A79" s="2">
        <v>46508</v>
      </c>
      <c r="B79" s="14">
        <f t="shared" si="3"/>
        <v>95836204.934990406</v>
      </c>
      <c r="C79" s="21">
        <f t="shared" si="1"/>
        <v>95771069.521604761</v>
      </c>
    </row>
    <row r="80" spans="1:3" x14ac:dyDescent="0.25">
      <c r="A80" s="2">
        <v>46539</v>
      </c>
      <c r="B80" s="14">
        <f t="shared" si="3"/>
        <v>96097211.988589257</v>
      </c>
      <c r="C80" s="21">
        <f t="shared" si="1"/>
        <v>96031899.180842638</v>
      </c>
    </row>
    <row r="81" spans="1:3" x14ac:dyDescent="0.25">
      <c r="A81" s="2">
        <v>46569</v>
      </c>
      <c r="B81" s="14">
        <f t="shared" si="3"/>
        <v>96358929.887135223</v>
      </c>
      <c r="C81" s="21">
        <f t="shared" si="1"/>
        <v>96293439.20189935</v>
      </c>
    </row>
    <row r="82" spans="1:3" x14ac:dyDescent="0.25">
      <c r="A82" s="2">
        <v>46600</v>
      </c>
      <c r="B82" s="14">
        <f t="shared" si="3"/>
        <v>96621360.566593364</v>
      </c>
      <c r="C82" s="21">
        <f t="shared" si="1"/>
        <v>96555691.5194242</v>
      </c>
    </row>
    <row r="83" spans="1:3" x14ac:dyDescent="0.25">
      <c r="A83" s="2">
        <v>46631</v>
      </c>
      <c r="B83" s="14">
        <f t="shared" si="3"/>
        <v>96884505.968201295</v>
      </c>
      <c r="C83" s="21">
        <f t="shared" si="1"/>
        <v>96818658.073335424</v>
      </c>
    </row>
    <row r="84" spans="1:3" x14ac:dyDescent="0.25">
      <c r="A84" s="2">
        <v>46661</v>
      </c>
      <c r="B84" s="14">
        <f t="shared" si="3"/>
        <v>97148368.038483545</v>
      </c>
      <c r="C84" s="21">
        <f t="shared" si="1"/>
        <v>97082340.808834583</v>
      </c>
    </row>
    <row r="85" spans="1:3" x14ac:dyDescent="0.25">
      <c r="A85" s="2">
        <v>46692</v>
      </c>
      <c r="B85" s="14">
        <f t="shared" si="3"/>
        <v>97412948.729265928</v>
      </c>
      <c r="C85" s="21">
        <f t="shared" si="1"/>
        <v>97346741.676420927</v>
      </c>
    </row>
    <row r="86" spans="1:3" x14ac:dyDescent="0.25">
      <c r="A86" s="2">
        <v>46722</v>
      </c>
      <c r="B86" s="14">
        <f t="shared" si="3"/>
        <v>97678249.997689992</v>
      </c>
      <c r="C86" s="21">
        <f t="shared" si="1"/>
        <v>97611862.631905809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C2A1-388D-4804-A6E6-CA044BF29EBD}">
  <dimension ref="B1:U33"/>
  <sheetViews>
    <sheetView showGridLines="0" workbookViewId="0">
      <selection activeCell="C28" sqref="C28"/>
    </sheetView>
  </sheetViews>
  <sheetFormatPr baseColWidth="10" defaultRowHeight="15" x14ac:dyDescent="0.25"/>
  <cols>
    <col min="2" max="2" width="18.28515625" bestFit="1" customWidth="1"/>
    <col min="10" max="10" width="18.28515625" customWidth="1"/>
    <col min="17" max="17" width="18.28515625" customWidth="1"/>
  </cols>
  <sheetData>
    <row r="1" spans="2:21" x14ac:dyDescent="0.25">
      <c r="B1" t="s">
        <v>24</v>
      </c>
      <c r="J1" t="s">
        <v>25</v>
      </c>
      <c r="Q1" t="s">
        <v>27</v>
      </c>
    </row>
    <row r="15" spans="2:21" ht="16.5" thickBot="1" x14ac:dyDescent="0.3">
      <c r="B15" s="11"/>
      <c r="C15" s="13" t="s">
        <v>13</v>
      </c>
      <c r="D15" s="13" t="s">
        <v>14</v>
      </c>
      <c r="E15" s="13" t="s">
        <v>15</v>
      </c>
      <c r="F15" s="13" t="s">
        <v>16</v>
      </c>
      <c r="G15" s="8"/>
      <c r="J15" s="11"/>
      <c r="K15" s="13" t="s">
        <v>13</v>
      </c>
      <c r="L15" s="13" t="s">
        <v>14</v>
      </c>
      <c r="M15" s="13" t="s">
        <v>15</v>
      </c>
      <c r="N15" s="13" t="s">
        <v>16</v>
      </c>
      <c r="Q15" s="11"/>
      <c r="R15" s="13" t="s">
        <v>13</v>
      </c>
      <c r="S15" s="13" t="s">
        <v>14</v>
      </c>
      <c r="T15" s="13" t="s">
        <v>15</v>
      </c>
      <c r="U15" s="13" t="s">
        <v>16</v>
      </c>
    </row>
    <row r="16" spans="2:21" ht="16.5" thickTop="1" x14ac:dyDescent="0.25">
      <c r="B16" s="8" t="s">
        <v>8</v>
      </c>
      <c r="C16" s="8">
        <v>18.289089000000001</v>
      </c>
      <c r="D16" s="8">
        <v>6.4378000000000005E-2</v>
      </c>
      <c r="E16" s="8">
        <v>284.08699999999999</v>
      </c>
      <c r="F16" s="10" t="s">
        <v>17</v>
      </c>
      <c r="G16" s="8" t="s">
        <v>18</v>
      </c>
      <c r="J16" s="8" t="s">
        <v>8</v>
      </c>
      <c r="K16" s="8">
        <v>18.504856</v>
      </c>
      <c r="L16" s="8">
        <v>4.3896999999999999E-2</v>
      </c>
      <c r="M16" s="8">
        <v>421.55</v>
      </c>
      <c r="N16" s="10" t="s">
        <v>17</v>
      </c>
      <c r="Q16" s="8" t="s">
        <v>8</v>
      </c>
      <c r="R16" s="8">
        <v>18.510308999999999</v>
      </c>
      <c r="S16" s="8">
        <v>9.6190000000000008E-3</v>
      </c>
      <c r="T16" s="8">
        <v>1924.298</v>
      </c>
      <c r="U16" s="10" t="s">
        <v>17</v>
      </c>
    </row>
    <row r="17" spans="2:21" ht="15.75" x14ac:dyDescent="0.25">
      <c r="B17" s="8" t="s">
        <v>9</v>
      </c>
      <c r="C17" s="8">
        <v>-1.2895999999999999E-2</v>
      </c>
      <c r="D17" s="8">
        <v>2.6250000000000002E-3</v>
      </c>
      <c r="E17" s="8">
        <v>-4.9119999999999999</v>
      </c>
      <c r="F17" s="9">
        <v>1.8499999999999999E-5</v>
      </c>
      <c r="G17" s="8" t="s">
        <v>18</v>
      </c>
      <c r="J17" s="8" t="s">
        <v>9</v>
      </c>
      <c r="K17" s="8">
        <v>-8.3429000000000003E-2</v>
      </c>
      <c r="L17" s="8">
        <v>9.2390000000000007E-3</v>
      </c>
      <c r="M17" s="8">
        <v>-9.0299999999999994</v>
      </c>
      <c r="N17" s="9">
        <v>6.8700000000000006E-11</v>
      </c>
      <c r="Q17" s="8" t="s">
        <v>9</v>
      </c>
      <c r="R17" s="8">
        <v>-8.4634000000000001E-2</v>
      </c>
      <c r="S17" s="8">
        <v>8.6610000000000003E-3</v>
      </c>
      <c r="T17" s="8">
        <v>-9.7720000000000002</v>
      </c>
      <c r="U17" s="9">
        <v>4.8999999999999997E-12</v>
      </c>
    </row>
    <row r="18" spans="2:21" ht="15.75" x14ac:dyDescent="0.25">
      <c r="B18" s="8" t="s">
        <v>10</v>
      </c>
      <c r="C18" s="8">
        <v>-4.777E-3</v>
      </c>
      <c r="D18" s="8">
        <v>3.869E-3</v>
      </c>
      <c r="E18" s="8">
        <v>-1.2350000000000001</v>
      </c>
      <c r="F18" s="8">
        <v>0.22470000000000001</v>
      </c>
      <c r="G18" s="8"/>
      <c r="J18" s="8" t="s">
        <v>10</v>
      </c>
      <c r="K18" s="8">
        <v>-1.905E-3</v>
      </c>
      <c r="L18" s="8">
        <v>2.2460000000000002E-3</v>
      </c>
      <c r="M18" s="8">
        <v>-0.84799999999999998</v>
      </c>
      <c r="N18" s="8">
        <v>0.40200000000000002</v>
      </c>
      <c r="Q18" s="12" t="s">
        <v>11</v>
      </c>
      <c r="R18" s="12">
        <v>3.0145999999999999E-2</v>
      </c>
      <c r="S18" s="12">
        <v>5.189E-3</v>
      </c>
      <c r="T18" s="12">
        <v>5.81</v>
      </c>
      <c r="U18" s="22">
        <v>9.5199999999999995E-7</v>
      </c>
    </row>
    <row r="19" spans="2:21" ht="15.75" x14ac:dyDescent="0.25">
      <c r="B19" s="8" t="s">
        <v>11</v>
      </c>
      <c r="C19" s="8">
        <v>7.038E-3</v>
      </c>
      <c r="D19" s="8">
        <v>2.6800000000000001E-3</v>
      </c>
      <c r="E19" s="8">
        <v>2.6259999999999999</v>
      </c>
      <c r="F19" s="8">
        <v>1.2500000000000001E-2</v>
      </c>
      <c r="G19" s="8" t="s">
        <v>19</v>
      </c>
      <c r="J19" s="8" t="s">
        <v>11</v>
      </c>
      <c r="K19" s="8">
        <v>3.0939000000000001E-2</v>
      </c>
      <c r="L19" s="8">
        <v>6.3839999999999999E-3</v>
      </c>
      <c r="M19" s="8">
        <v>4.8460000000000001</v>
      </c>
      <c r="N19" s="9">
        <v>2.27E-5</v>
      </c>
    </row>
    <row r="20" spans="2:21" ht="15.75" x14ac:dyDescent="0.25">
      <c r="B20" s="12" t="s">
        <v>12</v>
      </c>
      <c r="C20" s="12">
        <v>1.003E-3</v>
      </c>
      <c r="D20" s="12">
        <v>1.428E-3</v>
      </c>
      <c r="E20" s="12">
        <v>0.70299999999999996</v>
      </c>
      <c r="F20" s="12">
        <v>0.48670000000000002</v>
      </c>
      <c r="G20" s="8"/>
      <c r="J20" s="12" t="s">
        <v>12</v>
      </c>
      <c r="K20" s="12">
        <v>6.2030000000000002E-3</v>
      </c>
      <c r="L20" s="12">
        <v>1.0277E-2</v>
      </c>
      <c r="M20" s="12">
        <v>0.60399999999999998</v>
      </c>
      <c r="N20" s="12">
        <v>0.55000000000000004</v>
      </c>
    </row>
    <row r="22" spans="2:21" ht="15.75" x14ac:dyDescent="0.25">
      <c r="B22" s="8" t="s">
        <v>20</v>
      </c>
      <c r="J22" s="8" t="s">
        <v>20</v>
      </c>
    </row>
    <row r="28" spans="2:21" x14ac:dyDescent="0.25">
      <c r="B28" t="s">
        <v>26</v>
      </c>
      <c r="C28">
        <v>18.289090000000002</v>
      </c>
    </row>
    <row r="31" spans="2:21" x14ac:dyDescent="0.25">
      <c r="J31">
        <v>5446452.8219999997</v>
      </c>
    </row>
    <row r="32" spans="2:21" x14ac:dyDescent="0.25">
      <c r="J32">
        <v>-79950760.768000007</v>
      </c>
      <c r="K32">
        <v>4.8999999999999998E-3</v>
      </c>
      <c r="L32">
        <f>+J31+(J32*K32)+(J33*K33)</f>
        <v>4474915.8185338862</v>
      </c>
    </row>
    <row r="33" spans="10:11" x14ac:dyDescent="0.25">
      <c r="J33">
        <v>-10996337.686000001</v>
      </c>
      <c r="K33">
        <v>5.2724670000000001E-2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AF56-F3CF-433A-B5C8-43A702B46D7C}">
  <dimension ref="A1:E85"/>
  <sheetViews>
    <sheetView workbookViewId="0">
      <selection activeCell="P10" sqref="P10"/>
    </sheetView>
  </sheetViews>
  <sheetFormatPr baseColWidth="10" defaultRowHeight="15" x14ac:dyDescent="0.25"/>
  <cols>
    <col min="3" max="3" width="14.28515625" bestFit="1" customWidth="1"/>
  </cols>
  <sheetData>
    <row r="1" spans="1:5" x14ac:dyDescent="0.25">
      <c r="A1" t="s">
        <v>0</v>
      </c>
      <c r="B1" t="s">
        <v>22</v>
      </c>
      <c r="C1" t="s">
        <v>4</v>
      </c>
      <c r="D1" t="s">
        <v>29</v>
      </c>
      <c r="E1" t="s">
        <v>39</v>
      </c>
    </row>
    <row r="2" spans="1:5" x14ac:dyDescent="0.25">
      <c r="A2" s="2">
        <v>44197</v>
      </c>
      <c r="B2" s="6">
        <v>1.6E-2</v>
      </c>
      <c r="C2" s="6">
        <v>1.7500000000000002E-2</v>
      </c>
    </row>
    <row r="3" spans="1:5" x14ac:dyDescent="0.25">
      <c r="A3" s="2">
        <v>44228</v>
      </c>
      <c r="B3" s="6">
        <v>1.5600000000000001E-2</v>
      </c>
      <c r="C3" s="6">
        <v>1.7500000000000002E-2</v>
      </c>
    </row>
    <row r="4" spans="1:5" x14ac:dyDescent="0.25">
      <c r="A4" s="2">
        <v>44256</v>
      </c>
      <c r="B4" s="6">
        <v>1.5100000000000001E-2</v>
      </c>
      <c r="C4" s="6">
        <v>1.7500000000000002E-2</v>
      </c>
    </row>
    <row r="5" spans="1:5" x14ac:dyDescent="0.25">
      <c r="A5" s="2">
        <v>44287</v>
      </c>
      <c r="B5" s="6">
        <v>1.95E-2</v>
      </c>
      <c r="C5" s="6">
        <v>1.7500000000000002E-2</v>
      </c>
    </row>
    <row r="6" spans="1:5" x14ac:dyDescent="0.25">
      <c r="A6" s="2">
        <v>44317</v>
      </c>
      <c r="B6" s="6">
        <v>3.3000000000000002E-2</v>
      </c>
      <c r="C6" s="6">
        <v>1.7500000000000002E-2</v>
      </c>
    </row>
    <row r="7" spans="1:5" x14ac:dyDescent="0.25">
      <c r="A7" s="2">
        <v>44348</v>
      </c>
      <c r="B7" s="6">
        <v>3.6299999999999999E-2</v>
      </c>
      <c r="C7" s="6">
        <v>1.7500000000000002E-2</v>
      </c>
    </row>
    <row r="8" spans="1:5" x14ac:dyDescent="0.25">
      <c r="A8" s="2">
        <v>44378</v>
      </c>
      <c r="B8" s="6">
        <v>3.9699999999999999E-2</v>
      </c>
      <c r="C8" s="6">
        <v>1.7500000000000002E-2</v>
      </c>
    </row>
    <row r="9" spans="1:5" x14ac:dyDescent="0.25">
      <c r="A9" s="2">
        <v>44409</v>
      </c>
      <c r="B9" s="6">
        <v>4.4400000000000002E-2</v>
      </c>
      <c r="C9" s="6">
        <v>1.7500000000000002E-2</v>
      </c>
    </row>
    <row r="10" spans="1:5" x14ac:dyDescent="0.25">
      <c r="A10" s="2">
        <v>44440</v>
      </c>
      <c r="B10" s="6">
        <v>4.5100000000000001E-2</v>
      </c>
      <c r="C10" s="6">
        <v>1.7500000000000002E-2</v>
      </c>
    </row>
    <row r="11" spans="1:5" x14ac:dyDescent="0.25">
      <c r="A11" s="2">
        <v>44470</v>
      </c>
      <c r="B11" s="6">
        <v>4.58E-2</v>
      </c>
      <c r="C11" s="6">
        <v>0.02</v>
      </c>
    </row>
    <row r="12" spans="1:5" x14ac:dyDescent="0.25">
      <c r="A12" s="2">
        <v>44501</v>
      </c>
      <c r="B12" s="6">
        <v>5.2600000000000001E-2</v>
      </c>
      <c r="C12" s="6">
        <v>2.5000000000000001E-2</v>
      </c>
    </row>
    <row r="13" spans="1:5" x14ac:dyDescent="0.25">
      <c r="A13" s="2">
        <v>44531</v>
      </c>
      <c r="B13" s="6">
        <v>5.62E-2</v>
      </c>
      <c r="C13" s="6">
        <v>0.03</v>
      </c>
    </row>
    <row r="14" spans="1:5" x14ac:dyDescent="0.25">
      <c r="A14" s="2">
        <v>44562</v>
      </c>
      <c r="B14" s="6">
        <v>6.9400000000000003E-2</v>
      </c>
      <c r="C14" s="6">
        <v>0.04</v>
      </c>
    </row>
    <row r="15" spans="1:5" x14ac:dyDescent="0.25">
      <c r="A15" s="2">
        <v>44593</v>
      </c>
      <c r="B15" s="6">
        <v>8.0100000000000005E-2</v>
      </c>
      <c r="C15" s="6">
        <v>0.04</v>
      </c>
    </row>
    <row r="16" spans="1:5" x14ac:dyDescent="0.25">
      <c r="A16" s="2">
        <v>44621</v>
      </c>
      <c r="B16" s="6">
        <v>8.5299999999999987E-2</v>
      </c>
      <c r="C16" s="6">
        <v>0.04</v>
      </c>
    </row>
    <row r="17" spans="1:3" x14ac:dyDescent="0.25">
      <c r="A17" s="2">
        <v>44652</v>
      </c>
      <c r="B17" s="6">
        <v>9.2300000000000007E-2</v>
      </c>
      <c r="C17" s="6">
        <v>0.05</v>
      </c>
    </row>
    <row r="18" spans="1:3" x14ac:dyDescent="0.25">
      <c r="A18" s="2">
        <v>44682</v>
      </c>
      <c r="B18" s="6">
        <v>9.0700000000000003E-2</v>
      </c>
      <c r="C18" s="6">
        <v>0.06</v>
      </c>
    </row>
    <row r="19" spans="1:3" x14ac:dyDescent="0.25">
      <c r="A19" s="2">
        <v>44713</v>
      </c>
      <c r="B19" s="6">
        <v>9.6699999999999994E-2</v>
      </c>
      <c r="C19" s="6">
        <v>0.06</v>
      </c>
    </row>
    <row r="20" spans="1:3" x14ac:dyDescent="0.25">
      <c r="A20" s="2">
        <v>44743</v>
      </c>
      <c r="B20" s="6">
        <v>0.10210000000000001</v>
      </c>
      <c r="C20" s="6">
        <v>7.4999999999999997E-2</v>
      </c>
    </row>
    <row r="21" spans="1:3" x14ac:dyDescent="0.25">
      <c r="A21" s="2">
        <v>44774</v>
      </c>
      <c r="B21" s="6">
        <v>0.1084</v>
      </c>
      <c r="C21" s="6">
        <v>0.09</v>
      </c>
    </row>
    <row r="22" spans="1:3" x14ac:dyDescent="0.25">
      <c r="A22" s="2">
        <v>44805</v>
      </c>
      <c r="B22" s="6">
        <v>0.1144</v>
      </c>
      <c r="C22" s="6">
        <v>0.1</v>
      </c>
    </row>
    <row r="23" spans="1:3" x14ac:dyDescent="0.25">
      <c r="A23" s="2">
        <v>44835</v>
      </c>
      <c r="B23" s="6">
        <v>0.1222</v>
      </c>
      <c r="C23" s="6">
        <v>0.11</v>
      </c>
    </row>
    <row r="24" spans="1:3" x14ac:dyDescent="0.25">
      <c r="A24" s="2">
        <v>44866</v>
      </c>
      <c r="B24" s="6">
        <v>0.12529999999999999</v>
      </c>
      <c r="C24" s="6">
        <v>0.11</v>
      </c>
    </row>
    <row r="25" spans="1:3" x14ac:dyDescent="0.25">
      <c r="A25" s="2">
        <v>44896</v>
      </c>
      <c r="B25" s="6">
        <v>0.13119999999999998</v>
      </c>
      <c r="C25" s="6">
        <v>0.12</v>
      </c>
    </row>
    <row r="26" spans="1:3" x14ac:dyDescent="0.25">
      <c r="A26" s="2">
        <v>44927</v>
      </c>
      <c r="B26" s="6">
        <v>0.13250000000000001</v>
      </c>
      <c r="C26" s="6">
        <v>0.1275</v>
      </c>
    </row>
    <row r="27" spans="1:3" x14ac:dyDescent="0.25">
      <c r="A27" s="2">
        <v>44958</v>
      </c>
      <c r="B27" s="6">
        <v>0.1328</v>
      </c>
      <c r="C27" s="6">
        <v>0.1275</v>
      </c>
    </row>
    <row r="28" spans="1:3" x14ac:dyDescent="0.25">
      <c r="A28" s="2">
        <v>44986</v>
      </c>
      <c r="B28" s="6">
        <v>0.13339999999999999</v>
      </c>
      <c r="C28" s="6">
        <v>0.13</v>
      </c>
    </row>
    <row r="29" spans="1:3" x14ac:dyDescent="0.25">
      <c r="A29" s="2">
        <v>45017</v>
      </c>
      <c r="B29" s="6">
        <v>0.12820000000000001</v>
      </c>
      <c r="C29" s="6">
        <v>0.13</v>
      </c>
    </row>
    <row r="30" spans="1:3" x14ac:dyDescent="0.25">
      <c r="A30" s="2">
        <v>45047</v>
      </c>
      <c r="B30" s="6">
        <v>0.12359999999999999</v>
      </c>
      <c r="C30" s="6">
        <v>0.13250000000000001</v>
      </c>
    </row>
    <row r="31" spans="1:3" x14ac:dyDescent="0.25">
      <c r="A31" s="2">
        <v>45078</v>
      </c>
      <c r="B31" s="6">
        <v>0.12130000000000001</v>
      </c>
      <c r="C31" s="6">
        <v>0.13250000000000001</v>
      </c>
    </row>
    <row r="32" spans="1:3" x14ac:dyDescent="0.25">
      <c r="A32" s="2">
        <v>45108</v>
      </c>
      <c r="B32" s="6">
        <v>0.11779999999999999</v>
      </c>
      <c r="C32" s="6">
        <v>0.13250000000000001</v>
      </c>
    </row>
    <row r="33" spans="1:5" x14ac:dyDescent="0.25">
      <c r="A33" s="2">
        <v>45139</v>
      </c>
      <c r="B33" s="6">
        <v>0.1143</v>
      </c>
      <c r="C33" s="6">
        <v>0.13250000000000001</v>
      </c>
    </row>
    <row r="34" spans="1:5" x14ac:dyDescent="0.25">
      <c r="A34" s="2">
        <v>45170</v>
      </c>
      <c r="B34" s="6">
        <v>0.1099</v>
      </c>
      <c r="C34" s="6">
        <v>0.13250000000000001</v>
      </c>
    </row>
    <row r="35" spans="1:5" x14ac:dyDescent="0.25">
      <c r="A35" s="2">
        <v>45200</v>
      </c>
      <c r="B35" s="6">
        <v>0.1048</v>
      </c>
      <c r="C35" s="6">
        <v>0.13250000000000001</v>
      </c>
    </row>
    <row r="36" spans="1:5" x14ac:dyDescent="0.25">
      <c r="A36" s="2">
        <v>45231</v>
      </c>
      <c r="B36" s="6">
        <v>0.10150000000000001</v>
      </c>
      <c r="C36" s="6">
        <v>0.13250000000000001</v>
      </c>
    </row>
    <row r="37" spans="1:5" x14ac:dyDescent="0.25">
      <c r="A37" s="2">
        <v>45261</v>
      </c>
      <c r="B37" s="6">
        <v>9.2799999999999994E-2</v>
      </c>
      <c r="C37" s="6">
        <v>0.13</v>
      </c>
    </row>
    <row r="38" spans="1:5" x14ac:dyDescent="0.25">
      <c r="A38" s="2">
        <v>45292</v>
      </c>
      <c r="B38" s="6">
        <v>8.3499999999999991E-2</v>
      </c>
      <c r="C38" s="6">
        <v>0.13</v>
      </c>
    </row>
    <row r="39" spans="1:5" x14ac:dyDescent="0.25">
      <c r="A39" s="2">
        <v>45323</v>
      </c>
      <c r="B39" s="6">
        <v>7.7399999999999997E-2</v>
      </c>
      <c r="C39" s="6">
        <v>0.1275</v>
      </c>
    </row>
    <row r="40" spans="1:5" x14ac:dyDescent="0.25">
      <c r="A40" s="2">
        <v>45352</v>
      </c>
      <c r="B40" s="6">
        <v>7.3599999999999999E-2</v>
      </c>
      <c r="C40" s="6">
        <v>0.1225</v>
      </c>
    </row>
    <row r="41" spans="1:5" x14ac:dyDescent="0.25">
      <c r="A41" s="2">
        <v>45383</v>
      </c>
      <c r="B41" s="6">
        <v>7.1599999999999997E-2</v>
      </c>
      <c r="C41" s="6">
        <v>0.1225</v>
      </c>
    </row>
    <row r="42" spans="1:5" x14ac:dyDescent="0.25">
      <c r="A42" s="2">
        <v>45413</v>
      </c>
      <c r="B42" s="6">
        <v>7.1599999999999997E-2</v>
      </c>
      <c r="C42" s="6">
        <v>0.11749999999999999</v>
      </c>
    </row>
    <row r="43" spans="1:5" x14ac:dyDescent="0.25">
      <c r="A43" s="2">
        <v>45444</v>
      </c>
      <c r="B43" s="6">
        <v>7.1800000000000003E-2</v>
      </c>
      <c r="C43" s="6">
        <v>0.11749999999999999</v>
      </c>
    </row>
    <row r="44" spans="1:5" x14ac:dyDescent="0.25">
      <c r="A44" s="2">
        <v>45474</v>
      </c>
      <c r="D44" s="6">
        <v>6.8000000000000005E-2</v>
      </c>
      <c r="E44" s="6">
        <v>0.1075</v>
      </c>
    </row>
    <row r="45" spans="1:5" x14ac:dyDescent="0.25">
      <c r="A45" s="2">
        <v>45505</v>
      </c>
      <c r="D45" s="6">
        <v>6.3099999999999989E-2</v>
      </c>
      <c r="E45" s="6">
        <v>0.1075</v>
      </c>
    </row>
    <row r="46" spans="1:5" x14ac:dyDescent="0.25">
      <c r="A46" s="2">
        <v>45536</v>
      </c>
      <c r="D46" s="6">
        <v>6.0199999999999997E-2</v>
      </c>
      <c r="E46" s="6">
        <v>0.1</v>
      </c>
    </row>
    <row r="47" spans="1:5" x14ac:dyDescent="0.25">
      <c r="A47" s="2">
        <v>45566</v>
      </c>
      <c r="D47" s="6">
        <v>5.91E-2</v>
      </c>
      <c r="E47" s="6">
        <v>9.2499999999999999E-2</v>
      </c>
    </row>
    <row r="48" spans="1:5" x14ac:dyDescent="0.25">
      <c r="A48" s="2">
        <v>45597</v>
      </c>
      <c r="D48" s="6">
        <v>5.6600000000000004E-2</v>
      </c>
      <c r="E48" s="6">
        <v>9.2499999999999999E-2</v>
      </c>
    </row>
    <row r="49" spans="1:5" x14ac:dyDescent="0.25">
      <c r="A49" s="2">
        <v>45627</v>
      </c>
      <c r="D49" s="6">
        <v>5.7099999999999998E-2</v>
      </c>
      <c r="E49" s="6">
        <v>8.7499999999999994E-2</v>
      </c>
    </row>
    <row r="50" spans="1:5" x14ac:dyDescent="0.25">
      <c r="A50" s="2">
        <v>45658</v>
      </c>
      <c r="D50" s="6">
        <v>5.5999999999999994E-2</v>
      </c>
      <c r="E50" s="6">
        <v>8.2500000000000004E-2</v>
      </c>
    </row>
    <row r="51" spans="1:5" x14ac:dyDescent="0.25">
      <c r="A51" s="2">
        <v>45689</v>
      </c>
      <c r="D51" s="6">
        <v>5.3499999999999999E-2</v>
      </c>
      <c r="E51" s="6">
        <v>8.2500000000000004E-2</v>
      </c>
    </row>
    <row r="52" spans="1:5" x14ac:dyDescent="0.25">
      <c r="A52" s="2">
        <v>45717</v>
      </c>
      <c r="D52" s="6">
        <v>5.0999999999999997E-2</v>
      </c>
      <c r="E52" s="6">
        <v>7.7499999999999999E-2</v>
      </c>
    </row>
    <row r="53" spans="1:5" x14ac:dyDescent="0.25">
      <c r="A53" s="2">
        <v>45748</v>
      </c>
      <c r="D53" s="6">
        <v>4.9200000000000001E-2</v>
      </c>
      <c r="E53" s="6">
        <v>7.2499999999999995E-2</v>
      </c>
    </row>
    <row r="54" spans="1:5" x14ac:dyDescent="0.25">
      <c r="A54" s="2">
        <v>45778</v>
      </c>
      <c r="D54" s="6">
        <v>4.8099999999999997E-2</v>
      </c>
      <c r="E54" s="6">
        <v>7.2499999999999995E-2</v>
      </c>
    </row>
    <row r="55" spans="1:5" x14ac:dyDescent="0.25">
      <c r="A55" s="2">
        <v>45809</v>
      </c>
      <c r="D55" s="6">
        <v>4.6900000000000004E-2</v>
      </c>
      <c r="E55" s="6">
        <v>7.0000000000000007E-2</v>
      </c>
    </row>
    <row r="56" spans="1:5" x14ac:dyDescent="0.25">
      <c r="A56" s="2">
        <v>45839</v>
      </c>
      <c r="D56" s="6">
        <v>4.6399999999999997E-2</v>
      </c>
      <c r="E56" s="6">
        <v>6.7500000000000004E-2</v>
      </c>
    </row>
    <row r="57" spans="1:5" x14ac:dyDescent="0.25">
      <c r="A57" s="2">
        <v>45870</v>
      </c>
      <c r="D57" s="6">
        <v>4.58E-2</v>
      </c>
      <c r="E57" s="6">
        <v>6.7500000000000004E-2</v>
      </c>
    </row>
    <row r="58" spans="1:5" x14ac:dyDescent="0.25">
      <c r="A58" s="2">
        <v>45901</v>
      </c>
      <c r="D58" s="6">
        <v>4.5499999999999999E-2</v>
      </c>
      <c r="E58" s="6">
        <v>6.5000000000000002E-2</v>
      </c>
    </row>
    <row r="59" spans="1:5" x14ac:dyDescent="0.25">
      <c r="A59" s="2">
        <v>45931</v>
      </c>
      <c r="D59" s="6">
        <v>4.5100000000000001E-2</v>
      </c>
      <c r="E59" s="6">
        <v>6.25E-2</v>
      </c>
    </row>
    <row r="60" spans="1:5" x14ac:dyDescent="0.25">
      <c r="A60" s="2">
        <v>45962</v>
      </c>
      <c r="D60" s="6">
        <v>4.4500000000000005E-2</v>
      </c>
      <c r="E60" s="6">
        <v>6.25E-2</v>
      </c>
    </row>
    <row r="61" spans="1:5" x14ac:dyDescent="0.25">
      <c r="A61" s="2">
        <v>45992</v>
      </c>
      <c r="D61" s="6">
        <v>4.3099999999999999E-2</v>
      </c>
      <c r="E61" s="6">
        <v>0.06</v>
      </c>
    </row>
    <row r="62" spans="1:5" x14ac:dyDescent="0.25">
      <c r="A62" s="2">
        <v>46023</v>
      </c>
      <c r="D62" s="6">
        <v>4.1500000000000002E-2</v>
      </c>
      <c r="E62" s="6">
        <v>0.06</v>
      </c>
    </row>
    <row r="63" spans="1:5" x14ac:dyDescent="0.25">
      <c r="A63" s="2">
        <v>46054</v>
      </c>
      <c r="D63" s="6">
        <v>4.0399999999999998E-2</v>
      </c>
      <c r="E63" s="6">
        <v>0.06</v>
      </c>
    </row>
    <row r="64" spans="1:5" x14ac:dyDescent="0.25">
      <c r="A64" s="2">
        <v>46082</v>
      </c>
      <c r="D64" s="6">
        <v>3.9800000000000002E-2</v>
      </c>
      <c r="E64" s="6">
        <v>0.06</v>
      </c>
    </row>
    <row r="65" spans="1:5" x14ac:dyDescent="0.25">
      <c r="A65" s="2">
        <v>46113</v>
      </c>
      <c r="D65" s="6">
        <v>3.9300000000000002E-2</v>
      </c>
      <c r="E65" s="6">
        <v>0.06</v>
      </c>
    </row>
    <row r="66" spans="1:5" x14ac:dyDescent="0.25">
      <c r="A66" s="2">
        <v>46143</v>
      </c>
      <c r="D66" s="6">
        <v>3.9E-2</v>
      </c>
      <c r="E66" s="6">
        <v>0.06</v>
      </c>
    </row>
    <row r="67" spans="1:5" x14ac:dyDescent="0.25">
      <c r="A67" s="2">
        <v>46174</v>
      </c>
      <c r="D67" s="6">
        <v>3.8800000000000001E-2</v>
      </c>
      <c r="E67" s="6">
        <v>0.06</v>
      </c>
    </row>
    <row r="68" spans="1:5" x14ac:dyDescent="0.25">
      <c r="A68" s="2">
        <v>46204</v>
      </c>
      <c r="D68" s="6">
        <v>3.8800000000000001E-2</v>
      </c>
      <c r="E68" s="6">
        <v>0.06</v>
      </c>
    </row>
    <row r="69" spans="1:5" x14ac:dyDescent="0.25">
      <c r="A69" s="2">
        <v>46235</v>
      </c>
      <c r="D69" s="6">
        <v>3.8800000000000001E-2</v>
      </c>
      <c r="E69" s="6">
        <v>0.06</v>
      </c>
    </row>
    <row r="70" spans="1:5" x14ac:dyDescent="0.25">
      <c r="A70" s="2">
        <v>46266</v>
      </c>
      <c r="D70" s="6">
        <v>3.8800000000000001E-2</v>
      </c>
      <c r="E70" s="6">
        <v>0.06</v>
      </c>
    </row>
    <row r="71" spans="1:5" x14ac:dyDescent="0.25">
      <c r="A71" s="2">
        <v>46296</v>
      </c>
      <c r="D71" s="6">
        <v>3.8800000000000001E-2</v>
      </c>
      <c r="E71" s="6">
        <v>0.06</v>
      </c>
    </row>
    <row r="72" spans="1:5" x14ac:dyDescent="0.25">
      <c r="A72" s="2">
        <v>46327</v>
      </c>
      <c r="D72" s="6">
        <v>3.8800000000000001E-2</v>
      </c>
      <c r="E72" s="6">
        <v>0.06</v>
      </c>
    </row>
    <row r="73" spans="1:5" x14ac:dyDescent="0.25">
      <c r="A73" s="2">
        <v>46357</v>
      </c>
      <c r="D73" s="6">
        <v>3.8800000000000001E-2</v>
      </c>
      <c r="E73" s="6">
        <v>0.06</v>
      </c>
    </row>
    <row r="74" spans="1:5" x14ac:dyDescent="0.25">
      <c r="A74" s="2">
        <v>46388</v>
      </c>
      <c r="D74" s="6">
        <v>3.8800000000000001E-2</v>
      </c>
      <c r="E74" s="6">
        <v>0.06</v>
      </c>
    </row>
    <row r="75" spans="1:5" x14ac:dyDescent="0.25">
      <c r="A75" s="2">
        <v>46419</v>
      </c>
      <c r="D75" s="6">
        <v>3.85E-2</v>
      </c>
      <c r="E75" s="6">
        <v>0.06</v>
      </c>
    </row>
    <row r="76" spans="1:5" x14ac:dyDescent="0.25">
      <c r="A76" s="2">
        <v>46447</v>
      </c>
      <c r="D76" s="6">
        <v>3.8199999999999998E-2</v>
      </c>
      <c r="E76" s="6">
        <v>0.06</v>
      </c>
    </row>
    <row r="77" spans="1:5" x14ac:dyDescent="0.25">
      <c r="A77" s="2">
        <v>46478</v>
      </c>
      <c r="D77" s="6">
        <v>3.7999999999999999E-2</v>
      </c>
      <c r="E77" s="6">
        <v>0.06</v>
      </c>
    </row>
    <row r="78" spans="1:5" x14ac:dyDescent="0.25">
      <c r="A78" s="2">
        <v>46508</v>
      </c>
      <c r="D78" s="6">
        <v>3.7900000000000003E-2</v>
      </c>
      <c r="E78" s="6">
        <v>0.06</v>
      </c>
    </row>
    <row r="79" spans="1:5" x14ac:dyDescent="0.25">
      <c r="A79" s="2">
        <v>46539</v>
      </c>
      <c r="D79" s="6">
        <v>3.78E-2</v>
      </c>
      <c r="E79" s="6">
        <v>0.06</v>
      </c>
    </row>
    <row r="80" spans="1:5" x14ac:dyDescent="0.25">
      <c r="A80" s="2">
        <v>46569</v>
      </c>
      <c r="D80" s="6">
        <v>3.78E-2</v>
      </c>
      <c r="E80" s="6">
        <v>0.06</v>
      </c>
    </row>
    <row r="81" spans="1:5" x14ac:dyDescent="0.25">
      <c r="A81" s="2">
        <v>46600</v>
      </c>
      <c r="D81" s="6">
        <v>3.7599999999999995E-2</v>
      </c>
      <c r="E81" s="6">
        <v>0.06</v>
      </c>
    </row>
    <row r="82" spans="1:5" x14ac:dyDescent="0.25">
      <c r="A82" s="2">
        <v>46631</v>
      </c>
      <c r="D82" s="6">
        <v>3.73E-2</v>
      </c>
      <c r="E82" s="6">
        <v>0.06</v>
      </c>
    </row>
    <row r="83" spans="1:5" x14ac:dyDescent="0.25">
      <c r="A83" s="2">
        <v>46661</v>
      </c>
      <c r="D83" s="6">
        <v>3.7200000000000004E-2</v>
      </c>
      <c r="E83" s="6">
        <v>0.06</v>
      </c>
    </row>
    <row r="84" spans="1:5" x14ac:dyDescent="0.25">
      <c r="A84" s="2">
        <v>46692</v>
      </c>
      <c r="D84" s="6">
        <v>3.7000000000000005E-2</v>
      </c>
      <c r="E84" s="6">
        <v>0.06</v>
      </c>
    </row>
    <row r="85" spans="1:5" x14ac:dyDescent="0.25">
      <c r="A85" s="2">
        <v>46722</v>
      </c>
      <c r="D85" s="6">
        <v>3.6799999999999999E-2</v>
      </c>
      <c r="E85" s="6">
        <v>0.06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4135-B239-4A9D-89B0-0A32D97A4740}">
  <dimension ref="B2:M22"/>
  <sheetViews>
    <sheetView showGridLines="0" workbookViewId="0">
      <selection activeCell="K19" sqref="K19"/>
    </sheetView>
  </sheetViews>
  <sheetFormatPr baseColWidth="10" defaultRowHeight="15" x14ac:dyDescent="0.25"/>
  <cols>
    <col min="4" max="4" width="12.7109375" bestFit="1" customWidth="1"/>
    <col min="5" max="5" width="19.7109375" customWidth="1"/>
    <col min="8" max="8" width="12.85546875" bestFit="1" customWidth="1"/>
    <col min="11" max="11" width="15.85546875" bestFit="1" customWidth="1"/>
    <col min="12" max="12" width="20.140625" bestFit="1" customWidth="1"/>
    <col min="13" max="13" width="19.85546875" bestFit="1" customWidth="1"/>
  </cols>
  <sheetData>
    <row r="2" spans="2:11" x14ac:dyDescent="0.25">
      <c r="B2" t="s">
        <v>0</v>
      </c>
      <c r="C2" t="s">
        <v>29</v>
      </c>
      <c r="D2" t="s">
        <v>30</v>
      </c>
      <c r="E2" t="s">
        <v>31</v>
      </c>
      <c r="G2" t="s">
        <v>32</v>
      </c>
      <c r="H2">
        <v>0.18510309</v>
      </c>
      <c r="K2">
        <v>0.18510309</v>
      </c>
    </row>
    <row r="3" spans="2:11" x14ac:dyDescent="0.25">
      <c r="B3" s="2">
        <v>45809</v>
      </c>
      <c r="C3" s="6">
        <v>4.6900000000000004E-2</v>
      </c>
      <c r="D3" s="6">
        <v>7.0000000000000007E-2</v>
      </c>
      <c r="E3" s="14">
        <f>+$H$2+($H$3*C3)+($H$4*D3)</f>
        <v>0.18324397539999998</v>
      </c>
      <c r="G3" t="s">
        <v>33</v>
      </c>
      <c r="H3">
        <v>-8.4634000000000001E-2</v>
      </c>
      <c r="K3">
        <v>-8.4634000000000001E-2</v>
      </c>
    </row>
    <row r="4" spans="2:11" x14ac:dyDescent="0.25">
      <c r="B4" s="2">
        <v>45839</v>
      </c>
      <c r="C4" s="6">
        <v>4.6399999999999997E-2</v>
      </c>
      <c r="D4" s="6">
        <v>6.7500000000000004E-2</v>
      </c>
      <c r="E4" s="14">
        <f t="shared" ref="E4:E15" si="0">+$H$2+($H$3*C4)+($H$4*D4)</f>
        <v>0.1832109274</v>
      </c>
      <c r="G4" t="s">
        <v>34</v>
      </c>
      <c r="H4">
        <v>3.0145999999999999E-2</v>
      </c>
      <c r="K4">
        <v>3.0145999999999999E-2</v>
      </c>
    </row>
    <row r="5" spans="2:11" x14ac:dyDescent="0.25">
      <c r="B5" s="2">
        <v>45870</v>
      </c>
      <c r="C5" s="6">
        <v>4.58E-2</v>
      </c>
      <c r="D5" s="6">
        <v>6.7500000000000004E-2</v>
      </c>
      <c r="E5" s="14">
        <f t="shared" si="0"/>
        <v>0.18326170780000001</v>
      </c>
    </row>
    <row r="6" spans="2:11" x14ac:dyDescent="0.25">
      <c r="B6" s="2">
        <v>45901</v>
      </c>
      <c r="C6" s="6">
        <v>4.5499999999999999E-2</v>
      </c>
      <c r="D6" s="6">
        <v>6.5000000000000002E-2</v>
      </c>
      <c r="E6" s="14">
        <f t="shared" si="0"/>
        <v>0.18321173300000002</v>
      </c>
    </row>
    <row r="7" spans="2:11" x14ac:dyDescent="0.25">
      <c r="B7" s="2">
        <v>45931</v>
      </c>
      <c r="C7" s="6">
        <v>4.5100000000000001E-2</v>
      </c>
      <c r="D7" s="6">
        <v>6.25E-2</v>
      </c>
      <c r="E7" s="14">
        <f t="shared" si="0"/>
        <v>0.18317022159999999</v>
      </c>
    </row>
    <row r="8" spans="2:11" x14ac:dyDescent="0.25">
      <c r="B8" s="2">
        <v>45962</v>
      </c>
      <c r="C8" s="6">
        <v>4.4500000000000005E-2</v>
      </c>
      <c r="D8" s="6">
        <v>6.25E-2</v>
      </c>
      <c r="E8" s="14">
        <f t="shared" si="0"/>
        <v>0.18322100199999999</v>
      </c>
    </row>
    <row r="9" spans="2:11" x14ac:dyDescent="0.25">
      <c r="B9" s="2">
        <v>45992</v>
      </c>
      <c r="C9" s="6">
        <v>4.3099999999999999E-2</v>
      </c>
      <c r="D9" s="6">
        <v>0.06</v>
      </c>
      <c r="E9" s="14">
        <f t="shared" si="0"/>
        <v>0.18326412459999999</v>
      </c>
    </row>
    <row r="10" spans="2:11" x14ac:dyDescent="0.25">
      <c r="B10" s="2">
        <v>46023</v>
      </c>
      <c r="C10" s="6">
        <v>4.1500000000000002E-2</v>
      </c>
      <c r="D10" s="6">
        <v>0.06</v>
      </c>
      <c r="E10" s="14">
        <f t="shared" si="0"/>
        <v>0.183399539</v>
      </c>
    </row>
    <row r="11" spans="2:11" x14ac:dyDescent="0.25">
      <c r="B11" s="2">
        <v>46054</v>
      </c>
      <c r="C11" s="6">
        <v>4.0399999999999998E-2</v>
      </c>
      <c r="D11" s="6">
        <v>0.06</v>
      </c>
      <c r="E11" s="14">
        <f t="shared" si="0"/>
        <v>0.18349263639999999</v>
      </c>
    </row>
    <row r="12" spans="2:11" x14ac:dyDescent="0.25">
      <c r="B12" s="2">
        <v>46082</v>
      </c>
      <c r="C12" s="6">
        <v>3.9800000000000002E-2</v>
      </c>
      <c r="D12" s="6">
        <v>0.06</v>
      </c>
      <c r="E12" s="14">
        <f t="shared" si="0"/>
        <v>0.1835434168</v>
      </c>
    </row>
    <row r="13" spans="2:11" x14ac:dyDescent="0.25">
      <c r="B13" s="2">
        <v>46113</v>
      </c>
      <c r="C13" s="6">
        <v>3.9300000000000002E-2</v>
      </c>
      <c r="D13" s="6">
        <v>0.06</v>
      </c>
      <c r="E13" s="14">
        <f t="shared" si="0"/>
        <v>0.18358573379999998</v>
      </c>
    </row>
    <row r="14" spans="2:11" x14ac:dyDescent="0.25">
      <c r="B14" s="2">
        <v>46143</v>
      </c>
      <c r="C14" s="6">
        <v>3.9E-2</v>
      </c>
      <c r="D14" s="6">
        <v>0.06</v>
      </c>
      <c r="E14" s="14">
        <f t="shared" si="0"/>
        <v>0.18361112399999999</v>
      </c>
    </row>
    <row r="15" spans="2:11" x14ac:dyDescent="0.25">
      <c r="B15" s="2">
        <v>46174</v>
      </c>
      <c r="C15" s="6">
        <v>3.8800000000000001E-2</v>
      </c>
      <c r="D15" s="6">
        <v>0.06</v>
      </c>
      <c r="E15" s="14">
        <f t="shared" si="0"/>
        <v>0.1836280508</v>
      </c>
    </row>
    <row r="17" spans="2:13" ht="15.75" x14ac:dyDescent="0.25">
      <c r="B17" s="35" t="s">
        <v>0</v>
      </c>
      <c r="C17" s="33" t="s">
        <v>35</v>
      </c>
      <c r="D17" s="34"/>
      <c r="E17" s="33" t="s">
        <v>36</v>
      </c>
      <c r="F17" s="34"/>
      <c r="G17" s="33" t="s">
        <v>37</v>
      </c>
      <c r="H17" s="34"/>
      <c r="J17" s="37" t="s">
        <v>0</v>
      </c>
      <c r="K17" s="32" t="s">
        <v>38</v>
      </c>
      <c r="L17" s="32"/>
      <c r="M17" s="32"/>
    </row>
    <row r="18" spans="2:13" ht="16.5" thickBot="1" x14ac:dyDescent="0.3">
      <c r="B18" s="36"/>
      <c r="C18" s="24" t="s">
        <v>22</v>
      </c>
      <c r="D18" s="26" t="s">
        <v>28</v>
      </c>
      <c r="E18" s="24" t="s">
        <v>22</v>
      </c>
      <c r="F18" s="26" t="s">
        <v>28</v>
      </c>
      <c r="G18" s="24" t="s">
        <v>22</v>
      </c>
      <c r="H18" s="26" t="s">
        <v>28</v>
      </c>
      <c r="J18" s="38"/>
      <c r="K18" s="26" t="s">
        <v>35</v>
      </c>
      <c r="L18" s="28" t="s">
        <v>36</v>
      </c>
      <c r="M18" s="28" t="s">
        <v>37</v>
      </c>
    </row>
    <row r="19" spans="2:13" ht="16.5" thickTop="1" x14ac:dyDescent="0.25">
      <c r="B19" s="23">
        <v>45809</v>
      </c>
      <c r="C19" s="25">
        <v>4.6900000000000004E-2</v>
      </c>
      <c r="D19" s="27">
        <v>7.0000000000000007E-2</v>
      </c>
      <c r="E19" s="25">
        <v>3.3599999999999998E-2</v>
      </c>
      <c r="F19" s="27">
        <v>5.7500000000000002E-2</v>
      </c>
      <c r="G19" s="25">
        <v>6.0199999999999997E-2</v>
      </c>
      <c r="H19" s="27">
        <v>8.2500000000000004E-2</v>
      </c>
      <c r="J19" s="23">
        <v>45809</v>
      </c>
      <c r="K19" s="29">
        <f>+$H$2+($H$3*C19)+($H$4*D19)</f>
        <v>0.18324397539999998</v>
      </c>
      <c r="L19" s="29">
        <f>+$H$2+(E19*$H$3)+(F19*H4)</f>
        <v>0.18399278259999999</v>
      </c>
      <c r="M19" s="29">
        <f>+$H$2+(G19*$H$3)+(H19*$H$4)</f>
        <v>0.1824951682</v>
      </c>
    </row>
    <row r="20" spans="2:13" ht="15.75" x14ac:dyDescent="0.25">
      <c r="B20" s="23">
        <v>46174</v>
      </c>
      <c r="C20" s="25">
        <v>3.8800000000000001E-2</v>
      </c>
      <c r="D20" s="27">
        <v>0.06</v>
      </c>
      <c r="E20" s="25">
        <v>2.23E-2</v>
      </c>
      <c r="F20" s="27">
        <v>4.4999999999999998E-2</v>
      </c>
      <c r="G20" s="25">
        <v>5.5399999999999998E-2</v>
      </c>
      <c r="H20" s="27">
        <v>7.4999999999999997E-2</v>
      </c>
      <c r="J20" s="23">
        <v>46174</v>
      </c>
      <c r="K20" s="29">
        <f t="shared" ref="K20:K22" si="1">+$H$2+($H$3*C20)+($H$4*D20)</f>
        <v>0.1836280508</v>
      </c>
      <c r="L20" s="29">
        <f t="shared" ref="L20:L22" si="2">+$H$2+(E20*$H$3)+(F20*H5)</f>
        <v>0.18321575179999999</v>
      </c>
      <c r="M20" s="29">
        <f t="shared" ref="M20:M22" si="3">+$H$2+(G20*$H$3)+(H20*$H$4)</f>
        <v>0.18267531640000001</v>
      </c>
    </row>
    <row r="21" spans="2:13" ht="15.75" x14ac:dyDescent="0.25">
      <c r="B21" s="23">
        <v>46539</v>
      </c>
      <c r="C21" s="25">
        <v>3.78E-2</v>
      </c>
      <c r="D21" s="27">
        <v>0.06</v>
      </c>
      <c r="E21" s="25">
        <v>0.02</v>
      </c>
      <c r="F21" s="27">
        <v>4.4999999999999998E-2</v>
      </c>
      <c r="G21" s="25">
        <v>5.5800000000000002E-2</v>
      </c>
      <c r="H21" s="27">
        <v>7.4999999999999997E-2</v>
      </c>
      <c r="J21" s="23">
        <v>46539</v>
      </c>
      <c r="K21" s="29">
        <f t="shared" si="1"/>
        <v>0.1837126848</v>
      </c>
      <c r="L21" s="29">
        <f t="shared" si="2"/>
        <v>0.18341041</v>
      </c>
      <c r="M21" s="29">
        <f t="shared" si="3"/>
        <v>0.18264146280000002</v>
      </c>
    </row>
    <row r="22" spans="2:13" ht="15.75" x14ac:dyDescent="0.25">
      <c r="B22" s="23">
        <v>46905</v>
      </c>
      <c r="C22" s="25">
        <v>3.6299999999999999E-2</v>
      </c>
      <c r="D22" s="27">
        <v>0.06</v>
      </c>
      <c r="E22" s="25">
        <v>1.78E-2</v>
      </c>
      <c r="F22" s="27">
        <v>4.2500000000000003E-2</v>
      </c>
      <c r="G22" s="25">
        <v>5.4699999999999999E-2</v>
      </c>
      <c r="H22" s="27">
        <v>7.7499999999999999E-2</v>
      </c>
      <c r="J22" s="23">
        <v>46905</v>
      </c>
      <c r="K22" s="29">
        <f t="shared" si="1"/>
        <v>0.18383963579999998</v>
      </c>
      <c r="L22" s="29">
        <f t="shared" si="2"/>
        <v>0.18359660480000001</v>
      </c>
      <c r="M22" s="29">
        <f t="shared" si="3"/>
        <v>0.1828099252</v>
      </c>
    </row>
  </sheetData>
  <mergeCells count="6">
    <mergeCell ref="K17:M17"/>
    <mergeCell ref="C17:D17"/>
    <mergeCell ref="B17:B18"/>
    <mergeCell ref="E17:F17"/>
    <mergeCell ref="G17:H17"/>
    <mergeCell ref="J17:J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</vt:lpstr>
      <vt:lpstr>BASE FINAL</vt:lpstr>
      <vt:lpstr>PROYECCION AUM</vt:lpstr>
      <vt:lpstr>REGRESIONES</vt:lpstr>
      <vt:lpstr>INFLA-INTERES</vt:lpstr>
      <vt:lpstr>ANALISIS SENSIBILIDAD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Zuñiga Gomez</dc:creator>
  <cp:lastModifiedBy>camilo zuñiga</cp:lastModifiedBy>
  <dcterms:created xsi:type="dcterms:W3CDTF">2024-08-25T20:58:41Z</dcterms:created>
  <dcterms:modified xsi:type="dcterms:W3CDTF">2024-10-05T14:21:48Z</dcterms:modified>
</cp:coreProperties>
</file>