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66925"/>
  <mc:AlternateContent xmlns:mc="http://schemas.openxmlformats.org/markup-compatibility/2006">
    <mc:Choice Requires="x15">
      <x15ac:absPath xmlns:x15ac="http://schemas.microsoft.com/office/spreadsheetml/2010/11/ac" url="C:\Users\knaranjo\OneDrive - Universidad EAFIT\Escritorio\Nueva carpeta\"/>
    </mc:Choice>
  </mc:AlternateContent>
  <xr:revisionPtr revIDLastSave="161" documentId="13_ncr:1_{9F341C65-6144-437B-A0BB-3435C7BFD22A}" xr6:coauthVersionLast="47" xr6:coauthVersionMax="47" xr10:uidLastSave="{58D7B125-33F5-44A7-9508-17C98D925C23}"/>
  <bookViews>
    <workbookView xWindow="-110" yWindow="-110" windowWidth="19420" windowHeight="10300" firstSheet="8" activeTab="4" xr2:uid="{00000000-000D-0000-FFFF-FFFF00000000}"/>
  </bookViews>
  <sheets>
    <sheet name="Garde" sheetId="8" state="hidden" r:id="rId1"/>
    <sheet name="Análisis de brechas" sheetId="3" state="hidden" r:id="rId2"/>
    <sheet name="Balance global" sheetId="2" state="hidden" r:id="rId3"/>
    <sheet name="GRAL" sheetId="9" state="hidden" r:id="rId4"/>
    <sheet name="Risk ESG" sheetId="16" r:id="rId5"/>
    <sheet name="GRAL.2.0" sheetId="15" r:id="rId6"/>
    <sheet name="MCI" sheetId="11" r:id="rId7"/>
    <sheet name="Imp Ciclo " sheetId="14" r:id="rId8"/>
    <sheet name="Summ" sheetId="17" r:id="rId9"/>
    <sheet name="Imp Ciclo C2C" sheetId="12" state="hidden" r:id="rId10"/>
    <sheet name="Hoja2" sheetId="10" state="hidden" r:id="rId11"/>
  </sheets>
  <definedNames>
    <definedName name="_xlnm._FilterDatabase" localSheetId="1" hidden="1">'Análisis de brechas'!$B$17:$I$75</definedName>
    <definedName name="_xlnm._FilterDatabase" localSheetId="7" hidden="1">'Imp Ciclo '!$B$4:$B$45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4" l="1"/>
  <c r="C20" i="14"/>
  <c r="D8" i="14"/>
  <c r="D201" i="14" l="1"/>
  <c r="C201" i="14"/>
  <c r="C200" i="14" s="1"/>
  <c r="D194" i="14"/>
  <c r="C194" i="14"/>
  <c r="D206" i="14"/>
  <c r="D205" i="14"/>
  <c r="D204" i="14"/>
  <c r="D203" i="14"/>
  <c r="D202" i="14"/>
  <c r="D198" i="14"/>
  <c r="D197" i="14"/>
  <c r="D196" i="14"/>
  <c r="D195" i="14"/>
  <c r="D181" i="14"/>
  <c r="D180" i="14" s="1"/>
  <c r="C181" i="14"/>
  <c r="D191" i="14"/>
  <c r="D190" i="14"/>
  <c r="D189" i="14"/>
  <c r="D188" i="14"/>
  <c r="D187" i="14"/>
  <c r="D186" i="14"/>
  <c r="D185" i="14"/>
  <c r="D184" i="14"/>
  <c r="D183" i="14"/>
  <c r="D182" i="14"/>
  <c r="D174" i="14"/>
  <c r="C174" i="14"/>
  <c r="D178" i="14"/>
  <c r="D177" i="14"/>
  <c r="D176" i="14"/>
  <c r="D175" i="14"/>
  <c r="D173" i="14"/>
  <c r="D172" i="14"/>
  <c r="D171" i="14"/>
  <c r="D170" i="14"/>
  <c r="D169" i="14"/>
  <c r="D168" i="14"/>
  <c r="C168" i="14"/>
  <c r="D167" i="14"/>
  <c r="D166" i="14"/>
  <c r="D165" i="14"/>
  <c r="C165" i="14"/>
  <c r="E165" i="14" s="1"/>
  <c r="D160" i="14"/>
  <c r="C160" i="14"/>
  <c r="C159" i="14" s="1"/>
  <c r="D162" i="14"/>
  <c r="D161" i="14"/>
  <c r="D158" i="14"/>
  <c r="D157" i="14"/>
  <c r="D156" i="14"/>
  <c r="D155" i="14"/>
  <c r="D154" i="14" s="1"/>
  <c r="C155" i="14"/>
  <c r="D153" i="14"/>
  <c r="D152" i="14"/>
  <c r="D150" i="14"/>
  <c r="D149" i="14"/>
  <c r="D148" i="14"/>
  <c r="D147" i="14"/>
  <c r="D146" i="14"/>
  <c r="D145" i="14"/>
  <c r="D144" i="14"/>
  <c r="C144" i="14"/>
  <c r="D151" i="14"/>
  <c r="C151" i="14"/>
  <c r="D142" i="14"/>
  <c r="D140" i="14"/>
  <c r="D139" i="14" s="1"/>
  <c r="C140" i="14"/>
  <c r="C139" i="14" s="1"/>
  <c r="D141" i="14"/>
  <c r="D133" i="14"/>
  <c r="C133" i="14"/>
  <c r="D138" i="14"/>
  <c r="D137" i="14"/>
  <c r="D136" i="14"/>
  <c r="D135" i="14"/>
  <c r="D134" i="14"/>
  <c r="D128" i="14"/>
  <c r="C128" i="14"/>
  <c r="D132" i="14"/>
  <c r="D131" i="14"/>
  <c r="D130" i="14"/>
  <c r="D129" i="14"/>
  <c r="D127" i="14"/>
  <c r="D126" i="14"/>
  <c r="D125" i="14"/>
  <c r="D124" i="14"/>
  <c r="D123" i="14"/>
  <c r="D122" i="14"/>
  <c r="D121" i="14"/>
  <c r="D120" i="14"/>
  <c r="D119" i="14"/>
  <c r="D118" i="14"/>
  <c r="D117" i="14"/>
  <c r="C117" i="14"/>
  <c r="D116" i="14"/>
  <c r="D115" i="14"/>
  <c r="D114" i="14"/>
  <c r="D113" i="14"/>
  <c r="D112" i="14"/>
  <c r="D111" i="14"/>
  <c r="D110" i="14"/>
  <c r="D109" i="14"/>
  <c r="C109" i="14"/>
  <c r="E109" i="14" s="1"/>
  <c r="D107" i="14"/>
  <c r="D106" i="14"/>
  <c r="D104" i="14"/>
  <c r="C104" i="14"/>
  <c r="D105" i="14"/>
  <c r="D103" i="14"/>
  <c r="D102" i="14"/>
  <c r="D101" i="14"/>
  <c r="D100" i="14"/>
  <c r="D99" i="14"/>
  <c r="C99" i="14"/>
  <c r="D98" i="14"/>
  <c r="D97" i="14"/>
  <c r="D96" i="14"/>
  <c r="D95" i="14"/>
  <c r="D94" i="14"/>
  <c r="D93" i="14"/>
  <c r="C93" i="14"/>
  <c r="D91" i="14"/>
  <c r="D92" i="14"/>
  <c r="D90" i="14"/>
  <c r="D89" i="14"/>
  <c r="D88" i="14"/>
  <c r="C88" i="14"/>
  <c r="D87" i="14"/>
  <c r="D86" i="14"/>
  <c r="D85" i="14"/>
  <c r="D84" i="14"/>
  <c r="D83" i="14"/>
  <c r="D81" i="14"/>
  <c r="C81" i="14"/>
  <c r="C73" i="14"/>
  <c r="D82" i="14"/>
  <c r="D80" i="14"/>
  <c r="D79" i="14"/>
  <c r="D78" i="14"/>
  <c r="D77" i="14"/>
  <c r="D76" i="14"/>
  <c r="D75" i="14"/>
  <c r="D74" i="14"/>
  <c r="D73" i="14"/>
  <c r="D65" i="14"/>
  <c r="C65" i="14"/>
  <c r="D72" i="14"/>
  <c r="D71" i="14"/>
  <c r="D70" i="14"/>
  <c r="D69" i="14"/>
  <c r="D68" i="14"/>
  <c r="D67" i="14"/>
  <c r="D66" i="14"/>
  <c r="D63" i="14"/>
  <c r="D30" i="14"/>
  <c r="C30" i="14"/>
  <c r="D12" i="14"/>
  <c r="D11" i="14"/>
  <c r="D62" i="14"/>
  <c r="D61" i="14"/>
  <c r="D40" i="14"/>
  <c r="C40" i="14"/>
  <c r="D35" i="14"/>
  <c r="C35" i="14"/>
  <c r="D51" i="14"/>
  <c r="C51" i="14"/>
  <c r="C59" i="14"/>
  <c r="D59" i="14"/>
  <c r="D60" i="14"/>
  <c r="D57" i="14"/>
  <c r="D56" i="14"/>
  <c r="D54" i="14"/>
  <c r="D55" i="14"/>
  <c r="D53" i="14"/>
  <c r="D52" i="14"/>
  <c r="D50" i="14"/>
  <c r="D49" i="14"/>
  <c r="D48" i="14"/>
  <c r="D47" i="14"/>
  <c r="D46" i="14"/>
  <c r="C46" i="14"/>
  <c r="D45" i="14"/>
  <c r="D44" i="14"/>
  <c r="D43" i="14"/>
  <c r="D42" i="14"/>
  <c r="D41" i="14"/>
  <c r="D39" i="14"/>
  <c r="D38" i="14"/>
  <c r="D37" i="14"/>
  <c r="D36" i="14"/>
  <c r="D33" i="14"/>
  <c r="D32" i="14"/>
  <c r="D31" i="14"/>
  <c r="D29" i="14"/>
  <c r="D28" i="14"/>
  <c r="D27" i="14"/>
  <c r="D26" i="14"/>
  <c r="D24" i="14"/>
  <c r="D23" i="14"/>
  <c r="D22" i="14"/>
  <c r="D21" i="14"/>
  <c r="D17" i="14"/>
  <c r="D16" i="14"/>
  <c r="D13" i="14"/>
  <c r="D10" i="14"/>
  <c r="D14" i="14"/>
  <c r="D15" i="14"/>
  <c r="D18" i="14"/>
  <c r="D19" i="14"/>
  <c r="D9" i="14"/>
  <c r="D25" i="14"/>
  <c r="C25" i="14"/>
  <c r="D20" i="14"/>
  <c r="B7" i="2"/>
  <c r="J26" i="2"/>
  <c r="J25" i="2"/>
  <c r="J24" i="2"/>
  <c r="J23" i="2"/>
  <c r="C23" i="2"/>
  <c r="J22" i="2"/>
  <c r="C22" i="2"/>
  <c r="J21" i="2"/>
  <c r="C21" i="2"/>
  <c r="J20" i="2"/>
  <c r="C20" i="2"/>
  <c r="I19" i="2"/>
  <c r="B19" i="2"/>
  <c r="J14" i="2"/>
  <c r="J13" i="2"/>
  <c r="C13" i="2"/>
  <c r="J12" i="2"/>
  <c r="C12" i="2"/>
  <c r="J11" i="2"/>
  <c r="C11" i="2"/>
  <c r="J10" i="2"/>
  <c r="C10" i="2"/>
  <c r="J9" i="2"/>
  <c r="C9" i="2"/>
  <c r="J8" i="2"/>
  <c r="C8" i="2"/>
  <c r="I7" i="2"/>
  <c r="E151" i="14" l="1"/>
  <c r="E117" i="14"/>
  <c r="D7" i="14"/>
  <c r="E144" i="14"/>
  <c r="C7" i="14"/>
  <c r="E181" i="14"/>
  <c r="E201" i="14"/>
  <c r="D200" i="14"/>
  <c r="E200" i="14" s="1"/>
  <c r="L6" i="17" s="1"/>
  <c r="D193" i="14"/>
  <c r="C180" i="14"/>
  <c r="E180" i="14" s="1"/>
  <c r="L4" i="17" s="1"/>
  <c r="E168" i="14"/>
  <c r="D164" i="14"/>
  <c r="E174" i="14"/>
  <c r="C164" i="14"/>
  <c r="E140" i="14"/>
  <c r="E160" i="14"/>
  <c r="D159" i="14"/>
  <c r="E159" i="14" s="1"/>
  <c r="H5" i="17" s="1"/>
  <c r="E155" i="14"/>
  <c r="C154" i="14"/>
  <c r="E154" i="14" s="1"/>
  <c r="E46" i="14"/>
  <c r="E20" i="14"/>
  <c r="C143" i="14"/>
  <c r="D143" i="14"/>
  <c r="E30" i="14"/>
  <c r="E139" i="14"/>
  <c r="H3" i="17" s="1"/>
  <c r="E133" i="14"/>
  <c r="E128" i="14"/>
  <c r="D108" i="14"/>
  <c r="E104" i="14"/>
  <c r="E59" i="14"/>
  <c r="C108" i="14"/>
  <c r="D34" i="14"/>
  <c r="E8" i="14"/>
  <c r="E99" i="14"/>
  <c r="E93" i="14"/>
  <c r="E88" i="14"/>
  <c r="E81" i="14"/>
  <c r="E73" i="14"/>
  <c r="C64" i="14"/>
  <c r="D64" i="14"/>
  <c r="E25" i="14"/>
  <c r="E65" i="14"/>
  <c r="E40" i="14"/>
  <c r="E51" i="14"/>
  <c r="E35" i="14"/>
  <c r="C34" i="14"/>
  <c r="E7" i="14" l="1"/>
  <c r="C3" i="17" s="1"/>
  <c r="E194" i="14"/>
  <c r="C193" i="14"/>
  <c r="E193" i="14" s="1"/>
  <c r="L5" i="17" s="1"/>
  <c r="E164" i="14"/>
  <c r="L3" i="17" s="1"/>
  <c r="M3" i="17" s="1"/>
  <c r="E143" i="14"/>
  <c r="H4" i="17" s="1"/>
  <c r="I3" i="17" s="1"/>
  <c r="E108" i="14"/>
  <c r="C6" i="17" s="1"/>
  <c r="E34" i="14"/>
  <c r="C4" i="17" s="1"/>
  <c r="E64" i="14"/>
  <c r="C5" i="17" s="1"/>
  <c r="D3"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ANDRES OSORIO ARBOLEDA</author>
  </authors>
  <commentList>
    <comment ref="C3" authorId="0" shapeId="0" xr:uid="{D22636AA-07F2-4D50-8C09-9E6A9B71B13E}">
      <text>
        <r>
          <rPr>
            <sz val="9"/>
            <color indexed="81"/>
            <rFont val="Tahoma"/>
            <family val="2"/>
          </rPr>
          <t xml:space="preserve">Un tema ambiental, social o de gobernanza (ESG) crítico que impacta significativamente el negocio y es relevante para sus grupos de interés (stakeholders).
</t>
        </r>
      </text>
    </comment>
    <comment ref="E3" authorId="0" shapeId="0" xr:uid="{5826B5DE-D650-4DCB-A54F-66614413669A}">
      <text>
        <r>
          <rPr>
            <sz val="9"/>
            <color indexed="81"/>
            <rFont val="Tahoma"/>
            <charset val="1"/>
          </rPr>
          <t xml:space="preserve"> Es una amenaza nueva o en evolución, vinculada a factores ambientales, sociales o de gobernanza.
</t>
        </r>
      </text>
    </comment>
  </commentList>
</comments>
</file>

<file path=xl/sharedStrings.xml><?xml version="1.0" encoding="utf-8"?>
<sst xmlns="http://schemas.openxmlformats.org/spreadsheetml/2006/main" count="840" uniqueCount="614">
  <si>
    <t>PROYECTO DE GRADO - MAESTRIA EN SOSTENIBILDIAD</t>
  </si>
  <si>
    <t xml:space="preserve">Matriz de diagnostico de Sostenibilidad - Sector Agroindustrial </t>
  </si>
  <si>
    <t>Referencia del documento</t>
  </si>
  <si>
    <t xml:space="preserve">Dirigiddo a </t>
  </si>
  <si>
    <t>EAFIT</t>
  </si>
  <si>
    <t>Version I Fecha</t>
  </si>
  <si>
    <t>V.1</t>
  </si>
  <si>
    <t>Redactado por</t>
  </si>
  <si>
    <t>Alejandra Quiceno, Andrés Meneses</t>
  </si>
  <si>
    <t>Verificado por</t>
  </si>
  <si>
    <t xml:space="preserve">Historique des versions </t>
  </si>
  <si>
    <t>Relación de modificaciones</t>
  </si>
  <si>
    <t>Fecha</t>
  </si>
  <si>
    <t>Versión</t>
  </si>
  <si>
    <t>Modificaciones / Integraciones</t>
  </si>
  <si>
    <t>Modificaciones/Integraciones</t>
  </si>
  <si>
    <t>Se tiene desconocimiento, no hay avances ni iniciativas entorno al tema</t>
  </si>
  <si>
    <t>Se tiene identificado el tema, pero no se tienen pocos avances</t>
  </si>
  <si>
    <t>Se tiene identificado, se trabaja sobre el pero no se tiene información documentada</t>
  </si>
  <si>
    <t>Se tiene identificado, se trabaja y se tiene información documentada entorno al tema, pero aún se requieren esfuerzos adicionales</t>
  </si>
  <si>
    <t>El tema es gestionado completa y eficientemente.</t>
  </si>
  <si>
    <t>Análisis de brechas</t>
  </si>
  <si>
    <t>Escala de evaluación y avance de los criterios</t>
  </si>
  <si>
    <t>Notas:
*Durante el documento se utilizará el termino de Alta dirección u Órgano superior de Gobierno el cual hace referencia al equipo conformado por el gerente y por los directores de departamento.</t>
  </si>
  <si>
    <t>Sin avances</t>
  </si>
  <si>
    <t>Avances, pero sin documentación</t>
  </si>
  <si>
    <t>Gestión completa y eficiente</t>
  </si>
  <si>
    <t>Ítem</t>
  </si>
  <si>
    <t>Categoría</t>
  </si>
  <si>
    <t>Sección</t>
  </si>
  <si>
    <t>Pregunta</t>
  </si>
  <si>
    <t>Acción por implementar</t>
  </si>
  <si>
    <t>Evaluación/ Comentarios</t>
  </si>
  <si>
    <t>Avance
Escala de 1 a 5</t>
  </si>
  <si>
    <t>Comentarios Órgano Superior de Gobierno</t>
  </si>
  <si>
    <t>Gobierno y general</t>
  </si>
  <si>
    <t>Estructura</t>
  </si>
  <si>
    <t>¿La organización ha descrito su estructura de gobierno, incluyendo los comités/personas del órgano superior? ¿Se ha especificado qué comités son responsables de tomar decisiones en temas económicos, ambientales y sociales?</t>
  </si>
  <si>
    <t>Desarrollar descripción detallada de la estructura de gobierno: Organigrama y responsabilidades.</t>
  </si>
  <si>
    <t xml:space="preserve">La organización está trabajando en la descripción detallada de su estructura de gobierno, incluyendo los comités/personas del órgano superior. Actualmente el órgano superior de gobierno esta compuesto por su gerente y responsables de los departamentos. Las decisiones son tomadas por el gerente.
Se recomienda que de este proceso se especifiquen qué comités/personas serán responsables de tomar decisiones en temas económicos, ambientales y sociales, así como identificar un procedimiento para abordar estos aspectos clave de manera integral y estratégica. </t>
  </si>
  <si>
    <t>¿Se cuenta con un documento donde se describa la cadena de suministro de la organización?</t>
  </si>
  <si>
    <t>Documento cadena de suministro de la organización</t>
  </si>
  <si>
    <t>La empresa lleva bastantes años constituida, a pesar de no tener un documento de cadena de suministro para plasmar sus proveedores, procesos de adquisición, inventario, producción, distribución entre otros, si los tienen identificados y se podría plasmar facilmente en un documento.</t>
  </si>
  <si>
    <t>Sensibilización en sostenibilidad</t>
  </si>
  <si>
    <t>¿Existe una declaración del responsable principal de la organización que destaque la importancia de la sostenibilidad y describa la estrategia para abordarla?</t>
  </si>
  <si>
    <t>Video/documento desarrollado por el gerente</t>
  </si>
  <si>
    <t xml:space="preserve">La organización debe desarrollar una estrategia y plan de acción antes de empezar a comunicar, de esta matriz podrían identificar los temas en los que van a trabajar, para tener una declaración mas clara y específica. Así, la organización podría desarrollar facilmenter una declaración del responsable principal que destaque la importancia de la sostenibilidad y describa la estrategia para abordarla, este proceso debe incluir la definición de objetivos claros, principios rectores y acciones específicas para integrar la sostenibilidad en todas las operaciones y decisiones comerciales. 
Para la comunicaciones entorno a la sostemobilidad recomendamos que se revisen las 9 formas de greenwashing que ha identioficado una empresa experta en la materia para realizar sus comunicaciones: https://www.saint-gobain.com/en/magazine/responsible-communications-how-can-we-combat-greenwashing </t>
  </si>
  <si>
    <t>¿La organización ha indicado las medidas tomadas para desarrollar y mejorar el conocimiento colectivo del órgano superior de gobierno en relación con los asuntos económicos, ambientales y sociales?</t>
  </si>
  <si>
    <t>Plan de capacitaciones: Incluir capacitaciones al órgano superior de gobierno en temas de sostenibilidad, pueden ser lideradas por los diferentes departamentos que hacen parte.</t>
  </si>
  <si>
    <t xml:space="preserve">Las actividades en este proyecto de maestría permiten a la organización fortalecer y formalizar su relacionamiento con los ejes de la sostenibilidad. Se espera que, a partir de estas actividades, se identifiquen temas materiales de interés en los cuales la organización pueda profundizar sus conocimientos y capacidades.
Se recomienda estructurar un plan detallado que incluya la identificación de riesgos, la definición de temas prioritarios y la asignación de responsabilidades específicas a los departamentos del órgano superior. Este plan debe contemplar la capacitación necesaria para abordar las áreas identificadas y mejorar las competencias del personal. Asimismo, es fundamental socializar los resultados y las opiniones derivadas del análisis en una reunión con todo el órgano superior de gobierno para asegurar un compromiso y alineación en los objetivos de sostenibilidad de la organización.
</t>
  </si>
  <si>
    <t>Mecanismos de reclamación</t>
  </si>
  <si>
    <t>¿La organización tiene mecanismos de PQRS del tipo económico, ambiental y social o en general de sostenibilidad?</t>
  </si>
  <si>
    <t>Formulario PQRS disponible en línea a corto plazo. A mediano o largo plazo se pueden incluir y optimizar los mecanismos de gestión de PQRS</t>
  </si>
  <si>
    <t>La empresa no dispone de mecanismos formales para recibir PQRS específicas relacionadas con aspectos económicos, ambientales y sociales. 
Se recomienda implementar un sistema de gestión de reclamaciones que permita a los interesados presentar inquietudes relacionadas con temas ambientales y sociales o en general temas de sostenibilidad de manera estructurada y efectiva. Inicialmente, puede ser por medio de un formulario en línea posteriormente se pueden optimizar los medios de contacto.</t>
  </si>
  <si>
    <t>¿La organización tiene un responsable para resolver los PQRS sobre los asuntos de sostenibilidad?</t>
  </si>
  <si>
    <t xml:space="preserve">Rol "Líder de sostenibilidad"
Procedimiento de resolución de PQRS que incluya línea de tiempo.
</t>
  </si>
  <si>
    <t>La empresa no cuenta con un responsable que haga seguimiento de PQRS entorno a la sostenibilidad.
Se recomienda designar un líder de sostenibilidad, encargado de promover la sostenibilidad en la organización, por ejemplo, con los ejes de trabajo que se identifican en esta matriz, pero también responsable de hacer seguimiento y resolución de PQRS en torno a la sostenibilidad. Es importante definir los procedimientos a utilizar así cómo la línea de tiempo para resolverlos. Este rol es responsable de promover, gestionar y monitorear los asuntos pero la resolución de los mismos debe ser apoyada por los departamentos de la organización correspondientes.</t>
  </si>
  <si>
    <t>Gestión de riesgos</t>
  </si>
  <si>
    <t xml:space="preserve">¿La organización ha descrito la identificación y gestión de impactos, riesgos y oportunidades económicas, ambientales y sociales? </t>
  </si>
  <si>
    <t>Matriz de riesgos y oportunidades económica, ambiental y social de la organización.</t>
  </si>
  <si>
    <t>Los temas económicos son una fortaleza de la organización y en donde se tiene mayores avances. Los temas ambientales y sociales se basan en el cumplimiento de la mitigación de los riesgos relacionados al cumplimiento de la normatividad.
Se recomienda desarrollar una matriz de riesgos y oportunidades económica, ambiental y social para la organización.</t>
  </si>
  <si>
    <t>¿La organización ha descrito el proceso de identificación de estrategias de adaptación y mitigación al cambio climático?</t>
  </si>
  <si>
    <t>Estudio de amenazas climáticas, mitigación y adaptación</t>
  </si>
  <si>
    <t>Actualmente no es un tema priorizado por la organización.
Los impacto del cambio climático son severos y se espera que  sean mayores en el futuro pudiendo afectar considerablemente la operaciones de la organización. Este es un tema de alta relevancia que se recomienda sea abordado. 
Se recomienda estudiar la exposición, medidas de adaptación y mitigación para amenazas climáticas como inundaciones, sequías, olas de calor, deslizamientos etc.</t>
  </si>
  <si>
    <t>Ética e integridad</t>
  </si>
  <si>
    <t>¿La organización ha descrito los valores, principios, estándares y normas que guían su actuación, incluyendo códigos de conducta o códigos éticos?</t>
  </si>
  <si>
    <t>Departamento del órgano superior de gobierno responsable de liderar el enfoque ético y de integridad de la organización.
Hacer comunicaciones internas y externas</t>
  </si>
  <si>
    <t>Por medio del informe de estrategia de identidad que se realizo en 2016 la organización identifico su propósito superior, sus valores y su misión que incluyen la visión ética de la organización. 
Se recomienda que un departamento del órgano superior de gobierno lidere y profundice el tema y haga seguimiento, además, es importante que se comuniquen los hallazgos y compromisos tanto al interior, cómo al exterior de la organización con el objetivo de mostrar transparencia en las acciones.</t>
  </si>
  <si>
    <t>¿La organización ha descrito los mecanismos internos y externos de asesoramiento para promover una conducta ética y lícita, así como para abordar asuntos relacionados con la integridad, como líneas telefónicas de ayuda o asesoramiento?</t>
  </si>
  <si>
    <t>Seguimiento de PQRS relacionadas a ética e integridad
Comunicación al interior y al exterior de la organización sobre las practicas de ética e integridad</t>
  </si>
  <si>
    <t>Actualmente solo se gestionan las PQRS internas y se realizan atreves del jefe inmediato y según el caso se va escalando dentro de la organización. Se recomienda optimizar esta metodología ya que se recomienda dar la oportunidad a trabajadores y a los grupos de interés externos a la organización comunicar PQRS anónimas y en general tener un procedimiento comnpleto de gestión de PQRS.</t>
  </si>
  <si>
    <t>Reporte de sostenibilidad</t>
  </si>
  <si>
    <t>¿La organización ha descrito el proceso para transmitir preocupaciones importantes al órgano superior de gobierno?</t>
  </si>
  <si>
    <t>Organigrama con un responsable de identificar y transmitir las preocupaciones entorno a la sostenibilidad.
Comité con el órgano superior de gobierno donde se haga seguimiento de los asuntos de sostenibilidad, indicar periodicidad.</t>
  </si>
  <si>
    <t>Parte del órgano superior de gobierno es quien esta interesado en integrar la sostenibilidad dentro de la organización.
Se recomienda que en las reuniones periódicas se separe un espacio para profundización y seguimiento de los temas materiales entorno a la sostenibilidad, delegando tareas sobre los diferentes lideres.</t>
  </si>
  <si>
    <t>Medio Ambiente</t>
  </si>
  <si>
    <t>Inversión</t>
  </si>
  <si>
    <t>¿La organización tiene identificado cómo utiliza el presupuesto en la gestión ambiental?</t>
  </si>
  <si>
    <t>Identificar los costos e indicadores de desempeño, por ejemplo para: 
-Tecnologías ambientales, 
-Programas de conservación de recursos naturales
-Capacitación y sensibilización ambiental, 
-Cumplimiento normativo, 
-Investigación y certificaciones, etc.
Además, se recomienda hacer proyección de acciones basadas en el presupuesto anual y futuro.</t>
  </si>
  <si>
    <t>La empresa ha realizado esfuerzos para identificar el presupuesto en la gestión ambiental. Sin embargo, es necesario contar con una visión completa y detallada de estos gastos para una gestión más efectiva y transparente. Se sugiere realizar una revisión exhaustiva de los gastos y los indicadores actuales relacionados con actividades ambientales, así como identificar áreas adicionales donde se podrían asignar recursos para fortalecer las iniciativas ambientales según el presupuesto asignado anualmente.</t>
  </si>
  <si>
    <t>Energía</t>
  </si>
  <si>
    <t>¿La organización cuenta con un diagnóstico y análisis energético? ¿Se hace seguimiento del consumo de energía renovable y no renovable?</t>
  </si>
  <si>
    <t>Diagnostico y análisis energético: Caracterizar la eficiencia de los sistemas y equipos, así como Identificar su participación en el consumo total (Aire acondicionado, iluminación, transporte, motores, bombas, etc.)
Informes de seguimiento y análisis del consumo</t>
  </si>
  <si>
    <t>Actualmente la organización hace seguimiento del consumo energético de energía eléctrica y uso de combustible para maquinaria. 
Se recomienda llevar a cabo un estudio que caracterice la eficiencia de los  diferentes sistemas y equipos que consumen energía en las operaciones así así como identificar su participación en el consumo total de energía.
Es importante que la organización, además de hacer seguimiento del consumo energético, realice un análisis de su comportamiento, identificando las causas en casos de crecimiento o descenso del consumo.</t>
  </si>
  <si>
    <t>¿La organización implementa estrategias de identificación, acción y seguimiento de eficiencia energética?</t>
  </si>
  <si>
    <t>Plan de eficiencia energética</t>
  </si>
  <si>
    <t>Se ha progresado en la adopción de diversas estrategias, como la capacitación del personal, la optimización de la iluminación y la instalación de paneles fotovoltaicos. Se sugiere elaborar un plan de acción para la implementación de estas estrategias a corto, mediano y largo plazo. Es crucial evitar abordar estas estrategias de manera aislada y considerarlas como parte de un enfoque integral. Una planificación adecuada permitirá a la organización lograr resultados energéticos, ambientales y económicos más sólidos.</t>
  </si>
  <si>
    <t>Emisiones</t>
  </si>
  <si>
    <t>¿Se hace cuantificación de las emisiones directas brutas (Alcance 1),  indirectas brutas (Alcance 2) e  indirectas brutas (Alcance 3) en toneladas de CO2eq?</t>
  </si>
  <si>
    <t>Gestión de las emisiones de CO2 equivalentes</t>
  </si>
  <si>
    <t>Actualmente, no se realiza cuantificación en ninguno de los alcances. La organización puede iniciar este proceso a través de su equipo de gestión ambiental; sin embargo, en algunos casos resulta dispendioso seguir las metodologías de reporte. Por ello, se podría capacitar a alguien de la compañía para acompañar este proceso. Es importante que el equipo de gestión ambiental se apropie del reporte generado para facilitar el seguimiento y reducir los sobrecostos.</t>
  </si>
  <si>
    <t>¿La organización genera un indicador de desempeño de emisiones (ej. Emisiones de CO2 por cantidad de producto)?</t>
  </si>
  <si>
    <t>Indicadores de emisiones de CO2</t>
  </si>
  <si>
    <t>Actualmente, no se generan estos indicadores, pero la organización puede comenzar a elaborarlos usando principales indicadores de producción de emisiones, consumo de combustibles y electricidad (Alcance 1 y 2). Dado que la organización ya realiza un seguimiento de estos energéticos, solo es necesario identificar el factor de conversión y las emisiones equivalentes de cada uno para calcular el indicador en relación con la producción. Sin embargo, es importante no limitarse únicamente al consumo de energía. Se debe considerar la cuantificación de emisiones de los alcances 1, 2 y 3.. Para vincular el alcance 3 la organización debe empezar a solicitar la huella carbono de sus contratistas y/o productos.</t>
  </si>
  <si>
    <t>¿La organización implementa estrategias de identificación, acción y seguimiento de los indicadores de emisiones de CO2?</t>
  </si>
  <si>
    <t>Pla de acción de reducción de las emisiones de CO2 equivalentes</t>
  </si>
  <si>
    <t>No, aunque se implementan estrategias de eficiencia energética que reducen la huella de carbono, no se ha cuantificado el impacto carbono ni se tienen objetivos al respecto. Se recomienda que la organización evalúe el impacto de carbono de sus estrategias de eficiencia energética y desarrolle una estrategia para reducir su huella de carbono en la agricultura, donde hay grandes oportunidades, por ejemplo, a través de conservación del suelo, agricultura de precisión, gestión de residuos, ganadería sostenible, etc.</t>
  </si>
  <si>
    <t>¿Se a realizado una evaluación de la identificación de sustancias agotadoras de la capa de ozono en sus operaciones?</t>
  </si>
  <si>
    <t>Gestión de Sustancias Agotadoras de la Capa de Ozono (SAO)</t>
  </si>
  <si>
    <t>Este es un tema en el que la organización puede profundizar para mitigar los impactos ambientales. Algunas sustancias agotadoras de la capa de ozono (SAO) pueden encontrarse en sistemas de refrigeración o fumigación del suelo. Aunque la organización cumple con la normativa ambiental nacional, es importante verificar que no se usen SAO, especialmente en aire acondicionado y refrigeración. Se recomienda establecer objetivos de mitigación, como el uso de refrigerantes naturales, para reducir el impacto ambiental.</t>
  </si>
  <si>
    <t>¿Se ha realizado un estudio o se cuantifica las cantidades de emisiones de No, SOx, COP, COV, CAP u otras sustancias?</t>
  </si>
  <si>
    <t>Gestión de las emisiones de emisiones</t>
  </si>
  <si>
    <t>Este es un tema en el que la organización puede profundizar. Se recomienda que el equipo del departamento ambiental lidere una estrategia de identificación de estos tipos de emisiones. El estudio debería identificar si existen o no, cuantificarlas, y desarrollar un plan de reducción de emisiones y cómo deben ser gestionadas. Además, debería incluir una introducción sobre cada una de las sustancias, describiéndolas e identificando los procesos donde se suelen encontrar con mayor frecuencia.</t>
  </si>
  <si>
    <t>Agua</t>
  </si>
  <si>
    <t>¿Se identifican el numero de fuentes de aguas de captación y se desglosa por su tipo e importancia?</t>
  </si>
  <si>
    <t>Gestión del recurso hídrico y estudio de amenazas climáticas, mitigación y adaptación.</t>
  </si>
  <si>
    <t>La organización ha identificado las fuentes de captación de agua, las cuales son consideradas como un factor crucial en la evaluación de la viabilidad para la adquisición de nuevos terrenos.
Se recomienda a la organización tener información documental con la identificaion existente (y se complemente si es necesario), clasifique por tipo y caracterice la importancia de todas las fuentes hídricas utilizadas en las operaciones de la organización.</t>
  </si>
  <si>
    <t>¿Se hace seguimiento del consumo de agua en función de la fuente de captación? ¿Se cuenta con un plan de gestión del recurso hídrico?</t>
  </si>
  <si>
    <t>Gestión del recurso hídrico</t>
  </si>
  <si>
    <t>La organización hace seguimiento de los consumos de agua pero no se cuenta con un plan de gestión del recurso hídrico, el cual debería incluir, caracterización del uso del agua y de la eficiencia en el uso del agua y plan de acción (incluyendo medidas de ahorro y de cuidado de las fuentes hídricas).</t>
  </si>
  <si>
    <t>¿Se cuantifica el volumen de agua reciclada?</t>
  </si>
  <si>
    <t>Gestión del recurso hídrico.</t>
  </si>
  <si>
    <t>Actualmente se hace captación de aguas lluvias, pero no se hace seguimiento de su consumo. Se recomienda hacer un estudio de exposición de los terrenos a sequias y plantear estrategias de adaptación como la captación de aguas lluvias, priorizando los terrenos mas expuestos. La estimación del agua que se proyecta almacenar y medidas de seguimiento del agua captada y utilizada son necesarias para medir la eficiencia de las soluciones.</t>
  </si>
  <si>
    <t>¿La organización cuantifica los vertimientos de agua?</t>
  </si>
  <si>
    <t>Medición de cantidad y calidad de vertimientos de agua</t>
  </si>
  <si>
    <t>Aunque la empresa actualmente tiene permiso de vertimientos de agua en los lugares donde realiza la actividad agrícola otorgado por la autoridad ambiental y mide la calidad de los vertimientos. Se recomienda que se identifiquen estrategias de medición de la cantidad y la calidad de las aguas residuales producidas.</t>
  </si>
  <si>
    <t>Biodiversidad</t>
  </si>
  <si>
    <t xml:space="preserve">¿Se cuenta con la información documentada de los sitios donde la organización tiene operaciones, incluyendo la caracterización de los mismos y una descripción de la relevancia de la biodiversidad en el sitio? </t>
  </si>
  <si>
    <t xml:space="preserve">Reportes de biodiversidad, caracterizando cada sitio.
</t>
  </si>
  <si>
    <t>Según las entrevistas realizadas, el departamento ambiental de la organización dispone de documentación detallada sobre las áreas operativas, incluyendo descripciones de la biodiversidad y las medidas de conservación implementadas. Esta documentación confirma que no existen especies en peligro en los sitios donde la organización realiza sus actividades.</t>
  </si>
  <si>
    <t>¿Se ha realizado un análisis de los impactos directos e indirectos sobre la biodiversidad en donde la organización tiene operaciones?
¿Se ha identificado si en las zonas de operaciones de la organización con zonas habitadas por especies incluidas en la lista roja de la UICN?</t>
  </si>
  <si>
    <t>Dentro de los informes de gestión ambiental, destinar un capítulo a los impactos indirectos en la biodiversidad.
Informe de gestión de la biodiversidad, definir una periodicidad de reporte o seguimiento.</t>
  </si>
  <si>
    <t>Se tiene un amplio conocimiento sobre los impactos directos de la organización así como estrategias de mitigación. Sin embargo, se considera que existe la oportunidad de profundizar acerca de los impactos indirectos de la organización, por ejemplo, se recomienda estudiar el impacto de las actividades relacionadas al transporte, proveedores, uso de materiales, etc. Estas actividades pueden estar ligadas a afectaciones a la biodiversidad sobre las cuales la organización puede tomar medidas de mitigación.
De acuerdo con entrevistas, la organización manifiesta que identifica li en la zona de implantacion existen especies precentes en la lista roja de la UICN y que no se han identificado especies en vía de extinción en sus sitios de operación. De igual manera manifiestan que la información la tienen documentada.</t>
  </si>
  <si>
    <t>¿Se tienen identificadas las zonas protegidas o restauradas por la organización?</t>
  </si>
  <si>
    <t>Informe de gestión de la biodiversidad, definir una periodicidad de reporte o seguimiento.</t>
  </si>
  <si>
    <t>De acuerdo con entrevistas, la organización manifiesta que tiene identificadas las zonas,  manifiesta un compromiso por el cuidado y conservación de estás zonas así como por anudar esfuerzos para la reforestación, además, que se cuenta con la información documentada.</t>
  </si>
  <si>
    <t>Residuos</t>
  </si>
  <si>
    <t>¿La organización cuantifica los residuos generados en peligrosos, no peligrosos y sus subcategorías?</t>
  </si>
  <si>
    <t>Plan de gestión de residuos</t>
  </si>
  <si>
    <t>Si bien la empresa manifiesta que dispone de los residuos de manera adecuada según corresponde, resulta necesario implementar un plan de gestión de residuos sólidos. Este plan servirá como base para la socialización entre los empleados, mejorar las practicas y deberá permitir reportar resultados.</t>
  </si>
  <si>
    <t>¿La organización ha considerado la posibilidad de enfrentar derrames de sustancias peligrosas que puedan causar contaminación en el suelo, el agua o el aire? En caso que sí, ¿se cuenta con un plan de acción para abordar estas situaciones y se realiza un seguimiento regular para garantizar su eficacia?</t>
  </si>
  <si>
    <t>Evaluación de riesgos, elaborar protocolos de emergencia y documentación y registro de los químicos utilizados.</t>
  </si>
  <si>
    <t xml:space="preserve">Aunque es poco probable que experimenten derrames de sustancias peligrosas debido a la limitada utilización de productos químicos, cuentan con un departamento ambiental que se encarga de prever ese tipo de situaciones.
La orgqanizacion debe documentar el plan de accion para abordar situaciones. Ademas, reportar periodicamente si las situaciones se han presentado. </t>
  </si>
  <si>
    <t>¿Se cuenta con un plan de gestión de residuos peligrosos?</t>
  </si>
  <si>
    <t>El departamento ambiental manifiesta la metodología de gestión de residuos peligrosos; sin embargo, se recomienda documentar las prácticas y procedimientos en un plan de gestión de residuos y reportarlo en las memorias de sostenibilidad.</t>
  </si>
  <si>
    <t>Transporte</t>
  </si>
  <si>
    <t>¿Se ha evaluado el impacto ambiental del transporte de productos?</t>
  </si>
  <si>
    <t>Gestión de la energía / Gestión de las emisiones de CO2 equivalentes</t>
  </si>
  <si>
    <t xml:space="preserve">La organización puede determinar si las prácticas actuales son óptimas o pueden mejorarse, e identificar estrategias para reducir el impacto del transporte de productos únicamente a través del seguimiento del consumo de combustibles de sus propias flotas de vehículos. Esta información puede ser documentada en el informe de gestión de la energía o en el informe de Gestión de Emisiones Equivalentes. 
Incorporar vehiculos eléctricos en la flota de transporte es pertienente, ya que la matriz energética colombiana lo permite (es principalmente renovable) y debido a los incentivos tributarios que existen actualmente para acceder a esta técnología. </t>
  </si>
  <si>
    <t>¿Se tiene un plan de acción para reducir los impactos asociados al transporte?</t>
  </si>
  <si>
    <t>Gestión de la energía / Gestión de las emisiones equivalentes / Estrategia y plan de capacitación</t>
  </si>
  <si>
    <t>La empresa podría implementar un plan de acción para reducir los impactos asociados al transporte. Este plan podría constar de distintas acciones como la optimización de rutas y la adquisición de vehículos más eficientes. También se prevé realizar mantenimientos preventivos regulares y promover el uso de transporte sostenible entre los empleados. El objetivo es alinear las prácticas de la empresa con los estándares internacionales de sostenibilidad y las regulaciones ambientales locales, además de comunicar transparentemente los progresos y resultados a los grupos de interés. En el mercado colombiano, existen varias oportunidades para mejorar la movilidad sostenible, las cuales pueden brindar beneficios económicos, ambientales, logísticos, entre otros.</t>
  </si>
  <si>
    <t>Económica</t>
  </si>
  <si>
    <t>Desempeño económico</t>
  </si>
  <si>
    <t xml:space="preserve">
¿La organización ha proporcionado información sobre el monto total de ayuda económica recibida de entidades gubernamentales?</t>
  </si>
  <si>
    <t>Por el momento, no se implementa. Obtener concesiones o beneficios tributarios a través de buenas prácticas sostenibles es una oportunidad de mercado que se recomienda que la organización explore. Hay varias oportunidades disponibles, como incentivos tributarios por una gestión eficiente de la energía y la implementación de Fuentes No Convencionales de Energía (FNCE), así como también en el transporte sostenible. Del mismo modo, en el sector agrícola, existen varias cooperaciones nacionales e internacionales de las que la organización puede beneficiarse.</t>
  </si>
  <si>
    <t>Presencia en el mercado</t>
  </si>
  <si>
    <t>¿La organización ha indicado qué porcentaje de los altos directivos en los lugares donde se desarrollan operaciones significativas procede de la comunidad local?</t>
  </si>
  <si>
    <t>Área de talento humano</t>
  </si>
  <si>
    <t>No se considera actualmente como uno de los criterios para ocupar este cargo, pero se recomienda contemplar a este grupo de población para altos cargos directivos, siempre y cuando cuenten con el perfil necesario para el puesto.</t>
  </si>
  <si>
    <t>Consecuencias económicas indirectas</t>
  </si>
  <si>
    <t>¿La organización ha proporcionado información sobre el alcance de las inversiones significativas en infraestructura y los tipos de servicios ofrecidos? ¿Se han detallado los impactos en la comunidad donde se llevan a cabo las operaciones? ¿Estos compromisos son comerciales, pro bono o en especie?</t>
  </si>
  <si>
    <t>Seguimiento de inversiones e impactos de las obras con las comunidades vecinas
Publicaciones pagina WEB, publicaciones redes sociales, material publicitario</t>
  </si>
  <si>
    <t>Para planificar una acción pro bono, es esencial iniciar con un diálogo con la comunidad local para identificar sus necesidades y posibles formas de colaboración. Aunque la empresa ha realizado varias acciones con comunidades vecinas, estas no han sido documentadas, considerándolas como actos de buena voluntad sin la intención de obtener beneficios directos. Se recomienda a la organización planificar, documentar y medir los impactos mediante indicadores específicos. Posteriormente, visibilizar estas acciones aumentaría la presencia de la marca en el mercado, mejoraría la imagen y reputación de la empresa en la comunidad y promovería la adopción de prácticas similares por parte de otras empresas, convirtiéndolas en casos exitosos.</t>
  </si>
  <si>
    <t>¿La organización ha proporcionado ejemplos de impactos económicos significativos, tanto positivos como negativos en la comunidad donde interviene?</t>
  </si>
  <si>
    <t xml:space="preserve">Plan de apoyo a la comunidad </t>
  </si>
  <si>
    <t>La empresa tiene mapeados este tipo de impactos, tanto positivos como negativos, pero no cuenta con la información documentada.</t>
  </si>
  <si>
    <t>Prácticas de adquisición</t>
  </si>
  <si>
    <t>¿La organización ha proporcionado información sobre el porcentaje del presupuesto destinado a adquisiciones en las ubicaciones con operaciones  que se asigna a proveedores locales? (en términos de porcentaje de productos y servicios adquiridos a nivel local).</t>
  </si>
  <si>
    <t>Sistema de medición de monitoreo y reporte del presupuesto destinado a proveedores locales.</t>
  </si>
  <si>
    <t>La organización cuenta con una amplia gama de proveedores, pero actualmente no dispone de un indicador específico que refleje la proporción de compras realizadas a proveedores locales. Se recomienda que la organización implemente un sistema para mapear y documentar esta información. Este indicador proporcionará datos valiosos sobre el compromiso de la empresa con el desarrollo económico de la comunidad local, fomentando su crecimiento y fortaleciendo sus capacidades. Además, alineará a la empresa con los estándares internacionales de sostenibilidad y responsabilidad social corporativa, como los establecidos por GRI, lo que mejorará la transparencia, la rendición de cuentas y la reputación de la organización.</t>
  </si>
  <si>
    <t>Social</t>
  </si>
  <si>
    <t>Grupos de interés</t>
  </si>
  <si>
    <t>¿Se identifican y estudian los grupos de interés vinculados a la organización?</t>
  </si>
  <si>
    <t>Análisis de grupos de interés</t>
  </si>
  <si>
    <t>La empresa tiene mapeados a sus grupos de interés clave, como proveedores, clientes, trabajadores y la comunidad local en las áreas circundantes, pero aún no ha llevado a cabo un estudio exhaustivo para comprender completamente sus necesidades y preocupaciones. Dada esta situación, se sugiere a la empresa realizar un análisis de grupos de interés para obtener una comprensión más profunda de sus expectativas y prioridades, lo que permitirá una mejor toma de decisiones estratégicas y una mayor alineación con sus intereses.</t>
  </si>
  <si>
    <t>¿La organización ha descrito los procesos de consulta con los grupos de interés respecto a temas económicos, ambientales y sociales?</t>
  </si>
  <si>
    <t>Análisis de grupos de interés que incluya:
-Mecanismo de consulta y la periodicidad (ej. encuestas, grupos de discusión, grupos de expertos sociales, grupos de asesores empresariales, comunicaciones escritas, etc.)</t>
  </si>
  <si>
    <t xml:space="preserve">La organización describe las diferentes maneras de comunicación con los grupos de interés, sin embargo, no existe una estrategia o periodicidad establecida para consultar o comunicarse con ellos en temas específicos económicos, ambientales o sociales. Las consultas se realizan de acuerdo a la necesidad operacional. </t>
  </si>
  <si>
    <t>¿La organización tiene identificado como utiliza el presupuesto en la gestión social?</t>
  </si>
  <si>
    <t>Desarrollar un programa de Gestión Social</t>
  </si>
  <si>
    <t>La empresa realiza estrategias de impacto social, aunque actualmente no cuenta con una estrategia formal que incluya un presupuesto establecido para estas iniciativas. 
Se recomienda desarrollar un programa de Gestión social que incluya la definición de objetivos claros, acciones concretas, un presupuesto dedicado e indicadores de impacto. Lo que permitirá gestionar de manera más efectiva las iniciativas de labor social, garantizando un impacto positivo y sostenible en las comunidades y partes interesadas. Además, establecer un presupuesto específico permite hacer un uso adecuado de los recursos y evaluar el costo/beneficio de las acciones.</t>
  </si>
  <si>
    <t>Capacitación y educación</t>
  </si>
  <si>
    <t>¿La organización ha indicado el promedio de horas de capacitación que los empleados de la organización recibieron en el periodo objeto de la memoria, desglosado por sexo y categoría laboral?</t>
  </si>
  <si>
    <t>Estrategia y plan de capacitaciones</t>
  </si>
  <si>
    <t>La organización actualmente no realiza mediciones detalladas sobre el tiempo dedicado a la capacitación de sus empleados. Se sugiere implementar un sistema para identificar el porcentaje del tiempo total del trabajador destinado específicamente a la capacitación durante su jornada laboral. Además, en los roles que involucren la supervisión de personal, se recomienda reservar una parte del tiempo del trabajador tanto para su propia formación continua como para la capacitación de su equipo. Esta desagregación facilitará una visión más completa y equitativa de cómo se distribuyen las oportunidades de desarrollo profesional en la organización, promoviendo la transparencia en las prácticas de recursos humanos y mejorando la eficiencia operativa en términos de habilidades y competencias del personal.</t>
  </si>
  <si>
    <t>¿La organización ha indicado el tipo y el alcance de los programas que se han llevado a cabo y de la asistencia facilitada para mejorar las capacidades de los empleados?</t>
  </si>
  <si>
    <t>Los trabajadores reciben capacitación de manera constante por parte de sus jefes inmediatos, y muchos de ellos ya cuentan con conocimientos empíricos. Se recomienda a la organización identificar y programar un plan de capacitación integral que incluya a diferentes grupos de trabajadores: operativos, administrativos y de dirección. Es importante reforzar las capacitaciones con los enfoques de los temas presentados en esta matriz de sostenibilidad necesarios para cada cargo .</t>
  </si>
  <si>
    <t>Prácticas laborales y trabajo digno</t>
  </si>
  <si>
    <t>¿La organización ha detallado cuáles de las siguientes prestaciones sociales se ofrecen a todos los empleados a jornada completa pero no a los empleados a tiempo parcial o temporales, desglosado por ubicaciones significativas de actividad? Como mínimo, inclúyanse las siguientes prestaciones:
 • seguro de vida;
 • seguro médico;
 • cobertura por incapacidad o invalidez;
 • baja por maternidad o paternidad;
 • fondo de pensiones;
 • acciones; y
 • otras.</t>
  </si>
  <si>
    <t>Indicadores de talento humano</t>
  </si>
  <si>
    <t>De acuerdo con las entrevistas, esta información está identificada y documentada. El medir estas prestaciones y desglosarlas por ubicaciones significativas de actividad también permite identificar disparidades y áreas de mejora, asegurando que todos los empleados, independientemente de su ubicación o tipo de contrato, reciben un trato justo y equitativo.</t>
  </si>
  <si>
    <t>¿La organización realiza seguimiento de indicadores relacionados con la baja por maternidad o paternidad, registrando el número de trabajadores que ejercieron su derecho a la baja, continuaron en la organización después de finalizar su periodo de baja y, continuaron y duraron más de 12 meses, haciendo una distinción por sexo?</t>
  </si>
  <si>
    <t>Son indicadores específicos que, según los intercambios con la empresa, actualmente no se están siguiendo o, en su defecto, no se están documentando. Se recomienda implementar y hacer un seguimiento de estos indicadores.</t>
  </si>
  <si>
    <t>Salud y seguridad en el trabajo</t>
  </si>
  <si>
    <t>¿La organización ha indicado el porcentaje de trabajadores que está representado en comités formales de seguridad y salud conjuntos para dirección y empleados, establecidos para ayudar a controlar y asesorar sobre programas de seguridad y salud laboral?</t>
  </si>
  <si>
    <t>Indicadores de talento humano y formación de comités de SST.</t>
  </si>
  <si>
    <t>Son indicadores específicos que, según los intercambios con la empresa, actualmente no se están siguiendo o, en su defecto, no se están documentando. Se recomienda a la organización identificar y documentar el porcentaje de trabajadores representados en comités formales de seguridad y salud en el trabajo. En caso de no haberlos constituido, estos comités deben ser conjuntos para la dirección y los empleados, y su función será controlar y asesorar sobre los programas de seguridad y salud laboral, lo que implica la creación o fortalecimiento del COPASST conforme a la normatividad vigente, asegurando la representación adecuada de los trabajadores. La implementación y documentación de estos comités tendrá un impacto positivo en la cultura organizacional y en la percepción de la empresa tanto interna como externamente. Además de mejorar las condiciones de trabajo, también contribuye a la sostenibilidad operativa al prevenir incidentes que puedan interrumpir las actividades laborales y aumentar los costos operativos.</t>
  </si>
  <si>
    <t>¿La organización ha indicado los tipos de lesión, el índice de accidentes con lesiones, la tasa de enfermedades profesionales, la tasa de días perdidos, la tasa de absentismo y las víctimas mortales relacionadas con el trabajo del conjunto de trabajadores (es decir, los empleados y los trabajadores contratados), desglosado por región y sexo? 
¿La organización ha indicado si hay trabajadores que desarrollan actividades profesionales con una incidencia o un riesgo elevados de enfermedades determinadas?</t>
  </si>
  <si>
    <t>La empresa tiene esta información detallada, dado que cuenta con un departamento de Seguridad y Salud en el Trabajo bien constituido. Además, según los intercambios con este departamento, la información se encuentra debidamente documentada. Se puede profundizar en el tema, por ejemplo, identificando lesiones en los trabajadores que puedan tener efectos a largo plazo, así como las medidas adoptadas para prevenirlas.</t>
  </si>
  <si>
    <t>Derechos humanos</t>
  </si>
  <si>
    <t>¿La organización ha indicado el número de horas que se dedicaron durante el periodo objeto de la memoria a actividades de formación sobre políticas y procedimientos relativos a los aspectos de derechos humanos relevantes para las operaciones de la organización?
¿La organización ha indicado los centros y proveedores con un riesgo significativo de casos de trabajo infantil y trabajadores jóvenes expuestos a trabajos peligrosos? ¿Este análisis se hace por zona geográfica y tipo de proveedor?</t>
  </si>
  <si>
    <t xml:space="preserve">Estrategia y plan de capacitaciones (Incluido derechos humanos)
Protocolo para rastrear y proceder en situaciones de trabajo infantil y trabajo peligroso
Debida Diligencia en Derechos Humanos
</t>
  </si>
  <si>
    <t>Se recomienda que la empresa lleve a cabo un mapeo de riesgos en derechos humanos tanto internos como externos, realizando una debida diligencia en el proceso, lo que incluye analizar los resultados según la zona geográfica, el sitio y el tipo de proveedores. Posteriormente, se sugiere capacitar a los empleados con personal a cargo en temas de derechos humanos. Estas capacitaciones pueden ser impartidas por el mismo personal de la empresa.</t>
  </si>
  <si>
    <t>¿La organización ha indicado el número de casos de discriminación ocurridos durante el periodo objeto de la memoria y además indico la situación actual y las medidas adoptadas?</t>
  </si>
  <si>
    <t>Protocolos para rastrear y proceder en situación de discriminación.</t>
  </si>
  <si>
    <t>No se realiza un seguimiento riguroso debido a la falta de medios seguros para que los interesados notifiquen y den a conocer la problemática. Se recomienda elaborar protocolos para rastrear e indicar cómo proceder en situaciones de discriminación.</t>
  </si>
  <si>
    <t>¿La organización ha indicado si el personal de seguridad ha recibido capacitación formal específica sobre las políticas o procedimientos de la organización en materia de derechos humanos y su aplicación en seguridad?</t>
  </si>
  <si>
    <t>Capacitaciones y protocolos para el proceder del personal de seguridad en situación de riesgo.</t>
  </si>
  <si>
    <r>
      <rPr>
        <sz val="11"/>
        <color rgb="FF000000"/>
        <rFont val="Calibri"/>
        <family val="2"/>
        <scheme val="minor"/>
      </rPr>
      <t>Es importante que las personas encargadas de garantizar el orden y la seguridad de los sitios donde la empresa tiene operaciones</t>
    </r>
    <r>
      <rPr>
        <b/>
        <sz val="11"/>
        <color rgb="FF000000"/>
        <rFont val="Calibri"/>
        <family val="2"/>
        <scheme val="minor"/>
      </rPr>
      <t xml:space="preserve"> r</t>
    </r>
    <r>
      <rPr>
        <sz val="11"/>
        <color rgb="FF000000"/>
        <rFont val="Calibri"/>
        <family val="2"/>
        <scheme val="minor"/>
      </rPr>
      <t>eciba la capacitación adecuada sobre estos temas para garantizar el respeto y la protección de los derechos humanos en todas las operaciones.</t>
    </r>
  </si>
  <si>
    <t>¿La organización ha indicado si se han adoptado medidas para prevenir la violación de los derechos humanos de los pueblos indígenas?</t>
  </si>
  <si>
    <t>Protocolos para rastrear y proceder cuando se presente una situación de violación de derechos humanos a los pueblos indígenas.</t>
  </si>
  <si>
    <t xml:space="preserve">Se sugiere desarrollar e implementar una política específica de derechos humanos que incluya procedimientos y medidas preventivas para asegurar el respeto y la protección de los derechos de los pueblos indígenas en caso de requerirse. Además, la empresa debe establecer un mecanismo de monitoreo y reporte regular para evaluar la efectividad de estas medidas, garantizando así el cumplimiento de los estándares internacionales en materia de derechos humanos. </t>
  </si>
  <si>
    <t>¿La organización ha indicado el número de proveedores cuyo impacto sobre los derechos humanos se ha evaluado?</t>
  </si>
  <si>
    <t>Evaluación de derechos humanos a proveedores</t>
  </si>
  <si>
    <t>No, la empresa actualmente no evalúa, ni selecciona a sus proveedores basado en el impacto a los derechos humanos.</t>
  </si>
  <si>
    <t>Sociedad</t>
  </si>
  <si>
    <t>¿La organización ha indicado el porcentaje de centros donde se han implantado programas de desarrollo, evaluaciones de impactos y participación en las comunidades locales?</t>
  </si>
  <si>
    <t>Plan de apoyo a la comunidad donde se plasme : Implementación de proyectos de desarrollo comunitario, la evaluación del impacto de las actividades empresariales en las comunidades locales e iniciativas que beneficien a la comunidad en general.</t>
  </si>
  <si>
    <t>La empresa realiza apoyos a la comunidad frecuentemente, pero no las tiene plasmadas dentro de un plan de apoyo o de impactos a la comunidad, en general.</t>
  </si>
  <si>
    <t>¿La organización ha indicado qué centros de operaciones han tenido o pueden tener impactos negativos significativos sobre las comunidades locales, haciendo referencia a la ubicación de los centros y los impactos significativos, reales o potenciales, de los centros?</t>
  </si>
  <si>
    <t>Caracterización de los grupos de interés</t>
  </si>
  <si>
    <t xml:space="preserve">La organización busca siempre tener un impacto positivo en las comunidades e incluso implementar obras que beneficien a la comunidad local. Los impactos negativos que puedan surgir se identifican y gestionan con los líderes comunitarios. Se recomienda tener un mapa de los impactos negativos presentes o potenciales en las comunidades donde opera la organización. Además, se sugiere que estas experiencias previas sean documentadas en el análisis de los grupos de interés.
</t>
  </si>
  <si>
    <t>¿La organización ha indicado el número y el porcentaje de trabajadores a los que se ha informado sobre las políticas y los procedimientos de la organización para luchar contra la corrupción, desglosado por regiones?</t>
  </si>
  <si>
    <t>Estrategia y plan de capacitaciones.
Indicadores componente social</t>
  </si>
  <si>
    <t>Actualmente, la organización no cuenta con lineamientos anticorrupción establecidos. Es fundamental desarrollar políticas claras y procedimientos específicos para prevenir, detectar y responder a actos de corrupción dentro de la empresa. Acciones que incluyan la creación de canales de denuncia seguros y confidenciales, y el establecimiento de controles internos para monitorear y mitigar riesgos de corrupción en todas las líneas de negocio.</t>
  </si>
  <si>
    <t>¿La organización ha indicado el número y la naturaleza de los casos confirmados de corrupción y el número de casos confirmados por los que se ha amonestado o despedido a algún empleado?</t>
  </si>
  <si>
    <t>Indicadores componente social</t>
  </si>
  <si>
    <t>Se recomienda a la organización documentar esta información de manera sistemática para controlar y reducir la incidencia de casos de corrupción. Esto permitirá que la organización tenga un registro claro de los incidentes de corrupción ocurridos y pueda implementar acciones disciplinarias efectivas contra los empleados involucrados.</t>
  </si>
  <si>
    <t>¿La organización ha evaluado el porcentaje de categorías de productos y servicios significativos en relación con sus impactos en materia de salud y seguridad para promover mejoras?</t>
  </si>
  <si>
    <t>Matriz FODA-Fortalezas, Oportunidades, Debilidades y Amenazas para productos</t>
  </si>
  <si>
    <t>Aunque la producción agrícola no requiere permisos específicos y sus productos se utilizan como materia prima en otros procesos, la organización tiene la oportunidad de identificar y documentar los beneficios de sus productos en términos de salud y su potencial como herramientas de promoción e impacto social. Estos aspectos pueden ser evaluados mediante una matriz FODA.</t>
  </si>
  <si>
    <t>¿Cuál es el número de incidentes derivados del incumplimiento de la normativa o de los códigos voluntarios relacionados con la salud y la seguridad de productos y servicios, desglosado por: a) Incumplimientos de la normativa que acarrearon una multa o castigo; b) Incumplimientos de la normativa que acarrearon una amonestación; y c) Incumplimientos de códigos voluntarios?</t>
  </si>
  <si>
    <t xml:space="preserve">
Seguimiento del cumplimiento normativo obligatorio y voluntario.
Indicadores componente social</t>
  </si>
  <si>
    <t>Los departamentos correspondientes hacen seguimiento del cumplimiento normativo obligatorio y voluntario. Sin embargo, es importante producir indicadores relacionados con este objetivo para darles seguimiento y reportarlos, esto con el fin de mejorar continuamente sus prácticas relacionadas con la salud y la seguridad de sus productos y servicios, minimizando los riesgos y garantizando el cumplimiento de todas las normativas y estándares aplicables.</t>
  </si>
  <si>
    <t>¿La organización ha realizado encuestas de satisfacción de clientes?</t>
  </si>
  <si>
    <t>Formulario página web o redes sociales.</t>
  </si>
  <si>
    <t>Actualmente la empresa no realiza captación de peticiones, quejas, reclamos o felicitaciones por ningún medio, es necesario disponer en la página web o redes sociales una sección para tal fin.</t>
  </si>
  <si>
    <t>¿La organización ha registrado el número de reclamaciones fundamentadas sobre la violación de la privacidad y la fuga de datos de los clientes?</t>
  </si>
  <si>
    <t>Balance Global</t>
  </si>
  <si>
    <t>CIRCULARIDAD EN PROCESO</t>
  </si>
  <si>
    <t xml:space="preserve">MCI </t>
  </si>
  <si>
    <t xml:space="preserve">Indicadores de Impacto </t>
  </si>
  <si>
    <t>Indicadores Riesgo Complementario</t>
  </si>
  <si>
    <t xml:space="preserve">Cierre del ciclo </t>
  </si>
  <si>
    <t>ASG</t>
  </si>
  <si>
    <t xml:space="preserve">Impacto del Ciclo </t>
  </si>
  <si>
    <t>Riesgo del Ciclo</t>
  </si>
  <si>
    <r>
      <rPr>
        <b/>
        <sz val="11"/>
        <color theme="1"/>
        <rFont val="Calibri"/>
        <family val="2"/>
        <scheme val="minor"/>
      </rPr>
      <t>% Circularidad del material</t>
    </r>
    <r>
      <rPr>
        <sz val="11"/>
        <color theme="1"/>
        <rFont val="Calibri"/>
        <family val="2"/>
        <scheme val="minor"/>
      </rPr>
      <t xml:space="preserve">: la masa de materia prima virgen utilizada en la fabricación </t>
    </r>
  </si>
  <si>
    <t>A</t>
  </si>
  <si>
    <t xml:space="preserve">Energía </t>
  </si>
  <si>
    <t>Riesgo de variación de precio de los materiales</t>
  </si>
  <si>
    <t>G</t>
  </si>
  <si>
    <r>
      <rPr>
        <b/>
        <sz val="11"/>
        <color theme="1"/>
        <rFont val="Calibri"/>
        <family val="2"/>
        <scheme val="minor"/>
      </rPr>
      <t>% Masa residuos irrecuperables:</t>
    </r>
    <r>
      <rPr>
        <sz val="11"/>
        <color theme="1"/>
        <rFont val="Calibri"/>
        <family val="2"/>
        <scheme val="minor"/>
      </rPr>
      <t xml:space="preserve"> La masa de residuos irrecuperables que se atribuye al producto </t>
    </r>
  </si>
  <si>
    <t>Consumo de agua y Vertimientos</t>
  </si>
  <si>
    <t>Riesgos de la cadena de suministro de materiales</t>
  </si>
  <si>
    <r>
      <rPr>
        <b/>
        <sz val="11"/>
        <color theme="1"/>
        <rFont val="Calibri"/>
        <family val="2"/>
        <scheme val="minor"/>
      </rPr>
      <t xml:space="preserve">Factor de Utilidad: </t>
    </r>
    <r>
      <rPr>
        <sz val="11"/>
        <color theme="1"/>
        <rFont val="Calibri"/>
        <family val="2"/>
        <scheme val="minor"/>
      </rPr>
      <t>que da cuenta de la duración y la intensidad del uso del producto.</t>
    </r>
  </si>
  <si>
    <t xml:space="preserve">Emisiones </t>
  </si>
  <si>
    <t>S</t>
  </si>
  <si>
    <t>Escasez de materiales</t>
  </si>
  <si>
    <t>Impacto en la Biodiversidad</t>
  </si>
  <si>
    <t>Toxicidad</t>
  </si>
  <si>
    <t xml:space="preserve">Riesgo de escacez de los materiales </t>
  </si>
  <si>
    <t xml:space="preserve">Riesgo por prácticas laborales y derechos humanos </t>
  </si>
  <si>
    <t>RIESGOS ESG (AMBIENTALES, SOCIALES Y DE GOBERNANZA) ASOCIADOS A LA AGROINDUSTRIA EN COLOMBIA Y A NIVEL GLOBAL</t>
  </si>
  <si>
    <t>DIMENSION</t>
  </si>
  <si>
    <t>ASUNTO MATERIAL EN LA AGROINDUSTRIA</t>
  </si>
  <si>
    <t>DEFINICIÓN DEL RIESGO ASOCIADO</t>
  </si>
  <si>
    <t>RIESGO EMERGENTE RELACIONADO</t>
  </si>
  <si>
    <t>Ambiental</t>
  </si>
  <si>
    <t>Cambio climático y eventos extremos</t>
  </si>
  <si>
    <t>Pérdida de vidas, daños a ecosistemas, pérdidas económicas por sequías, inundaciones, olas de calor</t>
  </si>
  <si>
    <t>Escasez de recursos naturales (agua, suelo fértil)</t>
  </si>
  <si>
    <t>Pérdida de biodiversidad</t>
  </si>
  <si>
    <t>destrucción del capital natural, afectando ecosistemas marinos y terrestres que sustentan cultivos y polinización</t>
  </si>
  <si>
    <t>Cambios críticos en los sistemas de la Tierra (deshielos, corrientes oceánicas) que alteren patrones agrícolas</t>
  </si>
  <si>
    <t>Contaminación de agua, suelo y aire</t>
  </si>
  <si>
    <t>Emisión de materiales dañinos por uso de fertilizantes, pesticidas y residuos agroindustriales que afectan salud humana y ecosistemas.</t>
  </si>
  <si>
    <t>Regulaciones más estrictas y prohibiciones sobre sustancias como PFAS y microplásticos</t>
  </si>
  <si>
    <t>Emisiones de GEI</t>
  </si>
  <si>
    <t xml:space="preserve"> Emisiones significativas por deforestación, uso de fertilizantes nitrogenados y transporte.</t>
  </si>
  <si>
    <t>Impuestos al carbono y restricciones comerciales por huella ambiental.</t>
  </si>
  <si>
    <t>Transición hacia economías bajas en carbono</t>
  </si>
  <si>
    <t>Las nuevas regulaciones sobre emisiones, uso de energía y prácticas sostenibles impactan los costos y operaciones.</t>
  </si>
  <si>
    <t>Desalineación con regulaciones climáticas y exclusión de mercados internacionales</t>
  </si>
  <si>
    <t>RE</t>
  </si>
  <si>
    <t>Escasez de recursos naturales</t>
  </si>
  <si>
    <t>Disminución de disponibilidad de agua y tierras fértiles debido a sobreexplotación, contaminación y variabilidad climática.</t>
  </si>
  <si>
    <t>Inseguridad alimentaria regional; conflictos por el agua; migraciones forzadas.</t>
  </si>
  <si>
    <t>Migración forzada y pérdida de empleo rural</t>
  </si>
  <si>
    <t>Desplazamientos por desastres climáticos, falta de oportunidades y degradación ambiental</t>
  </si>
  <si>
    <t>Polarización social y desigualdad que agravan la conflictividad rural y dificultan la implementación de políticas sostenibles</t>
  </si>
  <si>
    <t>Condiciones laborales y salud en el agro</t>
  </si>
  <si>
    <t>Exposición de trabajadores agrícolas a contaminantes, condiciones de trabajo precarias y desigualdades sociales en zonas rurales.</t>
  </si>
  <si>
    <t>Aumento de enfermedades respiratorias, infertilidad y cáncer por exposición a contaminantes como el amoníaco y PM2.5.</t>
  </si>
  <si>
    <t>Desigualdad de género</t>
  </si>
  <si>
    <t>Escaso acceso de mujeres rurales a recursos, formación técnica y liderazgo</t>
  </si>
  <si>
    <t>Requerimientos ESG de inclusión de género por parte de inversionistas y compradores.</t>
  </si>
  <si>
    <t>Conflictos armados</t>
  </si>
  <si>
    <t>Situaciones de violencia que afectan la producción, distribución y acceso a alimentos.</t>
  </si>
  <si>
    <t>Interrupciones prolongadas de sistemas alimentarios y desplazamientos de población.</t>
  </si>
  <si>
    <t>Salud pública y seguridad alimentaria</t>
  </si>
  <si>
    <t>Producción de alimentos no saludables, contaminados o con ingredientes no autorizados.</t>
  </si>
  <si>
    <t>Críticas del consumidor, retiros masivos de productos y demandas judiciales.</t>
  </si>
  <si>
    <t>Gobernanza</t>
  </si>
  <si>
    <t>Gestión del riesgo y cumplimiento normativo</t>
  </si>
  <si>
    <t>Débil monitoreo de obligaciones legales ambientales, laborales y sanitarias.</t>
  </si>
  <si>
    <t>Multas, clausuras y pérdida de certificaciones de calidad o sostenibilidad.</t>
  </si>
  <si>
    <t>Transparencia en cadenas de suministro</t>
  </si>
  <si>
    <t>Falta de trazabilidad en origen de materias primas, prácticas sociales o ambientales.</t>
  </si>
  <si>
    <t>Mayor vigilancia por parte de consumidores,gobiernos y ONGs.</t>
  </si>
  <si>
    <t>Desinformación y reputación</t>
  </si>
  <si>
    <t>Circulación de noticias falsas sobre productos, marcas o prácticas agrícolas.</t>
  </si>
  <si>
    <t>Cancelación de marcas o pérdida de mercado por campañas negativas virales.</t>
  </si>
  <si>
    <t>Obsolescencia tecnológica</t>
  </si>
  <si>
    <t>Falta de modernización en procesos agrícolas o de transformación.</t>
  </si>
  <si>
    <t>Pérdida de competitividad y bajo rendimiento por falta de innovación</t>
  </si>
  <si>
    <t>Dependencia de importaciones</t>
  </si>
  <si>
    <t>Concentración de proveedores de alimentos, fertilizantes o energía.</t>
  </si>
  <si>
    <t>Riesgo sistémico ante interrupciones del comercio o conflictos internacionales.</t>
  </si>
  <si>
    <t>Ciberseguridad en agroindustria digital</t>
  </si>
  <si>
    <t>Riesgos de hackeo o pérdida de información en sistemas de trazabilidad, logística o gestión ambiental</t>
  </si>
  <si>
    <t>Paralización de operaciones o pérdida de datos clave para cumplimiento regulatorio.</t>
  </si>
  <si>
    <t>FUENTES</t>
  </si>
  <si>
    <t>https://www.weforum.org/publications/global-risks-report-2025/</t>
  </si>
  <si>
    <t>Informe de Riesgos Globales 2025</t>
  </si>
  <si>
    <t>https://www.wtwco.com/en-us/insights/2024/05/global-food-beverage-and-agriculture-risk-report-2024?utm_source=chatgpt.com</t>
  </si>
  <si>
    <t>Informe mundial sobre riesgos de la alimentación, las bebidas y la agricultura 2024</t>
  </si>
  <si>
    <t>https://www.fao.org/publications/sofa/en/</t>
  </si>
  <si>
    <t>Informes como "The State of Food and Agriculture" abordan riesgos climáticos y sostenibilidad en la agroindustria.</t>
  </si>
  <si>
    <t xml:space="preserve">Dimensión </t>
  </si>
  <si>
    <r>
      <rPr>
        <b/>
        <sz val="11"/>
        <color theme="1"/>
        <rFont val="Arial"/>
        <family val="2"/>
      </rPr>
      <t>Energía</t>
    </r>
    <r>
      <rPr>
        <sz val="11"/>
        <color theme="1"/>
        <rFont val="Arial"/>
        <family val="2"/>
      </rPr>
      <t>: Bajo el estándar GRI 302</t>
    </r>
  </si>
  <si>
    <r>
      <t>Consumo de agua y Vertimientos:</t>
    </r>
    <r>
      <rPr>
        <sz val="11"/>
        <color theme="1"/>
        <rFont val="Arial"/>
        <family val="2"/>
      </rPr>
      <t xml:space="preserve"> Bajo el estándar GRI 303</t>
    </r>
  </si>
  <si>
    <t xml:space="preserve">Indicadores de Cierre de Ciclo </t>
  </si>
  <si>
    <r>
      <rPr>
        <b/>
        <sz val="11"/>
        <color theme="1"/>
        <rFont val="Arial"/>
        <family val="2"/>
      </rPr>
      <t xml:space="preserve">Emisiones:  </t>
    </r>
    <r>
      <rPr>
        <sz val="11"/>
        <color theme="1"/>
        <rFont val="Arial"/>
        <family val="2"/>
      </rPr>
      <t>Bajo el estándar GRI 305</t>
    </r>
  </si>
  <si>
    <t>Dimensión</t>
  </si>
  <si>
    <r>
      <rPr>
        <b/>
        <sz val="11"/>
        <color theme="1"/>
        <rFont val="Arial"/>
        <family val="2"/>
      </rPr>
      <t xml:space="preserve">Biodiversidad: </t>
    </r>
    <r>
      <rPr>
        <sz val="11"/>
        <color theme="1"/>
        <rFont val="Arial"/>
        <family val="2"/>
      </rPr>
      <t>Bajo el estándar GRI 304</t>
    </r>
  </si>
  <si>
    <r>
      <rPr>
        <b/>
        <sz val="11"/>
        <color theme="1"/>
        <rFont val="Arial"/>
        <family val="2"/>
      </rPr>
      <t>% Circularidad del material</t>
    </r>
    <r>
      <rPr>
        <sz val="11"/>
        <color theme="1"/>
        <rFont val="Arial"/>
        <family val="2"/>
      </rPr>
      <t xml:space="preserve">: la masa de materia prima virgen utilizada en la fabricación </t>
    </r>
  </si>
  <si>
    <r>
      <rPr>
        <b/>
        <sz val="11"/>
        <color theme="1"/>
        <rFont val="Arial"/>
        <family val="2"/>
      </rPr>
      <t>Relaciones Trabajado-Empresa:</t>
    </r>
    <r>
      <rPr>
        <sz val="11"/>
        <color theme="1"/>
        <rFont val="Arial"/>
        <family val="2"/>
      </rPr>
      <t xml:space="preserve"> Bajo el estándar GRI-402</t>
    </r>
  </si>
  <si>
    <r>
      <rPr>
        <b/>
        <sz val="11"/>
        <color theme="1"/>
        <rFont val="Arial"/>
        <family val="2"/>
      </rPr>
      <t>% Masa residuos irrecuperables:</t>
    </r>
    <r>
      <rPr>
        <sz val="11"/>
        <color theme="1"/>
        <rFont val="Arial"/>
        <family val="2"/>
      </rPr>
      <t xml:space="preserve"> La masa de residuos irrecuperables que se atribuye al producto </t>
    </r>
  </si>
  <si>
    <r>
      <rPr>
        <b/>
        <sz val="11"/>
        <color theme="1"/>
        <rFont val="Arial"/>
        <family val="2"/>
      </rPr>
      <t>Diversidad e igualdad de oportunidades:</t>
    </r>
    <r>
      <rPr>
        <sz val="11"/>
        <color theme="1"/>
        <rFont val="Arial"/>
        <family val="2"/>
      </rPr>
      <t xml:space="preserve"> Bajo el estándar  GRI 405</t>
    </r>
  </si>
  <si>
    <r>
      <rPr>
        <b/>
        <sz val="11"/>
        <color theme="1"/>
        <rFont val="Arial"/>
        <family val="2"/>
      </rPr>
      <t xml:space="preserve">Factor de Utilidad: </t>
    </r>
    <r>
      <rPr>
        <sz val="11"/>
        <color theme="1"/>
        <rFont val="Arial"/>
        <family val="2"/>
      </rPr>
      <t>que da cuenta de la duración y la intensidad del uso del producto.</t>
    </r>
  </si>
  <si>
    <r>
      <rPr>
        <b/>
        <sz val="11"/>
        <color theme="1"/>
        <rFont val="Arial"/>
        <family val="2"/>
      </rPr>
      <t>Trabajo forzoso u obligatorio:</t>
    </r>
    <r>
      <rPr>
        <sz val="11"/>
        <color theme="1"/>
        <rFont val="Arial"/>
        <family val="2"/>
      </rPr>
      <t xml:space="preserve"> Bajo el estándar GRI 409</t>
    </r>
  </si>
  <si>
    <r>
      <rPr>
        <b/>
        <sz val="11"/>
        <color theme="1"/>
        <rFont val="Arial"/>
        <family val="2"/>
      </rPr>
      <t xml:space="preserve">Índice de Flujo Lineal: </t>
    </r>
    <r>
      <rPr>
        <sz val="11"/>
        <color theme="1"/>
        <rFont val="Arial"/>
        <family val="2"/>
      </rPr>
      <t>Representa la proporción de material lineal tomado</t>
    </r>
  </si>
  <si>
    <r>
      <rPr>
        <b/>
        <sz val="11"/>
        <color theme="1"/>
        <rFont val="Arial"/>
        <family val="2"/>
      </rPr>
      <t xml:space="preserve">Prácticas en materia de seguridad: </t>
    </r>
    <r>
      <rPr>
        <sz val="11"/>
        <color theme="1"/>
        <rFont val="Arial"/>
        <family val="2"/>
      </rPr>
      <t>Bajo el estándar GRI 410</t>
    </r>
  </si>
  <si>
    <r>
      <rPr>
        <b/>
        <sz val="11"/>
        <color theme="1"/>
        <rFont val="Arial"/>
        <family val="2"/>
      </rPr>
      <t>Anticorrupción:</t>
    </r>
    <r>
      <rPr>
        <sz val="11"/>
        <color theme="1"/>
        <rFont val="Arial"/>
        <family val="2"/>
      </rPr>
      <t xml:space="preserve"> Bajo el estándar GRI 205</t>
    </r>
  </si>
  <si>
    <r>
      <rPr>
        <b/>
        <sz val="11"/>
        <color theme="1"/>
        <rFont val="Arial"/>
        <family val="2"/>
      </rPr>
      <t xml:space="preserve">Estructura de gobernanza y composición: </t>
    </r>
    <r>
      <rPr>
        <sz val="11"/>
        <color theme="1"/>
        <rFont val="Arial"/>
        <family val="2"/>
      </rPr>
      <t>Bajo el estándar de contenidos generales Contenido GRI 2-9</t>
    </r>
  </si>
  <si>
    <r>
      <rPr>
        <b/>
        <sz val="11"/>
        <color theme="1"/>
        <rFont val="Arial"/>
        <family val="2"/>
      </rPr>
      <t xml:space="preserve">Delegación de la responsabilidad de gestión de los impactos: </t>
    </r>
    <r>
      <rPr>
        <sz val="11"/>
        <color theme="1"/>
        <rFont val="Arial"/>
        <family val="2"/>
      </rPr>
      <t>Bajo el estándar de contenidos generales GRI 2-13</t>
    </r>
  </si>
  <si>
    <r>
      <rPr>
        <b/>
        <sz val="11"/>
        <color theme="1"/>
        <rFont val="Arial"/>
        <family val="2"/>
      </rPr>
      <t>Incorporación de los compromisos y políticas:</t>
    </r>
    <r>
      <rPr>
        <sz val="11"/>
        <color theme="1"/>
        <rFont val="Arial"/>
        <family val="2"/>
      </rPr>
      <t xml:space="preserve"> Bajo el estandar del contenido GRI 2-24 </t>
    </r>
  </si>
  <si>
    <r>
      <rPr>
        <b/>
        <sz val="11"/>
        <color theme="1"/>
        <rFont val="Calibri"/>
        <family val="2"/>
        <scheme val="minor"/>
      </rPr>
      <t>% Circularidad del material:</t>
    </r>
    <r>
      <rPr>
        <sz val="11"/>
        <color theme="1"/>
        <rFont val="Calibri"/>
        <family val="2"/>
        <scheme val="minor"/>
      </rPr>
      <t xml:space="preserve"> la masa de materia prima virgen utilizada en la fabricación </t>
    </r>
  </si>
  <si>
    <t>Índice de Flujo Lineal</t>
  </si>
  <si>
    <t>Indicador de Circularidad del Material</t>
  </si>
  <si>
    <t>N/A</t>
  </si>
  <si>
    <t>El siguiente cuestionario de preguntas, fue construido basado en indicadores de impacto de ciclo con los estándares GRI, contestar, con base en la siguiente puntuación: 
(5) La organización tiene la información y la gestiona.  
(3) La organización conoce la información pero no la tiene documentada y 
(0) La organización no tiene la información 
N/A No Aplica el ítem para la organización 
** Solo responda las celdas en blanco</t>
  </si>
  <si>
    <t xml:space="preserve">Calificación </t>
  </si>
  <si>
    <t xml:space="preserve">Puntajes Máximos </t>
  </si>
  <si>
    <t>Energía (GRI 302)</t>
  </si>
  <si>
    <t xml:space="preserve">Contenido 302-1 Consumo de energía dentro de la organización </t>
  </si>
  <si>
    <t>El consumo total de combustibles procedentes de fuentes no renovables</t>
  </si>
  <si>
    <t>El consumo total de combustibles procedentes de fuentes renovables dentro de la organización</t>
  </si>
  <si>
    <t>Consumo de electricidad</t>
  </si>
  <si>
    <t>Consumo de calefacción</t>
  </si>
  <si>
    <t>Consumo de refrigeración</t>
  </si>
  <si>
    <t>Consumo de vapor</t>
  </si>
  <si>
    <t>La electricidad vendida</t>
  </si>
  <si>
    <t>La calefacción vendida</t>
  </si>
  <si>
    <t>La refrigeración vendida</t>
  </si>
  <si>
    <t>El vapor vendido</t>
  </si>
  <si>
    <t>El consumo total de energía dentro de la organización</t>
  </si>
  <si>
    <t>Contenido 302-3 Intensidad energética</t>
  </si>
  <si>
    <t>El ratio de intensidad energética de la organización.</t>
  </si>
  <si>
    <t>El parámetro (denominador) específico que se haya seleccionado para calcular el ratio.</t>
  </si>
  <si>
    <t>Los tipos de energía incluidos en el ratio de intensidad (combustible, electricidad,</t>
  </si>
  <si>
    <t>Si el ratio abarca el consumo de energía dentro de la organización, fuera de ella o ambos.</t>
  </si>
  <si>
    <t>Contenido 302-4 Reducción del consumo energético</t>
  </si>
  <si>
    <t>La magnitud de las reducciones de consumo energético logradas como resultado directo de iniciativas de conservación y eficiencia, en julios o múltiplos.</t>
  </si>
  <si>
    <t>Los tipos de energía incluidos en dicha reducción (combustible, electricidad, calefacción, refrigeración, vapor o todos).</t>
  </si>
  <si>
    <t>La base del cálculo de las reducciones del consumo energético, como el año base o la línea base, incluida la justificación de la selección.</t>
  </si>
  <si>
    <t>Los Estándares, metodologías, suposiciones y herramientas de cálculo utilizados</t>
  </si>
  <si>
    <t>Contenido 302-5 Reducción de los requerimientos energéticos de productos y servicios</t>
  </si>
  <si>
    <t>Las reducciones de los requerimientos energéticos de los productos y servicios vendidos durante el periodo objeto del informe, en julios o múltiplos.</t>
  </si>
  <si>
    <t>Consumo de agua y Vertimientos (GRI 303)</t>
  </si>
  <si>
    <t>Contenido 303-1 Interacción con el agua como recurso compartido</t>
  </si>
  <si>
    <t>Una descripción de cómo la organización interactúa con el agua, incluidos el modo y el lugar en que se extrae, consume y vierte el agua, y los impactos relacionados con el agua que la organización haya ocasionado o contribuido a ocasionar, o que estén vinculados directamente con las operaciones, productos o servicios a través de relaciones comerciales (por ejemplo, impactos ocasionados por escorrentía</t>
  </si>
  <si>
    <t>Una descripción del enfoque empleado para identificar los impactos relacionados con el agua, incluidos el alcance de las evaluaciones, su calendario y las herramientas o metodologías utilizadas.</t>
  </si>
  <si>
    <t>Una descripción de cómo se abordan los impactos relacionados con el agua, que incluye cómo la organización colabora con los grupos de interés para gestionar de forma responsable el agua como recurso compartido y cómo se relaciona con proveedores o clientes que tienen impactos significativos relacionados con el agua</t>
  </si>
  <si>
    <t>Una explicación del proceso por el que se establecen los objetivos y metas relacionados con el agua que son parte del enfoque de la organización para la gestión del agua y los efluentes, y la manera en que se relacionan con las políticas públicas y el contexto local de cada zona sometida a estrés hídrico</t>
  </si>
  <si>
    <t>Contenido 303-2 Gestión de los impactos relacionados con el vertido de agua</t>
  </si>
  <si>
    <t>Una descripción de los estándares mínimos establecidos para la calidad de los vertidos de efluentes , y de la manera en que se determinan estos estándares mínimos, incluidos:</t>
  </si>
  <si>
    <t>i. El modo en que se determinaron los estándares para instalaciones que operan en lugares sin requerimientos locales de vertidos;</t>
  </si>
  <si>
    <t>ii. todo estándar o directriz sobre calidad del agua desarrollados internamente;</t>
  </si>
  <si>
    <t>iii. todo estándar específico del sector que se consideró;</t>
  </si>
  <si>
    <t>iv. si se consideró el perfil de la masa de agua receptora</t>
  </si>
  <si>
    <t>Contenido 303-3 Extracción de agua</t>
  </si>
  <si>
    <t>La extracción de agua total de todas las áreas en megalitros, y un desglose de este total según las fuentes siguientes, si procede: aguas superficiales, aguas subterráneas; aguas marinas; agua producida; agua de terceros.</t>
  </si>
  <si>
    <t xml:space="preserve">La extracción total de agua de todas las zonas sometidas a estrés hídrico en megalitros, y un desglose de este total según las fuentes siguientes, si procede: Agua superficial; Agua subterránea; Agua marina; Agua producida. </t>
  </si>
  <si>
    <t>Un desglose de la extracción total de agua procedente de cada una de las fuentes que figuran en los Contenidos 303-3-a y 303-3-b (en megalitros), según las siguientes categorías:
i. Agua dulce (total de sólidos disueltos ≤ 1000 mg/l)
ii. Otras aguas (total de sólidos disueltos &gt; 1000 mg/l)</t>
  </si>
  <si>
    <t>Cualquier tipo de información contextual necesaria para comprender cómo se han recopilado los datos, como estándares, metodologías o supuestos usados.</t>
  </si>
  <si>
    <t>Contenido 303-4 Vertido de agua</t>
  </si>
  <si>
    <t xml:space="preserve">El vertido de agua total en todas las zonas (en megalitros) y un desglose de este total según los siguientes tipos de destino, si procede: Agua superficial; Agua subterránea; Agua marina; Agua producida. </t>
  </si>
  <si>
    <t>Un desglose del vertido total de agua a todas las áreas (en megalitros) según las siguientes categorías: 
i. Agua dulce (total de sólidos disueltos ≤ 1000 mg/l)
ii. Otras aguas (total de sólidos disueltos &gt; 1000 mg/l)</t>
  </si>
  <si>
    <t>Sustancias de riesgo prioritarias por las que se tratan los vertidos, incluidos:
i. El método utilizado para definir las sustancias de riesgo prioritarias, así como los estándares internacionales, listas oficiales o criterios empleados;</t>
  </si>
  <si>
    <t>ii.El método utilizado para establecer los límites de vertido de las sustancias de riesgo prioritarias;</t>
  </si>
  <si>
    <t>iii. la cantidad de incidencias de incumplimiento de los límites de vertido.</t>
  </si>
  <si>
    <r>
      <rPr>
        <b/>
        <sz val="12"/>
        <color theme="1"/>
        <rFont val="Arial"/>
        <family val="2"/>
      </rPr>
      <t>Requerimiento de Recopilación:</t>
    </r>
    <r>
      <rPr>
        <sz val="12"/>
        <color theme="1"/>
        <rFont val="Arial"/>
        <family val="2"/>
      </rPr>
      <t xml:space="preserve"> A la hora de recopilar la información indicada en el Contenido 303-4, la organización informante debe utilizar herramientas y metodologías públicas y creíbles para evaluar el estrés hídrico de la zona.</t>
    </r>
  </si>
  <si>
    <t>Contenido 303-5 Consumo de agua</t>
  </si>
  <si>
    <t>Consumo total de agua (en megalitros) de todas las zonas.</t>
  </si>
  <si>
    <t>Consumo total de agua (en megalitros) de todas las zonas con estrés hídrico.</t>
  </si>
  <si>
    <t>Cambio en el almacenamiento de agua (en megalitros), siempre que se haya identificado que el almacenamiento de agua genera un impacto significativo relacionado con el agua.</t>
  </si>
  <si>
    <t xml:space="preserve">Cualquier información contextual necesaria para comprender cómo se han recopilado los datos (como estándares, metodologías y supuestos utilizados), así como si la información se calcula, se estima, se obtiene a partir de un modelo o procede de mediciones directas, y el método empleado para ello, tal como el uso de factores específicos para el sector. </t>
  </si>
  <si>
    <t>Emisiones (GRI 305)</t>
  </si>
  <si>
    <t>Contenido 305-1 Emisiones directas de GEI (alcance1)</t>
  </si>
  <si>
    <t>Valor bruto de las emisiones directas de GEI (alcance 1) en toneladas métricas de CO2 equivalente</t>
  </si>
  <si>
    <t>Gases incluidos en el cálculo: CO2 , CH4 , N2O, HFC, PFC, SF6 , NF3 o todos.</t>
  </si>
  <si>
    <t>Emisiones biogénicas de CO2 en toneladas métricas de CO2 equivalente</t>
  </si>
  <si>
    <t>Año base para el cálculo, si procede, incluidos: la justificación de la selección; las emisiones en el año base; el contexto de cualquier cambio significativo en las emisiones que haya dado lugar a nuevos cálculos de las emisiones en el año base.</t>
  </si>
  <si>
    <t>La fuente de los factores de emisión y las tasas del potencial de calentamiento global (GWP) utilizadas o una referencia a la fuente del GWP.</t>
  </si>
  <si>
    <t>El enfoque de consolidación para las emisiones: participación accionarial, control financiero o control operacional</t>
  </si>
  <si>
    <t>Los Estándares, metodologías, suposiciones y herramientas de cálculo utilizados.</t>
  </si>
  <si>
    <t>Contenido 305-2 Emisiones indirectas de GEI asociadas a la energía (alcance 2)</t>
  </si>
  <si>
    <t>Valor bruto de las emisiones indirectas de GEI asociadas a la energía (alcance 2) basadas en la ubicación en toneladas métricas de CO2 equivalente.</t>
  </si>
  <si>
    <t>Si procede, valor bruto de las emisiones indirectas de GEI asociadas a la energía (alcance 2) basadas en el mercado en toneladas métricas de CO2 equivalente.</t>
  </si>
  <si>
    <t>Si están disponibles, los gases incluidos en el cálculo: CO , CH , N O, HFC, PFC, SF , NF o todos.</t>
  </si>
  <si>
    <t>Año base para el cálculo, si procede, incluidos: la justificación de la selección, las emisiones en el año base; el contexto de cualquier cambio significativo en las emisiones que haya dado lugar a nuevos cálculos de las emisiones en el año base.</t>
  </si>
  <si>
    <t>El enfoque de consolidación para las emisiones: participación accionarial, control financiero o control operacional.</t>
  </si>
  <si>
    <t>Contenido 305-3 Emisiones indirectas de GEI asociadas a la energía (alcance 3)</t>
  </si>
  <si>
    <t>Valor bruto de las otras emisiones indirectas de GEI (alcance 3) en toneladas métricas de CO2 equivalente.</t>
  </si>
  <si>
    <t>Emisiones biogénicas de CO2 en toneladas métricas de CO2equivalente</t>
  </si>
  <si>
    <t>Contenido 305-4 Intensidad de las emisiones de GEI</t>
  </si>
  <si>
    <t>El ratio de intensidad de las emisiones de GEI de la organización</t>
  </si>
  <si>
    <t>Los tipos de emisiones de GEI incluidos en el ratio de intensidad: directas (alcance 1), indirectas asociadas a la energía (alcance 2), y otras indirectas (alcance 3).</t>
  </si>
  <si>
    <t>Contenido 305-5 Reducción de las emisiones de GEI</t>
  </si>
  <si>
    <t>La reducción de las emisiones de GEI como consecuencia directa de las iniciativas de reducción en toneladas métricas de CO2 equivalente</t>
  </si>
  <si>
    <t>Gases incluidos en el cálculo: CO2 , CH4 , N2O, HFC, PFC, SF6 , NF3 o todos</t>
  </si>
  <si>
    <t>Año base o línea base, incluida la justificación de la selección</t>
  </si>
  <si>
    <t>Los alcances en los que se produjeron reducciones: emisiones directas (alcance 1), indirectas asociadas a la energía (alcance 2) u otras indirectas (alcance 3).</t>
  </si>
  <si>
    <t>Contenido 305-6 Emisiones de sustancias que agotan la capa de ozono (ODS)</t>
  </si>
  <si>
    <t>La producción, importaciones y exportaciones de ODS en toneladas métricas de equivalente de CFC-11 (triclorofluorometano).</t>
  </si>
  <si>
    <t>Las sustancias incluidas en el cálculo.</t>
  </si>
  <si>
    <t>La fuente relativa a los factores de emisión utilizados.</t>
  </si>
  <si>
    <t>Contenido 305-7 Óxidos de nitrógeno (NOx), óxidos de azufre (SOx) y otras emisiones significativas al aire</t>
  </si>
  <si>
    <t>Emisiones significativas al aire, en kilogamos o múltiplos, para cada uno de las
siguientes: NOx, SOx, Contaminantes orgánicos persistentes (POP), Compuestos orgánicos volátiles (VOC), Contaminantes peligrosos del aire (HAP), Material particulado (MP), Otras categorías estándar de emisiones al aire identificadas en las normativas pertinentes</t>
  </si>
  <si>
    <t>La fuente relativa a los factores de emisión utilizados</t>
  </si>
  <si>
    <t>Biodiversidad (GRI 304)</t>
  </si>
  <si>
    <t>Contenido 304-1 Sitios operacionales en propiedad, arrendados o gestionados ubicados dentro de o junto a áreas protegidas o zonas de gran valor para la biodiversidad fuera de áreas protegidas</t>
  </si>
  <si>
    <t>Para cada sitio operacional en propiedad, arrendado o gestionado ubicado dentro de o junto a áreas protegidas y zonas de gran valor para la biodiversidad fuera de áreas protegidas, la siguiente información:
i. ubicación geográfica</t>
  </si>
  <si>
    <t>ii. tierras subsuperficiales y subterráneas que puedan ser propiedad, estar arrendadas o ser gestionadas por la organización</t>
  </si>
  <si>
    <t>iii. posición con respecto al área protegida (dentro del área, junto al área o con parcelas en el área protegida) o zona de gran valor para la biodiversidad fuera del área protegida</t>
  </si>
  <si>
    <t>iv. tipo de operación (oficina, fabricación, producción o extracción);</t>
  </si>
  <si>
    <t>v. Tamaño del sitio operacional en km2 (u otra unidad apropiada);</t>
  </si>
  <si>
    <t>vi. valor de la biodiversidad, caracterizado por los atributos del área protegida o de la zona de gran valor para la biodiversidad fuera del área protegida (ecosistemas terrestres, marinos o de agua dulce);</t>
  </si>
  <si>
    <t>vii. Valor de la biodiversidad, caracterizado por aparecer en listas de carácter protegido (como las categorías de gestión de áreas protegidas de la Unión Internacional para la Conservación de la Naturaleza [IUCN], la Convención de Ramsar y las legislaciones nacionales).</t>
  </si>
  <si>
    <t>Contenido 304-2 Impactos significativos de las actividades, productos y servicios en la biodiversidad</t>
  </si>
  <si>
    <t>a. Naturaleza de los impactos significativos directos e indirectos en la biodiversidad con referencia a uno o más de los siguientes:
i. la construcción o el uso de plantas de fabricación, minas e infraestructura de transporte;</t>
  </si>
  <si>
    <t>ii. la contaminación (introducción de sustancias que no se producen de forma natural en un hábitat de fuentes tanto localizadas como no localizadas);</t>
  </si>
  <si>
    <t>iii. la introducción de especies invasivas, plagas y patógenos;</t>
  </si>
  <si>
    <t>iv.  la reducción de especies;</t>
  </si>
  <si>
    <t>v. la transformación del hábitat;</t>
  </si>
  <si>
    <t>vi. los cambios en los procesos ecológicos fuera del rango natural de variación (como la salinidad o los cambios en el nivel freático).</t>
  </si>
  <si>
    <t>b. los impactos significativos directos e indirectos, positivos y negativos, respecto a lo siguiente:
i. Las especies afectadas;</t>
  </si>
  <si>
    <t>ii. La extensión de las zonas que han sufrido impactos;</t>
  </si>
  <si>
    <t>iii.La duración de los impactos;</t>
  </si>
  <si>
    <t>iv. La reversibilidad o irreversibilidad de los impactos.</t>
  </si>
  <si>
    <t>Contenido 304-3 Hábitats protegidos o restaurados</t>
  </si>
  <si>
    <t>a. El tamaño y la ubicación de las áreas protegidas o restauradas de los hábitats, y si el éxito de la medida de restauración estuvo o está aprobado por profesionales externos independientes.</t>
  </si>
  <si>
    <t>b. Si se han creado asociaciones con terceros para proteger o restaurar áreas de hábitats distintos de los que ha supervisado la organización y en los que ha aplicado medidas de restauración o protección.</t>
  </si>
  <si>
    <t>c. El estado de cada área en función de su condición al final del periodo objeto del informe.</t>
  </si>
  <si>
    <t>d. Los Estándares, las metodologías y los supuestos utilizados.</t>
  </si>
  <si>
    <t>Contenido 304-4 Especies que aparecen en la Lista Roja de la IUCN y en listados nacionales de conservación cuyos hábitats se encuentren en áreas afectadas por las operaciones</t>
  </si>
  <si>
    <t>a. La cantidad total de especies que aparecen en la Lista Roja de la IUCN y en listados nacionales de conservación cuyos hábitats se encuentren en áreas afectadas por las operaciones de la organización, según nivel de riesgo de extinción:
i. En peligro crítico</t>
  </si>
  <si>
    <t>ii. En peligro</t>
  </si>
  <si>
    <t>iii. Vulnerables</t>
  </si>
  <si>
    <t>iv. Casi amenazadas</t>
  </si>
  <si>
    <t>v. Preocupación menor</t>
  </si>
  <si>
    <t>Relaciones Trabajado-Empresa (GRI 402)</t>
  </si>
  <si>
    <t xml:space="preserve">Social </t>
  </si>
  <si>
    <t>Contenido 402-1 Plazos de aviso mínimos sobre cambios operacionales</t>
  </si>
  <si>
    <t>a. Cantidad mínima de semanas de aviso que se suele dar a los empleados y sus representantes antes de la aplicación de cambios operacionales significativos que podrían afectarles de forma considerable.</t>
  </si>
  <si>
    <t>b.c</t>
  </si>
  <si>
    <t>Diversidad e igualdad de oportunidades (GRI 405)</t>
  </si>
  <si>
    <t>Contenido 405-1 Diversidad de órganos de gobierno y empleados</t>
  </si>
  <si>
    <t>a. Porcentaje de personas dentro de los órganos de gobierno de la organización en cada una de las siguientes categorías de diversidad:
i. Género</t>
  </si>
  <si>
    <t xml:space="preserve">ii. Grupo de edad: menores de 30 años, entre 30 y 50 años, mayores de 50 años. </t>
  </si>
  <si>
    <t>iii. Otros indicadores de diversidad, cuando proceda (como grupos minoritarios o vulnerables</t>
  </si>
  <si>
    <t>a. Porcentaje de empleados por categoría laboral en cada una de las siguientes categorías de diversidad:
i. Género</t>
  </si>
  <si>
    <t>Contenido 405-2 Ratio entre el salario básico y la remuneración de mujeres y de hombres</t>
  </si>
  <si>
    <t>La organización informante debe presentar la siguiente información:
a. Ratio entre el salario básico y la remuneración de mujeres y de hombres para cada categoría laboral, clasificado por ubicaciones de operación significativas</t>
  </si>
  <si>
    <t>b. La definición utilizada para "ubicaciones de operación significativas".</t>
  </si>
  <si>
    <t>Trabajo forzoso u obligatorio (GRI 409)</t>
  </si>
  <si>
    <t>Contenido 409-1 Operaciones y proveedores con riesgo significativo de casos de trabajo forzoso u obligatorio</t>
  </si>
  <si>
    <t>a. Operaciones y proveedores que se consideran con riesgo significativo de casos de trabajo forzoso u obligatorio en cuanto a:
i. tipo de operación (como una planta de fabricación) y proveedor;</t>
  </si>
  <si>
    <t>ii. Países o áreas geográficas con operaciones y proveedores que se considere que están en riesgo.</t>
  </si>
  <si>
    <t>b. Las medidas adoptadas por la organización en el periodo objeto del informe y que tengan por objeto contribuir a la abolición de todas las formas de trabajo forzoso u obligatorio.</t>
  </si>
  <si>
    <t>Prácticas en Materia de Seguridad  (GRI 410)</t>
  </si>
  <si>
    <t>Contenido 410-1 Personal de seguridad capacitado en políticas o procedimientos de derechos humanos</t>
  </si>
  <si>
    <t>La organización informante debe presentar la siguiente información: 
a. Porcentaje del personal de seguridad que haya recibido formación formal en las políticas o procedimientos específicos de derechos humanos de la organización y su aplicación a la seguridad</t>
  </si>
  <si>
    <t>b. Si los requerimientos de formación también se aplican a organizaciones externas que proporcionan personal de seguridad.</t>
  </si>
  <si>
    <t>Anticorrupción (GRI 205)</t>
  </si>
  <si>
    <t>Contenido 205-1 Operaciones evaluadas en función de los riesgos relacionados con la corrupción</t>
  </si>
  <si>
    <t>La organización informante debe presentar la siguiente información:
a. La cantidad total y el porcentaje de operaciones donde se realizaron evaluaciones de riesgo de corrupción.</t>
  </si>
  <si>
    <t xml:space="preserve">b. Los riesgos significativos relacionados con la corrupción identificados a través de la evaluación de riesgos. </t>
  </si>
  <si>
    <t>Contenido 205-2 Comunicación y formación sobre políticas y procedimientos anticorrupción</t>
  </si>
  <si>
    <t>La organización informante debe presentar la siguiente información:
a. El número total y el porcentaje de miembros del órgano de gobierno a quienes se les hayan comunicado las políticas y procedimientos anticorrupción de la organización, desglosados por región.</t>
  </si>
  <si>
    <t>b. El número total y el porcentaje de empleados a quienes se les hayan comunicado las políticas y procedimientos anticorrupción de la organización, desglosados por categoría laboral y región.</t>
  </si>
  <si>
    <t xml:space="preserve">c. El número total y el porcentaje de socios de negocio a quienes se les hayan comunicado las políticas y procedimientos anticorrupción de la organización, desglosados por tipo de socio de negocio y región. Describir si las políticas y procedimientos anticorrupción de la organización se han comunicado a cualquier otra persona u organización. </t>
  </si>
  <si>
    <t>d. El número total y el porcentaje de miembros del órgano de gobierno que hayan recibido formación sobre anticorrupción, desglosados por región.</t>
  </si>
  <si>
    <t>e. El número total y el porcentaje de empleados que hayan recibido formación sobre anticorrupción, desglosados por categoría laboral y región.</t>
  </si>
  <si>
    <t>Contenido 205-3 Incidentes de corrupción confirmados y medidas tomadas</t>
  </si>
  <si>
    <t>La organización informante debe presentar la siguiente información: 
a. La cantidad total y naturaleza de los incidentes de corrupción confirmados.</t>
  </si>
  <si>
    <t>b. La cantidad total de incidentes de corrupción confirmados a consecuencia de los cuales fueron despedidos o se aplicaron medidas disciplinarias a los empleados</t>
  </si>
  <si>
    <t>c. La cantidad total de casos confirmados en los que se hayan rescindido o no se hayan renovado contratos con socios de negocio por infracciones relacionadas con la corrupción.</t>
  </si>
  <si>
    <t>d. Los casos jurídicos públicos relacionados con la corrupción interpuestos contra la organización o sus empleados durante el periodo objeto del informe y los resultados de esos casos.</t>
  </si>
  <si>
    <t>Estructura de gobernanza y composición: Bajo el estándar de contenidos generales Contenido GRI 2-9</t>
  </si>
  <si>
    <t>Contenido 2-9 Estructura de gobernanza y composición</t>
  </si>
  <si>
    <t>La organización debe:
a. Describir su estructura de gobernanza, incluidos los comités del máximo órgano de gobierno;</t>
  </si>
  <si>
    <t>b. Enumerar los comités del máximo órgano de gobierno encargados de la toma de decisiones y de la supervisión de la gestión de los impactos de la organización sobre la economía, el medio ambiente y las personas;</t>
  </si>
  <si>
    <t>c. Describir la composición del máximo órgano de gobierno y sus comités según:
i. El número de miembros ejecutivos y no ejecutivos;</t>
  </si>
  <si>
    <t>ii. Independencia</t>
  </si>
  <si>
    <t>iii. La antigüedad de los miembros en el órgano de gobierno</t>
  </si>
  <si>
    <t>iv. El número de otros cargos y compromisos significativos de cada miembro y la naturaleza de los compromisos;</t>
  </si>
  <si>
    <t>v. Género</t>
  </si>
  <si>
    <t>vi. Los grupos sociales infrarrepresentados;</t>
  </si>
  <si>
    <t>vii. Las competencias relevantes para los impactos de la organización;</t>
  </si>
  <si>
    <t>viii. La representación de los grupos de interés.</t>
  </si>
  <si>
    <t>Delegación de la responsabilidad de gestión de los impactos: Bajo el estándar de contenidos generales GRI 2-13</t>
  </si>
  <si>
    <t>Contenido 2-13 Delegación de la responsabilidad de gestión de los impactos</t>
  </si>
  <si>
    <t>La organización debe:
a. Describir cómo delega el máximo órgano de gobierno la responsabilidad de gestionar los impactos de la organización sobre la economía, el medio ambiente y las personas, incluido:</t>
  </si>
  <si>
    <t xml:space="preserve">i. Si ha designado a algún alto ejecutivo con responsabilidad para la gestión de los impactos. </t>
  </si>
  <si>
    <t>ii. Si ha delegado la responsabilidad de gestión de los impactos sobre otros empleados;</t>
  </si>
  <si>
    <t>b. Describir los procesos y la frecuencia con la que los altos ejecutivos y otros empleados informan al máximo órgano de gobierno sobre la gestión de los impactos de la organización sobre la economía, el medio ambiente y las personas.</t>
  </si>
  <si>
    <t>Incorporación de los compromisos y políticas: Bajo el estandar del contenido GRI 2-24</t>
  </si>
  <si>
    <t>Contenido 2-24 Incorporación de los compromisos y políticas</t>
  </si>
  <si>
    <t>La organización debe:
a. Describir cómo incorpora cada uno de sus compromisos o políticas para una conducta empresarial responsable en todas sus actividades y relaciones comerciales, lo que incluye:</t>
  </si>
  <si>
    <t>i. Cómo asigna responsabilidades para aplicar los compromisos en los diferentes niveles de la organización;</t>
  </si>
  <si>
    <t>ii. Cómo integra los compromisos en las estrategias organizativas y las políticas y los procedimientos operativos;</t>
  </si>
  <si>
    <t>iii. Cómo aplica sus compromisos con sus relaciones comerciales y a través de ellas;</t>
  </si>
  <si>
    <t>iv. La formación sobre la aplicación de los compromisos que imparte la organización.</t>
  </si>
  <si>
    <t xml:space="preserve">Ambiental </t>
  </si>
  <si>
    <t xml:space="preserve">Energía y Emisiones </t>
  </si>
  <si>
    <t>Nivel 1</t>
  </si>
  <si>
    <t>¿Se cumple con la normativa regional, nacional o internacional vigente de emisiones? ¿En caso de no existir se cumplen recomendaciones externas?</t>
  </si>
  <si>
    <t>¿Se ha cuantificado la cantidad de energía eléctrica empleada en la final manufacturing stage of the product? (Reportarlo en kWh o uds equivalentes)</t>
  </si>
  <si>
    <t>¿Se tiene una cuantificación de las emisiones de gases de efecto invernadero? (Reportarlo en CO2e o uds equivalente de todas las fuentes además de utilizar un método de cuantificación reconocido listado en el CDP)</t>
  </si>
  <si>
    <t>¿Se ha definido una estrategia a medio (2-20 años)/corto (0-2 años) plazo con targets cuantitativos de utilización/producción de energías renovables?</t>
  </si>
  <si>
    <t>¿Se ha definido una estrategia a medio (2-20 años)/corto (0-2 años) plazo con targets cuantitativos de reducción de emisiones?</t>
  </si>
  <si>
    <t>¿En el caso de haber comenzado con la estrategia, se está llevando a cabo un seguimiento de los resultados obtenidos?</t>
  </si>
  <si>
    <t>¿Se ha estimado un coste de la inversión de como ascender de nivel?</t>
  </si>
  <si>
    <t>¿El 5% de la electricidad utilizada para la producción es de origen renovable (ya sea por producción propia o contratada)?</t>
  </si>
  <si>
    <t>¿Se da financiación a alguna iniciativa relacionada con la crisis climática?</t>
  </si>
  <si>
    <t>¿Se ha reducido el 5% del consumo eléctrico procedente de energías fósiles respecto a un periodo anterior de la baseline?</t>
  </si>
  <si>
    <t>¿Se compensa de alguna forma el 5% de emisiones de gases de efecto invernadero?</t>
  </si>
  <si>
    <t>¿En el caso de poder sustituir alguna de las fuentes de energía empleadas por bioenergía (procedente de la transformación de biomasa), esta se utiliza en más de un 5%?</t>
  </si>
  <si>
    <t>¿Se está invirtiendo en algún proyecto, o ya se ha hecho, para reducir un mínimo del 5% de emisiones producidas in-situ?</t>
  </si>
  <si>
    <t>¿Se han reducido las emisiones en un 5% respecto a un periodo anterior de la baseline?</t>
  </si>
  <si>
    <t>¿Los productos que utilizan energía en su uso o que influyen directa o indirectamente en la eficiencia energética de algún sistema (por ejemplo, ventanas) han sido certificados energéticamente como sostenibles?</t>
  </si>
  <si>
    <t>¿Los grupos de interés tienen acceso a la información relacionada con las emisiones generadas?</t>
  </si>
  <si>
    <t>¿Se tiene acceso a la información relacionada con la energía empleada durante el proceso?</t>
  </si>
  <si>
    <t>Nivel 2</t>
  </si>
  <si>
    <t>¿Se han cuantificado las emisiones de efecto invernadero en todas las etapas de la vida del producto desde la extracción de los materiales hasta el uso final/final manufacturing de los bienes siguiendo la ISO 14040 o la ISO 14044? (Aplica a productos relacionados con el sector de la construcción: elementos de la estructura, cerramientos, forjados, fachadas de separación, ventanas, cubiertas y subestructuras)</t>
  </si>
  <si>
    <t>¿Se ha definido una estrategia a largo plazo (con cumplimiento antes del 2050 o con visión a más de 20 años) con targets cuantitativos de utilización/producción de energías renovables?</t>
  </si>
  <si>
    <t>¿Se ha definido una estrategia a largo plazo (con cumplimiento antes del 2050 o con visión a más de 20 años) con targets cuantitativos de reducción de emisiones?</t>
  </si>
  <si>
    <t>¿El 20% o más de la electricidad utilizada para la producción es de origen renovable (ya sea por producción propia o contratada)?</t>
  </si>
  <si>
    <t>¿Se ha reducido el 20% del consumo eléctrico procedente de energías fósiles respecto a un periodo anterior de la baseline?</t>
  </si>
  <si>
    <t>¿Se ha mejorado el rendimiento de producción (nºproductos/energía empleada) en un 10% respecto a algún periodo anterior de la baseline?</t>
  </si>
  <si>
    <t>¿Se compensa de alguna forma el 20% de emisiones de gases de efecto invernadero?</t>
  </si>
  <si>
    <t>¿En el caso de poder sustituir alguna de las fuentes de energía empleadas por bioenergía (procedente de la transformación de biomasa), esta se utiliza en más de un 20%?</t>
  </si>
  <si>
    <t>¿Se está invirtiendo en algún proyecto, o ya se ha hecho, para reducir un mínimo del 20% de emisiones producidas in-situ?</t>
  </si>
  <si>
    <t>¿Se han reducido las emisiones en un 20% respecto a un periodo anterior de la baseline?</t>
  </si>
  <si>
    <t>¿Se ha mejorado el rendimiento de producción (nºproductos/emisiones generadas) en un 10% respecto a algún periodo anterior de la baseline?</t>
  </si>
  <si>
    <t>Nivel 3</t>
  </si>
  <si>
    <t>¿Un tercero ha realizado un análisis externo relacionado con la eficiencia energética y las emisiones, además de haberse realizado una EPD (Enviromental Product Declaration) siguiendo la ISO 14025/ISO 21903/EN 15804? (Aplica a productos relacionados con el sector construcción)?</t>
  </si>
  <si>
    <t>¿Se han cuantificado las emisiones de efecto invernadero en todas las etapas de la vida del producto desde la extracción de los materiales hasta el uso final/final manufacturing de los bienes siguiendo la ISO 14040 o la ISO 14044? (Aplica a los otros productos relacionados con el resto de los sectores)</t>
  </si>
  <si>
    <t>¿El 50% de la electricidad utilizada para la producción es de origen renovable (ya sea por producción propia o contratada)?</t>
  </si>
  <si>
    <t>¿Se ha reducido el 50% del consumo eléctrico procedente de energías fósiles respecto a un periodo anterior de la baseline?</t>
  </si>
  <si>
    <t>¿Se ha mejorado el rendimiento de producción en un 12,5% respecto a algún periodo anterior de la baseline?</t>
  </si>
  <si>
    <t>¿Se compensa de alguna forma el 50% de emisiones de gases de efecto invernadero?</t>
  </si>
  <si>
    <t>¿En el caso de poder sustituir alguna de las fuentes de energía empleadas por bioenergía (procedente de la transformación de biomasa), esta se utiliza en más de un 50%?</t>
  </si>
  <si>
    <t>¿Se ha mejorado el rendimiento de producción (nºproductos/emisiones generadas) en un 12,5% respecto a algún periodo anterior de la baseline?</t>
  </si>
  <si>
    <t>¿Los stakeholders tienen acceso a la EPD?</t>
  </si>
  <si>
    <t>¿En los productos empleados se utilizan agentes espumantes certificados como no contaminantes?</t>
  </si>
  <si>
    <t>Nivel 4</t>
  </si>
  <si>
    <t>¿Un tercero ha realizado un análisis externo relacionado con la eficiencia energética y las emisiones, además de haberse realizado una EPD (Enviromental Product Declaration) siguiendo la ISO 14025/ISO 21903/EN 15804? (Aplica a productos relacionados con el sector construcción)</t>
  </si>
  <si>
    <t>¿El 100% de la electricidad utilizada para la producción es de origen renovable (ya sea por producción propia o contratada)?</t>
  </si>
  <si>
    <t>¿Se compensa de alguna forma el 100% de emisiones de gases de efecto invernadero?</t>
  </si>
  <si>
    <t>¿En el caso de poder sustituir alguna de las fuentes de energía empleadas por bioenergía (procedente de la transformación de biomasa), esta se utiliza en más de un 100%?</t>
  </si>
  <si>
    <t>Categorías de indicadores para la medición de la economía circular</t>
  </si>
  <si>
    <t xml:space="preserve">Categoría </t>
  </si>
  <si>
    <t>Subcategoría</t>
  </si>
  <si>
    <t xml:space="preserve">Economía y negocio </t>
  </si>
  <si>
    <t>Valor agregado</t>
  </si>
  <si>
    <t>Negocio</t>
  </si>
  <si>
    <t>Eficiencia económica</t>
  </si>
  <si>
    <t>Estructura económica</t>
  </si>
  <si>
    <t>Ganancias e ingresos</t>
  </si>
  <si>
    <t>Inversiones</t>
  </si>
  <si>
    <t>Productividad</t>
  </si>
  <si>
    <t>Ahorros</t>
  </si>
  <si>
    <t xml:space="preserve">Ambiente </t>
  </si>
  <si>
    <t>Eficiencia en uso de recursos</t>
  </si>
  <si>
    <t>Emisiones CO2</t>
  </si>
  <si>
    <t>Materiales de salida</t>
  </si>
  <si>
    <t>Producción y consumo</t>
  </si>
  <si>
    <t>Ahorros en materiales y recursos</t>
  </si>
  <si>
    <t>Uso</t>
  </si>
  <si>
    <t>Otros</t>
  </si>
  <si>
    <t xml:space="preserve"> Conciencia</t>
  </si>
  <si>
    <t>Fortalecimiento de capacidades</t>
  </si>
  <si>
    <t>Colaboración</t>
  </si>
  <si>
    <t>Educación</t>
  </si>
  <si>
    <t>Financiamiento</t>
  </si>
  <si>
    <t>Innovación</t>
  </si>
  <si>
    <t>Monitoreo y evaluación</t>
  </si>
  <si>
    <t>Contratación pública</t>
  </si>
  <si>
    <t>Regulación</t>
  </si>
  <si>
    <t>Involucramiento de grupos de interés</t>
  </si>
  <si>
    <t>Estrategia e iniciativas</t>
  </si>
  <si>
    <t xml:space="preserve">Infraestructura </t>
  </si>
  <si>
    <t>Tipo de tecnología</t>
  </si>
  <si>
    <t>Equipos</t>
  </si>
  <si>
    <t>Facilidades</t>
  </si>
  <si>
    <t>Productos y servicios</t>
  </si>
  <si>
    <t>Empleos</t>
  </si>
  <si>
    <t xml:space="preserve"> Empleos y recursos humanos</t>
  </si>
  <si>
    <t>Fuente: Tomado de la (OCDE,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</si>
</sst>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 _€_-;\-* #,##0\ _€_-;_-* &quot;-&quot;??\ _€_-;_-@_-"/>
  </numFmts>
  <fonts count="50">
    <font>
      <sz val="11"/>
      <color theme="1"/>
      <name val="Calibri"/>
      <family val="2"/>
      <scheme val="minor"/>
    </font>
    <font>
      <b/>
      <sz val="11"/>
      <color theme="1"/>
      <name val="Calibri"/>
      <family val="2"/>
      <scheme val="minor"/>
    </font>
    <font>
      <sz val="11"/>
      <color theme="1"/>
      <name val="Calibri Light"/>
      <family val="2"/>
      <scheme val="major"/>
    </font>
    <font>
      <b/>
      <sz val="10"/>
      <color theme="0"/>
      <name val="Calibri"/>
      <family val="2"/>
      <scheme val="minor"/>
    </font>
    <font>
      <b/>
      <i/>
      <sz val="12"/>
      <color theme="0"/>
      <name val="Calibri"/>
      <family val="2"/>
      <scheme val="minor"/>
    </font>
    <font>
      <b/>
      <sz val="9"/>
      <color theme="0"/>
      <name val="Calibri"/>
      <family val="2"/>
      <scheme val="minor"/>
    </font>
    <font>
      <b/>
      <sz val="11"/>
      <name val="Calibri"/>
      <family val="2"/>
      <scheme val="minor"/>
    </font>
    <font>
      <sz val="11"/>
      <name val="Calibri"/>
      <family val="2"/>
      <scheme val="minor"/>
    </font>
    <font>
      <sz val="18"/>
      <color theme="0"/>
      <name val="Calibri Light"/>
      <family val="2"/>
      <scheme val="major"/>
    </font>
    <font>
      <sz val="14"/>
      <color theme="1"/>
      <name val="Calibri"/>
      <family val="2"/>
      <scheme val="minor"/>
    </font>
    <font>
      <sz val="14"/>
      <name val="Calibri Light"/>
      <family val="2"/>
      <scheme val="major"/>
    </font>
    <font>
      <sz val="11"/>
      <color rgb="FFFFFFFF"/>
      <name val="Calibri Light"/>
      <family val="2"/>
    </font>
    <font>
      <sz val="11"/>
      <color rgb="FF434343"/>
      <name val="Calibri Light"/>
      <family val="2"/>
    </font>
    <font>
      <sz val="11"/>
      <color rgb="FF00B050"/>
      <name val="Calibri Light"/>
      <family val="2"/>
    </font>
    <font>
      <sz val="25"/>
      <color theme="0" tint="-0.34995574816125979"/>
      <name val="Calibri Light"/>
      <family val="2"/>
      <scheme val="major"/>
    </font>
    <font>
      <b/>
      <sz val="11"/>
      <color rgb="FF000000"/>
      <name val="Calibri"/>
      <family val="2"/>
      <scheme val="minor"/>
    </font>
    <font>
      <sz val="11"/>
      <color rgb="FF000000"/>
      <name val="Calibri"/>
      <family val="2"/>
      <scheme val="minor"/>
    </font>
    <font>
      <sz val="11"/>
      <color theme="0"/>
      <name val="Calibri"/>
      <family val="2"/>
      <scheme val="minor"/>
    </font>
    <font>
      <sz val="11"/>
      <color theme="0"/>
      <name val="Calibri Light"/>
      <family val="2"/>
      <scheme val="major"/>
    </font>
    <font>
      <sz val="11"/>
      <color rgb="FFFF0000"/>
      <name val="Calibri"/>
      <family val="2"/>
      <scheme val="minor"/>
    </font>
    <font>
      <sz val="12"/>
      <color rgb="FF000000"/>
      <name val="Times New Roman"/>
      <family val="1"/>
    </font>
    <font>
      <sz val="10"/>
      <name val="Calibri"/>
      <family val="2"/>
      <scheme val="minor"/>
    </font>
    <font>
      <sz val="10"/>
      <color theme="1"/>
      <name val="Calibri"/>
      <family val="2"/>
      <scheme val="minor"/>
    </font>
    <font>
      <sz val="11"/>
      <color theme="1"/>
      <name val="Calibri"/>
      <family val="2"/>
      <scheme val="minor"/>
    </font>
    <font>
      <b/>
      <sz val="11"/>
      <color theme="0"/>
      <name val="Calibri"/>
      <family val="2"/>
      <scheme val="minor"/>
    </font>
    <font>
      <b/>
      <sz val="22"/>
      <color theme="1"/>
      <name val="Calibri"/>
      <family val="2"/>
      <scheme val="minor"/>
    </font>
    <font>
      <b/>
      <sz val="24"/>
      <color theme="1"/>
      <name val="Calibri"/>
      <family val="2"/>
      <scheme val="minor"/>
    </font>
    <font>
      <b/>
      <sz val="10"/>
      <color theme="1"/>
      <name val="Arial"/>
      <family val="2"/>
    </font>
    <font>
      <sz val="10"/>
      <color theme="1"/>
      <name val="Arial"/>
      <family val="2"/>
    </font>
    <font>
      <b/>
      <sz val="30"/>
      <color theme="1"/>
      <name val="Calibri"/>
      <family val="2"/>
      <scheme val="minor"/>
    </font>
    <font>
      <b/>
      <sz val="28"/>
      <color theme="1"/>
      <name val="Calibri"/>
      <family val="2"/>
      <scheme val="minor"/>
    </font>
    <font>
      <u/>
      <sz val="11"/>
      <color theme="10"/>
      <name val="Calibri"/>
      <family val="2"/>
      <scheme val="minor"/>
    </font>
    <font>
      <b/>
      <sz val="11"/>
      <color theme="1"/>
      <name val="RoBOTO"/>
    </font>
    <font>
      <sz val="10"/>
      <color theme="1"/>
      <name val="RoBOTO"/>
    </font>
    <font>
      <b/>
      <sz val="10"/>
      <color theme="0"/>
      <name val="RoBOTO"/>
    </font>
    <font>
      <b/>
      <sz val="10"/>
      <name val="RoBOTO"/>
    </font>
    <font>
      <b/>
      <sz val="10"/>
      <color theme="1"/>
      <name val="RoBOTO"/>
    </font>
    <font>
      <b/>
      <sz val="9"/>
      <color theme="1"/>
      <name val="RoBOTO"/>
    </font>
    <font>
      <sz val="9"/>
      <color indexed="81"/>
      <name val="Tahoma"/>
      <family val="2"/>
    </font>
    <font>
      <sz val="9"/>
      <color indexed="81"/>
      <name val="Tahoma"/>
      <charset val="1"/>
    </font>
    <font>
      <b/>
      <sz val="11"/>
      <color theme="1"/>
      <name val="Arial"/>
      <family val="2"/>
    </font>
    <font>
      <b/>
      <sz val="30"/>
      <color theme="1"/>
      <name val="Arial"/>
      <family val="2"/>
    </font>
    <font>
      <b/>
      <sz val="11"/>
      <color theme="0"/>
      <name val="Arial"/>
      <family val="2"/>
    </font>
    <font>
      <sz val="11"/>
      <color theme="1"/>
      <name val="Arial"/>
      <family val="2"/>
    </font>
    <font>
      <sz val="12"/>
      <color theme="1"/>
      <name val="Arial"/>
      <family val="2"/>
    </font>
    <font>
      <b/>
      <sz val="12"/>
      <color theme="1"/>
      <name val="Arial"/>
      <family val="2"/>
    </font>
    <font>
      <b/>
      <sz val="12"/>
      <color theme="0"/>
      <name val="Arial"/>
      <family val="2"/>
    </font>
    <font>
      <b/>
      <sz val="12"/>
      <name val="Arial"/>
      <family val="2"/>
    </font>
    <font>
      <sz val="12"/>
      <color theme="2" tint="-9.9978637043366805E-2"/>
      <name val="Arial"/>
      <family val="2"/>
    </font>
    <font>
      <b/>
      <sz val="20"/>
      <color theme="1"/>
      <name val="Arial"/>
      <family val="2"/>
    </font>
  </fonts>
  <fills count="35">
    <fill>
      <patternFill patternType="none"/>
    </fill>
    <fill>
      <patternFill patternType="gray125"/>
    </fill>
    <fill>
      <patternFill patternType="solid">
        <fgColor theme="0"/>
        <bgColor indexed="64"/>
      </patternFill>
    </fill>
    <fill>
      <patternFill patternType="solid">
        <fgColor theme="4" tint="-0.24994659260841701"/>
        <bgColor indexed="64"/>
      </patternFill>
    </fill>
    <fill>
      <patternFill patternType="solid">
        <fgColor theme="0" tint="-4.9958800012207406E-2"/>
        <bgColor indexed="64"/>
      </patternFill>
    </fill>
    <fill>
      <patternFill patternType="solid">
        <fgColor theme="0" tint="-0.14996795556505021"/>
        <bgColor indexed="64"/>
      </patternFill>
    </fill>
    <fill>
      <patternFill patternType="solid">
        <fgColor theme="1"/>
        <bgColor indexed="64"/>
      </patternFill>
    </fill>
    <fill>
      <patternFill patternType="solid">
        <fgColor theme="2"/>
        <bgColor indexed="64"/>
      </patternFill>
    </fill>
    <fill>
      <patternFill patternType="solid">
        <fgColor rgb="FFFF0000"/>
        <bgColor indexed="64"/>
      </patternFill>
    </fill>
    <fill>
      <patternFill patternType="solid">
        <fgColor rgb="FF00B050"/>
        <bgColor indexed="64"/>
      </patternFill>
    </fill>
    <fill>
      <patternFill patternType="solid">
        <fgColor theme="9" tint="0.79995117038483843"/>
        <bgColor indexed="64"/>
      </patternFill>
    </fill>
    <fill>
      <patternFill patternType="solid">
        <fgColor rgb="FF339977"/>
        <bgColor indexed="64"/>
      </patternFill>
    </fill>
    <fill>
      <patternFill patternType="solid">
        <fgColor rgb="FFF2F2F2"/>
        <bgColor indexed="64"/>
      </patternFill>
    </fill>
    <fill>
      <patternFill patternType="solid">
        <fgColor theme="0" tint="-0.24994659260841701"/>
        <bgColor indexed="64"/>
      </patternFill>
    </fill>
    <fill>
      <patternFill patternType="solid">
        <fgColor theme="3"/>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33CC"/>
        <bgColor indexed="64"/>
      </patternFill>
    </fill>
    <fill>
      <patternFill patternType="solid">
        <fgColor rgb="FFFFCCFF"/>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FF"/>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4.9989318521683403E-2"/>
        <bgColor indexed="64"/>
      </patternFill>
    </fill>
  </fills>
  <borders count="92">
    <border>
      <left/>
      <right/>
      <top/>
      <bottom/>
      <diagonal/>
    </border>
    <border>
      <left style="thin">
        <color theme="0"/>
      </left>
      <right style="thin">
        <color theme="0"/>
      </right>
      <top style="thin">
        <color theme="0"/>
      </top>
      <bottom style="thin">
        <color theme="0"/>
      </bottom>
      <diagonal/>
    </border>
    <border>
      <left/>
      <right style="medium">
        <color theme="0"/>
      </right>
      <top/>
      <bottom/>
      <diagonal/>
    </border>
    <border>
      <left style="medium">
        <color theme="0"/>
      </left>
      <right/>
      <top/>
      <bottom/>
      <diagonal/>
    </border>
    <border>
      <left style="medium">
        <color theme="0"/>
      </left>
      <right style="medium">
        <color theme="0"/>
      </right>
      <top/>
      <bottom style="medium">
        <color theme="0"/>
      </bottom>
      <diagonal/>
    </border>
    <border>
      <left style="thin">
        <color theme="0"/>
      </left>
      <right style="thin">
        <color theme="0"/>
      </right>
      <top style="thin">
        <color theme="0"/>
      </top>
      <bottom/>
      <diagonal/>
    </border>
    <border>
      <left style="thin">
        <color rgb="FF000000"/>
      </left>
      <right style="thin">
        <color rgb="FF000000"/>
      </right>
      <top style="thin">
        <color rgb="FF000000"/>
      </top>
      <bottom style="thin">
        <color rgb="FF00000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thin">
        <color theme="0"/>
      </top>
      <bottom style="medium">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n">
        <color theme="0"/>
      </right>
      <top style="medium">
        <color theme="0"/>
      </top>
      <bottom style="medium">
        <color theme="0"/>
      </bottom>
      <diagonal/>
    </border>
    <border>
      <left style="medium">
        <color theme="0"/>
      </left>
      <right/>
      <top/>
      <bottom style="medium">
        <color theme="0"/>
      </bottom>
      <diagonal/>
    </border>
    <border>
      <left/>
      <right style="thin">
        <color theme="0"/>
      </right>
      <top/>
      <bottom style="medium">
        <color theme="0"/>
      </bottom>
      <diagonal/>
    </border>
    <border>
      <left style="thin">
        <color rgb="FF000000"/>
      </left>
      <right/>
      <top/>
      <bottom/>
      <diagonal/>
    </border>
    <border>
      <left/>
      <right style="thin">
        <color theme="0"/>
      </right>
      <top style="thin">
        <color theme="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diagonal/>
    </border>
    <border>
      <left/>
      <right/>
      <top style="medium">
        <color theme="0" tint="-4.9989318521683403E-2"/>
      </top>
      <bottom/>
      <diagonal/>
    </border>
    <border>
      <left/>
      <right style="medium">
        <color theme="0" tint="-4.9989318521683403E-2"/>
      </right>
      <top style="medium">
        <color theme="0" tint="-4.9989318521683403E-2"/>
      </top>
      <bottom/>
      <diagonal/>
    </border>
    <border>
      <left style="medium">
        <color theme="0" tint="-4.9989318521683403E-2"/>
      </left>
      <right/>
      <top/>
      <bottom/>
      <diagonal/>
    </border>
    <border>
      <left/>
      <right style="medium">
        <color theme="0" tint="-4.9989318521683403E-2"/>
      </right>
      <top/>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s>
  <cellStyleXfs count="4">
    <xf numFmtId="0" fontId="0" fillId="0" borderId="0"/>
    <xf numFmtId="43" fontId="23" fillId="0" borderId="0" applyFont="0" applyFill="0" applyBorder="0" applyAlignment="0" applyProtection="0"/>
    <xf numFmtId="0" fontId="31" fillId="0" borderId="0" applyNumberFormat="0" applyFill="0" applyBorder="0" applyAlignment="0" applyProtection="0"/>
    <xf numFmtId="9" fontId="23" fillId="0" borderId="0" applyFont="0" applyFill="0" applyBorder="0" applyAlignment="0" applyProtection="0"/>
  </cellStyleXfs>
  <cellXfs count="315">
    <xf numFmtId="0" fontId="0" fillId="0" borderId="0" xfId="0"/>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0" fillId="2" borderId="0" xfId="0" applyFill="1"/>
    <xf numFmtId="0" fontId="0" fillId="2" borderId="0" xfId="0" applyFill="1" applyAlignment="1">
      <alignment horizontal="left" vertical="center"/>
    </xf>
    <xf numFmtId="0" fontId="3" fillId="3" borderId="0" xfId="0" applyFont="1" applyFill="1" applyAlignment="1">
      <alignment horizontal="left" vertical="center"/>
    </xf>
    <xf numFmtId="0" fontId="4" fillId="3" borderId="0" xfId="0" applyFont="1" applyFill="1" applyAlignment="1">
      <alignment horizontal="left" vertical="center"/>
    </xf>
    <xf numFmtId="0" fontId="5" fillId="3" borderId="0" xfId="0" applyFont="1" applyFill="1" applyAlignment="1">
      <alignment horizontal="left" vertical="center"/>
    </xf>
    <xf numFmtId="0" fontId="3" fillId="3" borderId="0" xfId="0" applyFont="1" applyFill="1" applyAlignment="1">
      <alignment horizontal="center" vertical="center"/>
    </xf>
    <xf numFmtId="0" fontId="0" fillId="2" borderId="0" xfId="0" applyFill="1" applyAlignment="1">
      <alignment wrapText="1"/>
    </xf>
    <xf numFmtId="164" fontId="7" fillId="4" borderId="1" xfId="1" applyNumberFormat="1" applyFont="1" applyFill="1" applyBorder="1" applyAlignment="1">
      <alignment horizontal="left" vertical="center" wrapText="1"/>
    </xf>
    <xf numFmtId="164" fontId="6" fillId="5" borderId="1" xfId="1" applyNumberFormat="1" applyFont="1" applyFill="1" applyBorder="1" applyAlignment="1">
      <alignment horizontal="center" vertical="center" wrapText="1"/>
    </xf>
    <xf numFmtId="164" fontId="7" fillId="4" borderId="1" xfId="1" applyNumberFormat="1" applyFont="1" applyFill="1" applyBorder="1" applyAlignment="1">
      <alignment horizontal="left" vertical="center"/>
    </xf>
    <xf numFmtId="0" fontId="0" fillId="2" borderId="1" xfId="0" applyFill="1" applyBorder="1"/>
    <xf numFmtId="0" fontId="9" fillId="2" borderId="0" xfId="0" applyFont="1" applyFill="1"/>
    <xf numFmtId="0" fontId="9" fillId="2" borderId="2" xfId="0" applyFont="1" applyFill="1" applyBorder="1"/>
    <xf numFmtId="0" fontId="9" fillId="2" borderId="3" xfId="0" applyFont="1" applyFill="1" applyBorder="1"/>
    <xf numFmtId="0" fontId="2" fillId="2" borderId="0" xfId="0" applyFont="1" applyFill="1"/>
    <xf numFmtId="0" fontId="0" fillId="6" borderId="0" xfId="0" applyFill="1"/>
    <xf numFmtId="0" fontId="9" fillId="2" borderId="0" xfId="0" applyFont="1" applyFill="1" applyAlignment="1">
      <alignment vertical="center"/>
    </xf>
    <xf numFmtId="14" fontId="13" fillId="2" borderId="4" xfId="0" applyNumberFormat="1" applyFont="1" applyFill="1" applyBorder="1" applyAlignment="1">
      <alignment horizontal="center" vertical="center" wrapText="1"/>
    </xf>
    <xf numFmtId="0" fontId="0" fillId="2" borderId="0" xfId="0" applyFill="1" applyAlignment="1">
      <alignment vertical="center"/>
    </xf>
    <xf numFmtId="164" fontId="6" fillId="5" borderId="5" xfId="1" applyNumberFormat="1" applyFont="1" applyFill="1" applyBorder="1" applyAlignment="1">
      <alignment horizontal="center" vertical="center" wrapText="1"/>
    </xf>
    <xf numFmtId="164" fontId="7" fillId="4" borderId="6" xfId="1" applyNumberFormat="1" applyFont="1" applyFill="1" applyBorder="1" applyAlignment="1">
      <alignment horizontal="left" vertical="center" wrapText="1"/>
    </xf>
    <xf numFmtId="0" fontId="0" fillId="7" borderId="6" xfId="0" applyFill="1" applyBorder="1" applyAlignment="1">
      <alignment horizontal="left" vertical="center" wrapText="1"/>
    </xf>
    <xf numFmtId="164" fontId="7" fillId="7" borderId="7" xfId="1" applyNumberFormat="1" applyFont="1" applyFill="1" applyBorder="1" applyAlignment="1">
      <alignment horizontal="left" vertical="center" wrapText="1"/>
    </xf>
    <xf numFmtId="164" fontId="7" fillId="7" borderId="6" xfId="1" applyNumberFormat="1" applyFont="1" applyFill="1" applyBorder="1" applyAlignment="1">
      <alignment horizontal="left" vertical="center" wrapText="1"/>
    </xf>
    <xf numFmtId="0" fontId="7" fillId="7" borderId="6" xfId="1" applyNumberFormat="1" applyFont="1" applyFill="1" applyBorder="1" applyAlignment="1">
      <alignment horizontal="left" vertical="center" wrapText="1"/>
    </xf>
    <xf numFmtId="0" fontId="0" fillId="7" borderId="6" xfId="1" applyNumberFormat="1" applyFont="1" applyFill="1" applyBorder="1" applyAlignment="1">
      <alignment horizontal="left" vertical="center" wrapText="1"/>
    </xf>
    <xf numFmtId="164" fontId="0" fillId="7" borderId="6" xfId="1" applyNumberFormat="1" applyFont="1" applyFill="1" applyBorder="1" applyAlignment="1">
      <alignment horizontal="left" vertical="center" wrapText="1"/>
    </xf>
    <xf numFmtId="164" fontId="7" fillId="7" borderId="1" xfId="1" applyNumberFormat="1" applyFont="1" applyFill="1" applyBorder="1" applyAlignment="1">
      <alignment horizontal="left" vertical="center" wrapText="1"/>
    </xf>
    <xf numFmtId="164" fontId="7" fillId="7" borderId="8" xfId="1" applyNumberFormat="1" applyFont="1" applyFill="1" applyBorder="1" applyAlignment="1">
      <alignment horizontal="left" vertical="center" wrapText="1"/>
    </xf>
    <xf numFmtId="0" fontId="0" fillId="7" borderId="8" xfId="0" applyFill="1" applyBorder="1" applyAlignment="1">
      <alignment wrapText="1"/>
    </xf>
    <xf numFmtId="0" fontId="0" fillId="7" borderId="1" xfId="0" applyFill="1" applyBorder="1" applyAlignment="1">
      <alignment wrapText="1"/>
    </xf>
    <xf numFmtId="0" fontId="0" fillId="2" borderId="0" xfId="0" applyFill="1" applyAlignment="1">
      <alignment vertical="top" wrapText="1"/>
    </xf>
    <xf numFmtId="0" fontId="18" fillId="2" borderId="0" xfId="0" applyFont="1" applyFill="1" applyAlignment="1">
      <alignment horizontal="center" vertical="center"/>
    </xf>
    <xf numFmtId="0" fontId="18" fillId="2" borderId="0" xfId="0" applyFont="1" applyFill="1" applyAlignment="1">
      <alignment horizontal="left" vertical="center"/>
    </xf>
    <xf numFmtId="0" fontId="17" fillId="2" borderId="0" xfId="0" applyFont="1" applyFill="1"/>
    <xf numFmtId="0" fontId="17" fillId="2" borderId="0" xfId="0" applyFont="1" applyFill="1" applyAlignment="1">
      <alignment horizontal="left" vertical="center"/>
    </xf>
    <xf numFmtId="0" fontId="2" fillId="8" borderId="0" xfId="0" applyFont="1" applyFill="1" applyAlignment="1">
      <alignment horizontal="center" vertical="center"/>
    </xf>
    <xf numFmtId="0" fontId="2" fillId="9" borderId="0" xfId="0" applyFont="1" applyFill="1" applyAlignment="1">
      <alignment horizontal="center" vertical="center"/>
    </xf>
    <xf numFmtId="0" fontId="2" fillId="10" borderId="0" xfId="0" applyFont="1" applyFill="1" applyAlignment="1">
      <alignment horizontal="center" vertical="center"/>
    </xf>
    <xf numFmtId="164" fontId="7" fillId="4" borderId="7" xfId="1" applyNumberFormat="1" applyFont="1" applyFill="1" applyBorder="1" applyAlignment="1">
      <alignment horizontal="left" vertical="center"/>
    </xf>
    <xf numFmtId="164" fontId="7" fillId="4" borderId="1" xfId="1" applyNumberFormat="1" applyFont="1" applyFill="1" applyBorder="1" applyAlignment="1">
      <alignment vertical="center" wrapText="1"/>
    </xf>
    <xf numFmtId="164" fontId="7" fillId="4" borderId="7" xfId="1" applyNumberFormat="1" applyFont="1" applyFill="1" applyBorder="1" applyAlignment="1">
      <alignment horizontal="left" vertical="center" wrapText="1"/>
    </xf>
    <xf numFmtId="0" fontId="0" fillId="6" borderId="0" xfId="0" applyFill="1" applyAlignment="1">
      <alignment vertical="center"/>
    </xf>
    <xf numFmtId="0" fontId="0" fillId="2" borderId="0" xfId="0" applyFill="1" applyAlignment="1">
      <alignment vertical="center" wrapText="1"/>
    </xf>
    <xf numFmtId="0" fontId="0" fillId="2" borderId="9" xfId="0" applyFill="1" applyBorder="1" applyAlignment="1">
      <alignment vertical="center" wrapText="1"/>
    </xf>
    <xf numFmtId="0" fontId="16" fillId="7" borderId="6" xfId="1" applyNumberFormat="1" applyFont="1" applyFill="1" applyBorder="1" applyAlignment="1">
      <alignment horizontal="left" vertical="center" wrapText="1"/>
    </xf>
    <xf numFmtId="0" fontId="15" fillId="7" borderId="6" xfId="1" applyNumberFormat="1" applyFont="1" applyFill="1" applyBorder="1" applyAlignment="1">
      <alignment horizontal="left" vertical="center" wrapText="1"/>
    </xf>
    <xf numFmtId="164" fontId="16" fillId="7" borderId="6" xfId="1" applyNumberFormat="1" applyFont="1" applyFill="1" applyBorder="1" applyAlignment="1">
      <alignment horizontal="left" vertical="center" wrapText="1"/>
    </xf>
    <xf numFmtId="164" fontId="0" fillId="7" borderId="10" xfId="1" applyNumberFormat="1" applyFont="1" applyFill="1" applyBorder="1" applyAlignment="1">
      <alignment horizontal="left" vertical="center" wrapText="1"/>
    </xf>
    <xf numFmtId="164" fontId="7" fillId="4" borderId="11" xfId="1" applyNumberFormat="1" applyFont="1" applyFill="1" applyBorder="1" applyAlignment="1">
      <alignment horizontal="left" vertical="center" wrapText="1"/>
    </xf>
    <xf numFmtId="0" fontId="7" fillId="7" borderId="12" xfId="1" applyNumberFormat="1" applyFont="1" applyFill="1" applyBorder="1" applyAlignment="1">
      <alignment horizontal="left" vertical="center" wrapText="1"/>
    </xf>
    <xf numFmtId="0" fontId="7" fillId="7" borderId="13" xfId="1" applyNumberFormat="1" applyFont="1" applyFill="1" applyBorder="1" applyAlignment="1">
      <alignment horizontal="left" vertical="center" wrapText="1"/>
    </xf>
    <xf numFmtId="0" fontId="19" fillId="2" borderId="0" xfId="0" applyFont="1" applyFill="1" applyAlignment="1">
      <alignment vertical="center"/>
    </xf>
    <xf numFmtId="0" fontId="19" fillId="2" borderId="0" xfId="0" applyFont="1" applyFill="1" applyAlignment="1">
      <alignment horizontal="center" vertical="center" wrapText="1"/>
    </xf>
    <xf numFmtId="0" fontId="20" fillId="7" borderId="0" xfId="0" applyFont="1" applyFill="1"/>
    <xf numFmtId="0" fontId="0" fillId="4" borderId="0" xfId="0" applyFill="1"/>
    <xf numFmtId="164" fontId="21" fillId="4" borderId="7" xfId="1" applyNumberFormat="1" applyFont="1" applyFill="1" applyBorder="1" applyAlignment="1">
      <alignment horizontal="left" vertical="center"/>
    </xf>
    <xf numFmtId="0" fontId="22" fillId="4" borderId="0" xfId="0" applyFont="1" applyFill="1"/>
    <xf numFmtId="0" fontId="24" fillId="15" borderId="0" xfId="0" applyFont="1" applyFill="1" applyAlignment="1">
      <alignment horizontal="center" vertical="center"/>
    </xf>
    <xf numFmtId="0" fontId="24" fillId="9" borderId="0" xfId="0" applyFont="1" applyFill="1" applyAlignment="1">
      <alignment horizontal="center" vertical="center"/>
    </xf>
    <xf numFmtId="0" fontId="0" fillId="17" borderId="0" xfId="0" applyFill="1" applyAlignment="1">
      <alignment horizontal="left"/>
    </xf>
    <xf numFmtId="0" fontId="24" fillId="18" borderId="0" xfId="0" applyFont="1" applyFill="1" applyAlignment="1">
      <alignment horizontal="center" vertical="center"/>
    </xf>
    <xf numFmtId="0" fontId="0" fillId="19" borderId="0" xfId="0" applyFill="1"/>
    <xf numFmtId="0" fontId="27" fillId="20" borderId="33" xfId="0" applyFont="1" applyFill="1" applyBorder="1" applyAlignment="1">
      <alignment horizontal="center"/>
    </xf>
    <xf numFmtId="0" fontId="27" fillId="20" borderId="42" xfId="0" applyFont="1" applyFill="1" applyBorder="1" applyAlignment="1">
      <alignment horizontal="center"/>
    </xf>
    <xf numFmtId="0" fontId="28" fillId="0" borderId="43" xfId="0" applyFont="1" applyBorder="1" applyAlignment="1">
      <alignment horizontal="center"/>
    </xf>
    <xf numFmtId="0" fontId="28" fillId="0" borderId="44" xfId="0" applyFont="1" applyBorder="1" applyAlignment="1">
      <alignment horizontal="center"/>
    </xf>
    <xf numFmtId="0" fontId="28" fillId="0" borderId="45" xfId="0" applyFont="1" applyBorder="1" applyAlignment="1">
      <alignment horizontal="center"/>
    </xf>
    <xf numFmtId="0" fontId="27" fillId="21" borderId="36" xfId="0" applyFont="1" applyFill="1" applyBorder="1" applyAlignment="1">
      <alignment horizontal="center" vertical="center"/>
    </xf>
    <xf numFmtId="0" fontId="28" fillId="0" borderId="47" xfId="0" applyFont="1" applyBorder="1" applyAlignment="1">
      <alignment horizontal="center"/>
    </xf>
    <xf numFmtId="0" fontId="28" fillId="0" borderId="48" xfId="0" applyFont="1" applyBorder="1" applyAlignment="1">
      <alignment horizontal="center"/>
    </xf>
    <xf numFmtId="0" fontId="25" fillId="0" borderId="0" xfId="0" applyFont="1" applyAlignment="1">
      <alignment horizontal="center" wrapText="1"/>
    </xf>
    <xf numFmtId="0" fontId="0" fillId="16" borderId="0" xfId="0" applyFill="1" applyAlignment="1">
      <alignment horizontal="left" wrapText="1"/>
    </xf>
    <xf numFmtId="0" fontId="0" fillId="17" borderId="0" xfId="0" applyFill="1" applyAlignment="1">
      <alignment horizontal="left" vertical="center"/>
    </xf>
    <xf numFmtId="0" fontId="1" fillId="21" borderId="0" xfId="0" applyFont="1" applyFill="1" applyAlignment="1">
      <alignment horizontal="center"/>
    </xf>
    <xf numFmtId="0" fontId="0" fillId="19" borderId="0" xfId="0" applyFill="1" applyAlignment="1">
      <alignment horizontal="left"/>
    </xf>
    <xf numFmtId="0" fontId="1" fillId="17" borderId="0" xfId="0" applyFont="1" applyFill="1" applyAlignment="1">
      <alignment horizontal="center"/>
    </xf>
    <xf numFmtId="0" fontId="1" fillId="19" borderId="0" xfId="0" applyFont="1" applyFill="1" applyAlignment="1">
      <alignment horizontal="center"/>
    </xf>
    <xf numFmtId="0" fontId="0" fillId="16" borderId="0" xfId="0" applyFill="1" applyAlignment="1">
      <alignment horizontal="left" vertical="top" wrapText="1"/>
    </xf>
    <xf numFmtId="9" fontId="26" fillId="0" borderId="0" xfId="0" applyNumberFormat="1" applyFont="1" applyAlignment="1">
      <alignment vertical="center"/>
    </xf>
    <xf numFmtId="9" fontId="26" fillId="0" borderId="49" xfId="0" applyNumberFormat="1" applyFont="1" applyBorder="1" applyAlignment="1">
      <alignment horizontal="center" vertical="center"/>
    </xf>
    <xf numFmtId="9" fontId="26" fillId="0" borderId="50" xfId="0" applyNumberFormat="1" applyFont="1" applyBorder="1" applyAlignment="1">
      <alignment horizontal="center" vertical="center"/>
    </xf>
    <xf numFmtId="9" fontId="26" fillId="0" borderId="51" xfId="0" applyNumberFormat="1"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16" borderId="0" xfId="0" applyFill="1"/>
    <xf numFmtId="0" fontId="1" fillId="16" borderId="0" xfId="0" applyFont="1" applyFill="1" applyAlignment="1">
      <alignment horizontal="left" vertical="top" wrapText="1"/>
    </xf>
    <xf numFmtId="0" fontId="1" fillId="16" borderId="0" xfId="0" applyFont="1" applyFill="1"/>
    <xf numFmtId="0" fontId="0" fillId="0" borderId="0" xfId="0" applyAlignment="1">
      <alignment horizontal="center"/>
    </xf>
    <xf numFmtId="0" fontId="1" fillId="17" borderId="0" xfId="0" applyFont="1" applyFill="1" applyAlignment="1">
      <alignment horizontal="left"/>
    </xf>
    <xf numFmtId="0" fontId="0" fillId="0" borderId="0" xfId="0" applyAlignment="1">
      <alignment horizontal="left"/>
    </xf>
    <xf numFmtId="0" fontId="26" fillId="0" borderId="50" xfId="0" applyFont="1" applyBorder="1" applyAlignment="1">
      <alignment horizontal="center" vertical="center"/>
    </xf>
    <xf numFmtId="0" fontId="26" fillId="0" borderId="0" xfId="0" applyFont="1" applyAlignment="1">
      <alignment horizontal="center" vertical="center"/>
    </xf>
    <xf numFmtId="9" fontId="26" fillId="0" borderId="0" xfId="0" applyNumberFormat="1" applyFont="1" applyAlignment="1">
      <alignment horizontal="center" vertical="center"/>
    </xf>
    <xf numFmtId="0" fontId="1" fillId="17" borderId="0" xfId="0" applyFont="1" applyFill="1" applyAlignment="1">
      <alignment horizontal="center" vertical="center"/>
    </xf>
    <xf numFmtId="0" fontId="1" fillId="16" borderId="0" xfId="0" applyFont="1" applyFill="1" applyAlignment="1">
      <alignment horizontal="center" wrapText="1"/>
    </xf>
    <xf numFmtId="0" fontId="1" fillId="16" borderId="0" xfId="0" applyFont="1" applyFill="1" applyAlignment="1">
      <alignment horizontal="center" vertical="top" wrapText="1"/>
    </xf>
    <xf numFmtId="0" fontId="1" fillId="0" borderId="0" xfId="0" applyFont="1" applyAlignment="1">
      <alignment horizontal="center"/>
    </xf>
    <xf numFmtId="0" fontId="0" fillId="0" borderId="0" xfId="0" applyAlignment="1">
      <alignment horizontal="left" wrapText="1"/>
    </xf>
    <xf numFmtId="0" fontId="24" fillId="0" borderId="0" xfId="0" applyFont="1" applyAlignment="1">
      <alignment horizontal="center" vertical="center"/>
    </xf>
    <xf numFmtId="0" fontId="1" fillId="24" borderId="0" xfId="0" applyFont="1" applyFill="1" applyAlignment="1">
      <alignment horizontal="center"/>
    </xf>
    <xf numFmtId="9" fontId="29" fillId="0" borderId="0" xfId="0" applyNumberFormat="1" applyFont="1" applyAlignment="1">
      <alignment vertical="center"/>
    </xf>
    <xf numFmtId="0" fontId="33" fillId="0" borderId="0" xfId="0" applyFont="1"/>
    <xf numFmtId="0" fontId="33" fillId="26" borderId="53" xfId="0" applyFont="1" applyFill="1" applyBorder="1" applyAlignment="1">
      <alignment vertical="center" wrapText="1"/>
    </xf>
    <xf numFmtId="0" fontId="33" fillId="16" borderId="53" xfId="0" applyFont="1" applyFill="1" applyBorder="1" applyAlignment="1">
      <alignment vertical="center" wrapText="1"/>
    </xf>
    <xf numFmtId="0" fontId="33" fillId="22" borderId="53" xfId="0" applyFont="1" applyFill="1" applyBorder="1" applyAlignment="1">
      <alignment vertical="center" wrapText="1"/>
    </xf>
    <xf numFmtId="0" fontId="36" fillId="0" borderId="0" xfId="0" applyFont="1"/>
    <xf numFmtId="0" fontId="31" fillId="0" borderId="0" xfId="2"/>
    <xf numFmtId="0" fontId="37" fillId="0" borderId="0" xfId="0" applyFont="1"/>
    <xf numFmtId="9" fontId="41" fillId="0" borderId="0" xfId="0" applyNumberFormat="1" applyFont="1" applyAlignment="1">
      <alignment horizontal="center" vertical="center"/>
    </xf>
    <xf numFmtId="0" fontId="42" fillId="29" borderId="60" xfId="0" applyFont="1" applyFill="1" applyBorder="1" applyAlignment="1">
      <alignment horizontal="center" vertical="center"/>
    </xf>
    <xf numFmtId="0" fontId="42" fillId="29" borderId="49" xfId="0" applyFont="1" applyFill="1" applyBorder="1" applyAlignment="1">
      <alignment horizontal="center" vertical="center"/>
    </xf>
    <xf numFmtId="0" fontId="41" fillId="0" borderId="0" xfId="0" applyFont="1" applyAlignment="1">
      <alignment horizontal="center" vertical="center"/>
    </xf>
    <xf numFmtId="0" fontId="42" fillId="9" borderId="33" xfId="0" applyFont="1" applyFill="1" applyBorder="1" applyAlignment="1">
      <alignment horizontal="center" vertical="center"/>
    </xf>
    <xf numFmtId="0" fontId="42" fillId="9" borderId="0" xfId="0" applyFont="1" applyFill="1" applyAlignment="1">
      <alignment horizontal="center" vertical="center"/>
    </xf>
    <xf numFmtId="0" fontId="43" fillId="28" borderId="54" xfId="0" applyFont="1" applyFill="1" applyBorder="1" applyAlignment="1">
      <alignment horizontal="left" vertical="center" wrapText="1"/>
    </xf>
    <xf numFmtId="0" fontId="40" fillId="28" borderId="55" xfId="0" applyFont="1" applyFill="1" applyBorder="1" applyAlignment="1">
      <alignment horizontal="center" vertical="center" wrapText="1"/>
    </xf>
    <xf numFmtId="0" fontId="43" fillId="17" borderId="54" xfId="0" applyFont="1" applyFill="1" applyBorder="1" applyAlignment="1">
      <alignment horizontal="left" vertical="center"/>
    </xf>
    <xf numFmtId="0" fontId="40" fillId="17" borderId="55" xfId="0" applyFont="1" applyFill="1" applyBorder="1" applyAlignment="1">
      <alignment horizontal="center" vertical="center"/>
    </xf>
    <xf numFmtId="0" fontId="43" fillId="28" borderId="56" xfId="0" applyFont="1" applyFill="1" applyBorder="1" applyAlignment="1">
      <alignment horizontal="left" vertical="center" wrapText="1"/>
    </xf>
    <xf numFmtId="0" fontId="40" fillId="28" borderId="57" xfId="0" applyFont="1" applyFill="1" applyBorder="1" applyAlignment="1">
      <alignment horizontal="center" vertical="center" wrapText="1"/>
    </xf>
    <xf numFmtId="0" fontId="40" fillId="17" borderId="56" xfId="0" applyFont="1" applyFill="1" applyBorder="1" applyAlignment="1">
      <alignment horizontal="left" vertical="center" wrapText="1"/>
    </xf>
    <xf numFmtId="0" fontId="40" fillId="17" borderId="57" xfId="0" applyFont="1" applyFill="1" applyBorder="1" applyAlignment="1">
      <alignment horizontal="center" vertical="center"/>
    </xf>
    <xf numFmtId="0" fontId="43" fillId="17" borderId="56" xfId="0" applyFont="1" applyFill="1" applyBorder="1" applyAlignment="1">
      <alignment horizontal="left" vertical="center"/>
    </xf>
    <xf numFmtId="0" fontId="43" fillId="17" borderId="56" xfId="0" applyFont="1" applyFill="1" applyBorder="1" applyAlignment="1">
      <alignment horizontal="left" vertical="center" wrapText="1"/>
    </xf>
    <xf numFmtId="0" fontId="43" fillId="0" borderId="0" xfId="0" applyFont="1" applyAlignment="1">
      <alignment horizontal="left" vertical="center"/>
    </xf>
    <xf numFmtId="0" fontId="43" fillId="16" borderId="56" xfId="0" applyFont="1" applyFill="1" applyBorder="1" applyAlignment="1">
      <alignment horizontal="left" vertical="center" wrapText="1"/>
    </xf>
    <xf numFmtId="0" fontId="40" fillId="16" borderId="57" xfId="0" applyFont="1" applyFill="1" applyBorder="1" applyAlignment="1">
      <alignment horizontal="center" vertical="center"/>
    </xf>
    <xf numFmtId="0" fontId="43" fillId="22" borderId="56" xfId="0" applyFont="1" applyFill="1" applyBorder="1" applyAlignment="1">
      <alignment horizontal="left" vertical="center"/>
    </xf>
    <xf numFmtId="0" fontId="40" fillId="22" borderId="57" xfId="0" applyFont="1" applyFill="1" applyBorder="1" applyAlignment="1">
      <alignment horizontal="center" vertical="center"/>
    </xf>
    <xf numFmtId="0" fontId="43" fillId="22" borderId="56" xfId="0" applyFont="1" applyFill="1" applyBorder="1" applyAlignment="1">
      <alignment horizontal="left" vertical="center" wrapText="1"/>
    </xf>
    <xf numFmtId="0" fontId="43" fillId="22" borderId="58" xfId="0" applyFont="1" applyFill="1" applyBorder="1" applyAlignment="1">
      <alignment horizontal="left" vertical="center" wrapText="1"/>
    </xf>
    <xf numFmtId="0" fontId="40" fillId="22" borderId="59" xfId="0" applyFont="1" applyFill="1" applyBorder="1" applyAlignment="1">
      <alignment horizontal="center" vertical="center"/>
    </xf>
    <xf numFmtId="0" fontId="43" fillId="0" borderId="0" xfId="0" applyFont="1"/>
    <xf numFmtId="0" fontId="9" fillId="0" borderId="0" xfId="0" applyFont="1" applyAlignment="1">
      <alignment vertical="center"/>
    </xf>
    <xf numFmtId="0" fontId="34" fillId="25" borderId="53" xfId="0" applyFont="1" applyFill="1" applyBorder="1" applyAlignment="1">
      <alignment horizontal="center" vertical="center"/>
    </xf>
    <xf numFmtId="0" fontId="44" fillId="0" borderId="0" xfId="0" applyFont="1" applyAlignment="1">
      <alignment wrapText="1"/>
    </xf>
    <xf numFmtId="0" fontId="44" fillId="0" borderId="0" xfId="0" applyFont="1"/>
    <xf numFmtId="0" fontId="44" fillId="0" borderId="0" xfId="0" applyFont="1" applyAlignment="1">
      <alignment horizontal="left" wrapText="1"/>
    </xf>
    <xf numFmtId="0" fontId="44" fillId="16" borderId="0" xfId="0" applyFont="1" applyFill="1" applyAlignment="1">
      <alignment wrapText="1"/>
    </xf>
    <xf numFmtId="0" fontId="46" fillId="0" borderId="0" xfId="0" applyFont="1" applyAlignment="1">
      <alignment horizontal="center" vertical="center" textRotation="90"/>
    </xf>
    <xf numFmtId="0" fontId="44" fillId="0" borderId="0" xfId="0" applyFont="1" applyAlignment="1">
      <alignment horizontal="center"/>
    </xf>
    <xf numFmtId="0" fontId="44" fillId="22" borderId="0" xfId="0" applyFont="1" applyFill="1" applyAlignment="1">
      <alignment wrapText="1"/>
    </xf>
    <xf numFmtId="0" fontId="44" fillId="0" borderId="0" xfId="0" applyFont="1" applyAlignment="1">
      <alignment vertical="top" wrapText="1"/>
    </xf>
    <xf numFmtId="0" fontId="44" fillId="17" borderId="53" xfId="0" applyFont="1" applyFill="1" applyBorder="1" applyAlignment="1">
      <alignment horizontal="center"/>
    </xf>
    <xf numFmtId="0" fontId="44" fillId="0" borderId="53" xfId="0" applyFont="1" applyBorder="1" applyAlignment="1">
      <alignment horizontal="center"/>
    </xf>
    <xf numFmtId="0" fontId="30" fillId="0" borderId="0" xfId="0" applyFont="1" applyAlignment="1">
      <alignment horizontal="center" vertical="center"/>
    </xf>
    <xf numFmtId="0" fontId="40" fillId="28" borderId="52" xfId="0" applyFont="1" applyFill="1" applyBorder="1" applyAlignment="1">
      <alignment horizontal="center" vertical="center"/>
    </xf>
    <xf numFmtId="0" fontId="40" fillId="28" borderId="48" xfId="0" applyFont="1" applyFill="1" applyBorder="1" applyAlignment="1">
      <alignment horizontal="center" vertical="center"/>
    </xf>
    <xf numFmtId="0" fontId="46" fillId="6" borderId="66" xfId="0" applyFont="1" applyFill="1" applyBorder="1" applyAlignment="1">
      <alignment vertical="center" wrapText="1"/>
    </xf>
    <xf numFmtId="0" fontId="17" fillId="2" borderId="0" xfId="0" applyFont="1" applyFill="1" applyAlignment="1">
      <alignment horizontal="center"/>
    </xf>
    <xf numFmtId="0" fontId="46" fillId="6" borderId="64" xfId="0" applyFont="1" applyFill="1" applyBorder="1" applyAlignment="1">
      <alignment horizontal="center" vertical="center" wrapText="1"/>
    </xf>
    <xf numFmtId="0" fontId="0" fillId="6" borderId="70" xfId="0" applyFill="1" applyBorder="1"/>
    <xf numFmtId="0" fontId="0" fillId="6" borderId="67" xfId="0" applyFill="1" applyBorder="1"/>
    <xf numFmtId="0" fontId="0" fillId="6" borderId="68" xfId="0" applyFill="1" applyBorder="1"/>
    <xf numFmtId="0" fontId="0" fillId="6" borderId="69" xfId="0" applyFill="1" applyBorder="1"/>
    <xf numFmtId="0" fontId="0" fillId="6" borderId="71" xfId="0" applyFill="1" applyBorder="1"/>
    <xf numFmtId="0" fontId="0" fillId="6" borderId="72" xfId="0" applyFill="1" applyBorder="1"/>
    <xf numFmtId="0" fontId="0" fillId="6" borderId="73" xfId="0" applyFill="1" applyBorder="1"/>
    <xf numFmtId="0" fontId="0" fillId="6" borderId="74" xfId="0" applyFill="1" applyBorder="1"/>
    <xf numFmtId="0" fontId="44" fillId="0" borderId="81" xfId="0" applyFont="1" applyBorder="1" applyAlignment="1">
      <alignment horizontal="center"/>
    </xf>
    <xf numFmtId="0" fontId="44" fillId="17" borderId="0" xfId="0" applyFont="1" applyFill="1" applyAlignment="1">
      <alignment horizontal="left" wrapText="1"/>
    </xf>
    <xf numFmtId="0" fontId="45" fillId="23" borderId="0" xfId="0" applyFont="1" applyFill="1" applyAlignment="1">
      <alignment horizontal="left" wrapText="1"/>
    </xf>
    <xf numFmtId="0" fontId="45" fillId="30" borderId="0" xfId="0" applyFont="1" applyFill="1" applyAlignment="1">
      <alignment horizontal="left" wrapText="1"/>
    </xf>
    <xf numFmtId="0" fontId="45" fillId="23" borderId="0" xfId="0" applyFont="1" applyFill="1" applyAlignment="1">
      <alignment horizontal="left" vertical="center"/>
    </xf>
    <xf numFmtId="9" fontId="45" fillId="0" borderId="83" xfId="3" applyFont="1" applyBorder="1" applyAlignment="1">
      <alignment horizontal="center" vertical="center"/>
    </xf>
    <xf numFmtId="9" fontId="44" fillId="0" borderId="87" xfId="3" applyFont="1" applyBorder="1" applyAlignment="1">
      <alignment horizontal="center" vertical="center"/>
    </xf>
    <xf numFmtId="9" fontId="48" fillId="33" borderId="87" xfId="3" applyFont="1" applyFill="1" applyBorder="1" applyAlignment="1">
      <alignment horizontal="center" vertical="center"/>
    </xf>
    <xf numFmtId="0" fontId="44" fillId="0" borderId="0" xfId="0" applyFont="1" applyAlignment="1">
      <alignment vertical="center"/>
    </xf>
    <xf numFmtId="0" fontId="45" fillId="23" borderId="0" xfId="0" applyFont="1" applyFill="1" applyAlignment="1">
      <alignment horizontal="left" vertical="center" wrapText="1"/>
    </xf>
    <xf numFmtId="0" fontId="0" fillId="0" borderId="0" xfId="0" applyAlignment="1">
      <alignment vertical="center"/>
    </xf>
    <xf numFmtId="0" fontId="44" fillId="0" borderId="53" xfId="0" applyFont="1" applyBorder="1" applyAlignment="1">
      <alignment horizontal="center" vertical="center"/>
    </xf>
    <xf numFmtId="0" fontId="44" fillId="17" borderId="81" xfId="0" applyFont="1" applyFill="1" applyBorder="1" applyAlignment="1">
      <alignment horizontal="center"/>
    </xf>
    <xf numFmtId="0" fontId="44" fillId="0" borderId="0" xfId="0" applyFont="1" applyAlignment="1">
      <alignment horizontal="left" vertical="top" wrapText="1"/>
    </xf>
    <xf numFmtId="0" fontId="44" fillId="0" borderId="0" xfId="0" applyFont="1" applyAlignment="1">
      <alignment horizontal="left" vertical="center" wrapText="1"/>
    </xf>
    <xf numFmtId="0" fontId="44" fillId="17" borderId="88" xfId="0" applyFont="1" applyFill="1" applyBorder="1" applyAlignment="1">
      <alignment horizontal="center"/>
    </xf>
    <xf numFmtId="9" fontId="44" fillId="0" borderId="0" xfId="3" applyFont="1" applyBorder="1" applyAlignment="1">
      <alignment horizontal="center" vertical="center"/>
    </xf>
    <xf numFmtId="0" fontId="44" fillId="34" borderId="0" xfId="0" applyFont="1" applyFill="1" applyAlignment="1">
      <alignment horizontal="left" wrapText="1"/>
    </xf>
    <xf numFmtId="0" fontId="44" fillId="23" borderId="63" xfId="0" applyFont="1" applyFill="1" applyBorder="1" applyAlignment="1">
      <alignment horizontal="center" vertical="center"/>
    </xf>
    <xf numFmtId="0" fontId="44" fillId="23" borderId="80" xfId="0" applyFont="1" applyFill="1" applyBorder="1" applyAlignment="1">
      <alignment horizontal="center" vertical="center"/>
    </xf>
    <xf numFmtId="9" fontId="44" fillId="0" borderId="88" xfId="3" applyFont="1" applyFill="1" applyBorder="1" applyAlignment="1">
      <alignment horizontal="center" vertical="center"/>
    </xf>
    <xf numFmtId="9" fontId="44" fillId="0" borderId="88" xfId="3" applyFont="1" applyBorder="1" applyAlignment="1">
      <alignment horizontal="center" vertical="center"/>
    </xf>
    <xf numFmtId="0" fontId="44" fillId="17" borderId="80" xfId="0" applyFont="1" applyFill="1" applyBorder="1" applyAlignment="1">
      <alignment horizontal="center"/>
    </xf>
    <xf numFmtId="9" fontId="45" fillId="0" borderId="87" xfId="3" applyFont="1" applyBorder="1" applyAlignment="1">
      <alignment horizontal="center" vertical="center"/>
    </xf>
    <xf numFmtId="0" fontId="0" fillId="0" borderId="87" xfId="0" applyBorder="1"/>
    <xf numFmtId="9" fontId="0" fillId="0" borderId="87" xfId="0" applyNumberFormat="1" applyBorder="1"/>
    <xf numFmtId="9" fontId="45" fillId="0" borderId="89" xfId="3" applyFont="1" applyBorder="1" applyAlignment="1">
      <alignment horizontal="center" vertical="center"/>
    </xf>
    <xf numFmtId="9" fontId="48" fillId="33" borderId="88" xfId="3" applyFont="1" applyFill="1" applyBorder="1" applyAlignment="1">
      <alignment horizontal="center" vertical="center"/>
    </xf>
    <xf numFmtId="0" fontId="44" fillId="17" borderId="82" xfId="0" applyFont="1" applyFill="1" applyBorder="1" applyAlignment="1">
      <alignment horizontal="center" vertical="center"/>
    </xf>
    <xf numFmtId="0" fontId="44" fillId="17" borderId="79" xfId="0" applyFont="1" applyFill="1" applyBorder="1" applyAlignment="1">
      <alignment horizontal="center" vertical="center"/>
    </xf>
    <xf numFmtId="9" fontId="45" fillId="0" borderId="90" xfId="3" applyFont="1" applyBorder="1" applyAlignment="1">
      <alignment horizontal="center" vertical="center"/>
    </xf>
    <xf numFmtId="0" fontId="44" fillId="0" borderId="87" xfId="0" applyFont="1" applyBorder="1" applyAlignment="1">
      <alignment horizontal="center" vertical="center"/>
    </xf>
    <xf numFmtId="0" fontId="0" fillId="0" borderId="87" xfId="0" applyBorder="1" applyAlignment="1">
      <alignment vertical="center"/>
    </xf>
    <xf numFmtId="0" fontId="44" fillId="17" borderId="87" xfId="0" applyFont="1" applyFill="1" applyBorder="1" applyAlignment="1">
      <alignment horizontal="center" vertical="center"/>
    </xf>
    <xf numFmtId="0" fontId="44" fillId="30" borderId="63" xfId="0" applyFont="1" applyFill="1" applyBorder="1" applyAlignment="1">
      <alignment horizontal="center" vertical="center"/>
    </xf>
    <xf numFmtId="0" fontId="44" fillId="16" borderId="78" xfId="0" applyFont="1" applyFill="1" applyBorder="1" applyAlignment="1">
      <alignment horizontal="center" vertical="center"/>
    </xf>
    <xf numFmtId="0" fontId="44" fillId="16" borderId="87" xfId="0" applyFont="1" applyFill="1" applyBorder="1" applyAlignment="1">
      <alignment horizontal="center" vertical="center"/>
    </xf>
    <xf numFmtId="0" fontId="44" fillId="0" borderId="0" xfId="0" applyFont="1" applyAlignment="1">
      <alignment vertical="center" wrapText="1"/>
    </xf>
    <xf numFmtId="0" fontId="45" fillId="30" borderId="0" xfId="0" applyFont="1" applyFill="1" applyAlignment="1">
      <alignment horizontal="left" vertical="center" wrapText="1"/>
    </xf>
    <xf numFmtId="0" fontId="44" fillId="0" borderId="0" xfId="0" applyFont="1" applyAlignment="1">
      <alignment horizontal="center" vertical="center"/>
    </xf>
    <xf numFmtId="0" fontId="44" fillId="16" borderId="91" xfId="0" applyFont="1" applyFill="1" applyBorder="1" applyAlignment="1">
      <alignment horizontal="center" vertical="center"/>
    </xf>
    <xf numFmtId="9" fontId="45" fillId="0" borderId="91" xfId="3" applyFont="1" applyBorder="1" applyAlignment="1">
      <alignment horizontal="center" vertical="center"/>
    </xf>
    <xf numFmtId="0" fontId="45" fillId="32" borderId="0" xfId="0" applyFont="1" applyFill="1" applyAlignment="1">
      <alignment horizontal="left" vertical="center" wrapText="1"/>
    </xf>
    <xf numFmtId="0" fontId="44" fillId="32" borderId="63" xfId="0" applyFont="1" applyFill="1" applyBorder="1" applyAlignment="1">
      <alignment horizontal="center" vertical="center"/>
    </xf>
    <xf numFmtId="0" fontId="44" fillId="22" borderId="78" xfId="0" applyFont="1" applyFill="1" applyBorder="1" applyAlignment="1">
      <alignment horizontal="center" vertical="center"/>
    </xf>
    <xf numFmtId="0" fontId="44" fillId="22" borderId="91" xfId="0" applyFont="1" applyFill="1" applyBorder="1" applyAlignment="1">
      <alignment horizontal="center" vertical="center"/>
    </xf>
    <xf numFmtId="0" fontId="44" fillId="0" borderId="87" xfId="0" applyFont="1" applyBorder="1" applyAlignment="1">
      <alignment horizontal="left" vertical="center"/>
    </xf>
    <xf numFmtId="0" fontId="44" fillId="0" borderId="87" xfId="0" applyFont="1" applyBorder="1" applyAlignment="1">
      <alignment horizontal="left" vertical="center" wrapText="1"/>
    </xf>
    <xf numFmtId="9" fontId="44" fillId="0" borderId="0" xfId="3" applyFont="1" applyFill="1" applyBorder="1" applyAlignment="1">
      <alignment horizontal="center" vertical="center"/>
    </xf>
    <xf numFmtId="9" fontId="45" fillId="0" borderId="88" xfId="3" applyFont="1" applyBorder="1" applyAlignment="1">
      <alignment horizontal="center" vertical="center"/>
    </xf>
    <xf numFmtId="0" fontId="43" fillId="28" borderId="58" xfId="0" applyFont="1" applyFill="1" applyBorder="1" applyAlignment="1">
      <alignment horizontal="left" vertical="center" wrapText="1"/>
    </xf>
    <xf numFmtId="0" fontId="40" fillId="28" borderId="59" xfId="0" applyFont="1" applyFill="1" applyBorder="1" applyAlignment="1">
      <alignment horizontal="center" vertical="center" wrapText="1"/>
    </xf>
    <xf numFmtId="9" fontId="46" fillId="0" borderId="90" xfId="3" applyFont="1" applyBorder="1" applyAlignment="1">
      <alignment horizontal="center" vertical="center"/>
    </xf>
    <xf numFmtId="9" fontId="46" fillId="0" borderId="87" xfId="3" applyFont="1" applyBorder="1" applyAlignment="1">
      <alignment horizontal="center" vertical="center"/>
    </xf>
    <xf numFmtId="14" fontId="12" fillId="2" borderId="4" xfId="0" applyNumberFormat="1" applyFont="1" applyFill="1" applyBorder="1" applyAlignment="1">
      <alignment horizontal="center" vertical="center" wrapText="1"/>
    </xf>
    <xf numFmtId="14" fontId="12" fillId="2" borderId="14" xfId="0" applyNumberFormat="1" applyFont="1" applyFill="1" applyBorder="1" applyAlignment="1">
      <alignment horizontal="left" vertical="center" wrapText="1"/>
    </xf>
    <xf numFmtId="0" fontId="11" fillId="11" borderId="1"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15" xfId="0" applyFont="1" applyFill="1" applyBorder="1" applyAlignment="1">
      <alignment horizontal="center" vertical="center" wrapText="1"/>
    </xf>
    <xf numFmtId="0" fontId="11" fillId="11" borderId="16" xfId="0" applyFont="1" applyFill="1" applyBorder="1" applyAlignment="1">
      <alignment horizontal="center" vertical="center" wrapText="1"/>
    </xf>
    <xf numFmtId="14" fontId="12" fillId="12" borderId="4" xfId="0" applyNumberFormat="1" applyFont="1" applyFill="1" applyBorder="1" applyAlignment="1">
      <alignment horizontal="center" vertical="center" wrapText="1"/>
    </xf>
    <xf numFmtId="14" fontId="12" fillId="12" borderId="17" xfId="0" applyNumberFormat="1" applyFont="1" applyFill="1" applyBorder="1" applyAlignment="1">
      <alignment horizontal="center" vertical="center" wrapText="1"/>
    </xf>
    <xf numFmtId="14" fontId="12" fillId="12" borderId="18" xfId="0" applyNumberFormat="1" applyFont="1" applyFill="1" applyBorder="1" applyAlignment="1">
      <alignment horizontal="center" vertical="center" wrapText="1"/>
    </xf>
    <xf numFmtId="14" fontId="12" fillId="12" borderId="19" xfId="0" applyNumberFormat="1" applyFont="1" applyFill="1" applyBorder="1" applyAlignment="1">
      <alignment horizontal="center" vertical="center" wrapText="1"/>
    </xf>
    <xf numFmtId="0" fontId="8" fillId="13" borderId="0" xfId="0" applyFont="1" applyFill="1" applyAlignment="1">
      <alignment horizontal="left" vertical="center"/>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14" fontId="12" fillId="2" borderId="23" xfId="0" applyNumberFormat="1"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1" fillId="13" borderId="25" xfId="0" applyFont="1" applyFill="1" applyBorder="1" applyAlignment="1">
      <alignment horizontal="center" vertical="center" wrapText="1"/>
    </xf>
    <xf numFmtId="0" fontId="11" fillId="13" borderId="26" xfId="0" applyFont="1" applyFill="1" applyBorder="1" applyAlignment="1">
      <alignment horizontal="center" vertical="center" wrapText="1"/>
    </xf>
    <xf numFmtId="0" fontId="11" fillId="13" borderId="27"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4" fillId="2" borderId="0" xfId="0" applyFont="1" applyFill="1" applyAlignment="1">
      <alignment horizontal="center" vertical="center"/>
    </xf>
    <xf numFmtId="0" fontId="8" fillId="14" borderId="0" xfId="0" applyFont="1" applyFill="1" applyAlignment="1">
      <alignment horizontal="left" vertical="center"/>
    </xf>
    <xf numFmtId="0" fontId="10" fillId="2" borderId="0" xfId="0" applyFont="1" applyFill="1" applyAlignment="1">
      <alignment horizontal="left" vertical="center" wrapText="1"/>
    </xf>
    <xf numFmtId="0" fontId="11" fillId="13" borderId="17" xfId="0" applyFont="1" applyFill="1" applyBorder="1" applyAlignment="1">
      <alignment horizontal="center" vertical="center" wrapText="1"/>
    </xf>
    <xf numFmtId="0" fontId="11" fillId="13" borderId="18" xfId="0" applyFont="1" applyFill="1" applyBorder="1" applyAlignment="1">
      <alignment horizontal="center" vertical="center" wrapText="1"/>
    </xf>
    <xf numFmtId="0" fontId="11" fillId="13" borderId="19"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0" xfId="0" applyFont="1" applyFill="1" applyAlignment="1">
      <alignment horizontal="center" vertical="center" wrapText="1"/>
    </xf>
    <xf numFmtId="14" fontId="12" fillId="4" borderId="29" xfId="0" applyNumberFormat="1" applyFont="1" applyFill="1" applyBorder="1" applyAlignment="1">
      <alignment horizontal="center" vertical="center" wrapText="1"/>
    </xf>
    <xf numFmtId="14" fontId="12" fillId="4" borderId="14" xfId="0" applyNumberFormat="1" applyFont="1" applyFill="1" applyBorder="1" applyAlignment="1">
      <alignment horizontal="center" vertical="center" wrapText="1"/>
    </xf>
    <xf numFmtId="14" fontId="12" fillId="4" borderId="30" xfId="0" applyNumberFormat="1" applyFont="1" applyFill="1" applyBorder="1" applyAlignment="1">
      <alignment horizontal="center" vertical="center" wrapText="1"/>
    </xf>
    <xf numFmtId="0" fontId="0" fillId="2" borderId="31" xfId="0" applyFill="1" applyBorder="1" applyAlignment="1">
      <alignment horizontal="center" wrapText="1"/>
    </xf>
    <xf numFmtId="0" fontId="0" fillId="2" borderId="0" xfId="0" applyFill="1" applyAlignment="1">
      <alignment horizontal="center" wrapText="1"/>
    </xf>
    <xf numFmtId="0" fontId="0" fillId="13" borderId="0" xfId="0" applyFill="1" applyAlignment="1">
      <alignment horizontal="center"/>
    </xf>
    <xf numFmtId="0" fontId="2" fillId="7" borderId="0" xfId="0" applyFont="1" applyFill="1" applyAlignment="1">
      <alignment horizontal="left" vertical="center"/>
    </xf>
    <xf numFmtId="0" fontId="0" fillId="2" borderId="0" xfId="0" applyFill="1" applyAlignment="1">
      <alignment horizontal="left" vertical="top" wrapText="1"/>
    </xf>
    <xf numFmtId="164" fontId="1" fillId="5" borderId="7" xfId="1" applyNumberFormat="1" applyFont="1" applyFill="1" applyBorder="1" applyAlignment="1">
      <alignment horizontal="center" vertical="center" wrapText="1"/>
    </xf>
    <xf numFmtId="164" fontId="1" fillId="5" borderId="32" xfId="1" applyNumberFormat="1" applyFont="1" applyFill="1" applyBorder="1" applyAlignment="1">
      <alignment horizontal="center" vertical="center" wrapText="1"/>
    </xf>
    <xf numFmtId="164" fontId="1" fillId="5" borderId="16" xfId="1" applyNumberFormat="1" applyFont="1" applyFill="1" applyBorder="1" applyAlignment="1">
      <alignment horizontal="center" vertical="center" wrapText="1"/>
    </xf>
    <xf numFmtId="164" fontId="1" fillId="5" borderId="7" xfId="1" applyNumberFormat="1" applyFont="1" applyFill="1" applyBorder="1" applyAlignment="1">
      <alignment horizontal="center" vertical="center"/>
    </xf>
    <xf numFmtId="164" fontId="1" fillId="5" borderId="32" xfId="1" applyNumberFormat="1" applyFont="1" applyFill="1" applyBorder="1" applyAlignment="1">
      <alignment horizontal="center" vertical="center"/>
    </xf>
    <xf numFmtId="164" fontId="1" fillId="5" borderId="16" xfId="1" applyNumberFormat="1" applyFont="1" applyFill="1" applyBorder="1" applyAlignment="1">
      <alignment horizontal="center" vertical="center"/>
    </xf>
    <xf numFmtId="0" fontId="25" fillId="0" borderId="0" xfId="0" applyFont="1" applyAlignment="1">
      <alignment horizontal="center" wrapText="1"/>
    </xf>
    <xf numFmtId="9" fontId="26" fillId="0" borderId="33" xfId="0" applyNumberFormat="1"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9" fontId="26" fillId="0" borderId="34" xfId="0" applyNumberFormat="1" applyFont="1" applyBorder="1" applyAlignment="1">
      <alignment horizontal="center" vertical="center"/>
    </xf>
    <xf numFmtId="9" fontId="26" fillId="0" borderId="35" xfId="0" applyNumberFormat="1" applyFont="1" applyBorder="1" applyAlignment="1">
      <alignment horizontal="center" vertical="center"/>
    </xf>
    <xf numFmtId="9" fontId="26" fillId="0" borderId="49" xfId="0" applyNumberFormat="1" applyFont="1" applyBorder="1" applyAlignment="1">
      <alignment horizontal="center" vertical="center"/>
    </xf>
    <xf numFmtId="9" fontId="26" fillId="0" borderId="50" xfId="0" applyNumberFormat="1" applyFont="1" applyBorder="1" applyAlignment="1">
      <alignment horizontal="center" vertical="center"/>
    </xf>
    <xf numFmtId="9" fontId="26" fillId="0" borderId="51" xfId="0" applyNumberFormat="1" applyFont="1" applyBorder="1" applyAlignment="1">
      <alignment horizontal="center" vertical="center"/>
    </xf>
    <xf numFmtId="0" fontId="32" fillId="0" borderId="0" xfId="0" applyFont="1" applyAlignment="1">
      <alignment horizontal="center"/>
    </xf>
    <xf numFmtId="0" fontId="34" fillId="9" borderId="53" xfId="0" applyFont="1" applyFill="1" applyBorder="1" applyAlignment="1">
      <alignment horizontal="center" vertical="center" textRotation="90" wrapText="1"/>
    </xf>
    <xf numFmtId="0" fontId="34" fillId="15" borderId="53" xfId="0" applyFont="1" applyFill="1" applyBorder="1" applyAlignment="1">
      <alignment horizontal="center" vertical="center" textRotation="90" wrapText="1"/>
    </xf>
    <xf numFmtId="0" fontId="35" fillId="27" borderId="61" xfId="0" applyFont="1" applyFill="1" applyBorder="1" applyAlignment="1">
      <alignment horizontal="center" vertical="center" textRotation="90" wrapText="1"/>
    </xf>
    <xf numFmtId="0" fontId="35" fillId="27" borderId="42" xfId="0" applyFont="1" applyFill="1" applyBorder="1" applyAlignment="1">
      <alignment horizontal="center" vertical="center" textRotation="90" wrapText="1"/>
    </xf>
    <xf numFmtId="0" fontId="30" fillId="0" borderId="0" xfId="0" applyFont="1" applyAlignment="1">
      <alignment horizontal="center" vertical="center"/>
    </xf>
    <xf numFmtId="9" fontId="41" fillId="0" borderId="0" xfId="0" applyNumberFormat="1" applyFont="1" applyAlignment="1">
      <alignment horizontal="center" vertical="center"/>
    </xf>
    <xf numFmtId="0" fontId="41" fillId="0" borderId="0" xfId="0" applyFont="1" applyAlignment="1">
      <alignment horizontal="center" vertical="center"/>
    </xf>
    <xf numFmtId="0" fontId="40" fillId="17" borderId="52" xfId="0" applyFont="1" applyFill="1" applyBorder="1" applyAlignment="1">
      <alignment horizontal="center" vertical="center"/>
    </xf>
    <xf numFmtId="0" fontId="40" fillId="17" borderId="48" xfId="0" applyFont="1" applyFill="1" applyBorder="1" applyAlignment="1">
      <alignment horizontal="center" vertical="center"/>
    </xf>
    <xf numFmtId="0" fontId="45" fillId="27" borderId="0" xfId="0" applyFont="1" applyFill="1" applyAlignment="1">
      <alignment horizontal="center" vertical="center" textRotation="90"/>
    </xf>
    <xf numFmtId="0" fontId="46" fillId="9" borderId="0" xfId="0" applyFont="1" applyFill="1" applyAlignment="1">
      <alignment horizontal="center" vertical="center" textRotation="90" wrapText="1"/>
    </xf>
    <xf numFmtId="0" fontId="46" fillId="9" borderId="62" xfId="0" applyFont="1" applyFill="1" applyBorder="1" applyAlignment="1">
      <alignment horizontal="center" vertical="center" textRotation="90" wrapText="1"/>
    </xf>
    <xf numFmtId="0" fontId="46" fillId="31" borderId="0" xfId="0" applyFont="1" applyFill="1" applyAlignment="1">
      <alignment horizontal="center" vertical="center" textRotation="90"/>
    </xf>
    <xf numFmtId="0" fontId="46" fillId="9" borderId="76" xfId="0" applyFont="1" applyFill="1" applyBorder="1" applyAlignment="1">
      <alignment horizontal="center" vertical="center"/>
    </xf>
    <xf numFmtId="0" fontId="46" fillId="9" borderId="77" xfId="0" applyFont="1" applyFill="1" applyBorder="1" applyAlignment="1">
      <alignment horizontal="center" vertical="center"/>
    </xf>
    <xf numFmtId="0" fontId="46" fillId="9" borderId="66" xfId="0" applyFont="1" applyFill="1" applyBorder="1" applyAlignment="1">
      <alignment horizontal="center" vertical="center"/>
    </xf>
    <xf numFmtId="0" fontId="45" fillId="17" borderId="76" xfId="0" applyFont="1" applyFill="1" applyBorder="1" applyAlignment="1">
      <alignment horizontal="center" vertical="center"/>
    </xf>
    <xf numFmtId="0" fontId="45" fillId="17" borderId="77" xfId="0" applyFont="1" applyFill="1" applyBorder="1" applyAlignment="1">
      <alignment horizontal="center" vertical="center"/>
    </xf>
    <xf numFmtId="0" fontId="45" fillId="17" borderId="66" xfId="0" applyFont="1" applyFill="1" applyBorder="1" applyAlignment="1">
      <alignment horizontal="center" vertical="center"/>
    </xf>
    <xf numFmtId="0" fontId="47" fillId="27" borderId="0" xfId="0" applyFont="1" applyFill="1" applyAlignment="1">
      <alignment horizontal="center" vertical="center" textRotation="90"/>
    </xf>
    <xf numFmtId="0" fontId="46" fillId="6" borderId="75" xfId="0" applyFont="1" applyFill="1" applyBorder="1" applyAlignment="1">
      <alignment horizontal="center" vertical="center"/>
    </xf>
    <xf numFmtId="0" fontId="46" fillId="6" borderId="65" xfId="0" applyFont="1" applyFill="1" applyBorder="1" applyAlignment="1">
      <alignment horizontal="center" vertical="center"/>
    </xf>
    <xf numFmtId="9" fontId="49" fillId="0" borderId="84" xfId="0" applyNumberFormat="1" applyFont="1" applyBorder="1" applyAlignment="1">
      <alignment horizontal="center" vertical="center"/>
    </xf>
    <xf numFmtId="9" fontId="49" fillId="0" borderId="85" xfId="0" applyNumberFormat="1" applyFont="1" applyBorder="1" applyAlignment="1">
      <alignment horizontal="center" vertical="center"/>
    </xf>
    <xf numFmtId="9" fontId="49" fillId="0" borderId="86" xfId="0" applyNumberFormat="1" applyFont="1" applyBorder="1" applyAlignment="1">
      <alignment horizontal="center" vertical="center"/>
    </xf>
    <xf numFmtId="0" fontId="49" fillId="0" borderId="85" xfId="0" applyFont="1" applyBorder="1" applyAlignment="1">
      <alignment horizontal="center" vertical="center"/>
    </xf>
    <xf numFmtId="0" fontId="49" fillId="0" borderId="86" xfId="0" applyFont="1" applyBorder="1" applyAlignment="1">
      <alignment horizontal="center" vertical="center"/>
    </xf>
    <xf numFmtId="0" fontId="45" fillId="23" borderId="0" xfId="0" applyFont="1" applyFill="1" applyAlignment="1">
      <alignment horizontal="center" vertical="center"/>
    </xf>
    <xf numFmtId="0" fontId="45" fillId="30" borderId="0" xfId="0" applyFont="1" applyFill="1" applyAlignment="1">
      <alignment horizontal="center" vertical="center" wrapText="1"/>
    </xf>
    <xf numFmtId="0" fontId="45" fillId="32" borderId="0" xfId="0" applyFont="1" applyFill="1" applyAlignment="1">
      <alignment horizontal="center" vertical="center" wrapText="1"/>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27" fillId="16" borderId="40" xfId="0" applyFont="1" applyFill="1" applyBorder="1" applyAlignment="1">
      <alignment horizontal="center"/>
    </xf>
    <xf numFmtId="0" fontId="27" fillId="16" borderId="41" xfId="0" applyFont="1" applyFill="1" applyBorder="1" applyAlignment="1">
      <alignment horizontal="center"/>
    </xf>
    <xf numFmtId="0" fontId="27" fillId="21" borderId="37" xfId="0" applyFont="1" applyFill="1" applyBorder="1" applyAlignment="1">
      <alignment horizontal="center" vertical="center"/>
    </xf>
    <xf numFmtId="0" fontId="27" fillId="21" borderId="38" xfId="0" applyFont="1" applyFill="1" applyBorder="1" applyAlignment="1">
      <alignment horizontal="center" vertical="center"/>
    </xf>
    <xf numFmtId="0" fontId="27" fillId="21" borderId="39" xfId="0" applyFont="1" applyFill="1" applyBorder="1" applyAlignment="1">
      <alignment horizontal="center" vertical="center"/>
    </xf>
    <xf numFmtId="0" fontId="27" fillId="21" borderId="46" xfId="0" applyFont="1" applyFill="1" applyBorder="1" applyAlignment="1">
      <alignment horizontal="center" vertical="center"/>
    </xf>
    <xf numFmtId="0" fontId="37" fillId="0" borderId="0" xfId="0" applyFont="1" applyAlignment="1">
      <alignment wrapText="1"/>
    </xf>
  </cellXfs>
  <cellStyles count="4">
    <cellStyle name="Hipervínculo" xfId="2" builtinId="8"/>
    <cellStyle name="Millares" xfId="1" builtinId="3"/>
    <cellStyle name="Normal" xfId="0" builtinId="0"/>
    <cellStyle name="Porcentaje" xfId="3" builtinId="5"/>
  </cellStyles>
  <dxfs count="27">
    <dxf>
      <font>
        <color theme="2" tint="-0.24994659260841701"/>
      </font>
      <fill>
        <patternFill>
          <bgColor theme="0" tint="-0.14996795556505021"/>
        </patternFill>
      </fill>
    </dxf>
    <dxf>
      <font>
        <color theme="0" tint="-0.14996795556505021"/>
      </font>
      <fill>
        <patternFill>
          <bgColor theme="0" tint="-0.14996795556505021"/>
        </patternFill>
      </fill>
    </dxf>
    <dxf>
      <font>
        <color auto="1"/>
      </font>
      <fill>
        <patternFill>
          <bgColor rgb="FFFF0000"/>
        </patternFill>
      </fill>
    </dxf>
    <dxf>
      <font>
        <color auto="1"/>
      </font>
      <fill>
        <patternFill>
          <bgColor rgb="FFFF7C80"/>
        </patternFill>
      </fill>
    </dxf>
    <dxf>
      <font>
        <color theme="1"/>
      </font>
      <fill>
        <patternFill>
          <bgColor theme="9" tint="0.79995117038483843"/>
        </patternFill>
      </fill>
    </dxf>
    <dxf>
      <font>
        <color auto="1"/>
      </font>
      <fill>
        <patternFill>
          <bgColor theme="9" tint="0.39994506668294322"/>
        </patternFill>
      </fill>
    </dxf>
    <dxf>
      <font>
        <color auto="1"/>
      </font>
      <fill>
        <patternFill>
          <bgColor rgb="FF00B050"/>
        </patternFill>
      </fill>
    </dxf>
    <dxf>
      <font>
        <color auto="1"/>
      </font>
      <fill>
        <patternFill>
          <bgColor rgb="FFFF0000"/>
        </patternFill>
      </fill>
    </dxf>
    <dxf>
      <font>
        <color auto="1"/>
      </font>
      <fill>
        <patternFill>
          <bgColor rgb="FFFF7C80"/>
        </patternFill>
      </fill>
    </dxf>
    <dxf>
      <font>
        <color theme="1"/>
      </font>
      <fill>
        <patternFill>
          <bgColor theme="9" tint="0.79995117038483843"/>
        </patternFill>
      </fill>
    </dxf>
    <dxf>
      <font>
        <color auto="1"/>
      </font>
      <fill>
        <patternFill>
          <bgColor theme="9" tint="0.39994506668294322"/>
        </patternFill>
      </fill>
    </dxf>
    <dxf>
      <font>
        <color auto="1"/>
      </font>
      <fill>
        <patternFill>
          <bgColor rgb="FF00B050"/>
        </patternFill>
      </fill>
    </dxf>
    <dxf>
      <font>
        <color auto="1"/>
      </font>
      <fill>
        <patternFill>
          <bgColor rgb="FFFF0000"/>
        </patternFill>
      </fill>
    </dxf>
    <dxf>
      <font>
        <color auto="1"/>
      </font>
      <fill>
        <patternFill>
          <bgColor rgb="FFFF7C80"/>
        </patternFill>
      </fill>
    </dxf>
    <dxf>
      <font>
        <color theme="1"/>
      </font>
      <fill>
        <patternFill>
          <bgColor theme="9" tint="0.79995117038483843"/>
        </patternFill>
      </fill>
    </dxf>
    <dxf>
      <font>
        <color auto="1"/>
      </font>
      <fill>
        <patternFill>
          <bgColor theme="9" tint="0.39994506668294322"/>
        </patternFill>
      </fill>
    </dxf>
    <dxf>
      <font>
        <color auto="1"/>
      </font>
      <fill>
        <patternFill>
          <bgColor rgb="FF00B050"/>
        </patternFill>
      </fill>
    </dxf>
    <dxf>
      <font>
        <color auto="1"/>
      </font>
      <fill>
        <patternFill>
          <bgColor rgb="FFFF0000"/>
        </patternFill>
      </fill>
    </dxf>
    <dxf>
      <font>
        <color auto="1"/>
      </font>
      <fill>
        <patternFill>
          <bgColor rgb="FFFF7C80"/>
        </patternFill>
      </fill>
    </dxf>
    <dxf>
      <font>
        <color theme="1"/>
      </font>
      <fill>
        <patternFill>
          <bgColor theme="9" tint="0.79995117038483843"/>
        </patternFill>
      </fill>
    </dxf>
    <dxf>
      <font>
        <color auto="1"/>
      </font>
      <fill>
        <patternFill>
          <bgColor theme="9" tint="0.39994506668294322"/>
        </patternFill>
      </fill>
    </dxf>
    <dxf>
      <font>
        <color auto="1"/>
      </font>
      <fill>
        <patternFill>
          <bgColor rgb="FF00B050"/>
        </patternFill>
      </fill>
    </dxf>
    <dxf>
      <font>
        <color auto="1"/>
      </font>
      <fill>
        <patternFill>
          <bgColor rgb="FFFF0000"/>
        </patternFill>
      </fill>
    </dxf>
    <dxf>
      <font>
        <color auto="1"/>
      </font>
      <fill>
        <patternFill>
          <bgColor rgb="FFFF7C80"/>
        </patternFill>
      </fill>
    </dxf>
    <dxf>
      <font>
        <color theme="1"/>
      </font>
      <fill>
        <patternFill>
          <bgColor theme="9" tint="0.79995117038483843"/>
        </patternFill>
      </fill>
    </dxf>
    <dxf>
      <font>
        <color auto="1"/>
      </font>
      <fill>
        <patternFill>
          <bgColor theme="9" tint="0.39994506668294322"/>
        </patternFill>
      </fill>
    </dxf>
    <dxf>
      <font>
        <color auto="1"/>
      </font>
      <fill>
        <patternFill>
          <bgColor rgb="FF00B050"/>
        </patternFill>
      </fill>
    </dxf>
  </dxfs>
  <tableStyles count="0" defaultTableStyle="TableStyleMedium2" defaultPivotStyle="PivotStyleLight16"/>
  <colors>
    <mruColors>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'Balance global'!$B$19:$C$19</c:f>
          <c:strCache>
            <c:ptCount val="2"/>
            <c:pt idx="0">
              <c:v> #¡REF! </c:v>
            </c:pt>
          </c:strCache>
        </c:strRef>
      </c:tx>
      <c:overlay val="0"/>
      <c:spPr>
        <a:noFill/>
        <a:ln w="6350">
          <a:noFill/>
        </a:ln>
        <a:effectLst/>
      </c:spPr>
      <c:txPr>
        <a:bodyPr rot="0" vert="horz" wrap="square"/>
        <a:lstStyle/>
        <a:p>
          <a:pPr>
            <a:defRPr lang="en-US" sz="1400" b="0" i="0" u="non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cmpd="sng">
              <a:solidFill>
                <a:schemeClr val="accent1"/>
              </a:solidFill>
              <a:round/>
            </a:ln>
            <a:effectLst/>
          </c:spPr>
          <c:marker>
            <c:symbol val="none"/>
          </c:marker>
          <c:cat>
            <c:strRef>
              <c:f>'Balance global'!$B$20:$B$23</c:f>
              <c:strCache>
                <c:ptCount val="4"/>
                <c:pt idx="0">
                  <c:v> Desempeño económico </c:v>
                </c:pt>
                <c:pt idx="1">
                  <c:v> Presencia en el mercado </c:v>
                </c:pt>
                <c:pt idx="2">
                  <c:v> Consecuencias económicas indirectas </c:v>
                </c:pt>
                <c:pt idx="3">
                  <c:v> Prácticas de adquisición </c:v>
                </c:pt>
              </c:strCache>
            </c:strRef>
          </c:cat>
          <c:val>
            <c:numRef>
              <c:f>'Balance global'!$C$20:$C$23</c:f>
              <c:numCache>
                <c:formatCode>_-* #,##0\ _€_-;\-* #,##0\ _€_-;_-* "-"??\ _€_-;_-@_-</c:formatCode>
                <c:ptCount val="4"/>
                <c:pt idx="0">
                  <c:v>1</c:v>
                </c:pt>
                <c:pt idx="1">
                  <c:v>3</c:v>
                </c:pt>
                <c:pt idx="2">
                  <c:v>3</c:v>
                </c:pt>
                <c:pt idx="3">
                  <c:v>1</c:v>
                </c:pt>
              </c:numCache>
            </c:numRef>
          </c:val>
          <c:extLst>
            <c:ext xmlns:c16="http://schemas.microsoft.com/office/drawing/2014/chart" uri="{C3380CC4-5D6E-409C-BE32-E72D297353CC}">
              <c16:uniqueId val="{00000000-3A54-435D-9EAD-4E5BEF73CDC4}"/>
            </c:ext>
          </c:extLst>
        </c:ser>
        <c:dLbls>
          <c:showLegendKey val="0"/>
          <c:showVal val="0"/>
          <c:showCatName val="0"/>
          <c:showSerName val="0"/>
          <c:showPercent val="0"/>
          <c:showBubbleSize val="0"/>
        </c:dLbls>
        <c:axId val="-1746393899"/>
        <c:axId val="1652200991"/>
      </c:radarChart>
      <c:catAx>
        <c:axId val="-1746393899"/>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652200991"/>
        <c:crosses val="autoZero"/>
        <c:auto val="1"/>
        <c:lblAlgn val="ctr"/>
        <c:lblOffset val="100"/>
        <c:noMultiLvlLbl val="0"/>
      </c:catAx>
      <c:valAx>
        <c:axId val="1652200991"/>
        <c:scaling>
          <c:orientation val="minMax"/>
          <c:max val="5"/>
        </c:scaling>
        <c:delete val="0"/>
        <c:axPos val="l"/>
        <c:majorGridlines>
          <c:spPr>
            <a:ln w="9525" cap="flat" cmpd="sng">
              <a:solidFill>
                <a:schemeClr val="tx1">
                  <a:lumMod val="15000"/>
                  <a:lumOff val="85000"/>
                </a:schemeClr>
              </a:solidFill>
              <a:round/>
            </a:ln>
            <a:effectLst/>
          </c:spPr>
        </c:majorGridlines>
        <c:numFmt formatCode="_-* #,##0\ _€_-;\-* #,##0\ _€_-;_-* &quot;-&quot;??\ _€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746393899"/>
        <c:crosses val="autoZero"/>
        <c:crossBetween val="between"/>
      </c:valAx>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'Balance global'!$I$7:$J$7</c:f>
          <c:strCache>
            <c:ptCount val="2"/>
            <c:pt idx="0">
              <c:v> #¡REF! </c:v>
            </c:pt>
          </c:strCache>
        </c:strRef>
      </c:tx>
      <c:overlay val="0"/>
      <c:spPr>
        <a:noFill/>
        <a:ln w="6350">
          <a:noFill/>
        </a:ln>
        <a:effectLst/>
      </c:spPr>
      <c:txPr>
        <a:bodyPr rot="0" vert="horz" wrap="square"/>
        <a:lstStyle/>
        <a:p>
          <a:pPr>
            <a:defRPr lang="en-US" sz="1400" b="0" i="0" u="non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cmpd="sng">
              <a:solidFill>
                <a:schemeClr val="accent1"/>
              </a:solidFill>
              <a:round/>
            </a:ln>
            <a:effectLst/>
          </c:spPr>
          <c:marker>
            <c:symbol val="none"/>
          </c:marker>
          <c:cat>
            <c:strRef>
              <c:f>'Balance global'!$I$8:$I$13</c:f>
              <c:strCache>
                <c:ptCount val="6"/>
                <c:pt idx="0">
                  <c:v> Inversión </c:v>
                </c:pt>
                <c:pt idx="1">
                  <c:v> Energía </c:v>
                </c:pt>
                <c:pt idx="2">
                  <c:v> Emisiones </c:v>
                </c:pt>
                <c:pt idx="3">
                  <c:v> Agua </c:v>
                </c:pt>
                <c:pt idx="4">
                  <c:v> Biodiversidad </c:v>
                </c:pt>
                <c:pt idx="5">
                  <c:v> Residuos </c:v>
                </c:pt>
              </c:strCache>
            </c:strRef>
          </c:cat>
          <c:val>
            <c:numRef>
              <c:f>'Balance global'!$J$8:$J$13</c:f>
              <c:numCache>
                <c:formatCode>_-* #,##0\ _€_-;\-* #,##0\ _€_-;_-* "-"??\ _€_-;_-@_-</c:formatCode>
                <c:ptCount val="6"/>
                <c:pt idx="0">
                  <c:v>2</c:v>
                </c:pt>
                <c:pt idx="1">
                  <c:v>3</c:v>
                </c:pt>
                <c:pt idx="2">
                  <c:v>1</c:v>
                </c:pt>
                <c:pt idx="3">
                  <c:v>2</c:v>
                </c:pt>
                <c:pt idx="4">
                  <c:v>4</c:v>
                </c:pt>
                <c:pt idx="5">
                  <c:v>3</c:v>
                </c:pt>
              </c:numCache>
            </c:numRef>
          </c:val>
          <c:extLst>
            <c:ext xmlns:c16="http://schemas.microsoft.com/office/drawing/2014/chart" uri="{C3380CC4-5D6E-409C-BE32-E72D297353CC}">
              <c16:uniqueId val="{00000000-E34E-4709-BF59-DBF7262B3418}"/>
            </c:ext>
          </c:extLst>
        </c:ser>
        <c:dLbls>
          <c:showLegendKey val="0"/>
          <c:showVal val="0"/>
          <c:showCatName val="0"/>
          <c:showSerName val="0"/>
          <c:showPercent val="0"/>
          <c:showBubbleSize val="0"/>
        </c:dLbls>
        <c:axId val="-273279413"/>
        <c:axId val="568004081"/>
      </c:radarChart>
      <c:catAx>
        <c:axId val="-27327941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568004081"/>
        <c:crosses val="autoZero"/>
        <c:auto val="1"/>
        <c:lblAlgn val="ctr"/>
        <c:lblOffset val="100"/>
        <c:noMultiLvlLbl val="0"/>
      </c:catAx>
      <c:valAx>
        <c:axId val="568004081"/>
        <c:scaling>
          <c:orientation val="minMax"/>
          <c:max val="5"/>
        </c:scaling>
        <c:delete val="0"/>
        <c:axPos val="l"/>
        <c:majorGridlines>
          <c:spPr>
            <a:ln w="9525" cap="flat" cmpd="sng">
              <a:solidFill>
                <a:schemeClr val="tx1">
                  <a:lumMod val="15000"/>
                  <a:lumOff val="85000"/>
                </a:schemeClr>
              </a:solidFill>
              <a:round/>
            </a:ln>
            <a:effectLst/>
          </c:spPr>
        </c:majorGridlines>
        <c:numFmt formatCode="_-* #,##0\ _€_-;\-* #,##0\ _€_-;_-* &quot;-&quot;??\ _€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73279413"/>
        <c:crosses val="autoZero"/>
        <c:crossBetween val="between"/>
      </c:valAx>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'Balance global'!$B$7:$C$7</c:f>
          <c:strCache>
            <c:ptCount val="2"/>
            <c:pt idx="0">
              <c:v> #¡REF! </c:v>
            </c:pt>
          </c:strCache>
        </c:strRef>
      </c:tx>
      <c:overlay val="0"/>
      <c:spPr>
        <a:noFill/>
        <a:ln w="6350">
          <a:noFill/>
        </a:ln>
        <a:effectLst/>
      </c:spPr>
      <c:txPr>
        <a:bodyPr rot="0" vert="horz" wrap="square"/>
        <a:lstStyle/>
        <a:p>
          <a:pPr>
            <a:defRPr lang="en-US" sz="1400" b="0" i="0" u="non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cmpd="sng">
              <a:solidFill>
                <a:schemeClr val="accent1"/>
              </a:solidFill>
              <a:round/>
            </a:ln>
            <a:effectLst/>
          </c:spPr>
          <c:marker>
            <c:symbol val="none"/>
          </c:marker>
          <c:cat>
            <c:strRef>
              <c:f>'Balance global'!$B$8:$B$12</c:f>
              <c:strCache>
                <c:ptCount val="5"/>
                <c:pt idx="0">
                  <c:v> Estructura </c:v>
                </c:pt>
                <c:pt idx="1">
                  <c:v> Sensibilización en sostenibilidad </c:v>
                </c:pt>
                <c:pt idx="2">
                  <c:v> Mecanismos de reclamación </c:v>
                </c:pt>
                <c:pt idx="3">
                  <c:v> Gestión de riesgos </c:v>
                </c:pt>
                <c:pt idx="4">
                  <c:v> Ética e integridad </c:v>
                </c:pt>
              </c:strCache>
            </c:strRef>
          </c:cat>
          <c:val>
            <c:numRef>
              <c:f>'Balance global'!$C$8:$C$12</c:f>
              <c:numCache>
                <c:formatCode>_-* #,##0\ _€_-;\-* #,##0\ _€_-;_-* "-"??\ _€_-;_-@_-</c:formatCode>
                <c:ptCount val="5"/>
                <c:pt idx="0">
                  <c:v>2</c:v>
                </c:pt>
                <c:pt idx="1">
                  <c:v>2</c:v>
                </c:pt>
                <c:pt idx="2">
                  <c:v>1</c:v>
                </c:pt>
                <c:pt idx="3">
                  <c:v>2</c:v>
                </c:pt>
                <c:pt idx="4">
                  <c:v>2</c:v>
                </c:pt>
              </c:numCache>
            </c:numRef>
          </c:val>
          <c:extLst>
            <c:ext xmlns:c16="http://schemas.microsoft.com/office/drawing/2014/chart" uri="{C3380CC4-5D6E-409C-BE32-E72D297353CC}">
              <c16:uniqueId val="{00000000-F8BF-4D95-B1EB-99F93FA0E2C0}"/>
            </c:ext>
          </c:extLst>
        </c:ser>
        <c:dLbls>
          <c:showLegendKey val="0"/>
          <c:showVal val="0"/>
          <c:showCatName val="0"/>
          <c:showSerName val="0"/>
          <c:showPercent val="0"/>
          <c:showBubbleSize val="0"/>
        </c:dLbls>
        <c:axId val="-2043834327"/>
        <c:axId val="-2116498095"/>
      </c:radarChart>
      <c:catAx>
        <c:axId val="-204383432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116498095"/>
        <c:crosses val="autoZero"/>
        <c:auto val="1"/>
        <c:lblAlgn val="ctr"/>
        <c:lblOffset val="100"/>
        <c:noMultiLvlLbl val="0"/>
      </c:catAx>
      <c:valAx>
        <c:axId val="-2116498095"/>
        <c:scaling>
          <c:orientation val="minMax"/>
          <c:max val="5"/>
        </c:scaling>
        <c:delete val="0"/>
        <c:axPos val="l"/>
        <c:majorGridlines>
          <c:spPr>
            <a:ln w="9525" cap="flat" cmpd="sng">
              <a:solidFill>
                <a:schemeClr val="tx1">
                  <a:lumMod val="15000"/>
                  <a:lumOff val="85000"/>
                </a:schemeClr>
              </a:solidFill>
              <a:round/>
            </a:ln>
            <a:effectLst/>
          </c:spPr>
        </c:majorGridlines>
        <c:numFmt formatCode="_-* #,##0\ _€_-;\-* #,##0\ _€_-;_-* &quot;-&quot;??\ _€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043834327"/>
        <c:crosses val="autoZero"/>
        <c:crossBetween val="between"/>
      </c:valAx>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'Balance global'!$I$19:$J$19</c:f>
          <c:strCache>
            <c:ptCount val="2"/>
            <c:pt idx="0">
              <c:v> #¡REF! </c:v>
            </c:pt>
          </c:strCache>
        </c:strRef>
      </c:tx>
      <c:overlay val="0"/>
      <c:spPr>
        <a:noFill/>
        <a:ln w="6350">
          <a:noFill/>
        </a:ln>
        <a:effectLst/>
      </c:spPr>
      <c:txPr>
        <a:bodyPr rot="0" vert="horz" wrap="square"/>
        <a:lstStyle/>
        <a:p>
          <a:pPr>
            <a:defRPr lang="en-US" sz="1400" b="0" i="0" u="non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cmpd="sng">
              <a:solidFill>
                <a:schemeClr val="accent1"/>
              </a:solidFill>
              <a:round/>
            </a:ln>
            <a:effectLst/>
          </c:spPr>
          <c:marker>
            <c:symbol val="none"/>
          </c:marker>
          <c:cat>
            <c:strRef>
              <c:f>'Balance global'!$I$21:$I$26</c:f>
              <c:strCache>
                <c:ptCount val="6"/>
                <c:pt idx="0">
                  <c:v> Inversión </c:v>
                </c:pt>
                <c:pt idx="1">
                  <c:v> Capacitación y educación </c:v>
                </c:pt>
                <c:pt idx="2">
                  <c:v>Prácticas laborales y trabajo digno</c:v>
                </c:pt>
                <c:pt idx="3">
                  <c:v>Salud y seguridad en el trabajo</c:v>
                </c:pt>
                <c:pt idx="4">
                  <c:v>Derechos humanos</c:v>
                </c:pt>
                <c:pt idx="5">
                  <c:v>Sociedad</c:v>
                </c:pt>
              </c:strCache>
            </c:strRef>
          </c:cat>
          <c:val>
            <c:numRef>
              <c:f>'Balance global'!$J$21:$J$26</c:f>
              <c:numCache>
                <c:formatCode>_-* #,##0\ _€_-;\-* #,##0\ _€_-;_-* "-"??\ _€_-;_-@_-</c:formatCode>
                <c:ptCount val="6"/>
                <c:pt idx="0">
                  <c:v>2</c:v>
                </c:pt>
                <c:pt idx="1">
                  <c:v>1</c:v>
                </c:pt>
                <c:pt idx="2">
                  <c:v>3</c:v>
                </c:pt>
                <c:pt idx="3">
                  <c:v>3</c:v>
                </c:pt>
                <c:pt idx="4">
                  <c:v>1</c:v>
                </c:pt>
                <c:pt idx="5">
                  <c:v>2</c:v>
                </c:pt>
              </c:numCache>
            </c:numRef>
          </c:val>
          <c:extLst>
            <c:ext xmlns:c16="http://schemas.microsoft.com/office/drawing/2014/chart" uri="{C3380CC4-5D6E-409C-BE32-E72D297353CC}">
              <c16:uniqueId val="{00000000-BEBA-4665-A757-3897B1E29FE6}"/>
            </c:ext>
          </c:extLst>
        </c:ser>
        <c:dLbls>
          <c:showLegendKey val="0"/>
          <c:showVal val="0"/>
          <c:showCatName val="0"/>
          <c:showSerName val="0"/>
          <c:showPercent val="0"/>
          <c:showBubbleSize val="0"/>
        </c:dLbls>
        <c:axId val="-1639170392"/>
        <c:axId val="839985013"/>
      </c:radarChart>
      <c:catAx>
        <c:axId val="-163917039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839985013"/>
        <c:crosses val="autoZero"/>
        <c:auto val="1"/>
        <c:lblAlgn val="ctr"/>
        <c:lblOffset val="100"/>
        <c:noMultiLvlLbl val="0"/>
      </c:catAx>
      <c:valAx>
        <c:axId val="839985013"/>
        <c:scaling>
          <c:orientation val="minMax"/>
          <c:max val="5"/>
        </c:scaling>
        <c:delete val="0"/>
        <c:axPos val="l"/>
        <c:majorGridlines>
          <c:spPr>
            <a:ln w="9525" cap="flat" cmpd="sng">
              <a:solidFill>
                <a:schemeClr val="tx1">
                  <a:lumMod val="15000"/>
                  <a:lumOff val="85000"/>
                </a:schemeClr>
              </a:solidFill>
              <a:round/>
            </a:ln>
            <a:effectLst/>
          </c:spPr>
        </c:majorGridlines>
        <c:numFmt formatCode="_-* #,##0\ _€_-;\-* #,##0\ _€_-;_-* &quot;-&quot;??\ _€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639170392"/>
        <c:crosses val="autoZero"/>
        <c:crossBetween val="between"/>
      </c:valAx>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Summ!$C$2</c:f>
              <c:strCache>
                <c:ptCount val="1"/>
              </c:strCache>
            </c:strRef>
          </c:tx>
          <c:spPr>
            <a:solidFill>
              <a:schemeClr val="accent6">
                <a:lumMod val="75000"/>
              </a:schemeClr>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2-6ED5-40C2-AF7C-268C32E3641E}"/>
              </c:ext>
            </c:extLst>
          </c:dPt>
          <c:dPt>
            <c:idx val="2"/>
            <c:invertIfNegative val="0"/>
            <c:bubble3D val="0"/>
            <c:spPr>
              <a:solidFill>
                <a:srgbClr val="FF0000"/>
              </a:solidFill>
              <a:ln>
                <a:noFill/>
              </a:ln>
              <a:effectLst/>
            </c:spPr>
            <c:extLst>
              <c:ext xmlns:c16="http://schemas.microsoft.com/office/drawing/2014/chart" uri="{C3380CC4-5D6E-409C-BE32-E72D297353CC}">
                <c16:uniqueId val="{00000001-6ED5-40C2-AF7C-268C32E3641E}"/>
              </c:ext>
            </c:extLst>
          </c:dPt>
          <c:cat>
            <c:strRef>
              <c:f>Summ!$B$3:$B$6</c:f>
              <c:strCache>
                <c:ptCount val="4"/>
                <c:pt idx="0">
                  <c:v>Energía (GRI 302)</c:v>
                </c:pt>
                <c:pt idx="1">
                  <c:v>Consumo de agua y Vertimientos (GRI 303)</c:v>
                </c:pt>
                <c:pt idx="2">
                  <c:v>Emisiones (GRI 305)</c:v>
                </c:pt>
                <c:pt idx="3">
                  <c:v>Biodiversidad (GRI 304)</c:v>
                </c:pt>
              </c:strCache>
            </c:strRef>
          </c:cat>
          <c:val>
            <c:numRef>
              <c:f>Summ!$C$3:$C$6</c:f>
              <c:numCache>
                <c:formatCode>0%</c:formatCode>
                <c:ptCount val="4"/>
                <c:pt idx="0">
                  <c:v>0.71250000000000002</c:v>
                </c:pt>
                <c:pt idx="1">
                  <c:v>0.8666666666666667</c:v>
                </c:pt>
                <c:pt idx="2">
                  <c:v>0.49090909090909091</c:v>
                </c:pt>
                <c:pt idx="3">
                  <c:v>0.92727272727272725</c:v>
                </c:pt>
              </c:numCache>
            </c:numRef>
          </c:val>
          <c:extLst>
            <c:ext xmlns:c16="http://schemas.microsoft.com/office/drawing/2014/chart" uri="{C3380CC4-5D6E-409C-BE32-E72D297353CC}">
              <c16:uniqueId val="{00000000-8F8D-46D8-AD43-1203AD19D329}"/>
            </c:ext>
          </c:extLst>
        </c:ser>
        <c:dLbls>
          <c:showLegendKey val="0"/>
          <c:showVal val="0"/>
          <c:showCatName val="0"/>
          <c:showSerName val="0"/>
          <c:showPercent val="0"/>
          <c:showBubbleSize val="0"/>
        </c:dLbls>
        <c:gapWidth val="182"/>
        <c:axId val="912611056"/>
        <c:axId val="912613456"/>
      </c:barChart>
      <c:catAx>
        <c:axId val="91261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912613456"/>
        <c:crosses val="autoZero"/>
        <c:auto val="1"/>
        <c:lblAlgn val="ctr"/>
        <c:lblOffset val="100"/>
        <c:noMultiLvlLbl val="0"/>
      </c:catAx>
      <c:valAx>
        <c:axId val="9126134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912611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Summ!$H$2</c:f>
              <c:strCache>
                <c:ptCount val="1"/>
              </c:strCache>
            </c:strRef>
          </c:tx>
          <c:spPr>
            <a:solidFill>
              <a:schemeClr val="accent1"/>
            </a:solidFill>
            <a:ln>
              <a:noFill/>
            </a:ln>
            <a:effectLst/>
          </c:spPr>
          <c:invertIfNegative val="0"/>
          <c:cat>
            <c:strRef>
              <c:f>Summ!$G$3:$G$5</c:f>
              <c:strCache>
                <c:ptCount val="3"/>
                <c:pt idx="0">
                  <c:v>Relaciones Trabajado-Empresa (GRI 402)</c:v>
                </c:pt>
                <c:pt idx="1">
                  <c:v>Diversidad e igualdad de oportunidades (GRI 405)</c:v>
                </c:pt>
                <c:pt idx="2">
                  <c:v>Prácticas en Materia de Seguridad  (GRI 410)</c:v>
                </c:pt>
              </c:strCache>
            </c:strRef>
          </c:cat>
          <c:val>
            <c:numRef>
              <c:f>Summ!$H$3:$H$5</c:f>
              <c:numCache>
                <c:formatCode>0%</c:formatCode>
                <c:ptCount val="3"/>
                <c:pt idx="0">
                  <c:v>1</c:v>
                </c:pt>
                <c:pt idx="1">
                  <c:v>1</c:v>
                </c:pt>
                <c:pt idx="2">
                  <c:v>0.8</c:v>
                </c:pt>
              </c:numCache>
            </c:numRef>
          </c:val>
          <c:extLst>
            <c:ext xmlns:c16="http://schemas.microsoft.com/office/drawing/2014/chart" uri="{C3380CC4-5D6E-409C-BE32-E72D297353CC}">
              <c16:uniqueId val="{00000000-75B5-4082-9EDD-98C30193A24A}"/>
            </c:ext>
          </c:extLst>
        </c:ser>
        <c:dLbls>
          <c:showLegendKey val="0"/>
          <c:showVal val="0"/>
          <c:showCatName val="0"/>
          <c:showSerName val="0"/>
          <c:showPercent val="0"/>
          <c:showBubbleSize val="0"/>
        </c:dLbls>
        <c:gapWidth val="182"/>
        <c:axId val="1248584064"/>
        <c:axId val="1248584544"/>
      </c:barChart>
      <c:catAx>
        <c:axId val="12485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48584544"/>
        <c:crosses val="autoZero"/>
        <c:auto val="1"/>
        <c:lblAlgn val="ctr"/>
        <c:lblOffset val="100"/>
        <c:noMultiLvlLbl val="0"/>
      </c:catAx>
      <c:valAx>
        <c:axId val="12485845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48584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Summ!$L$2</c:f>
              <c:strCache>
                <c:ptCount val="1"/>
              </c:strCache>
            </c:strRef>
          </c:tx>
          <c:spPr>
            <a:solidFill>
              <a:schemeClr val="accent2">
                <a:lumMod val="60000"/>
                <a:lumOff val="40000"/>
              </a:schemeClr>
            </a:solidFill>
            <a:ln>
              <a:noFill/>
            </a:ln>
            <a:effectLst/>
          </c:spPr>
          <c:invertIfNegative val="0"/>
          <c:cat>
            <c:strRef>
              <c:f>Summ!$K$3:$K$6</c:f>
              <c:strCache>
                <c:ptCount val="4"/>
                <c:pt idx="0">
                  <c:v>Anticorrupción (GRI 205)</c:v>
                </c:pt>
                <c:pt idx="1">
                  <c:v>Estructura de gobernanza y composición: Bajo el estándar de contenidos generales Contenido GRI 2-9</c:v>
                </c:pt>
                <c:pt idx="2">
                  <c:v>Delegación de la responsabilidad de gestión de los impactos: Bajo el estándar de contenidos generales GRI 2-13</c:v>
                </c:pt>
                <c:pt idx="3">
                  <c:v>Incorporación de los compromisos y políticas: Bajo el estandar del contenido GRI 2-24</c:v>
                </c:pt>
              </c:strCache>
            </c:strRef>
          </c:cat>
          <c:val>
            <c:numRef>
              <c:f>Summ!$L$3:$L$6</c:f>
              <c:numCache>
                <c:formatCode>0%</c:formatCode>
                <c:ptCount val="4"/>
                <c:pt idx="0">
                  <c:v>0.81818181818181823</c:v>
                </c:pt>
                <c:pt idx="1">
                  <c:v>0.96</c:v>
                </c:pt>
                <c:pt idx="2">
                  <c:v>1</c:v>
                </c:pt>
                <c:pt idx="3">
                  <c:v>1</c:v>
                </c:pt>
              </c:numCache>
            </c:numRef>
          </c:val>
          <c:extLst>
            <c:ext xmlns:c16="http://schemas.microsoft.com/office/drawing/2014/chart" uri="{C3380CC4-5D6E-409C-BE32-E72D297353CC}">
              <c16:uniqueId val="{00000000-0F5B-4EA8-AD1B-F7D018BA7DC7}"/>
            </c:ext>
          </c:extLst>
        </c:ser>
        <c:dLbls>
          <c:showLegendKey val="0"/>
          <c:showVal val="0"/>
          <c:showCatName val="0"/>
          <c:showSerName val="0"/>
          <c:showPercent val="0"/>
          <c:showBubbleSize val="0"/>
        </c:dLbls>
        <c:gapWidth val="182"/>
        <c:axId val="1253505664"/>
        <c:axId val="1253505184"/>
      </c:barChart>
      <c:catAx>
        <c:axId val="125350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253505184"/>
        <c:crosses val="autoZero"/>
        <c:auto val="1"/>
        <c:lblAlgn val="ctr"/>
        <c:lblOffset val="100"/>
        <c:noMultiLvlLbl val="0"/>
      </c:catAx>
      <c:valAx>
        <c:axId val="12535051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53505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71718</xdr:colOff>
      <xdr:row>0</xdr:row>
      <xdr:rowOff>35859</xdr:rowOff>
    </xdr:from>
    <xdr:to>
      <xdr:col>1</xdr:col>
      <xdr:colOff>869578</xdr:colOff>
      <xdr:row>2</xdr:row>
      <xdr:rowOff>157644</xdr:rowOff>
    </xdr:to>
    <xdr:pic>
      <xdr:nvPicPr>
        <xdr:cNvPr id="6" name="Imagen 5">
          <a:extLst>
            <a:ext uri="{FF2B5EF4-FFF2-40B4-BE49-F238E27FC236}">
              <a16:creationId xmlns:a16="http://schemas.microsoft.com/office/drawing/2014/main" id="{6339F4EB-6369-E44C-8C76-907FD9A01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6200" y="38100"/>
          <a:ext cx="11811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71718</xdr:colOff>
      <xdr:row>0</xdr:row>
      <xdr:rowOff>35859</xdr:rowOff>
    </xdr:from>
    <xdr:to>
      <xdr:col>2</xdr:col>
      <xdr:colOff>533482</xdr:colOff>
      <xdr:row>2</xdr:row>
      <xdr:rowOff>162406</xdr:rowOff>
    </xdr:to>
    <xdr:pic>
      <xdr:nvPicPr>
        <xdr:cNvPr id="2" name="Imagen 1">
          <a:extLst>
            <a:ext uri="{FF2B5EF4-FFF2-40B4-BE49-F238E27FC236}">
              <a16:creationId xmlns:a16="http://schemas.microsoft.com/office/drawing/2014/main" id="{630EFBF6-C34C-4023-8B63-8F36CDAD6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6200" y="38100"/>
          <a:ext cx="11811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47625</xdr:colOff>
      <xdr:row>18</xdr:row>
      <xdr:rowOff>142875</xdr:rowOff>
    </xdr:from>
    <xdr:to>
      <xdr:col>7</xdr:col>
      <xdr:colOff>219075</xdr:colOff>
      <xdr:row>31</xdr:row>
      <xdr:rowOff>0</xdr:rowOff>
    </xdr:to>
    <xdr:graphicFrame macro="">
      <xdr:nvGraphicFramePr>
        <xdr:cNvPr id="3" name="Gráfico 2">
          <a:extLst>
            <a:ext uri="{FF2B5EF4-FFF2-40B4-BE49-F238E27FC236}">
              <a16:creationId xmlns:a16="http://schemas.microsoft.com/office/drawing/2014/main" id="{3F52B94A-08AA-F4D2-38D8-43A76FE3AC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6</xdr:row>
      <xdr:rowOff>0</xdr:rowOff>
    </xdr:from>
    <xdr:to>
      <xdr:col>14</xdr:col>
      <xdr:colOff>268200</xdr:colOff>
      <xdr:row>18</xdr:row>
      <xdr:rowOff>54000</xdr:rowOff>
    </xdr:to>
    <xdr:graphicFrame macro="">
      <xdr:nvGraphicFramePr>
        <xdr:cNvPr id="4" name="Gráfico 3">
          <a:extLst>
            <a:ext uri="{FF2B5EF4-FFF2-40B4-BE49-F238E27FC236}">
              <a16:creationId xmlns:a16="http://schemas.microsoft.com/office/drawing/2014/main" id="{F56919F1-3852-4514-B519-C36AF6A736D0}"/>
            </a:ext>
            <a:ext uri="{147F2762-F138-4A5C-976F-8EAC2B608ADB}">
              <a16:predDERef xmlns:a16="http://schemas.microsoft.com/office/drawing/2014/main" pred="{3F52B94A-08AA-F4D2-38D8-43A76FE3AC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38100</xdr:colOff>
      <xdr:row>5</xdr:row>
      <xdr:rowOff>180975</xdr:rowOff>
    </xdr:from>
    <xdr:to>
      <xdr:col>7</xdr:col>
      <xdr:colOff>230100</xdr:colOff>
      <xdr:row>18</xdr:row>
      <xdr:rowOff>44475</xdr:rowOff>
    </xdr:to>
    <xdr:graphicFrame macro="">
      <xdr:nvGraphicFramePr>
        <xdr:cNvPr id="5" name="Gráfico 4">
          <a:extLst>
            <a:ext uri="{FF2B5EF4-FFF2-40B4-BE49-F238E27FC236}">
              <a16:creationId xmlns:a16="http://schemas.microsoft.com/office/drawing/2014/main" id="{4455ED55-D3AE-4439-A92E-777A5818B929}"/>
            </a:ext>
            <a:ext uri="{147F2762-F138-4A5C-976F-8EAC2B608ADB}">
              <a16:predDERef xmlns:a16="http://schemas.microsoft.com/office/drawing/2014/main" pred="{F56919F1-3852-4514-B519-C36AF6A736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60007</xdr:colOff>
      <xdr:row>18</xdr:row>
      <xdr:rowOff>127635</xdr:rowOff>
    </xdr:from>
    <xdr:to>
      <xdr:col>14</xdr:col>
      <xdr:colOff>252007</xdr:colOff>
      <xdr:row>31</xdr:row>
      <xdr:rowOff>6375</xdr:rowOff>
    </xdr:to>
    <xdr:graphicFrame macro="">
      <xdr:nvGraphicFramePr>
        <xdr:cNvPr id="9" name="Gráfico 1">
          <a:extLst>
            <a:ext uri="{FF2B5EF4-FFF2-40B4-BE49-F238E27FC236}">
              <a16:creationId xmlns:a16="http://schemas.microsoft.com/office/drawing/2014/main" id="{B1571055-3541-470D-8332-71F5FE6406F6}"/>
            </a:ext>
            <a:ext uri="{147F2762-F138-4A5C-976F-8EAC2B608ADB}">
              <a16:predDERef xmlns:a16="http://schemas.microsoft.com/office/drawing/2014/main" pred="{4455ED55-D3AE-4439-A92E-777A5818B9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71718</xdr:colOff>
      <xdr:row>0</xdr:row>
      <xdr:rowOff>35859</xdr:rowOff>
    </xdr:from>
    <xdr:to>
      <xdr:col>1</xdr:col>
      <xdr:colOff>488578</xdr:colOff>
      <xdr:row>2</xdr:row>
      <xdr:rowOff>157644</xdr:rowOff>
    </xdr:to>
    <xdr:pic>
      <xdr:nvPicPr>
        <xdr:cNvPr id="6" name="Imagen 5">
          <a:extLst>
            <a:ext uri="{FF2B5EF4-FFF2-40B4-BE49-F238E27FC236}">
              <a16:creationId xmlns:a16="http://schemas.microsoft.com/office/drawing/2014/main" id="{02739B15-F719-4168-AAB1-BA3170DFE8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bwMode="auto">
        <a:xfrm>
          <a:off x="76200" y="38100"/>
          <a:ext cx="11906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1676400</xdr:colOff>
      <xdr:row>0</xdr:row>
      <xdr:rowOff>0</xdr:rowOff>
    </xdr:from>
    <xdr:to>
      <xdr:col>4</xdr:col>
      <xdr:colOff>2466975</xdr:colOff>
      <xdr:row>3</xdr:row>
      <xdr:rowOff>19050</xdr:rowOff>
    </xdr:to>
    <xdr:grpSp>
      <xdr:nvGrpSpPr>
        <xdr:cNvPr id="5" name="Grupo 4">
          <a:extLst>
            <a:ext uri="{FF2B5EF4-FFF2-40B4-BE49-F238E27FC236}">
              <a16:creationId xmlns:a16="http://schemas.microsoft.com/office/drawing/2014/main" id="{69997866-55BE-51AE-27AA-FF21E200CFE0}"/>
            </a:ext>
          </a:extLst>
        </xdr:cNvPr>
        <xdr:cNvGrpSpPr/>
      </xdr:nvGrpSpPr>
      <xdr:grpSpPr>
        <a:xfrm>
          <a:off x="6505575" y="0"/>
          <a:ext cx="790575" cy="742950"/>
          <a:chOff x="584200" y="639159"/>
          <a:chExt cx="2082800" cy="1914448"/>
        </a:xfrm>
      </xdr:grpSpPr>
      <xdr:sp macro="" textlink="">
        <xdr:nvSpPr>
          <xdr:cNvPr id="2" name="Círculo: vacío 1">
            <a:extLst>
              <a:ext uri="{FF2B5EF4-FFF2-40B4-BE49-F238E27FC236}">
                <a16:creationId xmlns:a16="http://schemas.microsoft.com/office/drawing/2014/main" id="{E565B780-F167-BAB1-D739-F43563A50AE9}"/>
              </a:ext>
            </a:extLst>
          </xdr:cNvPr>
          <xdr:cNvSpPr/>
        </xdr:nvSpPr>
        <xdr:spPr>
          <a:xfrm>
            <a:off x="584200" y="724807"/>
            <a:ext cx="2082800" cy="1828800"/>
          </a:xfrm>
          <a:prstGeom prst="donut">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sp macro="" textlink="">
        <xdr:nvSpPr>
          <xdr:cNvPr id="4" name="Flecha: circular 3">
            <a:extLst>
              <a:ext uri="{FF2B5EF4-FFF2-40B4-BE49-F238E27FC236}">
                <a16:creationId xmlns:a16="http://schemas.microsoft.com/office/drawing/2014/main" id="{C7D9BCE1-6C71-9C30-F377-CD638C861947}"/>
              </a:ext>
            </a:extLst>
          </xdr:cNvPr>
          <xdr:cNvSpPr/>
        </xdr:nvSpPr>
        <xdr:spPr>
          <a:xfrm rot="14551296">
            <a:off x="683059" y="597162"/>
            <a:ext cx="1911219" cy="1995214"/>
          </a:xfrm>
          <a:prstGeom prst="circularArrow">
            <a:avLst>
              <a:gd name="adj1" fmla="val 11652"/>
              <a:gd name="adj2" fmla="val 1001937"/>
              <a:gd name="adj3" fmla="val 20514272"/>
              <a:gd name="adj4" fmla="val 10846724"/>
              <a:gd name="adj5" fmla="val 12262"/>
            </a:avLst>
          </a:prstGeom>
          <a:gradFill>
            <a:gsLst>
              <a:gs pos="0">
                <a:srgbClr val="92D050"/>
              </a:gs>
              <a:gs pos="100000">
                <a:srgbClr val="00B050"/>
              </a:gs>
              <a:gs pos="100000">
                <a:schemeClr val="accent1">
                  <a:lumMod val="30000"/>
                  <a:lumOff val="70000"/>
                </a:schemeClr>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31751</xdr:colOff>
      <xdr:row>3</xdr:row>
      <xdr:rowOff>254000</xdr:rowOff>
    </xdr:from>
    <xdr:to>
      <xdr:col>0</xdr:col>
      <xdr:colOff>5170811</xdr:colOff>
      <xdr:row>3</xdr:row>
      <xdr:rowOff>2362200</xdr:rowOff>
    </xdr:to>
    <xdr:pic>
      <xdr:nvPicPr>
        <xdr:cNvPr id="2" name="Imagen 1">
          <a:extLst>
            <a:ext uri="{FF2B5EF4-FFF2-40B4-BE49-F238E27FC236}">
              <a16:creationId xmlns:a16="http://schemas.microsoft.com/office/drawing/2014/main" id="{C95626D4-A6C4-16D0-8B17-D2DB476502FD}"/>
            </a:ext>
          </a:extLst>
        </xdr:cNvPr>
        <xdr:cNvPicPr>
          <a:picLocks noChangeAspect="1"/>
        </xdr:cNvPicPr>
      </xdr:nvPicPr>
      <xdr:blipFill>
        <a:blip xmlns:r="http://schemas.openxmlformats.org/officeDocument/2006/relationships" r:embed="rId1"/>
        <a:stretch>
          <a:fillRect/>
        </a:stretch>
      </xdr:blipFill>
      <xdr:spPr>
        <a:xfrm>
          <a:off x="31751" y="806450"/>
          <a:ext cx="5139060" cy="2108200"/>
        </a:xfrm>
        <a:prstGeom prst="rect">
          <a:avLst/>
        </a:prstGeom>
      </xdr:spPr>
    </xdr:pic>
    <xdr:clientData/>
  </xdr:twoCellAnchor>
  <xdr:twoCellAnchor editAs="oneCell">
    <xdr:from>
      <xdr:col>0</xdr:col>
      <xdr:colOff>76201</xdr:colOff>
      <xdr:row>5</xdr:row>
      <xdr:rowOff>425450</xdr:rowOff>
    </xdr:from>
    <xdr:to>
      <xdr:col>0</xdr:col>
      <xdr:colOff>5246949</xdr:colOff>
      <xdr:row>5</xdr:row>
      <xdr:rowOff>3664158</xdr:rowOff>
    </xdr:to>
    <xdr:pic>
      <xdr:nvPicPr>
        <xdr:cNvPr id="3" name="Imagen 2">
          <a:extLst>
            <a:ext uri="{FF2B5EF4-FFF2-40B4-BE49-F238E27FC236}">
              <a16:creationId xmlns:a16="http://schemas.microsoft.com/office/drawing/2014/main" id="{A0E3E24E-2520-A121-7CCC-B17D51313FDA}"/>
            </a:ext>
          </a:extLst>
        </xdr:cNvPr>
        <xdr:cNvPicPr>
          <a:picLocks noChangeAspect="1"/>
        </xdr:cNvPicPr>
      </xdr:nvPicPr>
      <xdr:blipFill>
        <a:blip xmlns:r="http://schemas.openxmlformats.org/officeDocument/2006/relationships" r:embed="rId2"/>
        <a:stretch>
          <a:fillRect/>
        </a:stretch>
      </xdr:blipFill>
      <xdr:spPr>
        <a:xfrm>
          <a:off x="76201" y="4064000"/>
          <a:ext cx="5170748" cy="3238708"/>
        </a:xfrm>
        <a:prstGeom prst="rect">
          <a:avLst/>
        </a:prstGeom>
      </xdr:spPr>
    </xdr:pic>
    <xdr:clientData/>
  </xdr:twoCellAnchor>
  <xdr:twoCellAnchor editAs="oneCell">
    <xdr:from>
      <xdr:col>0</xdr:col>
      <xdr:colOff>95251</xdr:colOff>
      <xdr:row>6</xdr:row>
      <xdr:rowOff>203200</xdr:rowOff>
    </xdr:from>
    <xdr:to>
      <xdr:col>1</xdr:col>
      <xdr:colOff>1284</xdr:colOff>
      <xdr:row>6</xdr:row>
      <xdr:rowOff>2756058</xdr:rowOff>
    </xdr:to>
    <xdr:pic>
      <xdr:nvPicPr>
        <xdr:cNvPr id="4" name="Imagen 3">
          <a:extLst>
            <a:ext uri="{FF2B5EF4-FFF2-40B4-BE49-F238E27FC236}">
              <a16:creationId xmlns:a16="http://schemas.microsoft.com/office/drawing/2014/main" id="{6AAF93CF-B38E-A0DC-5F99-AD1388064120}"/>
            </a:ext>
          </a:extLst>
        </xdr:cNvPr>
        <xdr:cNvPicPr>
          <a:picLocks noChangeAspect="1"/>
        </xdr:cNvPicPr>
      </xdr:nvPicPr>
      <xdr:blipFill>
        <a:blip xmlns:r="http://schemas.openxmlformats.org/officeDocument/2006/relationships" r:embed="rId3"/>
        <a:stretch>
          <a:fillRect/>
        </a:stretch>
      </xdr:blipFill>
      <xdr:spPr>
        <a:xfrm>
          <a:off x="95251" y="7264400"/>
          <a:ext cx="5459108" cy="2552858"/>
        </a:xfrm>
        <a:prstGeom prst="rect">
          <a:avLst/>
        </a:prstGeom>
      </xdr:spPr>
    </xdr:pic>
    <xdr:clientData/>
  </xdr:twoCellAnchor>
  <xdr:twoCellAnchor editAs="oneCell">
    <xdr:from>
      <xdr:col>0</xdr:col>
      <xdr:colOff>31750</xdr:colOff>
      <xdr:row>7</xdr:row>
      <xdr:rowOff>146188</xdr:rowOff>
    </xdr:from>
    <xdr:to>
      <xdr:col>0</xdr:col>
      <xdr:colOff>5359400</xdr:colOff>
      <xdr:row>7</xdr:row>
      <xdr:rowOff>1759051</xdr:rowOff>
    </xdr:to>
    <xdr:pic>
      <xdr:nvPicPr>
        <xdr:cNvPr id="5" name="Imagen 4">
          <a:extLst>
            <a:ext uri="{FF2B5EF4-FFF2-40B4-BE49-F238E27FC236}">
              <a16:creationId xmlns:a16="http://schemas.microsoft.com/office/drawing/2014/main" id="{618E5461-CBEA-A662-CF26-A39C1FF78F6E}"/>
            </a:ext>
          </a:extLst>
        </xdr:cNvPr>
        <xdr:cNvPicPr>
          <a:picLocks noChangeAspect="1"/>
        </xdr:cNvPicPr>
      </xdr:nvPicPr>
      <xdr:blipFill>
        <a:blip xmlns:r="http://schemas.openxmlformats.org/officeDocument/2006/relationships" r:embed="rId4"/>
        <a:stretch>
          <a:fillRect/>
        </a:stretch>
      </xdr:blipFill>
      <xdr:spPr>
        <a:xfrm>
          <a:off x="31750" y="10179188"/>
          <a:ext cx="5327650" cy="1612863"/>
        </a:xfrm>
        <a:prstGeom prst="rect">
          <a:avLst/>
        </a:prstGeom>
      </xdr:spPr>
    </xdr:pic>
    <xdr:clientData/>
  </xdr:twoCellAnchor>
  <xdr:twoCellAnchor editAs="oneCell">
    <xdr:from>
      <xdr:col>0</xdr:col>
      <xdr:colOff>171451</xdr:colOff>
      <xdr:row>11</xdr:row>
      <xdr:rowOff>114301</xdr:rowOff>
    </xdr:from>
    <xdr:to>
      <xdr:col>0</xdr:col>
      <xdr:colOff>5365751</xdr:colOff>
      <xdr:row>11</xdr:row>
      <xdr:rowOff>2138441</xdr:rowOff>
    </xdr:to>
    <xdr:pic>
      <xdr:nvPicPr>
        <xdr:cNvPr id="6" name="Imagen 5">
          <a:extLst>
            <a:ext uri="{FF2B5EF4-FFF2-40B4-BE49-F238E27FC236}">
              <a16:creationId xmlns:a16="http://schemas.microsoft.com/office/drawing/2014/main" id="{1B37F207-35F9-E90B-1BD1-047D0651A687}"/>
            </a:ext>
          </a:extLst>
        </xdr:cNvPr>
        <xdr:cNvPicPr>
          <a:picLocks noChangeAspect="1"/>
        </xdr:cNvPicPr>
      </xdr:nvPicPr>
      <xdr:blipFill>
        <a:blip xmlns:r="http://schemas.openxmlformats.org/officeDocument/2006/relationships" r:embed="rId5"/>
        <a:stretch>
          <a:fillRect/>
        </a:stretch>
      </xdr:blipFill>
      <xdr:spPr>
        <a:xfrm>
          <a:off x="171451" y="12630151"/>
          <a:ext cx="5194300" cy="2024140"/>
        </a:xfrm>
        <a:prstGeom prst="rect">
          <a:avLst/>
        </a:prstGeom>
      </xdr:spPr>
    </xdr:pic>
    <xdr:clientData/>
  </xdr:twoCellAnchor>
  <xdr:twoCellAnchor editAs="oneCell">
    <xdr:from>
      <xdr:col>0</xdr:col>
      <xdr:colOff>0</xdr:colOff>
      <xdr:row>9</xdr:row>
      <xdr:rowOff>241301</xdr:rowOff>
    </xdr:from>
    <xdr:to>
      <xdr:col>0</xdr:col>
      <xdr:colOff>5473700</xdr:colOff>
      <xdr:row>9</xdr:row>
      <xdr:rowOff>1185707</xdr:rowOff>
    </xdr:to>
    <xdr:pic>
      <xdr:nvPicPr>
        <xdr:cNvPr id="7" name="Imagen 6">
          <a:extLst>
            <a:ext uri="{FF2B5EF4-FFF2-40B4-BE49-F238E27FC236}">
              <a16:creationId xmlns:a16="http://schemas.microsoft.com/office/drawing/2014/main" id="{D10EC392-202A-A733-B741-A70C25006F55}"/>
            </a:ext>
          </a:extLst>
        </xdr:cNvPr>
        <xdr:cNvPicPr>
          <a:picLocks noChangeAspect="1"/>
        </xdr:cNvPicPr>
      </xdr:nvPicPr>
      <xdr:blipFill>
        <a:blip xmlns:r="http://schemas.openxmlformats.org/officeDocument/2006/relationships" r:embed="rId6"/>
        <a:stretch>
          <a:fillRect/>
        </a:stretch>
      </xdr:blipFill>
      <xdr:spPr>
        <a:xfrm>
          <a:off x="0" y="12801601"/>
          <a:ext cx="5492750" cy="944406"/>
        </a:xfrm>
        <a:prstGeom prst="rect">
          <a:avLst/>
        </a:prstGeom>
      </xdr:spPr>
    </xdr:pic>
    <xdr:clientData/>
  </xdr:twoCellAnchor>
  <xdr:twoCellAnchor editAs="oneCell">
    <xdr:from>
      <xdr:col>0</xdr:col>
      <xdr:colOff>260350</xdr:colOff>
      <xdr:row>13</xdr:row>
      <xdr:rowOff>100168</xdr:rowOff>
    </xdr:from>
    <xdr:to>
      <xdr:col>0</xdr:col>
      <xdr:colOff>4921250</xdr:colOff>
      <xdr:row>13</xdr:row>
      <xdr:rowOff>1352636</xdr:rowOff>
    </xdr:to>
    <xdr:pic>
      <xdr:nvPicPr>
        <xdr:cNvPr id="8" name="Imagen 7">
          <a:extLst>
            <a:ext uri="{FF2B5EF4-FFF2-40B4-BE49-F238E27FC236}">
              <a16:creationId xmlns:a16="http://schemas.microsoft.com/office/drawing/2014/main" id="{DAFAE1F4-70AA-BF70-82A2-A4A6FC8AAAE9}"/>
            </a:ext>
          </a:extLst>
        </xdr:cNvPr>
        <xdr:cNvPicPr>
          <a:picLocks noChangeAspect="1"/>
        </xdr:cNvPicPr>
      </xdr:nvPicPr>
      <xdr:blipFill>
        <a:blip xmlns:r="http://schemas.openxmlformats.org/officeDocument/2006/relationships" r:embed="rId7"/>
        <a:stretch>
          <a:fillRect/>
        </a:stretch>
      </xdr:blipFill>
      <xdr:spPr>
        <a:xfrm>
          <a:off x="260350" y="16781618"/>
          <a:ext cx="4660900" cy="12524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71718</xdr:colOff>
      <xdr:row>0</xdr:row>
      <xdr:rowOff>35859</xdr:rowOff>
    </xdr:from>
    <xdr:to>
      <xdr:col>0</xdr:col>
      <xdr:colOff>1289132</xdr:colOff>
      <xdr:row>2</xdr:row>
      <xdr:rowOff>61259</xdr:rowOff>
    </xdr:to>
    <xdr:pic>
      <xdr:nvPicPr>
        <xdr:cNvPr id="2" name="Imagen 1">
          <a:extLst>
            <a:ext uri="{FF2B5EF4-FFF2-40B4-BE49-F238E27FC236}">
              <a16:creationId xmlns:a16="http://schemas.microsoft.com/office/drawing/2014/main" id="{2D32E8BC-5CE5-41C5-9A5A-CB844E2DB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1718" y="35859"/>
          <a:ext cx="1217414" cy="494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216353</xdr:colOff>
      <xdr:row>6</xdr:row>
      <xdr:rowOff>151945</xdr:rowOff>
    </xdr:from>
    <xdr:to>
      <xdr:col>5</xdr:col>
      <xdr:colOff>395111</xdr:colOff>
      <xdr:row>24</xdr:row>
      <xdr:rowOff>90714</xdr:rowOff>
    </xdr:to>
    <xdr:graphicFrame macro="">
      <xdr:nvGraphicFramePr>
        <xdr:cNvPr id="3" name="Gráfico 2">
          <a:extLst>
            <a:ext uri="{FF2B5EF4-FFF2-40B4-BE49-F238E27FC236}">
              <a16:creationId xmlns:a16="http://schemas.microsoft.com/office/drawing/2014/main" id="{B3430755-B6B4-7DD4-2CC1-C5208A4ED1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13254</xdr:colOff>
      <xdr:row>7</xdr:row>
      <xdr:rowOff>34320</xdr:rowOff>
    </xdr:from>
    <xdr:to>
      <xdr:col>9</xdr:col>
      <xdr:colOff>436437</xdr:colOff>
      <xdr:row>25</xdr:row>
      <xdr:rowOff>10584</xdr:rowOff>
    </xdr:to>
    <xdr:graphicFrame macro="">
      <xdr:nvGraphicFramePr>
        <xdr:cNvPr id="4" name="Gráfico 3">
          <a:extLst>
            <a:ext uri="{FF2B5EF4-FFF2-40B4-BE49-F238E27FC236}">
              <a16:creationId xmlns:a16="http://schemas.microsoft.com/office/drawing/2014/main" id="{180339E7-69DB-9C20-D74F-CBE12CA12B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751418</xdr:colOff>
      <xdr:row>6</xdr:row>
      <xdr:rowOff>166510</xdr:rowOff>
    </xdr:from>
    <xdr:to>
      <xdr:col>14</xdr:col>
      <xdr:colOff>420309</xdr:colOff>
      <xdr:row>25</xdr:row>
      <xdr:rowOff>77612</xdr:rowOff>
    </xdr:to>
    <xdr:graphicFrame macro="">
      <xdr:nvGraphicFramePr>
        <xdr:cNvPr id="5" name="Gráfico 4">
          <a:extLst>
            <a:ext uri="{FF2B5EF4-FFF2-40B4-BE49-F238E27FC236}">
              <a16:creationId xmlns:a16="http://schemas.microsoft.com/office/drawing/2014/main" id="{74AE0451-C968-B150-856A-ACD5A085F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8971</xdr:colOff>
      <xdr:row>9</xdr:row>
      <xdr:rowOff>171855</xdr:rowOff>
    </xdr:from>
    <xdr:to>
      <xdr:col>4</xdr:col>
      <xdr:colOff>18042</xdr:colOff>
      <xdr:row>23</xdr:row>
      <xdr:rowOff>18093</xdr:rowOff>
    </xdr:to>
    <xdr:cxnSp macro="">
      <xdr:nvCxnSpPr>
        <xdr:cNvPr id="7" name="Conector recto 6">
          <a:extLst>
            <a:ext uri="{FF2B5EF4-FFF2-40B4-BE49-F238E27FC236}">
              <a16:creationId xmlns:a16="http://schemas.microsoft.com/office/drawing/2014/main" id="{D20AD327-64CA-2A0A-8E1D-7827904AF88F}"/>
            </a:ext>
            <a:ext uri="{147F2762-F138-4A5C-976F-8EAC2B608ADB}">
              <a16:predDERef xmlns:a16="http://schemas.microsoft.com/office/drawing/2014/main" pred="{74AE0451-C968-B150-856A-ACD5A085F1D1}"/>
            </a:ext>
          </a:extLst>
        </xdr:cNvPr>
        <xdr:cNvCxnSpPr/>
      </xdr:nvCxnSpPr>
      <xdr:spPr>
        <a:xfrm flipH="1" flipV="1">
          <a:off x="4790521" y="2467380"/>
          <a:ext cx="9071" cy="2379888"/>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c:userShapes xmlns:c="http://schemas.openxmlformats.org/drawingml/2006/chart">
  <cdr:relSizeAnchor xmlns:cdr="http://schemas.openxmlformats.org/drawingml/2006/chartDrawing">
    <cdr:from>
      <cdr:x>0.89895</cdr:x>
      <cdr:y>0.1512</cdr:y>
    </cdr:from>
    <cdr:to>
      <cdr:x>0.90226</cdr:x>
      <cdr:y>0.8993</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4922611" y="476704"/>
          <a:ext cx="18142" cy="2358571"/>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c:userShapes xmlns:c="http://schemas.openxmlformats.org/drawingml/2006/chart">
  <cdr:relSizeAnchor xmlns:cdr="http://schemas.openxmlformats.org/drawingml/2006/chartDrawing">
    <cdr:from>
      <cdr:x>0.86618</cdr:x>
      <cdr:y>0.14446</cdr:y>
    </cdr:from>
    <cdr:to>
      <cdr:x>0.86749</cdr:x>
      <cdr:y>0.90561</cdr:y>
    </cdr:to>
    <cdr:cxnSp macro="">
      <cdr:nvCxnSpPr>
        <cdr:cNvPr id="2" name="Conector recto 1">
          <a:extLst xmlns:a="http://schemas.openxmlformats.org/drawingml/2006/main">
            <a:ext uri="{FF2B5EF4-FFF2-40B4-BE49-F238E27FC236}">
              <a16:creationId xmlns:a16="http://schemas.microsoft.com/office/drawing/2014/main" id="{D20AD327-64CA-2A0A-8E1D-7827904AF88F}"/>
            </a:ext>
          </a:extLst>
        </cdr:cNvPr>
        <cdr:cNvCxnSpPr/>
      </cdr:nvCxnSpPr>
      <cdr:spPr>
        <a:xfrm xmlns:a="http://schemas.openxmlformats.org/drawingml/2006/main" flipH="1" flipV="1">
          <a:off x="5692774" y="472017"/>
          <a:ext cx="8618" cy="2487085"/>
        </a:xfrm>
        <a:prstGeom xmlns:a="http://schemas.openxmlformats.org/drawingml/2006/main" prst="line">
          <a:avLst/>
        </a:prstGeom>
        <a:ln xmlns:a="http://schemas.openxmlformats.org/drawingml/2006/main" w="5715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fao.org/publications/sofa/en/" TargetMode="External"/><Relationship Id="rId2" Type="http://schemas.openxmlformats.org/officeDocument/2006/relationships/hyperlink" Target="https://www.wtwco.com/en-us/insights/2024/05/global-food-beverage-and-agriculture-risk-report-2024?utm_source=chatgpt.com" TargetMode="External"/><Relationship Id="rId1" Type="http://schemas.openxmlformats.org/officeDocument/2006/relationships/hyperlink" Target="https://www.weforum.org/publications/global-risks-report-202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487B2-C3FA-42CA-9C6E-DB2E2F50D3E7}">
  <sheetPr>
    <tabColor theme="5" tint="0.79995117038483843"/>
    <pageSetUpPr fitToPage="1"/>
  </sheetPr>
  <dimension ref="A1:R31"/>
  <sheetViews>
    <sheetView topLeftCell="A17" zoomScale="85" zoomScaleNormal="85" workbookViewId="0">
      <selection activeCell="A6" sqref="A6:R9"/>
    </sheetView>
  </sheetViews>
  <sheetFormatPr defaultColWidth="11.5703125" defaultRowHeight="14.45"/>
  <cols>
    <col min="1" max="1" width="5.7109375" style="4" customWidth="1"/>
    <col min="2" max="2" width="13.5703125" style="4" customWidth="1"/>
    <col min="3" max="3" width="12" style="4" customWidth="1"/>
    <col min="4" max="4" width="12.140625" style="4" customWidth="1"/>
    <col min="5" max="16384" width="11.5703125" style="4"/>
  </cols>
  <sheetData>
    <row r="1" spans="1:18">
      <c r="A1" s="19"/>
      <c r="B1" s="19"/>
      <c r="C1" s="19"/>
      <c r="D1" s="19"/>
      <c r="E1" s="19"/>
      <c r="F1" s="19"/>
      <c r="G1" s="19"/>
      <c r="H1" s="19"/>
      <c r="I1" s="19"/>
      <c r="J1" s="19"/>
      <c r="K1" s="19"/>
      <c r="L1" s="19"/>
      <c r="M1" s="19"/>
      <c r="N1" s="19"/>
      <c r="O1" s="19"/>
      <c r="P1" s="19"/>
      <c r="Q1" s="19"/>
      <c r="R1" s="19"/>
    </row>
    <row r="2" spans="1:18">
      <c r="A2" s="19"/>
      <c r="B2" s="19"/>
      <c r="C2" s="19"/>
      <c r="D2" s="19"/>
      <c r="E2" s="19"/>
      <c r="F2" s="19"/>
      <c r="G2" s="19"/>
      <c r="H2" s="19"/>
      <c r="I2" s="19"/>
      <c r="J2" s="19"/>
      <c r="K2" s="19"/>
      <c r="L2" s="19"/>
      <c r="M2" s="19"/>
      <c r="N2" s="19"/>
      <c r="O2" s="19"/>
      <c r="P2" s="19"/>
      <c r="Q2" s="19"/>
      <c r="R2" s="19"/>
    </row>
    <row r="3" spans="1:18">
      <c r="A3" s="19"/>
      <c r="B3" s="19"/>
      <c r="C3" s="19"/>
      <c r="D3" s="19"/>
      <c r="E3" s="19"/>
      <c r="F3" s="19"/>
      <c r="G3" s="19"/>
      <c r="H3" s="19"/>
      <c r="I3" s="19"/>
      <c r="J3" s="19"/>
      <c r="K3" s="19"/>
      <c r="L3" s="19"/>
      <c r="M3" s="19"/>
      <c r="N3" s="19"/>
      <c r="O3" s="19"/>
      <c r="P3" s="19"/>
      <c r="Q3" s="19"/>
      <c r="R3" s="19"/>
    </row>
    <row r="4" spans="1:18" ht="57.75" customHeight="1">
      <c r="A4" s="243" t="s">
        <v>0</v>
      </c>
      <c r="B4" s="243"/>
      <c r="C4" s="243"/>
      <c r="D4" s="243"/>
      <c r="E4" s="243"/>
      <c r="F4" s="243"/>
      <c r="G4" s="243"/>
      <c r="H4" s="243"/>
      <c r="I4" s="243"/>
      <c r="J4" s="243"/>
      <c r="K4" s="243"/>
      <c r="L4" s="243"/>
      <c r="M4" s="243"/>
      <c r="N4" s="243"/>
      <c r="O4" s="243"/>
      <c r="P4" s="243"/>
      <c r="Q4" s="243"/>
      <c r="R4" s="243"/>
    </row>
    <row r="5" spans="1:18" s="20" customFormat="1" ht="28.35" customHeight="1">
      <c r="A5" s="244" t="s">
        <v>1</v>
      </c>
      <c r="B5" s="244"/>
      <c r="C5" s="244"/>
      <c r="D5" s="244"/>
      <c r="E5" s="244"/>
      <c r="F5" s="244"/>
      <c r="G5" s="244"/>
      <c r="H5" s="244"/>
      <c r="I5" s="244"/>
      <c r="J5" s="244"/>
      <c r="K5" s="244"/>
      <c r="L5" s="244"/>
      <c r="M5" s="244"/>
      <c r="N5" s="244"/>
      <c r="O5" s="244"/>
      <c r="P5" s="244"/>
      <c r="Q5" s="244"/>
      <c r="R5" s="244"/>
    </row>
    <row r="6" spans="1:18" s="15" customFormat="1" ht="57.75" customHeight="1">
      <c r="A6" s="245"/>
      <c r="B6" s="245"/>
      <c r="C6" s="245"/>
      <c r="D6" s="245"/>
      <c r="E6" s="245"/>
      <c r="F6" s="245"/>
      <c r="G6" s="245"/>
      <c r="H6" s="245"/>
      <c r="I6" s="245"/>
      <c r="J6" s="245"/>
      <c r="K6" s="245"/>
      <c r="L6" s="245"/>
      <c r="M6" s="245"/>
      <c r="N6" s="245"/>
      <c r="O6" s="245"/>
      <c r="P6" s="245"/>
      <c r="Q6" s="245"/>
      <c r="R6" s="245"/>
    </row>
    <row r="7" spans="1:18" s="15" customFormat="1" ht="18.600000000000001">
      <c r="A7" s="245"/>
      <c r="B7" s="245"/>
      <c r="C7" s="245"/>
      <c r="D7" s="245"/>
      <c r="E7" s="245"/>
      <c r="F7" s="245"/>
      <c r="G7" s="245"/>
      <c r="H7" s="245"/>
      <c r="I7" s="245"/>
      <c r="J7" s="245"/>
      <c r="K7" s="245"/>
      <c r="L7" s="245"/>
      <c r="M7" s="245"/>
      <c r="N7" s="245"/>
      <c r="O7" s="245"/>
      <c r="P7" s="245"/>
      <c r="Q7" s="245"/>
      <c r="R7" s="245"/>
    </row>
    <row r="8" spans="1:18" s="15" customFormat="1" ht="18.600000000000001">
      <c r="A8" s="245"/>
      <c r="B8" s="245"/>
      <c r="C8" s="245"/>
      <c r="D8" s="245"/>
      <c r="E8" s="245"/>
      <c r="F8" s="245"/>
      <c r="G8" s="245"/>
      <c r="H8" s="245"/>
      <c r="I8" s="245"/>
      <c r="J8" s="245"/>
      <c r="K8" s="245"/>
      <c r="L8" s="245"/>
      <c r="M8" s="245"/>
      <c r="N8" s="245"/>
      <c r="O8" s="245"/>
      <c r="P8" s="245"/>
      <c r="Q8" s="245"/>
      <c r="R8" s="245"/>
    </row>
    <row r="9" spans="1:18" s="15" customFormat="1" ht="18.95" thickBot="1">
      <c r="A9" s="245"/>
      <c r="B9" s="245"/>
      <c r="C9" s="245"/>
      <c r="D9" s="245"/>
      <c r="E9" s="245"/>
      <c r="F9" s="245"/>
      <c r="G9" s="245"/>
      <c r="H9" s="245"/>
      <c r="I9" s="245"/>
      <c r="J9" s="245"/>
      <c r="K9" s="245"/>
      <c r="L9" s="245"/>
      <c r="M9" s="245"/>
      <c r="N9" s="245"/>
      <c r="O9" s="245"/>
      <c r="P9" s="245"/>
      <c r="Q9" s="245"/>
      <c r="R9" s="245"/>
    </row>
    <row r="10" spans="1:18" s="15" customFormat="1" ht="35.1" customHeight="1" thickBot="1">
      <c r="D10" s="16"/>
      <c r="E10" s="246" t="s">
        <v>2</v>
      </c>
      <c r="F10" s="247"/>
      <c r="G10" s="247"/>
      <c r="H10" s="248"/>
      <c r="I10" s="240"/>
      <c r="J10" s="241"/>
      <c r="K10" s="241"/>
      <c r="L10" s="241"/>
      <c r="M10" s="241"/>
      <c r="N10" s="242"/>
      <c r="O10" s="17"/>
    </row>
    <row r="11" spans="1:18" s="15" customFormat="1" ht="35.1" customHeight="1" thickBot="1">
      <c r="E11" s="237" t="s">
        <v>3</v>
      </c>
      <c r="F11" s="238"/>
      <c r="G11" s="238"/>
      <c r="H11" s="239"/>
      <c r="I11" s="240" t="s">
        <v>4</v>
      </c>
      <c r="J11" s="241"/>
      <c r="K11" s="241"/>
      <c r="L11" s="241"/>
      <c r="M11" s="241"/>
      <c r="N11" s="242"/>
    </row>
    <row r="12" spans="1:18" s="15" customFormat="1" ht="35.1" customHeight="1" thickBot="1">
      <c r="E12" s="237" t="s">
        <v>5</v>
      </c>
      <c r="F12" s="238"/>
      <c r="G12" s="238"/>
      <c r="H12" s="239"/>
      <c r="I12" s="249" t="s">
        <v>6</v>
      </c>
      <c r="J12" s="250"/>
      <c r="K12" s="250"/>
      <c r="L12" s="251">
        <v>45481</v>
      </c>
      <c r="M12" s="252"/>
      <c r="N12" s="253"/>
    </row>
    <row r="13" spans="1:18" s="15" customFormat="1" ht="35.1" customHeight="1" thickBot="1">
      <c r="E13" s="237" t="s">
        <v>7</v>
      </c>
      <c r="F13" s="238"/>
      <c r="G13" s="238"/>
      <c r="H13" s="239"/>
      <c r="I13" s="240" t="s">
        <v>8</v>
      </c>
      <c r="J13" s="241"/>
      <c r="K13" s="241"/>
      <c r="L13" s="241"/>
      <c r="M13" s="241"/>
      <c r="N13" s="242"/>
    </row>
    <row r="14" spans="1:18" s="15" customFormat="1" ht="35.1" customHeight="1" thickBot="1">
      <c r="E14" s="237" t="s">
        <v>9</v>
      </c>
      <c r="F14" s="238"/>
      <c r="G14" s="238"/>
      <c r="H14" s="239"/>
      <c r="I14" s="240"/>
      <c r="J14" s="241"/>
      <c r="K14" s="241"/>
      <c r="L14" s="241"/>
      <c r="M14" s="241"/>
      <c r="N14" s="242"/>
    </row>
    <row r="15" spans="1:18" s="15" customFormat="1" ht="18.600000000000001" customHeight="1" thickBot="1">
      <c r="E15" s="229" t="s">
        <v>10</v>
      </c>
      <c r="F15" s="229"/>
      <c r="G15" s="229"/>
      <c r="H15" s="230"/>
      <c r="I15" s="233"/>
      <c r="J15" s="234"/>
      <c r="K15" s="234"/>
      <c r="L15" s="234"/>
      <c r="M15" s="235"/>
      <c r="N15" s="236"/>
    </row>
    <row r="16" spans="1:18" s="15" customFormat="1" ht="18.95" thickBot="1">
      <c r="E16" s="231"/>
      <c r="F16" s="231"/>
      <c r="G16" s="231"/>
      <c r="H16" s="232"/>
      <c r="I16" s="233"/>
      <c r="J16" s="234"/>
      <c r="K16" s="235"/>
      <c r="L16" s="234"/>
      <c r="M16" s="235"/>
      <c r="N16" s="234"/>
    </row>
    <row r="17" spans="1:18" s="15" customFormat="1" ht="18.600000000000001">
      <c r="E17" s="231"/>
      <c r="F17" s="231"/>
      <c r="G17" s="231"/>
      <c r="H17" s="232"/>
      <c r="I17" s="233"/>
      <c r="J17" s="234"/>
      <c r="K17" s="235"/>
      <c r="L17" s="234"/>
      <c r="M17" s="235"/>
      <c r="N17" s="234"/>
    </row>
    <row r="18" spans="1:18" s="15" customFormat="1" ht="18.600000000000001"/>
    <row r="19" spans="1:18" s="20" customFormat="1" ht="28.35" customHeight="1">
      <c r="A19" s="228" t="s">
        <v>11</v>
      </c>
      <c r="B19" s="228"/>
      <c r="C19" s="228"/>
      <c r="D19" s="228"/>
      <c r="E19" s="228"/>
      <c r="F19" s="228"/>
      <c r="G19" s="228"/>
      <c r="H19" s="228"/>
      <c r="I19" s="228"/>
      <c r="J19" s="228"/>
      <c r="K19" s="228"/>
      <c r="L19" s="228"/>
      <c r="M19" s="228"/>
      <c r="N19" s="228"/>
      <c r="O19" s="228"/>
      <c r="P19" s="228"/>
      <c r="Q19" s="228"/>
      <c r="R19" s="228"/>
    </row>
    <row r="20" spans="1:18" s="15" customFormat="1" ht="18.600000000000001"/>
    <row r="21" spans="1:18" s="15" customFormat="1" ht="18" customHeight="1">
      <c r="B21" s="220" t="s">
        <v>12</v>
      </c>
      <c r="C21" s="220"/>
      <c r="D21" s="220" t="s">
        <v>13</v>
      </c>
      <c r="E21" s="220" t="s">
        <v>14</v>
      </c>
      <c r="F21" s="221" t="s">
        <v>15</v>
      </c>
      <c r="G21" s="222"/>
      <c r="H21" s="222"/>
      <c r="I21" s="222"/>
      <c r="J21" s="222"/>
      <c r="K21" s="222"/>
      <c r="L21" s="222"/>
      <c r="M21" s="222"/>
      <c r="N21" s="222"/>
      <c r="O21" s="222"/>
      <c r="P21" s="222"/>
      <c r="Q21" s="223"/>
    </row>
    <row r="22" spans="1:18" s="15" customFormat="1" ht="18.95" thickBot="1">
      <c r="B22" s="224"/>
      <c r="C22" s="224"/>
      <c r="D22" s="224"/>
      <c r="E22" s="224"/>
      <c r="F22" s="225"/>
      <c r="G22" s="226"/>
      <c r="H22" s="226"/>
      <c r="I22" s="226"/>
      <c r="J22" s="226"/>
      <c r="K22" s="226"/>
      <c r="L22" s="226"/>
      <c r="M22" s="226"/>
      <c r="N22" s="226"/>
      <c r="O22" s="226"/>
      <c r="P22" s="226"/>
      <c r="Q22" s="227"/>
    </row>
    <row r="23" spans="1:18" s="15" customFormat="1" ht="18.95" thickBot="1">
      <c r="B23" s="224"/>
      <c r="C23" s="224"/>
      <c r="D23" s="224"/>
      <c r="E23" s="224"/>
      <c r="F23" s="225"/>
      <c r="G23" s="226"/>
      <c r="H23" s="226"/>
      <c r="I23" s="226"/>
      <c r="J23" s="226"/>
      <c r="K23" s="226"/>
      <c r="L23" s="226"/>
      <c r="M23" s="226"/>
      <c r="N23" s="226"/>
      <c r="O23" s="226"/>
      <c r="P23" s="226"/>
      <c r="Q23" s="227"/>
    </row>
    <row r="24" spans="1:18" s="15" customFormat="1" ht="18.600000000000001" customHeight="1" thickBot="1">
      <c r="B24" s="224"/>
      <c r="C24" s="224"/>
      <c r="D24" s="224"/>
      <c r="E24" s="224"/>
      <c r="F24" s="225"/>
      <c r="G24" s="226"/>
      <c r="H24" s="226"/>
      <c r="I24" s="226"/>
      <c r="J24" s="226"/>
      <c r="K24" s="226"/>
      <c r="L24" s="226"/>
      <c r="M24" s="226"/>
      <c r="N24" s="226"/>
      <c r="O24" s="226"/>
      <c r="P24" s="226"/>
      <c r="Q24" s="227"/>
    </row>
    <row r="25" spans="1:18" s="15" customFormat="1" ht="18.95" thickBot="1">
      <c r="B25" s="224"/>
      <c r="C25" s="224"/>
      <c r="D25" s="224"/>
      <c r="E25" s="224"/>
      <c r="F25" s="225"/>
      <c r="G25" s="226"/>
      <c r="H25" s="226"/>
      <c r="I25" s="226"/>
      <c r="J25" s="226"/>
      <c r="K25" s="226"/>
      <c r="L25" s="226"/>
      <c r="M25" s="226"/>
      <c r="N25" s="226"/>
      <c r="O25" s="226"/>
      <c r="P25" s="226"/>
      <c r="Q25" s="227"/>
    </row>
    <row r="26" spans="1:18" s="15" customFormat="1" ht="18.95" thickBot="1">
      <c r="B26" s="218"/>
      <c r="C26" s="218"/>
      <c r="D26" s="21"/>
      <c r="E26" s="219"/>
      <c r="F26" s="219"/>
      <c r="G26" s="219"/>
      <c r="H26" s="219"/>
      <c r="I26" s="219"/>
      <c r="J26" s="219"/>
      <c r="K26" s="219"/>
      <c r="L26" s="219"/>
      <c r="M26" s="219"/>
      <c r="N26" s="219"/>
      <c r="O26" s="219"/>
      <c r="P26" s="219"/>
      <c r="Q26" s="219"/>
    </row>
    <row r="27" spans="1:18" ht="15" thickBot="1">
      <c r="B27" s="218"/>
      <c r="C27" s="218"/>
      <c r="D27" s="21"/>
      <c r="E27" s="219"/>
      <c r="F27" s="219"/>
      <c r="G27" s="219"/>
      <c r="H27" s="219"/>
      <c r="I27" s="219"/>
      <c r="J27" s="219"/>
      <c r="K27" s="219"/>
      <c r="L27" s="219"/>
      <c r="M27" s="219"/>
      <c r="N27" s="219"/>
      <c r="O27" s="219"/>
      <c r="P27" s="219"/>
      <c r="Q27" s="219"/>
    </row>
    <row r="29" spans="1:18" s="15" customFormat="1" ht="18.600000000000001"/>
    <row r="31" spans="1:18">
      <c r="A31" s="18"/>
      <c r="B31" s="18"/>
      <c r="C31" s="18"/>
      <c r="D31" s="18"/>
      <c r="E31" s="18"/>
      <c r="F31" s="18"/>
      <c r="G31" s="18"/>
      <c r="H31" s="18"/>
      <c r="I31" s="18"/>
      <c r="J31" s="18"/>
      <c r="K31" s="18"/>
      <c r="L31" s="18"/>
      <c r="M31" s="18"/>
      <c r="N31" s="18"/>
      <c r="O31" s="18"/>
      <c r="P31" s="18"/>
      <c r="Q31" s="18"/>
      <c r="R31" s="18"/>
    </row>
  </sheetData>
  <mergeCells count="44">
    <mergeCell ref="E14:H14"/>
    <mergeCell ref="I14:N14"/>
    <mergeCell ref="A4:R4"/>
    <mergeCell ref="A5:R5"/>
    <mergeCell ref="A6:R9"/>
    <mergeCell ref="E10:H10"/>
    <mergeCell ref="I10:N10"/>
    <mergeCell ref="E11:H11"/>
    <mergeCell ref="I11:N11"/>
    <mergeCell ref="E12:H12"/>
    <mergeCell ref="I12:K12"/>
    <mergeCell ref="L12:N12"/>
    <mergeCell ref="E13:H13"/>
    <mergeCell ref="I13:N13"/>
    <mergeCell ref="E15:H17"/>
    <mergeCell ref="I15:J15"/>
    <mergeCell ref="K15:L15"/>
    <mergeCell ref="M15:N15"/>
    <mergeCell ref="I16:J16"/>
    <mergeCell ref="K16:L16"/>
    <mergeCell ref="M16:N16"/>
    <mergeCell ref="I17:J17"/>
    <mergeCell ref="K17:L17"/>
    <mergeCell ref="M17:N17"/>
    <mergeCell ref="A19:R19"/>
    <mergeCell ref="B21:C21"/>
    <mergeCell ref="B22:C22"/>
    <mergeCell ref="B23:C23"/>
    <mergeCell ref="D22:E22"/>
    <mergeCell ref="B27:C27"/>
    <mergeCell ref="E27:Q27"/>
    <mergeCell ref="D21:E21"/>
    <mergeCell ref="F21:Q21"/>
    <mergeCell ref="B24:C24"/>
    <mergeCell ref="B25:C25"/>
    <mergeCell ref="B26:C26"/>
    <mergeCell ref="E26:Q26"/>
    <mergeCell ref="D25:E25"/>
    <mergeCell ref="F22:Q22"/>
    <mergeCell ref="F23:Q23"/>
    <mergeCell ref="F24:Q24"/>
    <mergeCell ref="F25:Q25"/>
    <mergeCell ref="D24:E24"/>
    <mergeCell ref="D23:E23"/>
  </mergeCells>
  <pageMargins left="0.7" right="0.7" top="0.75" bottom="0.75" header="0.3" footer="0.3"/>
  <pageSetup paperSize="9" scale="6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49B29-FCD6-4E48-BFA8-80AC48C1AE3A}">
  <dimension ref="A1:B52"/>
  <sheetViews>
    <sheetView zoomScale="70" zoomScaleNormal="70" workbookViewId="0">
      <selection activeCell="B11" sqref="B11"/>
    </sheetView>
  </sheetViews>
  <sheetFormatPr defaultColWidth="11.42578125" defaultRowHeight="14.45"/>
  <cols>
    <col min="1" max="1" width="10.85546875" style="101"/>
    <col min="2" max="2" width="116" customWidth="1"/>
  </cols>
  <sheetData>
    <row r="1" spans="1:2">
      <c r="B1" s="80" t="s">
        <v>232</v>
      </c>
    </row>
    <row r="2" spans="1:2">
      <c r="B2" s="63" t="s">
        <v>236</v>
      </c>
    </row>
    <row r="3" spans="1:2" ht="15" thickBot="1">
      <c r="B3" s="93" t="s">
        <v>528</v>
      </c>
    </row>
    <row r="4" spans="1:2" ht="29.1">
      <c r="A4" s="305" t="s">
        <v>529</v>
      </c>
      <c r="B4" s="102" t="s">
        <v>530</v>
      </c>
    </row>
    <row r="5" spans="1:2" ht="29.1">
      <c r="A5" s="306"/>
      <c r="B5" s="102" t="s">
        <v>531</v>
      </c>
    </row>
    <row r="6" spans="1:2" ht="29.1">
      <c r="A6" s="306"/>
      <c r="B6" s="102" t="s">
        <v>532</v>
      </c>
    </row>
    <row r="7" spans="1:2" ht="29.1">
      <c r="A7" s="306"/>
      <c r="B7" s="102" t="s">
        <v>533</v>
      </c>
    </row>
    <row r="8" spans="1:2">
      <c r="A8" s="306"/>
      <c r="B8" s="102" t="s">
        <v>534</v>
      </c>
    </row>
    <row r="9" spans="1:2">
      <c r="A9" s="306"/>
      <c r="B9" s="102" t="s">
        <v>535</v>
      </c>
    </row>
    <row r="10" spans="1:2">
      <c r="A10" s="306"/>
      <c r="B10" s="102" t="s">
        <v>536</v>
      </c>
    </row>
    <row r="11" spans="1:2">
      <c r="A11" s="306"/>
      <c r="B11" s="102" t="s">
        <v>537</v>
      </c>
    </row>
    <row r="12" spans="1:2">
      <c r="A12" s="306"/>
      <c r="B12" s="102" t="s">
        <v>538</v>
      </c>
    </row>
    <row r="13" spans="1:2">
      <c r="A13" s="306"/>
      <c r="B13" s="102" t="s">
        <v>539</v>
      </c>
    </row>
    <row r="14" spans="1:2">
      <c r="A14" s="306"/>
      <c r="B14" s="102" t="s">
        <v>540</v>
      </c>
    </row>
    <row r="15" spans="1:2" ht="29.1">
      <c r="A15" s="306"/>
      <c r="B15" s="102" t="s">
        <v>541</v>
      </c>
    </row>
    <row r="16" spans="1:2">
      <c r="A16" s="306"/>
      <c r="B16" s="102" t="s">
        <v>542</v>
      </c>
    </row>
    <row r="17" spans="1:2">
      <c r="A17" s="306"/>
      <c r="B17" s="102" t="s">
        <v>543</v>
      </c>
    </row>
    <row r="18" spans="1:2" ht="29.1">
      <c r="A18" s="306"/>
      <c r="B18" s="102" t="s">
        <v>544</v>
      </c>
    </row>
    <row r="19" spans="1:2">
      <c r="A19" s="306"/>
      <c r="B19" s="87" t="s">
        <v>545</v>
      </c>
    </row>
    <row r="20" spans="1:2" ht="15" thickBot="1">
      <c r="A20" s="307"/>
      <c r="B20" s="87" t="s">
        <v>546</v>
      </c>
    </row>
    <row r="21" spans="1:2" ht="57.95">
      <c r="A21" s="305" t="s">
        <v>547</v>
      </c>
      <c r="B21" s="87" t="s">
        <v>548</v>
      </c>
    </row>
    <row r="22" spans="1:2" ht="29.1">
      <c r="A22" s="306"/>
      <c r="B22" s="87" t="s">
        <v>549</v>
      </c>
    </row>
    <row r="23" spans="1:2" ht="29.1">
      <c r="A23" s="306"/>
      <c r="B23" s="87" t="s">
        <v>550</v>
      </c>
    </row>
    <row r="24" spans="1:2">
      <c r="A24" s="306"/>
      <c r="B24" s="87" t="s">
        <v>535</v>
      </c>
    </row>
    <row r="25" spans="1:2">
      <c r="A25" s="306"/>
      <c r="B25" s="87" t="s">
        <v>536</v>
      </c>
    </row>
    <row r="26" spans="1:2">
      <c r="A26" s="306"/>
      <c r="B26" s="87" t="s">
        <v>551</v>
      </c>
    </row>
    <row r="27" spans="1:2">
      <c r="A27" s="306"/>
      <c r="B27" s="87" t="s">
        <v>538</v>
      </c>
    </row>
    <row r="28" spans="1:2">
      <c r="A28" s="306"/>
      <c r="B28" s="87" t="s">
        <v>552</v>
      </c>
    </row>
    <row r="29" spans="1:2" ht="29.1">
      <c r="A29" s="306"/>
      <c r="B29" s="87" t="s">
        <v>553</v>
      </c>
    </row>
    <row r="30" spans="1:2">
      <c r="A30" s="306"/>
      <c r="B30" s="87" t="s">
        <v>554</v>
      </c>
    </row>
    <row r="31" spans="1:2" ht="29.1">
      <c r="A31" s="306"/>
      <c r="B31" s="87" t="s">
        <v>555</v>
      </c>
    </row>
    <row r="32" spans="1:2">
      <c r="A32" s="306"/>
      <c r="B32" s="87" t="s">
        <v>556</v>
      </c>
    </row>
    <row r="33" spans="1:2">
      <c r="A33" s="306"/>
      <c r="B33" s="87" t="s">
        <v>557</v>
      </c>
    </row>
    <row r="34" spans="1:2" ht="29.45" thickBot="1">
      <c r="A34" s="307"/>
      <c r="B34" s="87" t="s">
        <v>558</v>
      </c>
    </row>
    <row r="35" spans="1:2" ht="43.5">
      <c r="A35" s="305" t="s">
        <v>559</v>
      </c>
      <c r="B35" s="87" t="s">
        <v>560</v>
      </c>
    </row>
    <row r="36" spans="1:2" ht="43.5">
      <c r="A36" s="306"/>
      <c r="B36" s="87" t="s">
        <v>561</v>
      </c>
    </row>
    <row r="37" spans="1:2">
      <c r="A37" s="306"/>
      <c r="B37" s="87" t="s">
        <v>535</v>
      </c>
    </row>
    <row r="38" spans="1:2">
      <c r="A38" s="306"/>
      <c r="B38" s="87" t="s">
        <v>536</v>
      </c>
    </row>
    <row r="39" spans="1:2">
      <c r="A39" s="306"/>
      <c r="B39" s="87" t="s">
        <v>562</v>
      </c>
    </row>
    <row r="40" spans="1:2">
      <c r="A40" s="306"/>
      <c r="B40" s="87" t="s">
        <v>538</v>
      </c>
    </row>
    <row r="41" spans="1:2">
      <c r="A41" s="306"/>
      <c r="B41" s="87" t="s">
        <v>563</v>
      </c>
    </row>
    <row r="42" spans="1:2">
      <c r="A42" s="306"/>
      <c r="B42" s="87" t="s">
        <v>564</v>
      </c>
    </row>
    <row r="43" spans="1:2">
      <c r="A43" s="306"/>
      <c r="B43" s="87" t="s">
        <v>565</v>
      </c>
    </row>
    <row r="44" spans="1:2" ht="29.1">
      <c r="A44" s="306"/>
      <c r="B44" s="87" t="s">
        <v>566</v>
      </c>
    </row>
    <row r="45" spans="1:2" ht="29.1">
      <c r="A45" s="306"/>
      <c r="B45" s="87" t="s">
        <v>567</v>
      </c>
    </row>
    <row r="46" spans="1:2">
      <c r="A46" s="306"/>
      <c r="B46" s="87" t="s">
        <v>568</v>
      </c>
    </row>
    <row r="47" spans="1:2" ht="15" thickBot="1">
      <c r="A47" s="307"/>
      <c r="B47" s="87" t="s">
        <v>569</v>
      </c>
    </row>
    <row r="48" spans="1:2" ht="43.5">
      <c r="A48" s="305" t="s">
        <v>570</v>
      </c>
      <c r="B48" s="87" t="s">
        <v>571</v>
      </c>
    </row>
    <row r="49" spans="1:2">
      <c r="A49" s="306"/>
      <c r="B49" s="87" t="s">
        <v>535</v>
      </c>
    </row>
    <row r="50" spans="1:2">
      <c r="A50" s="306"/>
      <c r="B50" s="87" t="s">
        <v>572</v>
      </c>
    </row>
    <row r="51" spans="1:2">
      <c r="A51" s="306"/>
      <c r="B51" s="87" t="s">
        <v>573</v>
      </c>
    </row>
    <row r="52" spans="1:2" ht="29.45" thickBot="1">
      <c r="A52" s="307"/>
      <c r="B52" s="87" t="s">
        <v>574</v>
      </c>
    </row>
  </sheetData>
  <mergeCells count="4">
    <mergeCell ref="A4:A20"/>
    <mergeCell ref="A21:A34"/>
    <mergeCell ref="A35:A47"/>
    <mergeCell ref="A48:A5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DE9F-F819-4C44-9678-25E7B91D3C73}">
  <dimension ref="A1:B36"/>
  <sheetViews>
    <sheetView topLeftCell="A18" workbookViewId="0">
      <selection activeCell="D31" sqref="D31"/>
    </sheetView>
  </sheetViews>
  <sheetFormatPr defaultColWidth="11.42578125" defaultRowHeight="14.45"/>
  <cols>
    <col min="1" max="1" width="33.5703125" bestFit="1" customWidth="1"/>
    <col min="2" max="2" width="34.5703125" customWidth="1"/>
    <col min="4" max="4" width="11.7109375" bestFit="1" customWidth="1"/>
    <col min="5" max="5" width="11.42578125" bestFit="1" customWidth="1"/>
  </cols>
  <sheetData>
    <row r="1" spans="1:2" ht="15" thickBot="1">
      <c r="A1" s="308" t="s">
        <v>575</v>
      </c>
      <c r="B1" s="309"/>
    </row>
    <row r="2" spans="1:2" ht="15" thickBot="1">
      <c r="A2" s="67" t="s">
        <v>576</v>
      </c>
      <c r="B2" s="68" t="s">
        <v>577</v>
      </c>
    </row>
    <row r="3" spans="1:2">
      <c r="A3" s="310" t="s">
        <v>578</v>
      </c>
      <c r="B3" s="69" t="s">
        <v>579</v>
      </c>
    </row>
    <row r="4" spans="1:2">
      <c r="A4" s="311"/>
      <c r="B4" s="70" t="s">
        <v>580</v>
      </c>
    </row>
    <row r="5" spans="1:2">
      <c r="A5" s="311"/>
      <c r="B5" s="70" t="s">
        <v>581</v>
      </c>
    </row>
    <row r="6" spans="1:2">
      <c r="A6" s="311"/>
      <c r="B6" s="70" t="s">
        <v>582</v>
      </c>
    </row>
    <row r="7" spans="1:2">
      <c r="A7" s="311"/>
      <c r="B7" s="70" t="s">
        <v>583</v>
      </c>
    </row>
    <row r="8" spans="1:2">
      <c r="A8" s="311"/>
      <c r="B8" s="70" t="s">
        <v>584</v>
      </c>
    </row>
    <row r="9" spans="1:2">
      <c r="A9" s="311"/>
      <c r="B9" s="70" t="s">
        <v>585</v>
      </c>
    </row>
    <row r="10" spans="1:2" ht="15" thickBot="1">
      <c r="A10" s="312"/>
      <c r="B10" s="71" t="s">
        <v>586</v>
      </c>
    </row>
    <row r="11" spans="1:2">
      <c r="A11" s="310" t="s">
        <v>587</v>
      </c>
      <c r="B11" s="69" t="s">
        <v>588</v>
      </c>
    </row>
    <row r="12" spans="1:2">
      <c r="A12" s="311"/>
      <c r="B12" s="70" t="s">
        <v>589</v>
      </c>
    </row>
    <row r="13" spans="1:2">
      <c r="A13" s="311"/>
      <c r="B13" s="70" t="s">
        <v>590</v>
      </c>
    </row>
    <row r="14" spans="1:2">
      <c r="A14" s="311"/>
      <c r="B14" s="70" t="s">
        <v>591</v>
      </c>
    </row>
    <row r="15" spans="1:2">
      <c r="A15" s="311"/>
      <c r="B15" s="70" t="s">
        <v>592</v>
      </c>
    </row>
    <row r="16" spans="1:2">
      <c r="A16" s="311"/>
      <c r="B16" s="70" t="s">
        <v>593</v>
      </c>
    </row>
    <row r="17" spans="1:2" ht="15" thickBot="1">
      <c r="A17" s="312"/>
      <c r="B17" s="71" t="s">
        <v>594</v>
      </c>
    </row>
    <row r="18" spans="1:2">
      <c r="A18" s="310" t="s">
        <v>294</v>
      </c>
      <c r="B18" s="69" t="s">
        <v>595</v>
      </c>
    </row>
    <row r="19" spans="1:2">
      <c r="A19" s="311"/>
      <c r="B19" s="70" t="s">
        <v>596</v>
      </c>
    </row>
    <row r="20" spans="1:2">
      <c r="A20" s="311"/>
      <c r="B20" s="70" t="s">
        <v>597</v>
      </c>
    </row>
    <row r="21" spans="1:2">
      <c r="A21" s="311"/>
      <c r="B21" s="70" t="s">
        <v>598</v>
      </c>
    </row>
    <row r="22" spans="1:2">
      <c r="A22" s="311"/>
      <c r="B22" s="70" t="s">
        <v>599</v>
      </c>
    </row>
    <row r="23" spans="1:2">
      <c r="A23" s="311"/>
      <c r="B23" s="70" t="s">
        <v>600</v>
      </c>
    </row>
    <row r="24" spans="1:2">
      <c r="A24" s="311"/>
      <c r="B24" s="70" t="s">
        <v>601</v>
      </c>
    </row>
    <row r="25" spans="1:2">
      <c r="A25" s="311"/>
      <c r="B25" s="70" t="s">
        <v>602</v>
      </c>
    </row>
    <row r="26" spans="1:2">
      <c r="A26" s="311"/>
      <c r="B26" s="70" t="s">
        <v>603</v>
      </c>
    </row>
    <row r="27" spans="1:2">
      <c r="A27" s="311"/>
      <c r="B27" s="70" t="s">
        <v>604</v>
      </c>
    </row>
    <row r="28" spans="1:2">
      <c r="A28" s="311"/>
      <c r="B28" s="70" t="s">
        <v>605</v>
      </c>
    </row>
    <row r="29" spans="1:2" ht="15" thickBot="1">
      <c r="A29" s="312"/>
      <c r="B29" s="71" t="s">
        <v>594</v>
      </c>
    </row>
    <row r="30" spans="1:2">
      <c r="A30" s="310" t="s">
        <v>606</v>
      </c>
      <c r="B30" s="69" t="s">
        <v>607</v>
      </c>
    </row>
    <row r="31" spans="1:2">
      <c r="A31" s="311"/>
      <c r="B31" s="70" t="s">
        <v>608</v>
      </c>
    </row>
    <row r="32" spans="1:2">
      <c r="A32" s="311"/>
      <c r="B32" s="70" t="s">
        <v>609</v>
      </c>
    </row>
    <row r="33" spans="1:2">
      <c r="A33" s="311"/>
      <c r="B33" s="70" t="s">
        <v>610</v>
      </c>
    </row>
    <row r="34" spans="1:2" ht="15" thickBot="1">
      <c r="A34" s="313"/>
      <c r="B34" s="73" t="s">
        <v>594</v>
      </c>
    </row>
    <row r="35" spans="1:2" ht="15" thickBot="1">
      <c r="A35" s="72" t="s">
        <v>611</v>
      </c>
      <c r="B35" s="74" t="s">
        <v>612</v>
      </c>
    </row>
    <row r="36" spans="1:2">
      <c r="A36" t="s">
        <v>613</v>
      </c>
    </row>
  </sheetData>
  <mergeCells count="5">
    <mergeCell ref="A1:B1"/>
    <mergeCell ref="A3:A10"/>
    <mergeCell ref="A11:A17"/>
    <mergeCell ref="A18:A29"/>
    <mergeCell ref="A30:A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00294-6E33-4E61-90C1-4EFA26FD5AC7}">
  <dimension ref="A1:S77"/>
  <sheetViews>
    <sheetView zoomScale="80" zoomScaleNormal="80" workbookViewId="0">
      <selection sqref="A1:XFD3"/>
    </sheetView>
  </sheetViews>
  <sheetFormatPr defaultColWidth="11.5703125" defaultRowHeight="14.45"/>
  <cols>
    <col min="1" max="1" width="3.5703125" style="4" customWidth="1"/>
    <col min="2" max="2" width="7.28515625" style="4" customWidth="1"/>
    <col min="3" max="3" width="12.140625" style="4" customWidth="1"/>
    <col min="4" max="4" width="14" style="4" customWidth="1"/>
    <col min="5" max="5" width="63.85546875" style="10" customWidth="1"/>
    <col min="6" max="6" width="54.5703125" style="10" customWidth="1"/>
    <col min="7" max="7" width="64.5703125" style="4" customWidth="1"/>
    <col min="8" max="8" width="7.7109375" style="4" customWidth="1"/>
    <col min="9" max="9" width="13.85546875" style="4" customWidth="1"/>
    <col min="10" max="10" width="20" style="22" customWidth="1"/>
    <col min="11" max="16384" width="11.5703125" style="4"/>
  </cols>
  <sheetData>
    <row r="1" spans="1:18">
      <c r="A1" s="19"/>
      <c r="B1" s="19"/>
      <c r="C1" s="19"/>
      <c r="D1" s="19"/>
      <c r="E1" s="19"/>
      <c r="F1" s="19"/>
      <c r="G1" s="19"/>
      <c r="H1" s="19"/>
      <c r="I1" s="19"/>
      <c r="J1" s="46"/>
      <c r="K1" s="19"/>
      <c r="L1" s="19"/>
      <c r="M1" s="19"/>
      <c r="N1" s="19"/>
      <c r="O1" s="19"/>
      <c r="P1" s="19"/>
      <c r="Q1" s="19"/>
      <c r="R1" s="19"/>
    </row>
    <row r="2" spans="1:18">
      <c r="A2" s="19"/>
      <c r="B2" s="19"/>
      <c r="C2" s="19"/>
      <c r="D2" s="19"/>
      <c r="E2" s="19"/>
      <c r="F2" s="19"/>
      <c r="G2" s="19"/>
      <c r="H2" s="19"/>
      <c r="I2" s="19"/>
      <c r="J2" s="46"/>
      <c r="K2" s="19"/>
      <c r="L2" s="19"/>
      <c r="M2" s="19"/>
      <c r="N2" s="19"/>
      <c r="O2" s="19"/>
      <c r="P2" s="19"/>
      <c r="Q2" s="19"/>
      <c r="R2" s="19"/>
    </row>
    <row r="3" spans="1:18">
      <c r="A3" s="19"/>
      <c r="B3" s="19"/>
      <c r="C3" s="19"/>
      <c r="D3" s="19"/>
      <c r="E3" s="19"/>
      <c r="F3" s="19"/>
      <c r="G3" s="19"/>
      <c r="H3" s="19"/>
      <c r="I3" s="19"/>
      <c r="J3" s="46"/>
      <c r="K3" s="19"/>
      <c r="L3" s="19"/>
      <c r="M3" s="19"/>
      <c r="N3" s="19"/>
      <c r="O3" s="19"/>
      <c r="P3" s="19"/>
      <c r="Q3" s="19"/>
      <c r="R3" s="19"/>
    </row>
    <row r="4" spans="1:18" s="5" customFormat="1" hidden="1">
      <c r="A4" s="1"/>
      <c r="B4" s="1"/>
      <c r="C4" s="1"/>
      <c r="D4" s="1"/>
      <c r="E4" s="2"/>
      <c r="F4" s="2"/>
      <c r="G4" s="2"/>
      <c r="H4" s="2"/>
      <c r="I4" s="3"/>
      <c r="J4" s="36">
        <v>1</v>
      </c>
      <c r="K4" s="37" t="s">
        <v>16</v>
      </c>
      <c r="L4" s="37"/>
      <c r="M4" s="37"/>
      <c r="N4" s="37"/>
      <c r="O4" s="2"/>
      <c r="P4" s="38"/>
      <c r="Q4" s="38"/>
      <c r="R4" s="39"/>
    </row>
    <row r="5" spans="1:18" s="5" customFormat="1" hidden="1">
      <c r="A5" s="1"/>
      <c r="B5" s="1"/>
      <c r="C5" s="1"/>
      <c r="D5" s="1"/>
      <c r="E5" s="2"/>
      <c r="F5" s="2"/>
      <c r="G5" s="2"/>
      <c r="H5" s="2"/>
      <c r="I5" s="3"/>
      <c r="J5" s="36">
        <v>2</v>
      </c>
      <c r="K5" s="37" t="s">
        <v>17</v>
      </c>
      <c r="L5" s="37"/>
      <c r="M5" s="37"/>
      <c r="N5" s="37"/>
      <c r="O5" s="2"/>
      <c r="P5" s="38"/>
      <c r="Q5" s="38"/>
      <c r="R5" s="39"/>
    </row>
    <row r="6" spans="1:18" s="5" customFormat="1" hidden="1">
      <c r="A6" s="1"/>
      <c r="B6" s="1"/>
      <c r="C6" s="1"/>
      <c r="D6" s="1"/>
      <c r="E6" s="2"/>
      <c r="F6" s="2"/>
      <c r="G6" s="2"/>
      <c r="H6" s="2"/>
      <c r="I6" s="3"/>
      <c r="J6" s="36">
        <v>3</v>
      </c>
      <c r="K6" s="37" t="s">
        <v>18</v>
      </c>
      <c r="L6" s="37"/>
      <c r="M6" s="37"/>
      <c r="N6" s="37"/>
      <c r="O6" s="2"/>
      <c r="P6" s="38"/>
      <c r="Q6" s="38"/>
      <c r="R6" s="39"/>
    </row>
    <row r="7" spans="1:18" s="5" customFormat="1" hidden="1">
      <c r="A7" s="1"/>
      <c r="B7" s="1"/>
      <c r="C7" s="1"/>
      <c r="D7" s="1"/>
      <c r="E7" s="2"/>
      <c r="F7" s="2"/>
      <c r="G7" s="2"/>
      <c r="H7" s="2"/>
      <c r="I7" s="3"/>
      <c r="J7" s="36">
        <v>4</v>
      </c>
      <c r="K7" s="37" t="s">
        <v>19</v>
      </c>
      <c r="L7" s="37"/>
      <c r="M7" s="37"/>
      <c r="N7" s="37"/>
      <c r="O7" s="2"/>
      <c r="P7" s="38"/>
      <c r="Q7" s="38"/>
      <c r="R7" s="39"/>
    </row>
    <row r="8" spans="1:18" s="5" customFormat="1" hidden="1">
      <c r="A8" s="1"/>
      <c r="B8" s="1"/>
      <c r="C8" s="1"/>
      <c r="D8" s="1"/>
      <c r="E8" s="2"/>
      <c r="F8" s="2"/>
      <c r="G8" s="2"/>
      <c r="H8" s="2"/>
      <c r="I8" s="3"/>
      <c r="J8" s="36">
        <v>5</v>
      </c>
      <c r="K8" s="37" t="s">
        <v>20</v>
      </c>
      <c r="L8" s="37"/>
      <c r="M8" s="37"/>
      <c r="N8" s="37"/>
      <c r="O8" s="2"/>
      <c r="P8" s="38"/>
      <c r="Q8" s="38"/>
      <c r="R8" s="39"/>
    </row>
    <row r="9" spans="1:18" s="5" customFormat="1">
      <c r="A9" s="1"/>
      <c r="B9" s="1"/>
      <c r="C9" s="1"/>
      <c r="D9" s="1"/>
      <c r="E9" s="2"/>
      <c r="F9" s="2"/>
      <c r="G9" s="2"/>
      <c r="H9" s="2"/>
      <c r="I9" s="3"/>
      <c r="J9" s="1"/>
      <c r="K9" s="1"/>
      <c r="L9" s="1"/>
      <c r="M9" s="1"/>
      <c r="N9" s="1"/>
      <c r="O9" s="1"/>
      <c r="P9" s="4"/>
      <c r="Q9" s="4"/>
    </row>
    <row r="10" spans="1:18" s="5" customFormat="1" ht="15.6">
      <c r="A10" s="6"/>
      <c r="B10" s="7" t="s">
        <v>21</v>
      </c>
      <c r="C10" s="8"/>
      <c r="D10" s="6"/>
      <c r="E10" s="9"/>
      <c r="F10" s="6"/>
      <c r="G10" s="6"/>
      <c r="H10" s="6"/>
      <c r="I10" s="6"/>
      <c r="J10" s="6"/>
      <c r="K10" s="6"/>
      <c r="L10" s="6"/>
      <c r="M10" s="6"/>
      <c r="N10" s="6"/>
      <c r="O10" s="6"/>
      <c r="P10" s="6"/>
      <c r="Q10" s="6"/>
    </row>
    <row r="12" spans="1:18" ht="15" customHeight="1">
      <c r="C12" s="256" t="s">
        <v>22</v>
      </c>
      <c r="D12" s="256"/>
      <c r="E12" s="256"/>
      <c r="F12" s="258" t="s">
        <v>23</v>
      </c>
      <c r="G12" s="258"/>
      <c r="H12" s="258"/>
      <c r="I12" s="258"/>
      <c r="J12" s="47"/>
      <c r="K12" s="35"/>
      <c r="L12" s="35"/>
      <c r="M12" s="35"/>
    </row>
    <row r="13" spans="1:18">
      <c r="C13" s="40">
        <v>1</v>
      </c>
      <c r="D13" s="257" t="s">
        <v>24</v>
      </c>
      <c r="E13" s="257"/>
      <c r="F13" s="258"/>
      <c r="G13" s="258"/>
      <c r="H13" s="258"/>
      <c r="I13" s="258"/>
    </row>
    <row r="14" spans="1:18">
      <c r="C14" s="42">
        <v>2</v>
      </c>
      <c r="D14" s="257" t="s">
        <v>25</v>
      </c>
      <c r="E14" s="257"/>
      <c r="F14" s="258"/>
      <c r="G14" s="258"/>
      <c r="H14" s="258"/>
      <c r="I14" s="258"/>
    </row>
    <row r="15" spans="1:18">
      <c r="C15" s="41">
        <v>3</v>
      </c>
      <c r="D15" s="257" t="s">
        <v>26</v>
      </c>
      <c r="E15" s="257"/>
      <c r="F15" s="258"/>
      <c r="G15" s="258"/>
      <c r="H15" s="258"/>
      <c r="I15" s="258"/>
    </row>
    <row r="17" spans="2:17" s="10" customFormat="1" ht="57.95">
      <c r="B17" s="12" t="s">
        <v>27</v>
      </c>
      <c r="C17" s="23" t="s">
        <v>28</v>
      </c>
      <c r="D17" s="23" t="s">
        <v>29</v>
      </c>
      <c r="E17" s="23" t="s">
        <v>30</v>
      </c>
      <c r="F17" s="23" t="s">
        <v>31</v>
      </c>
      <c r="G17" s="23" t="s">
        <v>32</v>
      </c>
      <c r="H17" s="23" t="s">
        <v>33</v>
      </c>
      <c r="I17" s="23" t="s">
        <v>34</v>
      </c>
      <c r="J17" s="48"/>
      <c r="K17" s="35"/>
      <c r="L17" s="35"/>
      <c r="M17" s="35"/>
      <c r="N17" s="35"/>
      <c r="O17" s="35"/>
      <c r="P17" s="35"/>
      <c r="Q17" s="35"/>
    </row>
    <row r="18" spans="2:17" ht="144.75" customHeight="1">
      <c r="B18" s="26"/>
      <c r="C18" s="27" t="s">
        <v>35</v>
      </c>
      <c r="D18" s="27" t="s">
        <v>36</v>
      </c>
      <c r="E18" s="25" t="s">
        <v>37</v>
      </c>
      <c r="F18" s="27" t="s">
        <v>38</v>
      </c>
      <c r="G18" s="28" t="s">
        <v>39</v>
      </c>
      <c r="H18" s="24">
        <v>2</v>
      </c>
      <c r="I18" s="27"/>
    </row>
    <row r="19" spans="2:17" ht="57.95">
      <c r="B19" s="26"/>
      <c r="C19" s="27" t="s">
        <v>35</v>
      </c>
      <c r="D19" s="27" t="s">
        <v>36</v>
      </c>
      <c r="E19" s="25" t="s">
        <v>40</v>
      </c>
      <c r="F19" s="28" t="s">
        <v>41</v>
      </c>
      <c r="G19" s="28" t="s">
        <v>42</v>
      </c>
      <c r="H19" s="24">
        <v>2</v>
      </c>
      <c r="I19" s="27"/>
    </row>
    <row r="20" spans="2:17" ht="208.35" customHeight="1">
      <c r="B20" s="26"/>
      <c r="C20" s="27" t="s">
        <v>35</v>
      </c>
      <c r="D20" s="27" t="s">
        <v>43</v>
      </c>
      <c r="E20" s="25" t="s">
        <v>44</v>
      </c>
      <c r="F20" s="28" t="s">
        <v>45</v>
      </c>
      <c r="G20" s="28" t="s">
        <v>46</v>
      </c>
      <c r="H20" s="24">
        <v>2</v>
      </c>
      <c r="I20" s="27"/>
      <c r="J20" s="254"/>
      <c r="K20" s="255"/>
      <c r="L20" s="255"/>
      <c r="M20" s="255"/>
      <c r="N20" s="255"/>
      <c r="O20" s="255"/>
      <c r="P20" s="255"/>
      <c r="Q20" s="255"/>
    </row>
    <row r="21" spans="2:17" ht="231.95">
      <c r="B21" s="26"/>
      <c r="C21" s="27" t="s">
        <v>35</v>
      </c>
      <c r="D21" s="27" t="s">
        <v>43</v>
      </c>
      <c r="E21" s="25" t="s">
        <v>47</v>
      </c>
      <c r="F21" s="27" t="s">
        <v>48</v>
      </c>
      <c r="G21" s="28" t="s">
        <v>49</v>
      </c>
      <c r="H21" s="24">
        <v>2</v>
      </c>
      <c r="I21" s="27"/>
    </row>
    <row r="22" spans="2:17" ht="159.75" customHeight="1">
      <c r="B22" s="26"/>
      <c r="C22" s="27" t="s">
        <v>35</v>
      </c>
      <c r="D22" s="27" t="s">
        <v>50</v>
      </c>
      <c r="E22" s="25" t="s">
        <v>51</v>
      </c>
      <c r="F22" s="28" t="s">
        <v>52</v>
      </c>
      <c r="G22" s="28" t="s">
        <v>53</v>
      </c>
      <c r="H22" s="24">
        <v>1</v>
      </c>
      <c r="I22" s="27"/>
    </row>
    <row r="23" spans="2:17" ht="144.94999999999999">
      <c r="B23" s="26"/>
      <c r="C23" s="27" t="s">
        <v>35</v>
      </c>
      <c r="D23" s="27" t="s">
        <v>50</v>
      </c>
      <c r="E23" s="25" t="s">
        <v>54</v>
      </c>
      <c r="F23" s="28" t="s">
        <v>55</v>
      </c>
      <c r="G23" s="28" t="s">
        <v>56</v>
      </c>
      <c r="H23" s="24">
        <v>1</v>
      </c>
      <c r="I23" s="27"/>
      <c r="J23" s="47"/>
    </row>
    <row r="24" spans="2:17" ht="87">
      <c r="B24" s="26"/>
      <c r="C24" s="27" t="s">
        <v>35</v>
      </c>
      <c r="D24" s="27" t="s">
        <v>57</v>
      </c>
      <c r="E24" s="25" t="s">
        <v>58</v>
      </c>
      <c r="F24" s="27" t="s">
        <v>59</v>
      </c>
      <c r="G24" s="28" t="s">
        <v>60</v>
      </c>
      <c r="H24" s="24">
        <v>2</v>
      </c>
      <c r="I24" s="27"/>
    </row>
    <row r="25" spans="2:17" ht="116.1">
      <c r="B25" s="26"/>
      <c r="C25" s="27" t="s">
        <v>35</v>
      </c>
      <c r="D25" s="27" t="s">
        <v>57</v>
      </c>
      <c r="E25" s="25" t="s">
        <v>61</v>
      </c>
      <c r="F25" s="27" t="s">
        <v>62</v>
      </c>
      <c r="G25" s="28" t="s">
        <v>63</v>
      </c>
      <c r="H25" s="24">
        <v>1</v>
      </c>
      <c r="I25" s="27"/>
    </row>
    <row r="26" spans="2:17" ht="116.1">
      <c r="B26" s="26"/>
      <c r="C26" s="27" t="s">
        <v>35</v>
      </c>
      <c r="D26" s="27" t="s">
        <v>64</v>
      </c>
      <c r="E26" s="25" t="s">
        <v>65</v>
      </c>
      <c r="F26" s="27" t="s">
        <v>66</v>
      </c>
      <c r="G26" s="28" t="s">
        <v>67</v>
      </c>
      <c r="H26" s="24">
        <v>2</v>
      </c>
      <c r="I26" s="27"/>
      <c r="J26" s="47"/>
    </row>
    <row r="27" spans="2:17" ht="87">
      <c r="B27" s="26"/>
      <c r="C27" s="27" t="s">
        <v>35</v>
      </c>
      <c r="D27" s="27" t="s">
        <v>64</v>
      </c>
      <c r="E27" s="25" t="s">
        <v>68</v>
      </c>
      <c r="F27" s="27" t="s">
        <v>69</v>
      </c>
      <c r="G27" s="28" t="s">
        <v>70</v>
      </c>
      <c r="H27" s="24">
        <v>1</v>
      </c>
      <c r="I27" s="27"/>
      <c r="J27" s="47"/>
    </row>
    <row r="28" spans="2:17" ht="72.599999999999994">
      <c r="B28" s="26"/>
      <c r="C28" s="27" t="s">
        <v>35</v>
      </c>
      <c r="D28" s="27" t="s">
        <v>71</v>
      </c>
      <c r="E28" s="25" t="s">
        <v>72</v>
      </c>
      <c r="F28" s="27" t="s">
        <v>73</v>
      </c>
      <c r="G28" s="28" t="s">
        <v>74</v>
      </c>
      <c r="H28" s="24">
        <v>3</v>
      </c>
      <c r="I28" s="27"/>
      <c r="J28" s="47"/>
    </row>
    <row r="29" spans="2:17" ht="130.5">
      <c r="B29" s="26"/>
      <c r="C29" s="27" t="s">
        <v>75</v>
      </c>
      <c r="D29" s="27" t="s">
        <v>76</v>
      </c>
      <c r="E29" s="25" t="s">
        <v>77</v>
      </c>
      <c r="F29" s="28" t="s">
        <v>78</v>
      </c>
      <c r="G29" s="28" t="s">
        <v>79</v>
      </c>
      <c r="H29" s="24">
        <v>2</v>
      </c>
      <c r="I29" s="27"/>
      <c r="J29" s="47"/>
    </row>
    <row r="30" spans="2:17" ht="139.5" customHeight="1">
      <c r="B30" s="26"/>
      <c r="C30" s="27" t="s">
        <v>75</v>
      </c>
      <c r="D30" s="27" t="s">
        <v>80</v>
      </c>
      <c r="E30" s="25" t="s">
        <v>81</v>
      </c>
      <c r="F30" s="28" t="s">
        <v>82</v>
      </c>
      <c r="G30" s="28" t="s">
        <v>83</v>
      </c>
      <c r="H30" s="24">
        <v>2</v>
      </c>
      <c r="I30" s="27"/>
      <c r="J30" s="47"/>
    </row>
    <row r="31" spans="2:17" ht="116.1">
      <c r="B31" s="26"/>
      <c r="C31" s="27" t="s">
        <v>75</v>
      </c>
      <c r="D31" s="27" t="s">
        <v>80</v>
      </c>
      <c r="E31" s="25" t="s">
        <v>84</v>
      </c>
      <c r="F31" s="27" t="s">
        <v>85</v>
      </c>
      <c r="G31" s="28" t="s">
        <v>86</v>
      </c>
      <c r="H31" s="24">
        <v>3</v>
      </c>
      <c r="I31" s="27"/>
      <c r="J31" s="47"/>
    </row>
    <row r="32" spans="2:17" ht="178.5" customHeight="1">
      <c r="B32" s="26"/>
      <c r="C32" s="27" t="s">
        <v>75</v>
      </c>
      <c r="D32" s="27" t="s">
        <v>87</v>
      </c>
      <c r="E32" s="25" t="s">
        <v>88</v>
      </c>
      <c r="F32" s="27" t="s">
        <v>89</v>
      </c>
      <c r="G32" s="28" t="s">
        <v>90</v>
      </c>
      <c r="H32" s="24">
        <v>1</v>
      </c>
      <c r="I32" s="27"/>
    </row>
    <row r="33" spans="2:10" ht="144.94999999999999">
      <c r="B33" s="26"/>
      <c r="C33" s="27" t="s">
        <v>75</v>
      </c>
      <c r="D33" s="27" t="s">
        <v>87</v>
      </c>
      <c r="E33" s="25" t="s">
        <v>91</v>
      </c>
      <c r="F33" s="27" t="s">
        <v>92</v>
      </c>
      <c r="G33" s="28" t="s">
        <v>93</v>
      </c>
      <c r="H33" s="24">
        <v>1</v>
      </c>
      <c r="I33" s="27"/>
      <c r="J33" s="47"/>
    </row>
    <row r="34" spans="2:10" ht="116.1">
      <c r="B34" s="26"/>
      <c r="C34" s="27" t="s">
        <v>75</v>
      </c>
      <c r="D34" s="27" t="s">
        <v>87</v>
      </c>
      <c r="E34" s="25" t="s">
        <v>94</v>
      </c>
      <c r="F34" s="27" t="s">
        <v>95</v>
      </c>
      <c r="G34" s="28" t="s">
        <v>96</v>
      </c>
      <c r="H34" s="24">
        <v>1</v>
      </c>
      <c r="I34" s="27"/>
    </row>
    <row r="35" spans="2:10" ht="116.1">
      <c r="B35" s="26"/>
      <c r="C35" s="27" t="s">
        <v>75</v>
      </c>
      <c r="D35" s="27" t="s">
        <v>87</v>
      </c>
      <c r="E35" s="25" t="s">
        <v>97</v>
      </c>
      <c r="F35" s="27" t="s">
        <v>98</v>
      </c>
      <c r="G35" s="28" t="s">
        <v>99</v>
      </c>
      <c r="H35" s="24">
        <v>1</v>
      </c>
      <c r="I35" s="27"/>
      <c r="J35" s="47"/>
    </row>
    <row r="36" spans="2:10" ht="116.1">
      <c r="B36" s="26"/>
      <c r="C36" s="27" t="s">
        <v>75</v>
      </c>
      <c r="D36" s="27" t="s">
        <v>87</v>
      </c>
      <c r="E36" s="25" t="s">
        <v>100</v>
      </c>
      <c r="F36" s="30" t="s">
        <v>101</v>
      </c>
      <c r="G36" s="28" t="s">
        <v>102</v>
      </c>
      <c r="H36" s="24">
        <v>1</v>
      </c>
      <c r="I36" s="27"/>
      <c r="J36" s="47"/>
    </row>
    <row r="37" spans="2:10" ht="101.45">
      <c r="B37" s="26"/>
      <c r="C37" s="27" t="s">
        <v>75</v>
      </c>
      <c r="D37" s="27" t="s">
        <v>103</v>
      </c>
      <c r="E37" s="25" t="s">
        <v>104</v>
      </c>
      <c r="F37" s="27" t="s">
        <v>105</v>
      </c>
      <c r="G37" s="28" t="s">
        <v>106</v>
      </c>
      <c r="H37" s="24">
        <v>3</v>
      </c>
      <c r="I37" s="27"/>
    </row>
    <row r="38" spans="2:10" ht="72.599999999999994">
      <c r="B38" s="26"/>
      <c r="C38" s="27" t="s">
        <v>75</v>
      </c>
      <c r="D38" s="27" t="s">
        <v>103</v>
      </c>
      <c r="E38" s="25" t="s">
        <v>107</v>
      </c>
      <c r="F38" s="27" t="s">
        <v>108</v>
      </c>
      <c r="G38" s="28" t="s">
        <v>109</v>
      </c>
      <c r="H38" s="24">
        <v>2</v>
      </c>
      <c r="I38" s="27"/>
    </row>
    <row r="39" spans="2:10" ht="101.45">
      <c r="B39" s="26"/>
      <c r="C39" s="27" t="s">
        <v>75</v>
      </c>
      <c r="D39" s="27" t="s">
        <v>103</v>
      </c>
      <c r="E39" s="25" t="s">
        <v>110</v>
      </c>
      <c r="F39" s="27" t="s">
        <v>111</v>
      </c>
      <c r="G39" s="28" t="s">
        <v>112</v>
      </c>
      <c r="H39" s="24">
        <v>1</v>
      </c>
      <c r="I39" s="27"/>
    </row>
    <row r="40" spans="2:10" s="22" customFormat="1" ht="72.599999999999994">
      <c r="B40" s="26"/>
      <c r="C40" s="27" t="s">
        <v>75</v>
      </c>
      <c r="D40" s="27" t="s">
        <v>103</v>
      </c>
      <c r="E40" s="25" t="s">
        <v>113</v>
      </c>
      <c r="F40" s="28" t="s">
        <v>114</v>
      </c>
      <c r="G40" s="49" t="s">
        <v>115</v>
      </c>
      <c r="H40" s="24">
        <v>3</v>
      </c>
      <c r="I40" s="27"/>
      <c r="J40" s="47"/>
    </row>
    <row r="41" spans="2:10" ht="109.5" customHeight="1">
      <c r="B41" s="26"/>
      <c r="C41" s="27" t="s">
        <v>75</v>
      </c>
      <c r="D41" s="27" t="s">
        <v>116</v>
      </c>
      <c r="E41" s="25" t="s">
        <v>117</v>
      </c>
      <c r="F41" s="27" t="s">
        <v>118</v>
      </c>
      <c r="G41" s="28" t="s">
        <v>119</v>
      </c>
      <c r="H41" s="24">
        <v>4</v>
      </c>
      <c r="I41" s="27"/>
    </row>
    <row r="42" spans="2:10" ht="152.25" customHeight="1">
      <c r="B42" s="26"/>
      <c r="C42" s="27" t="s">
        <v>75</v>
      </c>
      <c r="D42" s="27" t="s">
        <v>116</v>
      </c>
      <c r="E42" s="25" t="s">
        <v>120</v>
      </c>
      <c r="F42" s="27" t="s">
        <v>121</v>
      </c>
      <c r="G42" s="29" t="s">
        <v>122</v>
      </c>
      <c r="H42" s="24">
        <v>3</v>
      </c>
      <c r="I42" s="27"/>
    </row>
    <row r="43" spans="2:10" ht="96.75" customHeight="1">
      <c r="B43" s="26"/>
      <c r="C43" s="27" t="s">
        <v>75</v>
      </c>
      <c r="D43" s="27" t="s">
        <v>116</v>
      </c>
      <c r="E43" s="25" t="s">
        <v>123</v>
      </c>
      <c r="F43" s="27" t="s">
        <v>124</v>
      </c>
      <c r="G43" s="28" t="s">
        <v>125</v>
      </c>
      <c r="H43" s="24">
        <v>4</v>
      </c>
      <c r="I43" s="27"/>
    </row>
    <row r="44" spans="2:10" s="22" customFormat="1" ht="72.599999999999994">
      <c r="B44" s="26"/>
      <c r="C44" s="27" t="s">
        <v>75</v>
      </c>
      <c r="D44" s="27" t="s">
        <v>126</v>
      </c>
      <c r="E44" s="25" t="s">
        <v>127</v>
      </c>
      <c r="F44" s="28" t="s">
        <v>128</v>
      </c>
      <c r="G44" s="49" t="s">
        <v>129</v>
      </c>
      <c r="H44" s="24">
        <v>3</v>
      </c>
      <c r="I44" s="27"/>
      <c r="J44" s="47"/>
    </row>
    <row r="45" spans="2:10" s="22" customFormat="1" ht="101.45">
      <c r="B45" s="26"/>
      <c r="C45" s="27" t="s">
        <v>75</v>
      </c>
      <c r="D45" s="27" t="s">
        <v>126</v>
      </c>
      <c r="E45" s="25" t="s">
        <v>130</v>
      </c>
      <c r="F45" s="27" t="s">
        <v>131</v>
      </c>
      <c r="G45" s="49" t="s">
        <v>132</v>
      </c>
      <c r="H45" s="24">
        <v>2</v>
      </c>
      <c r="I45" s="27"/>
      <c r="J45" s="47"/>
    </row>
    <row r="46" spans="2:10" s="22" customFormat="1" ht="57.95">
      <c r="B46" s="26"/>
      <c r="C46" s="27" t="s">
        <v>75</v>
      </c>
      <c r="D46" s="27" t="s">
        <v>126</v>
      </c>
      <c r="E46" s="25" t="s">
        <v>133</v>
      </c>
      <c r="F46" s="28" t="s">
        <v>128</v>
      </c>
      <c r="G46" s="28" t="s">
        <v>134</v>
      </c>
      <c r="H46" s="24">
        <v>3</v>
      </c>
      <c r="I46" s="27"/>
    </row>
    <row r="47" spans="2:10" s="22" customFormat="1" ht="159.6">
      <c r="B47" s="26"/>
      <c r="C47" s="27" t="s">
        <v>75</v>
      </c>
      <c r="D47" s="27" t="s">
        <v>135</v>
      </c>
      <c r="E47" s="25" t="s">
        <v>136</v>
      </c>
      <c r="F47" s="28" t="s">
        <v>137</v>
      </c>
      <c r="G47" s="28" t="s">
        <v>138</v>
      </c>
      <c r="H47" s="24">
        <v>3</v>
      </c>
      <c r="I47" s="27"/>
      <c r="J47" s="47"/>
    </row>
    <row r="48" spans="2:10" s="22" customFormat="1" ht="159.6">
      <c r="B48" s="26"/>
      <c r="C48" s="27" t="s">
        <v>75</v>
      </c>
      <c r="D48" s="27" t="s">
        <v>135</v>
      </c>
      <c r="E48" s="25" t="s">
        <v>139</v>
      </c>
      <c r="F48" s="28" t="s">
        <v>140</v>
      </c>
      <c r="G48" s="28" t="s">
        <v>141</v>
      </c>
      <c r="H48" s="24">
        <v>1</v>
      </c>
      <c r="I48" s="27"/>
      <c r="J48" s="47"/>
    </row>
    <row r="49" spans="2:19" s="22" customFormat="1" ht="116.1">
      <c r="B49" s="26"/>
      <c r="C49" s="27" t="s">
        <v>142</v>
      </c>
      <c r="D49" s="27" t="s">
        <v>143</v>
      </c>
      <c r="E49" s="25" t="s">
        <v>144</v>
      </c>
      <c r="F49" s="28"/>
      <c r="G49" s="28" t="s">
        <v>145</v>
      </c>
      <c r="H49" s="24">
        <v>1</v>
      </c>
      <c r="I49" s="27"/>
    </row>
    <row r="50" spans="2:19" s="22" customFormat="1" ht="57.95">
      <c r="B50" s="26"/>
      <c r="C50" s="27" t="s">
        <v>142</v>
      </c>
      <c r="D50" s="27" t="s">
        <v>146</v>
      </c>
      <c r="E50" s="25" t="s">
        <v>147</v>
      </c>
      <c r="F50" s="27" t="s">
        <v>148</v>
      </c>
      <c r="G50" s="28" t="s">
        <v>149</v>
      </c>
      <c r="H50" s="24">
        <v>3</v>
      </c>
      <c r="I50" s="27"/>
    </row>
    <row r="51" spans="2:19" s="22" customFormat="1" ht="159.6">
      <c r="B51" s="26"/>
      <c r="C51" s="27" t="s">
        <v>142</v>
      </c>
      <c r="D51" s="27" t="s">
        <v>150</v>
      </c>
      <c r="E51" s="25" t="s">
        <v>151</v>
      </c>
      <c r="F51" s="28" t="s">
        <v>152</v>
      </c>
      <c r="G51" s="28" t="s">
        <v>153</v>
      </c>
      <c r="H51" s="24">
        <v>3</v>
      </c>
      <c r="I51" s="27"/>
    </row>
    <row r="52" spans="2:19" s="22" customFormat="1" ht="43.5">
      <c r="B52" s="26"/>
      <c r="C52" s="27" t="s">
        <v>142</v>
      </c>
      <c r="D52" s="27" t="s">
        <v>150</v>
      </c>
      <c r="E52" s="25" t="s">
        <v>154</v>
      </c>
      <c r="F52" s="27" t="s">
        <v>155</v>
      </c>
      <c r="G52" s="49" t="s">
        <v>156</v>
      </c>
      <c r="H52" s="24">
        <v>2</v>
      </c>
      <c r="I52" s="27"/>
    </row>
    <row r="53" spans="2:19" s="22" customFormat="1" ht="159.6">
      <c r="B53" s="26"/>
      <c r="C53" s="27" t="s">
        <v>142</v>
      </c>
      <c r="D53" s="27" t="s">
        <v>157</v>
      </c>
      <c r="E53" s="25" t="s">
        <v>158</v>
      </c>
      <c r="F53" s="27" t="s">
        <v>159</v>
      </c>
      <c r="G53" s="49" t="s">
        <v>160</v>
      </c>
      <c r="H53" s="24">
        <v>1</v>
      </c>
      <c r="I53" s="27"/>
      <c r="J53" s="47"/>
    </row>
    <row r="54" spans="2:19" ht="116.1">
      <c r="B54" s="26"/>
      <c r="C54" s="27" t="s">
        <v>161</v>
      </c>
      <c r="D54" s="27" t="s">
        <v>162</v>
      </c>
      <c r="E54" s="25" t="s">
        <v>163</v>
      </c>
      <c r="F54" s="28" t="s">
        <v>164</v>
      </c>
      <c r="G54" s="28" t="s">
        <v>165</v>
      </c>
      <c r="H54" s="24">
        <v>2</v>
      </c>
      <c r="I54" s="27"/>
    </row>
    <row r="55" spans="2:19" ht="96" customHeight="1">
      <c r="B55" s="26"/>
      <c r="C55" s="27" t="s">
        <v>161</v>
      </c>
      <c r="D55" s="27" t="s">
        <v>162</v>
      </c>
      <c r="E55" s="25" t="s">
        <v>166</v>
      </c>
      <c r="F55" s="28" t="s">
        <v>167</v>
      </c>
      <c r="G55" s="28" t="s">
        <v>168</v>
      </c>
      <c r="H55" s="24">
        <v>3</v>
      </c>
      <c r="I55" s="27"/>
    </row>
    <row r="56" spans="2:19" ht="144.94999999999999">
      <c r="B56" s="58"/>
      <c r="C56" s="27" t="s">
        <v>161</v>
      </c>
      <c r="D56" s="27" t="s">
        <v>76</v>
      </c>
      <c r="E56" s="25" t="s">
        <v>169</v>
      </c>
      <c r="F56" s="27" t="s">
        <v>170</v>
      </c>
      <c r="G56" s="28" t="s">
        <v>171</v>
      </c>
      <c r="H56" s="24">
        <v>2</v>
      </c>
      <c r="I56" s="27"/>
      <c r="S56" s="57"/>
    </row>
    <row r="57" spans="2:19" s="22" customFormat="1" ht="174">
      <c r="B57" s="26"/>
      <c r="C57" s="27" t="s">
        <v>161</v>
      </c>
      <c r="D57" s="27" t="s">
        <v>172</v>
      </c>
      <c r="E57" s="25" t="s">
        <v>173</v>
      </c>
      <c r="F57" s="28" t="s">
        <v>174</v>
      </c>
      <c r="G57" s="28" t="s">
        <v>175</v>
      </c>
      <c r="H57" s="24">
        <v>1</v>
      </c>
      <c r="I57" s="27"/>
      <c r="J57" s="47"/>
    </row>
    <row r="58" spans="2:19" s="22" customFormat="1" ht="123.75" customHeight="1">
      <c r="B58" s="26"/>
      <c r="C58" s="27" t="s">
        <v>161</v>
      </c>
      <c r="D58" s="27" t="s">
        <v>172</v>
      </c>
      <c r="E58" s="25" t="s">
        <v>176</v>
      </c>
      <c r="F58" s="28" t="s">
        <v>174</v>
      </c>
      <c r="G58" s="54" t="s">
        <v>177</v>
      </c>
      <c r="H58" s="24">
        <v>1</v>
      </c>
      <c r="I58" s="27"/>
    </row>
    <row r="59" spans="2:19" s="22" customFormat="1" ht="174">
      <c r="B59" s="26"/>
      <c r="C59" s="27" t="s">
        <v>161</v>
      </c>
      <c r="D59" s="27" t="s">
        <v>178</v>
      </c>
      <c r="E59" s="25" t="s">
        <v>179</v>
      </c>
      <c r="F59" s="52" t="s">
        <v>180</v>
      </c>
      <c r="G59" s="28" t="s">
        <v>181</v>
      </c>
      <c r="H59" s="53">
        <v>5</v>
      </c>
      <c r="I59" s="27"/>
      <c r="J59" s="47"/>
    </row>
    <row r="60" spans="2:19" s="22" customFormat="1" ht="72.599999999999994">
      <c r="B60" s="26"/>
      <c r="C60" s="27" t="s">
        <v>161</v>
      </c>
      <c r="D60" s="27" t="s">
        <v>178</v>
      </c>
      <c r="E60" s="25" t="s">
        <v>182</v>
      </c>
      <c r="F60" s="30" t="s">
        <v>180</v>
      </c>
      <c r="G60" s="55" t="s">
        <v>183</v>
      </c>
      <c r="H60" s="24">
        <v>1</v>
      </c>
      <c r="I60" s="27"/>
    </row>
    <row r="61" spans="2:19" s="22" customFormat="1" ht="217.5">
      <c r="B61" s="26"/>
      <c r="C61" s="27" t="s">
        <v>161</v>
      </c>
      <c r="D61" s="27" t="s">
        <v>184</v>
      </c>
      <c r="E61" s="25" t="s">
        <v>185</v>
      </c>
      <c r="F61" s="30" t="s">
        <v>186</v>
      </c>
      <c r="G61" s="28" t="s">
        <v>187</v>
      </c>
      <c r="H61" s="24">
        <v>1</v>
      </c>
      <c r="I61" s="27"/>
    </row>
    <row r="62" spans="2:19" s="22" customFormat="1" ht="116.1">
      <c r="B62" s="26"/>
      <c r="C62" s="27" t="s">
        <v>161</v>
      </c>
      <c r="D62" s="27" t="s">
        <v>184</v>
      </c>
      <c r="E62" s="25" t="s">
        <v>188</v>
      </c>
      <c r="F62" s="30" t="s">
        <v>180</v>
      </c>
      <c r="G62" s="28" t="s">
        <v>189</v>
      </c>
      <c r="H62" s="24">
        <v>4</v>
      </c>
      <c r="I62" s="27"/>
    </row>
    <row r="63" spans="2:19" s="22" customFormat="1" ht="116.1">
      <c r="B63" s="26"/>
      <c r="C63" s="27" t="s">
        <v>161</v>
      </c>
      <c r="D63" s="27" t="s">
        <v>190</v>
      </c>
      <c r="E63" s="25" t="s">
        <v>191</v>
      </c>
      <c r="F63" s="28" t="s">
        <v>192</v>
      </c>
      <c r="G63" s="49" t="s">
        <v>193</v>
      </c>
      <c r="H63" s="24">
        <v>1</v>
      </c>
      <c r="I63" s="27"/>
      <c r="J63" s="47"/>
    </row>
    <row r="64" spans="2:19" s="22" customFormat="1" ht="57.95">
      <c r="B64" s="26"/>
      <c r="C64" s="27" t="s">
        <v>161</v>
      </c>
      <c r="D64" s="27" t="s">
        <v>190</v>
      </c>
      <c r="E64" s="25" t="s">
        <v>194</v>
      </c>
      <c r="F64" s="27" t="s">
        <v>195</v>
      </c>
      <c r="G64" s="49" t="s">
        <v>196</v>
      </c>
      <c r="H64" s="24">
        <v>1</v>
      </c>
      <c r="I64" s="27"/>
    </row>
    <row r="65" spans="2:17" s="22" customFormat="1" ht="57.95">
      <c r="B65" s="26"/>
      <c r="C65" s="27" t="s">
        <v>161</v>
      </c>
      <c r="D65" s="27" t="s">
        <v>190</v>
      </c>
      <c r="E65" s="25" t="s">
        <v>197</v>
      </c>
      <c r="F65" s="27" t="s">
        <v>198</v>
      </c>
      <c r="G65" s="50" t="s">
        <v>199</v>
      </c>
      <c r="H65" s="24">
        <v>1</v>
      </c>
      <c r="I65" s="27"/>
    </row>
    <row r="66" spans="2:17" s="22" customFormat="1" ht="101.45">
      <c r="B66" s="26"/>
      <c r="C66" s="27" t="s">
        <v>161</v>
      </c>
      <c r="D66" s="27" t="s">
        <v>190</v>
      </c>
      <c r="E66" s="25" t="s">
        <v>200</v>
      </c>
      <c r="F66" s="27" t="s">
        <v>201</v>
      </c>
      <c r="G66" s="49" t="s">
        <v>202</v>
      </c>
      <c r="H66" s="24">
        <v>1</v>
      </c>
      <c r="I66" s="27"/>
    </row>
    <row r="67" spans="2:17" s="22" customFormat="1" ht="29.1">
      <c r="B67" s="26"/>
      <c r="C67" s="27" t="s">
        <v>161</v>
      </c>
      <c r="D67" s="27" t="s">
        <v>190</v>
      </c>
      <c r="E67" s="25" t="s">
        <v>203</v>
      </c>
      <c r="F67" s="27" t="s">
        <v>204</v>
      </c>
      <c r="G67" s="28" t="s">
        <v>205</v>
      </c>
      <c r="H67" s="24">
        <v>1</v>
      </c>
      <c r="I67" s="27"/>
    </row>
    <row r="68" spans="2:17" s="22" customFormat="1" ht="72.599999999999994">
      <c r="B68" s="26"/>
      <c r="C68" s="27" t="s">
        <v>161</v>
      </c>
      <c r="D68" s="27" t="s">
        <v>206</v>
      </c>
      <c r="E68" s="25" t="s">
        <v>207</v>
      </c>
      <c r="F68" s="28" t="s">
        <v>208</v>
      </c>
      <c r="G68" s="28" t="s">
        <v>209</v>
      </c>
      <c r="H68" s="24">
        <v>3</v>
      </c>
      <c r="I68" s="27"/>
      <c r="Q68" s="56"/>
    </row>
    <row r="69" spans="2:17" s="22" customFormat="1" ht="116.1">
      <c r="B69" s="26"/>
      <c r="C69" s="27" t="s">
        <v>161</v>
      </c>
      <c r="D69" s="27" t="s">
        <v>206</v>
      </c>
      <c r="E69" s="25" t="s">
        <v>210</v>
      </c>
      <c r="F69" s="27" t="s">
        <v>211</v>
      </c>
      <c r="G69" s="28" t="s">
        <v>212</v>
      </c>
      <c r="H69" s="24">
        <v>2</v>
      </c>
      <c r="I69" s="27"/>
      <c r="J69" s="47"/>
      <c r="L69" s="56"/>
    </row>
    <row r="70" spans="2:17" s="22" customFormat="1" ht="101.45">
      <c r="B70" s="26"/>
      <c r="C70" s="27" t="s">
        <v>161</v>
      </c>
      <c r="D70" s="27" t="s">
        <v>206</v>
      </c>
      <c r="E70" s="25" t="s">
        <v>213</v>
      </c>
      <c r="F70" s="28" t="s">
        <v>214</v>
      </c>
      <c r="G70" s="28" t="s">
        <v>215</v>
      </c>
      <c r="H70" s="24">
        <v>1</v>
      </c>
      <c r="I70" s="27"/>
    </row>
    <row r="71" spans="2:17" s="22" customFormat="1" ht="72.599999999999994">
      <c r="B71" s="26"/>
      <c r="C71" s="27" t="s">
        <v>161</v>
      </c>
      <c r="D71" s="27" t="s">
        <v>206</v>
      </c>
      <c r="E71" s="25" t="s">
        <v>216</v>
      </c>
      <c r="F71" s="27" t="s">
        <v>217</v>
      </c>
      <c r="G71" s="28" t="s">
        <v>218</v>
      </c>
      <c r="H71" s="24">
        <v>1</v>
      </c>
      <c r="I71" s="27"/>
    </row>
    <row r="72" spans="2:17" s="22" customFormat="1" ht="87">
      <c r="B72" s="26"/>
      <c r="C72" s="27" t="s">
        <v>161</v>
      </c>
      <c r="D72" s="27" t="s">
        <v>206</v>
      </c>
      <c r="E72" s="25" t="s">
        <v>219</v>
      </c>
      <c r="F72" s="27" t="s">
        <v>220</v>
      </c>
      <c r="G72" s="28" t="s">
        <v>221</v>
      </c>
      <c r="H72" s="24">
        <v>2</v>
      </c>
      <c r="I72" s="27"/>
    </row>
    <row r="73" spans="2:17" s="22" customFormat="1" ht="101.45">
      <c r="B73" s="26"/>
      <c r="C73" s="27" t="s">
        <v>161</v>
      </c>
      <c r="D73" s="27" t="s">
        <v>206</v>
      </c>
      <c r="E73" s="25" t="s">
        <v>222</v>
      </c>
      <c r="F73" s="51" t="s">
        <v>223</v>
      </c>
      <c r="G73" s="28" t="s">
        <v>224</v>
      </c>
      <c r="H73" s="24">
        <v>3</v>
      </c>
      <c r="I73" s="27"/>
    </row>
    <row r="74" spans="2:17" s="22" customFormat="1" ht="43.5">
      <c r="B74" s="26"/>
      <c r="C74" s="27" t="s">
        <v>161</v>
      </c>
      <c r="D74" s="27" t="s">
        <v>206</v>
      </c>
      <c r="E74" s="25" t="s">
        <v>225</v>
      </c>
      <c r="F74" s="27" t="s">
        <v>226</v>
      </c>
      <c r="G74" s="28" t="s">
        <v>227</v>
      </c>
      <c r="H74" s="24">
        <v>1</v>
      </c>
      <c r="I74" s="27"/>
    </row>
    <row r="75" spans="2:17" s="22" customFormat="1" ht="43.5">
      <c r="B75" s="26"/>
      <c r="C75" s="27" t="s">
        <v>161</v>
      </c>
      <c r="D75" s="27" t="s">
        <v>206</v>
      </c>
      <c r="E75" s="25" t="s">
        <v>228</v>
      </c>
      <c r="F75" s="27" t="s">
        <v>226</v>
      </c>
      <c r="G75" s="28" t="s">
        <v>227</v>
      </c>
      <c r="H75" s="24">
        <v>1</v>
      </c>
      <c r="I75" s="27"/>
    </row>
    <row r="76" spans="2:17">
      <c r="B76" s="31"/>
      <c r="C76" s="32"/>
      <c r="D76" s="32"/>
      <c r="E76" s="33"/>
      <c r="F76" s="32"/>
      <c r="G76" s="32"/>
      <c r="H76" s="32"/>
      <c r="I76" s="32"/>
    </row>
    <row r="77" spans="2:17">
      <c r="B77" s="31"/>
      <c r="C77" s="31"/>
      <c r="D77" s="31"/>
      <c r="E77" s="34"/>
      <c r="F77" s="31"/>
      <c r="G77" s="31"/>
      <c r="H77" s="31"/>
      <c r="I77" s="31"/>
    </row>
  </sheetData>
  <autoFilter ref="B17:I75" xr:uid="{00000000-0009-0000-0000-000002000000}"/>
  <mergeCells count="6">
    <mergeCell ref="J20:Q20"/>
    <mergeCell ref="C12:E12"/>
    <mergeCell ref="D13:E13"/>
    <mergeCell ref="D14:E14"/>
    <mergeCell ref="D15:E15"/>
    <mergeCell ref="F12:I15"/>
  </mergeCells>
  <conditionalFormatting sqref="H18:H75">
    <cfRule type="cellIs" dxfId="26" priority="1" operator="equal">
      <formula>5</formula>
    </cfRule>
    <cfRule type="cellIs" dxfId="25" priority="2" operator="equal">
      <formula>4</formula>
    </cfRule>
    <cfRule type="cellIs" dxfId="24" priority="3" operator="equal">
      <formula>3</formula>
    </cfRule>
    <cfRule type="cellIs" dxfId="23" priority="4" operator="equal">
      <formula>2</formula>
    </cfRule>
    <cfRule type="cellIs" dxfId="22" priority="5" operator="equal">
      <formula>1</formula>
    </cfRule>
  </conditionalFormatting>
  <dataValidations count="1">
    <dataValidation type="list" allowBlank="1" showInputMessage="1" showErrorMessage="1" sqref="C18:C29 C31:C77" xr:uid="{00000000-0002-0000-0200-000000000000}">
      <formula1>#REF!</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40FCE-6B25-44B8-B034-FF94ECFC3C74}">
  <dimension ref="A1:R26"/>
  <sheetViews>
    <sheetView topLeftCell="A20" workbookViewId="0">
      <selection activeCell="C14" sqref="C14"/>
    </sheetView>
  </sheetViews>
  <sheetFormatPr defaultColWidth="11.5703125" defaultRowHeight="14.45"/>
  <cols>
    <col min="1" max="1" width="11.5703125" style="4"/>
    <col min="2" max="2" width="33.42578125" style="4" bestFit="1" customWidth="1"/>
    <col min="3" max="8" width="11.5703125" style="4"/>
    <col min="9" max="9" width="13.7109375" style="4" customWidth="1"/>
    <col min="10" max="16384" width="11.5703125" style="4"/>
  </cols>
  <sheetData>
    <row r="1" spans="1:18">
      <c r="A1" s="19"/>
      <c r="B1" s="19"/>
      <c r="C1" s="19"/>
      <c r="D1" s="19"/>
      <c r="E1" s="19"/>
      <c r="F1" s="19"/>
      <c r="G1" s="19"/>
      <c r="H1" s="19"/>
      <c r="I1" s="19"/>
      <c r="J1" s="19"/>
      <c r="K1" s="19"/>
      <c r="L1" s="19"/>
      <c r="M1" s="19"/>
      <c r="N1" s="19"/>
      <c r="O1" s="19"/>
      <c r="P1" s="19"/>
      <c r="Q1" s="19"/>
      <c r="R1" s="19"/>
    </row>
    <row r="2" spans="1:18">
      <c r="A2" s="19"/>
      <c r="B2" s="19"/>
      <c r="C2" s="19"/>
      <c r="D2" s="19"/>
      <c r="E2" s="19"/>
      <c r="F2" s="19"/>
      <c r="G2" s="19"/>
      <c r="H2" s="19"/>
      <c r="I2" s="19"/>
      <c r="J2" s="19"/>
      <c r="K2" s="19"/>
      <c r="L2" s="19"/>
      <c r="M2" s="19"/>
      <c r="N2" s="19"/>
      <c r="O2" s="19"/>
      <c r="P2" s="19"/>
      <c r="Q2" s="19"/>
      <c r="R2" s="19"/>
    </row>
    <row r="3" spans="1:18">
      <c r="A3" s="19"/>
      <c r="B3" s="19"/>
      <c r="C3" s="19"/>
      <c r="D3" s="19"/>
      <c r="E3" s="19"/>
      <c r="F3" s="19"/>
      <c r="G3" s="19"/>
      <c r="H3" s="19"/>
      <c r="I3" s="19"/>
      <c r="J3" s="19"/>
      <c r="K3" s="19"/>
      <c r="L3" s="19"/>
      <c r="M3" s="19"/>
      <c r="N3" s="19"/>
      <c r="O3" s="19"/>
      <c r="P3" s="19"/>
      <c r="Q3" s="19"/>
      <c r="R3" s="19"/>
    </row>
    <row r="4" spans="1:18" s="5" customFormat="1">
      <c r="A4" s="1"/>
      <c r="B4" s="1"/>
      <c r="C4" s="1"/>
      <c r="D4" s="1"/>
      <c r="E4" s="2"/>
      <c r="F4" s="2"/>
      <c r="G4" s="2"/>
      <c r="H4" s="2"/>
      <c r="I4" s="3"/>
      <c r="J4" s="1"/>
      <c r="K4" s="1"/>
      <c r="L4" s="1"/>
      <c r="M4" s="1"/>
      <c r="N4" s="1"/>
      <c r="O4" s="1"/>
      <c r="P4" s="4"/>
      <c r="Q4" s="4"/>
    </row>
    <row r="5" spans="1:18" s="5" customFormat="1" ht="15.6">
      <c r="A5" s="6"/>
      <c r="B5" s="7" t="s">
        <v>229</v>
      </c>
      <c r="C5" s="8"/>
      <c r="D5" s="6"/>
      <c r="E5" s="9"/>
      <c r="F5" s="6"/>
      <c r="G5" s="6"/>
      <c r="H5" s="6"/>
      <c r="I5" s="6"/>
      <c r="J5" s="6"/>
      <c r="K5" s="6"/>
      <c r="L5" s="6"/>
      <c r="M5" s="6"/>
      <c r="N5" s="6"/>
      <c r="O5" s="6"/>
      <c r="P5" s="6"/>
      <c r="Q5" s="6"/>
    </row>
    <row r="6" spans="1:18">
      <c r="E6" s="10"/>
      <c r="F6" s="10"/>
    </row>
    <row r="7" spans="1:18" ht="15" customHeight="1">
      <c r="B7" s="262" t="e">
        <f>CONCATENATE("Componente"," ",#REF!)</f>
        <v>#REF!</v>
      </c>
      <c r="C7" s="263"/>
      <c r="D7" s="13" t="s">
        <v>35</v>
      </c>
      <c r="I7" s="259" t="e">
        <f>CONCATENATE("Componente"," ",#REF!)</f>
        <v>#REF!</v>
      </c>
      <c r="J7" s="260"/>
      <c r="K7" s="13" t="s">
        <v>75</v>
      </c>
    </row>
    <row r="8" spans="1:18">
      <c r="B8" s="60" t="s">
        <v>36</v>
      </c>
      <c r="C8" s="44">
        <f>MROUND(AVERAGEIFS('Análisis de brechas'!$H$18:$H$77,'Análisis de brechas'!$C$18:$C$77,'Balance global'!$D$7,'Análisis de brechas'!$D$18:$D$77,'Balance global'!B8),1)</f>
        <v>2</v>
      </c>
      <c r="I8" s="45" t="s">
        <v>76</v>
      </c>
      <c r="J8" s="11">
        <f>MROUND(AVERAGEIFS('Análisis de brechas'!$H$18:$H$77,'Análisis de brechas'!$C$18:$C$77,'Balance global'!$K$7,'Análisis de brechas'!$D$18:$D$77,'Balance global'!I8),1)</f>
        <v>2</v>
      </c>
    </row>
    <row r="9" spans="1:18">
      <c r="B9" s="60" t="s">
        <v>43</v>
      </c>
      <c r="C9" s="44">
        <f>MROUND(AVERAGEIFS('Análisis de brechas'!$H$18:$H$77,'Análisis de brechas'!$C$18:$C$77,'Balance global'!$D$7,'Análisis de brechas'!$D$18:$D$77,'Balance global'!B9),1)</f>
        <v>2</v>
      </c>
      <c r="I9" s="45" t="s">
        <v>80</v>
      </c>
      <c r="J9" s="11">
        <f>MROUND(AVERAGEIFS('Análisis de brechas'!$H$18:$H$77,'Análisis de brechas'!$C$18:$C$77,'Balance global'!$K$7,'Análisis de brechas'!$D$18:$D$77,'Balance global'!I9),1)</f>
        <v>3</v>
      </c>
    </row>
    <row r="10" spans="1:18">
      <c r="B10" s="60" t="s">
        <v>50</v>
      </c>
      <c r="C10" s="44">
        <f>MROUND(AVERAGEIFS('Análisis de brechas'!$H$18:$H$77,'Análisis de brechas'!$C$18:$C$77,'Balance global'!$D$7,'Análisis de brechas'!$D$18:$D$77,'Balance global'!B10),1)</f>
        <v>1</v>
      </c>
      <c r="I10" s="45" t="s">
        <v>87</v>
      </c>
      <c r="J10" s="11">
        <f>MROUND(AVERAGEIFS('Análisis de brechas'!$H$18:$H$77,'Análisis de brechas'!$C$18:$C$77,'Balance global'!$K$7,'Análisis de brechas'!$D$18:$D$77,'Balance global'!I10),1)</f>
        <v>1</v>
      </c>
    </row>
    <row r="11" spans="1:18">
      <c r="B11" s="60" t="s">
        <v>57</v>
      </c>
      <c r="C11" s="44">
        <f>MROUND(AVERAGEIFS('Análisis de brechas'!$H$18:$H$77,'Análisis de brechas'!$C$18:$C$77,'Balance global'!$D$7,'Análisis de brechas'!$D$18:$D$77,'Balance global'!B11),1)</f>
        <v>2</v>
      </c>
      <c r="I11" s="45" t="s">
        <v>103</v>
      </c>
      <c r="J11" s="11">
        <f>MROUND(AVERAGEIFS('Análisis de brechas'!$H$18:$H$77,'Análisis de brechas'!$C$18:$C$77,'Balance global'!$K$7,'Análisis de brechas'!$D$18:$D$77,'Balance global'!I11),1)</f>
        <v>2</v>
      </c>
    </row>
    <row r="12" spans="1:18">
      <c r="B12" s="60" t="s">
        <v>64</v>
      </c>
      <c r="C12" s="44">
        <f>MROUND(AVERAGEIFS('Análisis de brechas'!$H$18:$H$77,'Análisis de brechas'!$C$18:$C$77,'Balance global'!$D$7,'Análisis de brechas'!$D$18:$D$77,'Balance global'!B12),1)</f>
        <v>2</v>
      </c>
      <c r="I12" s="45" t="s">
        <v>116</v>
      </c>
      <c r="J12" s="11">
        <f>MROUND(AVERAGEIFS('Análisis de brechas'!$H$18:$H$77,'Análisis de brechas'!$C$18:$C$77,'Balance global'!$K$7,'Análisis de brechas'!$D$18:$D$77,'Balance global'!I12),1)</f>
        <v>4</v>
      </c>
    </row>
    <row r="13" spans="1:18">
      <c r="B13" s="61" t="s">
        <v>71</v>
      </c>
      <c r="C13" s="44">
        <f>MROUND(AVERAGEIFS('Análisis de brechas'!$H$18:$H$77,'Análisis de brechas'!$C$18:$C$77,'Balance global'!$D$7,'Análisis de brechas'!$D$18:$D$77,'Balance global'!B13),1)</f>
        <v>3</v>
      </c>
      <c r="I13" s="45" t="s">
        <v>126</v>
      </c>
      <c r="J13" s="11">
        <f>MROUND(AVERAGEIFS('Análisis de brechas'!$H$18:$H$77,'Análisis de brechas'!$C$18:$C$77,'Balance global'!$K$7,'Análisis de brechas'!$D$18:$D$77,'Balance global'!I13),1)</f>
        <v>3</v>
      </c>
    </row>
    <row r="14" spans="1:18">
      <c r="I14" s="59" t="s">
        <v>135</v>
      </c>
      <c r="J14" s="11">
        <f>MROUND(AVERAGEIFS('Análisis de brechas'!$H$18:$H$77,'Análisis de brechas'!$C$18:$C$77,'Balance global'!$K$7,'Análisis de brechas'!$D$18:$D$77,'Balance global'!I14),1)</f>
        <v>2</v>
      </c>
    </row>
    <row r="19" spans="2:11">
      <c r="B19" s="259" t="e">
        <f>CONCATENATE("Componente"," ",#REF!)</f>
        <v>#REF!</v>
      </c>
      <c r="C19" s="261"/>
      <c r="I19" s="262" t="e">
        <f>CONCATENATE("Componente"," ",#REF!)</f>
        <v>#REF!</v>
      </c>
      <c r="J19" s="264"/>
    </row>
    <row r="20" spans="2:11">
      <c r="B20" s="13" t="s">
        <v>143</v>
      </c>
      <c r="C20" s="44">
        <f>MROUND(AVERAGEIFS('Análisis de brechas'!$H$18:$H$77,'Análisis de brechas'!$C$18:$C$77,'Balance global'!$D$20,'Análisis de brechas'!$D$18:$D$77,'Balance global'!B20),1)</f>
        <v>1</v>
      </c>
      <c r="D20" s="11" t="s">
        <v>142</v>
      </c>
      <c r="I20" s="43" t="s">
        <v>162</v>
      </c>
      <c r="J20" s="11">
        <f>MROUND(AVERAGEIFS('Análisis de brechas'!$H$18:$H$77,'Análisis de brechas'!$C$18:$C$77,'Balance global'!$K$20,'Análisis de brechas'!$D$18:$D$77,'Balance global'!I20),1)</f>
        <v>3</v>
      </c>
      <c r="K20" s="13" t="s">
        <v>161</v>
      </c>
    </row>
    <row r="21" spans="2:11">
      <c r="B21" s="13" t="s">
        <v>146</v>
      </c>
      <c r="C21" s="44">
        <f>MROUND(AVERAGEIFS('Análisis de brechas'!$H$18:$H$77,'Análisis de brechas'!$C$18:$C$77,'Balance global'!$D$20,'Análisis de brechas'!$D$18:$D$77,'Balance global'!B21),1)</f>
        <v>3</v>
      </c>
      <c r="I21" s="13" t="s">
        <v>76</v>
      </c>
      <c r="J21" s="11">
        <f>MROUND(AVERAGEIFS('Análisis de brechas'!$H$18:$H$77,'Análisis de brechas'!$C$18:$C$77,'Balance global'!$K$20,'Análisis de brechas'!$D$18:$D$77,'Balance global'!I21),1)</f>
        <v>2</v>
      </c>
    </row>
    <row r="22" spans="2:11">
      <c r="B22" s="13" t="s">
        <v>150</v>
      </c>
      <c r="C22" s="44">
        <f>MROUND(AVERAGEIFS('Análisis de brechas'!$H$18:$H$77,'Análisis de brechas'!$C$18:$C$77,'Balance global'!$D$20,'Análisis de brechas'!$D$18:$D$77,'Balance global'!B22),1)</f>
        <v>3</v>
      </c>
      <c r="I22" s="13" t="s">
        <v>172</v>
      </c>
      <c r="J22" s="11">
        <f>MROUND(AVERAGEIFS('Análisis de brechas'!$H$18:$H$77,'Análisis de brechas'!$C$18:$C$77,'Balance global'!$K$20,'Análisis de brechas'!$D$18:$D$77,'Balance global'!I22),1)</f>
        <v>1</v>
      </c>
    </row>
    <row r="23" spans="2:11">
      <c r="B23" s="13" t="s">
        <v>157</v>
      </c>
      <c r="C23" s="44">
        <f>MROUND(AVERAGEIFS('Análisis de brechas'!$H$18:$H$77,'Análisis de brechas'!$C$18:$C$77,'Balance global'!$D$20,'Análisis de brechas'!$D$18:$D$77,'Balance global'!B23),1)</f>
        <v>1</v>
      </c>
      <c r="I23" s="14" t="s">
        <v>178</v>
      </c>
      <c r="J23" s="11">
        <f>MROUND(AVERAGEIFS('Análisis de brechas'!$H$18:$H$77,'Análisis de brechas'!$C$18:$C$77,'Balance global'!$K$20,'Análisis de brechas'!$D$18:$D$77,'Balance global'!I23),1)</f>
        <v>3</v>
      </c>
    </row>
    <row r="24" spans="2:11">
      <c r="I24" s="4" t="s">
        <v>184</v>
      </c>
      <c r="J24" s="11">
        <f>MROUND(AVERAGEIFS('Análisis de brechas'!$H$18:$H$77,'Análisis de brechas'!$C$18:$C$77,'Balance global'!$K$20,'Análisis de brechas'!$D$18:$D$77,'Balance global'!I24),1)</f>
        <v>3</v>
      </c>
    </row>
    <row r="25" spans="2:11">
      <c r="I25" s="4" t="s">
        <v>190</v>
      </c>
      <c r="J25" s="11">
        <f>MROUND(AVERAGEIFS('Análisis de brechas'!$H$18:$H$77,'Análisis de brechas'!$C$18:$C$77,'Balance global'!$K$20,'Análisis de brechas'!$D$18:$D$77,'Balance global'!I25),1)</f>
        <v>1</v>
      </c>
    </row>
    <row r="26" spans="2:11">
      <c r="I26" s="4" t="s">
        <v>206</v>
      </c>
      <c r="J26" s="11">
        <f>MROUND(AVERAGEIFS('Análisis de brechas'!$H$18:$H$77,'Análisis de brechas'!$C$18:$C$77,'Balance global'!$K$20,'Análisis de brechas'!$D$18:$D$77,'Balance global'!I26),1)</f>
        <v>2</v>
      </c>
    </row>
  </sheetData>
  <mergeCells count="4">
    <mergeCell ref="I7:J7"/>
    <mergeCell ref="B19:C19"/>
    <mergeCell ref="B7:C7"/>
    <mergeCell ref="I19:J19"/>
  </mergeCells>
  <conditionalFormatting sqref="C8:C13">
    <cfRule type="cellIs" dxfId="21" priority="16" operator="equal">
      <formula>5</formula>
    </cfRule>
    <cfRule type="cellIs" dxfId="20" priority="17" operator="equal">
      <formula>4</formula>
    </cfRule>
    <cfRule type="cellIs" dxfId="19" priority="18" operator="equal">
      <formula>3</formula>
    </cfRule>
    <cfRule type="cellIs" dxfId="18" priority="19" operator="equal">
      <formula>2</formula>
    </cfRule>
    <cfRule type="cellIs" dxfId="17" priority="20" operator="equal">
      <formula>1</formula>
    </cfRule>
  </conditionalFormatting>
  <conditionalFormatting sqref="C20:C23">
    <cfRule type="cellIs" dxfId="16" priority="6" operator="equal">
      <formula>5</formula>
    </cfRule>
    <cfRule type="cellIs" dxfId="15" priority="7" operator="equal">
      <formula>4</formula>
    </cfRule>
    <cfRule type="cellIs" dxfId="14" priority="8" operator="equal">
      <formula>3</formula>
    </cfRule>
    <cfRule type="cellIs" dxfId="13" priority="9" operator="equal">
      <formula>2</formula>
    </cfRule>
    <cfRule type="cellIs" dxfId="12" priority="10" operator="equal">
      <formula>1</formula>
    </cfRule>
  </conditionalFormatting>
  <conditionalFormatting sqref="J8:J14">
    <cfRule type="cellIs" dxfId="11" priority="11" operator="equal">
      <formula>5</formula>
    </cfRule>
    <cfRule type="cellIs" dxfId="10" priority="12" operator="equal">
      <formula>4</formula>
    </cfRule>
    <cfRule type="cellIs" dxfId="9" priority="13" operator="equal">
      <formula>3</formula>
    </cfRule>
    <cfRule type="cellIs" dxfId="8" priority="14" operator="equal">
      <formula>2</formula>
    </cfRule>
    <cfRule type="cellIs" dxfId="7" priority="15" operator="equal">
      <formula>1</formula>
    </cfRule>
  </conditionalFormatting>
  <conditionalFormatting sqref="J20:J26">
    <cfRule type="cellIs" dxfId="6" priority="1" operator="equal">
      <formula>5</formula>
    </cfRule>
    <cfRule type="cellIs" dxfId="5" priority="2" operator="equal">
      <formula>4</formula>
    </cfRule>
    <cfRule type="cellIs" dxfId="4" priority="3" operator="equal">
      <formula>3</formula>
    </cfRule>
    <cfRule type="cellIs" dxfId="3" priority="4" operator="equal">
      <formula>2</formula>
    </cfRule>
    <cfRule type="cellIs" dxfId="2" priority="5" operator="equal">
      <formula>1</formula>
    </cfRule>
  </conditionalFormatting>
  <dataValidations count="1">
    <dataValidation type="list" allowBlank="1" showInputMessage="1" showErrorMessage="1" sqref="D7 K7 D20 K20" xr:uid="{00000000-0002-0000-0300-000000000000}">
      <formula1>#REF!</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E97EA-5BDE-479C-8697-A388A8A8410E}">
  <dimension ref="A2:F19"/>
  <sheetViews>
    <sheetView showGridLines="0" zoomScaleNormal="100" workbookViewId="0">
      <selection activeCell="E16" sqref="E16:E18"/>
    </sheetView>
  </sheetViews>
  <sheetFormatPr defaultColWidth="11.42578125" defaultRowHeight="14.45"/>
  <cols>
    <col min="1" max="1" width="28.85546875" customWidth="1"/>
    <col min="2" max="2" width="6.85546875" customWidth="1"/>
    <col min="3" max="3" width="29.85546875" customWidth="1"/>
    <col min="4" max="4" width="6.85546875" customWidth="1"/>
    <col min="5" max="5" width="43.7109375" customWidth="1"/>
    <col min="6" max="6" width="5.85546875" customWidth="1"/>
  </cols>
  <sheetData>
    <row r="2" spans="1:6" ht="28.5">
      <c r="A2" s="265" t="s">
        <v>230</v>
      </c>
      <c r="B2" s="265"/>
      <c r="C2" s="265"/>
      <c r="D2" s="265"/>
      <c r="E2" s="265"/>
      <c r="F2" s="75"/>
    </row>
    <row r="7" spans="1:6" ht="14.45" customHeight="1">
      <c r="A7" s="78" t="s">
        <v>231</v>
      </c>
      <c r="B7" s="78"/>
      <c r="C7" s="80" t="s">
        <v>232</v>
      </c>
      <c r="D7" s="80"/>
      <c r="E7" s="81" t="s">
        <v>233</v>
      </c>
      <c r="F7" s="81"/>
    </row>
    <row r="8" spans="1:6" ht="14.45" customHeight="1">
      <c r="A8" s="62" t="s">
        <v>234</v>
      </c>
      <c r="B8" s="62" t="s">
        <v>235</v>
      </c>
      <c r="C8" s="63" t="s">
        <v>236</v>
      </c>
      <c r="D8" s="63" t="s">
        <v>235</v>
      </c>
      <c r="E8" s="65" t="s">
        <v>237</v>
      </c>
      <c r="F8" s="65" t="s">
        <v>235</v>
      </c>
    </row>
    <row r="9" spans="1:6" ht="14.45" customHeight="1">
      <c r="A9" s="76" t="s">
        <v>238</v>
      </c>
      <c r="B9" s="99" t="s">
        <v>239</v>
      </c>
      <c r="C9" s="64" t="s">
        <v>240</v>
      </c>
      <c r="D9" s="80" t="s">
        <v>239</v>
      </c>
      <c r="E9" s="79" t="s">
        <v>241</v>
      </c>
      <c r="F9" s="81" t="s">
        <v>242</v>
      </c>
    </row>
    <row r="10" spans="1:6" ht="15" customHeight="1">
      <c r="A10" s="82" t="s">
        <v>243</v>
      </c>
      <c r="B10" s="100" t="s">
        <v>239</v>
      </c>
      <c r="C10" s="77" t="s">
        <v>244</v>
      </c>
      <c r="D10" s="98" t="s">
        <v>239</v>
      </c>
      <c r="E10" s="66" t="s">
        <v>245</v>
      </c>
      <c r="F10" s="81" t="s">
        <v>242</v>
      </c>
    </row>
    <row r="11" spans="1:6" ht="15.6" customHeight="1">
      <c r="A11" s="82" t="s">
        <v>246</v>
      </c>
      <c r="B11" s="100" t="s">
        <v>242</v>
      </c>
      <c r="C11" s="77" t="s">
        <v>247</v>
      </c>
      <c r="D11" s="98" t="s">
        <v>248</v>
      </c>
      <c r="E11" s="66" t="s">
        <v>249</v>
      </c>
      <c r="F11" s="81" t="s">
        <v>242</v>
      </c>
    </row>
    <row r="12" spans="1:6">
      <c r="B12" s="92"/>
      <c r="C12" s="77" t="s">
        <v>250</v>
      </c>
      <c r="D12" s="98" t="s">
        <v>239</v>
      </c>
      <c r="E12" s="66" t="s">
        <v>251</v>
      </c>
      <c r="F12" s="81" t="s">
        <v>239</v>
      </c>
    </row>
    <row r="13" spans="1:6">
      <c r="C13" s="94"/>
      <c r="E13" s="66" t="s">
        <v>252</v>
      </c>
      <c r="F13" s="81" t="s">
        <v>242</v>
      </c>
    </row>
    <row r="14" spans="1:6">
      <c r="D14" s="94"/>
      <c r="E14" s="66" t="s">
        <v>253</v>
      </c>
      <c r="F14" s="81" t="s">
        <v>248</v>
      </c>
    </row>
    <row r="15" spans="1:6" ht="15" thickBot="1">
      <c r="C15" s="94"/>
      <c r="D15" s="94"/>
      <c r="F15" s="101"/>
    </row>
    <row r="16" spans="1:6" ht="14.45" customHeight="1">
      <c r="A16" s="266">
        <v>0.4</v>
      </c>
      <c r="B16" s="84"/>
      <c r="C16" s="271">
        <v>0.3</v>
      </c>
      <c r="D16" s="84"/>
      <c r="E16" s="266">
        <v>0.3</v>
      </c>
      <c r="F16" s="97"/>
    </row>
    <row r="17" spans="1:6" ht="14.45" customHeight="1">
      <c r="A17" s="267"/>
      <c r="B17" s="95"/>
      <c r="C17" s="272"/>
      <c r="D17" s="85"/>
      <c r="E17" s="269"/>
      <c r="F17" s="97"/>
    </row>
    <row r="18" spans="1:6" ht="15" customHeight="1" thickBot="1">
      <c r="A18" s="267"/>
      <c r="B18" s="95"/>
      <c r="C18" s="273"/>
      <c r="D18" s="86"/>
      <c r="E18" s="270"/>
      <c r="F18" s="97"/>
    </row>
    <row r="19" spans="1:6" ht="15" customHeight="1" thickBot="1">
      <c r="A19" s="268"/>
      <c r="B19" s="96"/>
      <c r="C19" s="83"/>
      <c r="D19" s="83"/>
    </row>
  </sheetData>
  <mergeCells count="4">
    <mergeCell ref="A2:E2"/>
    <mergeCell ref="A16:A19"/>
    <mergeCell ref="E16:E18"/>
    <mergeCell ref="C16:C18"/>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5465-F1B8-45E1-B7C8-CEE748F99848}">
  <dimension ref="B1:I30"/>
  <sheetViews>
    <sheetView showGridLines="0" tabSelected="1" zoomScaleNormal="100" workbookViewId="0">
      <selection activeCell="I8" sqref="I8"/>
    </sheetView>
  </sheetViews>
  <sheetFormatPr defaultColWidth="11.42578125" defaultRowHeight="12.75" customHeight="1"/>
  <cols>
    <col min="1" max="1" width="4.42578125" style="106" customWidth="1"/>
    <col min="2" max="2" width="30.85546875" style="106" customWidth="1"/>
    <col min="3" max="3" width="45.28515625" style="106" customWidth="1"/>
    <col min="4" max="4" width="73.140625" style="106" customWidth="1"/>
    <col min="5" max="5" width="75" style="106" customWidth="1"/>
    <col min="6" max="16384" width="11.42578125" style="106"/>
  </cols>
  <sheetData>
    <row r="1" spans="2:9" ht="15">
      <c r="B1" s="274" t="s">
        <v>254</v>
      </c>
      <c r="C1" s="274"/>
      <c r="D1" s="274"/>
      <c r="E1" s="274"/>
    </row>
    <row r="2" spans="2:9" ht="3" customHeight="1"/>
    <row r="3" spans="2:9" ht="32.450000000000003" customHeight="1">
      <c r="B3" s="139" t="s">
        <v>255</v>
      </c>
      <c r="C3" s="139" t="s">
        <v>256</v>
      </c>
      <c r="D3" s="139" t="s">
        <v>257</v>
      </c>
      <c r="E3" s="139" t="s">
        <v>258</v>
      </c>
    </row>
    <row r="4" spans="2:9" ht="26.25">
      <c r="B4" s="275" t="s">
        <v>259</v>
      </c>
      <c r="C4" s="107" t="s">
        <v>260</v>
      </c>
      <c r="D4" s="107" t="s">
        <v>261</v>
      </c>
      <c r="E4" s="107" t="s">
        <v>262</v>
      </c>
    </row>
    <row r="5" spans="2:9" ht="26.25">
      <c r="B5" s="275"/>
      <c r="C5" s="107" t="s">
        <v>263</v>
      </c>
      <c r="D5" s="107" t="s">
        <v>264</v>
      </c>
      <c r="E5" s="107" t="s">
        <v>265</v>
      </c>
    </row>
    <row r="6" spans="2:9" ht="26.25">
      <c r="B6" s="275"/>
      <c r="C6" s="107" t="s">
        <v>266</v>
      </c>
      <c r="D6" s="107" t="s">
        <v>267</v>
      </c>
      <c r="E6" s="107" t="s">
        <v>268</v>
      </c>
    </row>
    <row r="7" spans="2:9" ht="26.25">
      <c r="B7" s="275"/>
      <c r="C7" s="107" t="s">
        <v>269</v>
      </c>
      <c r="D7" s="107" t="s">
        <v>270</v>
      </c>
      <c r="E7" s="107" t="s">
        <v>271</v>
      </c>
    </row>
    <row r="8" spans="2:9" ht="26.25">
      <c r="B8" s="275"/>
      <c r="C8" s="107" t="s">
        <v>272</v>
      </c>
      <c r="D8" s="107" t="s">
        <v>273</v>
      </c>
      <c r="E8" s="107" t="s">
        <v>274</v>
      </c>
      <c r="I8" s="106" t="s">
        <v>275</v>
      </c>
    </row>
    <row r="9" spans="2:9" ht="26.25">
      <c r="B9" s="275"/>
      <c r="C9" s="107" t="s">
        <v>276</v>
      </c>
      <c r="D9" s="107" t="s">
        <v>277</v>
      </c>
      <c r="E9" s="107" t="s">
        <v>278</v>
      </c>
    </row>
    <row r="10" spans="2:9" ht="26.25">
      <c r="B10" s="276" t="s">
        <v>161</v>
      </c>
      <c r="C10" s="108" t="s">
        <v>279</v>
      </c>
      <c r="D10" s="108" t="s">
        <v>280</v>
      </c>
      <c r="E10" s="108" t="s">
        <v>281</v>
      </c>
    </row>
    <row r="11" spans="2:9" ht="26.25">
      <c r="B11" s="276"/>
      <c r="C11" s="108" t="s">
        <v>282</v>
      </c>
      <c r="D11" s="108" t="s">
        <v>283</v>
      </c>
      <c r="E11" s="108" t="s">
        <v>284</v>
      </c>
    </row>
    <row r="12" spans="2:9" ht="26.25">
      <c r="B12" s="276"/>
      <c r="C12" s="108" t="s">
        <v>285</v>
      </c>
      <c r="D12" s="108" t="s">
        <v>286</v>
      </c>
      <c r="E12" s="108" t="s">
        <v>287</v>
      </c>
    </row>
    <row r="13" spans="2:9" ht="26.25">
      <c r="B13" s="276"/>
      <c r="C13" s="108" t="s">
        <v>288</v>
      </c>
      <c r="D13" s="108" t="s">
        <v>289</v>
      </c>
      <c r="E13" s="108" t="s">
        <v>290</v>
      </c>
    </row>
    <row r="14" spans="2:9" ht="26.25">
      <c r="B14" s="276"/>
      <c r="C14" s="108" t="s">
        <v>291</v>
      </c>
      <c r="D14" s="108" t="s">
        <v>292</v>
      </c>
      <c r="E14" s="108" t="s">
        <v>293</v>
      </c>
    </row>
    <row r="15" spans="2:9" ht="26.25">
      <c r="B15" s="277" t="s">
        <v>294</v>
      </c>
      <c r="C15" s="109" t="s">
        <v>295</v>
      </c>
      <c r="D15" s="109" t="s">
        <v>296</v>
      </c>
      <c r="E15" s="109" t="s">
        <v>297</v>
      </c>
    </row>
    <row r="16" spans="2:9" ht="26.25">
      <c r="B16" s="278"/>
      <c r="C16" s="109" t="s">
        <v>298</v>
      </c>
      <c r="D16" s="109" t="s">
        <v>299</v>
      </c>
      <c r="E16" s="109" t="s">
        <v>300</v>
      </c>
    </row>
    <row r="17" spans="2:5" ht="26.25">
      <c r="B17" s="278"/>
      <c r="C17" s="109" t="s">
        <v>301</v>
      </c>
      <c r="D17" s="109" t="s">
        <v>302</v>
      </c>
      <c r="E17" s="109" t="s">
        <v>303</v>
      </c>
    </row>
    <row r="18" spans="2:5" ht="26.25">
      <c r="B18" s="278"/>
      <c r="C18" s="109" t="s">
        <v>304</v>
      </c>
      <c r="D18" s="109" t="s">
        <v>305</v>
      </c>
      <c r="E18" s="109" t="s">
        <v>306</v>
      </c>
    </row>
    <row r="19" spans="2:5" ht="26.25">
      <c r="B19" s="278"/>
      <c r="C19" s="109" t="s">
        <v>307</v>
      </c>
      <c r="D19" s="109" t="s">
        <v>308</v>
      </c>
      <c r="E19" s="109" t="s">
        <v>309</v>
      </c>
    </row>
    <row r="20" spans="2:5" ht="26.25">
      <c r="B20" s="278"/>
      <c r="C20" s="109" t="s">
        <v>310</v>
      </c>
      <c r="D20" s="109" t="s">
        <v>311</v>
      </c>
      <c r="E20" s="109" t="s">
        <v>312</v>
      </c>
    </row>
    <row r="27" spans="2:5">
      <c r="C27" s="110" t="s">
        <v>313</v>
      </c>
    </row>
    <row r="28" spans="2:5" ht="15">
      <c r="C28" s="111" t="s">
        <v>314</v>
      </c>
      <c r="E28" s="112" t="s">
        <v>315</v>
      </c>
    </row>
    <row r="29" spans="2:5" ht="24.75">
      <c r="C29" s="111" t="s">
        <v>316</v>
      </c>
      <c r="E29" s="314" t="s">
        <v>317</v>
      </c>
    </row>
    <row r="30" spans="2:5" ht="24.75">
      <c r="C30" s="111" t="s">
        <v>318</v>
      </c>
      <c r="E30" s="314" t="s">
        <v>319</v>
      </c>
    </row>
  </sheetData>
  <mergeCells count="4">
    <mergeCell ref="B1:E1"/>
    <mergeCell ref="B4:B9"/>
    <mergeCell ref="B10:B14"/>
    <mergeCell ref="B15:B20"/>
  </mergeCells>
  <hyperlinks>
    <hyperlink ref="C28" r:id="rId1" xr:uid="{405BEFF2-5840-4F25-8779-E72856ACE364}"/>
    <hyperlink ref="C29" r:id="rId2" xr:uid="{51662982-B920-41BE-BABC-3C640E6418D3}"/>
    <hyperlink ref="C30" r:id="rId3" xr:uid="{1F7263C6-D343-4587-B9CB-9B53FB6302B8}"/>
  </hyperlinks>
  <pageMargins left="0.7" right="0.7" top="0.75" bottom="0.75" header="0.3" footer="0.3"/>
  <pageSetup paperSize="9" orientation="portrait"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BBE3-22E7-4B89-9426-A45F20764308}">
  <dimension ref="A2:F24"/>
  <sheetViews>
    <sheetView showGridLines="0" topLeftCell="A12" zoomScale="90" zoomScaleNormal="90" workbookViewId="0">
      <selection activeCell="A10" sqref="A10"/>
    </sheetView>
  </sheetViews>
  <sheetFormatPr defaultColWidth="11.42578125" defaultRowHeight="14.45"/>
  <cols>
    <col min="1" max="1" width="47.42578125" customWidth="1"/>
    <col min="2" max="2" width="11" customWidth="1"/>
    <col min="3" max="3" width="7.140625" customWidth="1"/>
    <col min="4" max="4" width="57.42578125" bestFit="1" customWidth="1"/>
    <col min="5" max="5" width="10.140625" bestFit="1" customWidth="1"/>
    <col min="6" max="6" width="11.140625" bestFit="1" customWidth="1"/>
  </cols>
  <sheetData>
    <row r="2" spans="1:6" ht="33.6" customHeight="1">
      <c r="A2" s="279" t="s">
        <v>230</v>
      </c>
      <c r="B2" s="279"/>
      <c r="C2" s="279"/>
      <c r="D2" s="279"/>
      <c r="E2" s="279"/>
    </row>
    <row r="3" spans="1:6" ht="33.6" customHeight="1">
      <c r="A3" s="150"/>
      <c r="B3" s="150"/>
      <c r="C3" s="150"/>
      <c r="D3" s="150"/>
      <c r="E3" s="150"/>
    </row>
    <row r="4" spans="1:6" ht="15" thickBot="1"/>
    <row r="5" spans="1:6" ht="26.45" customHeight="1" thickBot="1">
      <c r="C5" s="280"/>
      <c r="D5" s="282" t="s">
        <v>232</v>
      </c>
      <c r="E5" s="283"/>
    </row>
    <row r="6" spans="1:6" ht="14.45" customHeight="1" thickBot="1">
      <c r="C6" s="281"/>
      <c r="D6" s="117" t="s">
        <v>236</v>
      </c>
      <c r="E6" s="118" t="s">
        <v>320</v>
      </c>
    </row>
    <row r="7" spans="1:6" ht="36.6" customHeight="1">
      <c r="C7" s="281"/>
      <c r="D7" s="121" t="s">
        <v>321</v>
      </c>
      <c r="E7" s="122" t="s">
        <v>239</v>
      </c>
    </row>
    <row r="8" spans="1:6" ht="36.6" customHeight="1" thickBot="1">
      <c r="C8" s="281"/>
      <c r="D8" s="125" t="s">
        <v>322</v>
      </c>
      <c r="E8" s="126" t="s">
        <v>239</v>
      </c>
    </row>
    <row r="9" spans="1:6" ht="36.6" customHeight="1" thickBot="1">
      <c r="A9" s="151" t="s">
        <v>323</v>
      </c>
      <c r="B9" s="152"/>
      <c r="C9" s="281"/>
      <c r="D9" s="127" t="s">
        <v>324</v>
      </c>
      <c r="E9" s="126" t="s">
        <v>239</v>
      </c>
    </row>
    <row r="10" spans="1:6" ht="36.6" customHeight="1" thickBot="1">
      <c r="A10" s="114" t="s">
        <v>231</v>
      </c>
      <c r="B10" s="115" t="s">
        <v>325</v>
      </c>
      <c r="C10" s="116"/>
      <c r="D10" s="128" t="s">
        <v>326</v>
      </c>
      <c r="E10" s="126" t="s">
        <v>239</v>
      </c>
    </row>
    <row r="11" spans="1:6" ht="36.6" customHeight="1">
      <c r="A11" s="119" t="s">
        <v>327</v>
      </c>
      <c r="B11" s="120" t="s">
        <v>239</v>
      </c>
      <c r="C11" s="129"/>
      <c r="D11" s="130" t="s">
        <v>328</v>
      </c>
      <c r="E11" s="131" t="s">
        <v>248</v>
      </c>
      <c r="F11" s="104"/>
    </row>
    <row r="12" spans="1:6" ht="36.6" customHeight="1">
      <c r="A12" s="123" t="s">
        <v>329</v>
      </c>
      <c r="B12" s="124" t="s">
        <v>239</v>
      </c>
      <c r="C12" s="129"/>
      <c r="D12" s="130" t="s">
        <v>330</v>
      </c>
      <c r="E12" s="131" t="s">
        <v>248</v>
      </c>
      <c r="F12" s="104"/>
    </row>
    <row r="13" spans="1:6" ht="36.6" customHeight="1">
      <c r="A13" s="123" t="s">
        <v>331</v>
      </c>
      <c r="B13" s="124" t="s">
        <v>239</v>
      </c>
      <c r="C13" s="129"/>
      <c r="D13" s="130" t="s">
        <v>332</v>
      </c>
      <c r="E13" s="131" t="s">
        <v>248</v>
      </c>
      <c r="F13" s="104"/>
    </row>
    <row r="14" spans="1:6" ht="36.6" customHeight="1">
      <c r="A14" s="214" t="s">
        <v>333</v>
      </c>
      <c r="B14" s="215" t="s">
        <v>239</v>
      </c>
      <c r="C14" s="129"/>
      <c r="D14" s="130" t="s">
        <v>334</v>
      </c>
      <c r="E14" s="131" t="s">
        <v>248</v>
      </c>
      <c r="F14" s="104"/>
    </row>
    <row r="15" spans="1:6" ht="36.6" customHeight="1">
      <c r="A15" s="113"/>
      <c r="B15" s="113"/>
      <c r="C15" s="129"/>
      <c r="D15" s="132" t="s">
        <v>335</v>
      </c>
      <c r="E15" s="133" t="s">
        <v>242</v>
      </c>
      <c r="F15" s="104"/>
    </row>
    <row r="16" spans="1:6" ht="36.6" customHeight="1">
      <c r="C16" s="129"/>
      <c r="D16" s="134" t="s">
        <v>336</v>
      </c>
      <c r="E16" s="133" t="s">
        <v>242</v>
      </c>
      <c r="F16" s="104"/>
    </row>
    <row r="17" spans="1:6" ht="36.6" customHeight="1">
      <c r="C17" s="129"/>
      <c r="D17" s="135" t="s">
        <v>337</v>
      </c>
      <c r="E17" s="136" t="s">
        <v>242</v>
      </c>
      <c r="F17" s="104"/>
    </row>
    <row r="18" spans="1:6" ht="36.6" customHeight="1">
      <c r="A18" s="113"/>
      <c r="B18" s="113"/>
      <c r="C18" s="129"/>
      <c r="D18" s="135" t="s">
        <v>338</v>
      </c>
      <c r="E18" s="136" t="s">
        <v>242</v>
      </c>
      <c r="F18" s="104"/>
    </row>
    <row r="19" spans="1:6" ht="32.450000000000003" customHeight="1">
      <c r="A19" s="137"/>
      <c r="B19" s="137"/>
      <c r="C19" s="137"/>
      <c r="D19" s="280"/>
      <c r="E19" s="280"/>
      <c r="F19" s="104"/>
    </row>
    <row r="20" spans="1:6" ht="14.45" customHeight="1">
      <c r="D20" s="105"/>
    </row>
    <row r="21" spans="1:6" ht="14.45" customHeight="1">
      <c r="D21" s="105"/>
    </row>
    <row r="22" spans="1:6" ht="14.45" customHeight="1">
      <c r="D22" s="105"/>
    </row>
    <row r="23" spans="1:6" ht="14.45" customHeight="1">
      <c r="D23" s="105"/>
    </row>
    <row r="24" spans="1:6" ht="14.45" customHeight="1">
      <c r="D24" s="105"/>
    </row>
  </sheetData>
  <mergeCells count="4">
    <mergeCell ref="A2:E2"/>
    <mergeCell ref="D19:E19"/>
    <mergeCell ref="C5:C9"/>
    <mergeCell ref="D5:E5"/>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6125-7CC4-452E-8B41-9CE1D6C92930}">
  <dimension ref="A1:A14"/>
  <sheetViews>
    <sheetView topLeftCell="A7" workbookViewId="0">
      <selection activeCell="A3" sqref="A3"/>
    </sheetView>
  </sheetViews>
  <sheetFormatPr defaultColWidth="10.85546875" defaultRowHeight="14.45"/>
  <cols>
    <col min="1" max="1" width="82.140625" customWidth="1"/>
  </cols>
  <sheetData>
    <row r="1" spans="1:1" s="101" customFormat="1">
      <c r="A1" s="78" t="s">
        <v>231</v>
      </c>
    </row>
    <row r="2" spans="1:1" s="103" customFormat="1">
      <c r="A2" s="62" t="s">
        <v>234</v>
      </c>
    </row>
    <row r="3" spans="1:1">
      <c r="A3" s="89" t="s">
        <v>339</v>
      </c>
    </row>
    <row r="4" spans="1:1" ht="228.6" customHeight="1">
      <c r="A4" s="88"/>
    </row>
    <row r="5" spans="1:1">
      <c r="A5" s="82" t="s">
        <v>243</v>
      </c>
    </row>
    <row r="6" spans="1:1" ht="298.5" customHeight="1"/>
    <row r="7" spans="1:1" ht="234" customHeight="1"/>
    <row r="8" spans="1:1" ht="180.95" customHeight="1"/>
    <row r="9" spans="1:1" ht="18" customHeight="1">
      <c r="A9" s="90" t="s">
        <v>340</v>
      </c>
    </row>
    <row r="10" spans="1:1" ht="101.45" customHeight="1"/>
    <row r="11" spans="1:1">
      <c r="A11" s="82" t="s">
        <v>246</v>
      </c>
    </row>
    <row r="12" spans="1:1" ht="194.1" customHeight="1"/>
    <row r="13" spans="1:1">
      <c r="A13" s="91" t="s">
        <v>341</v>
      </c>
    </row>
    <row r="14" spans="1:1" ht="108" customHeight="1"/>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DA60-FB83-4E3E-B4B5-74B4A537E490}">
  <dimension ref="A1:F207"/>
  <sheetViews>
    <sheetView showGridLines="0" topLeftCell="A198" zoomScale="70" zoomScaleNormal="70" workbookViewId="0">
      <selection activeCell="B205" sqref="B205"/>
    </sheetView>
  </sheetViews>
  <sheetFormatPr defaultColWidth="11.42578125" defaultRowHeight="15.6" outlineLevelRow="2"/>
  <cols>
    <col min="1" max="1" width="19.42578125" style="141" customWidth="1"/>
    <col min="2" max="2" width="149.85546875" style="141" customWidth="1"/>
    <col min="3" max="3" width="17.5703125" style="145" customWidth="1"/>
    <col min="4" max="4" width="15.85546875" hidden="1" customWidth="1"/>
    <col min="5" max="5" width="16.140625" customWidth="1"/>
  </cols>
  <sheetData>
    <row r="1" spans="1:6" s="4" customFormat="1" ht="14.45">
      <c r="A1" s="157"/>
      <c r="B1" s="158"/>
      <c r="C1" s="158"/>
      <c r="D1" s="159"/>
      <c r="F1" s="154">
        <v>5</v>
      </c>
    </row>
    <row r="2" spans="1:6" s="4" customFormat="1" ht="20.100000000000001" customHeight="1">
      <c r="A2" s="156"/>
      <c r="B2" s="19"/>
      <c r="C2" s="19"/>
      <c r="D2" s="160"/>
      <c r="F2" s="154">
        <v>3</v>
      </c>
    </row>
    <row r="3" spans="1:6" s="4" customFormat="1" ht="26.45" customHeight="1" thickBot="1">
      <c r="A3" s="161"/>
      <c r="B3" s="162"/>
      <c r="C3" s="162"/>
      <c r="D3" s="163"/>
      <c r="F3" s="154">
        <v>0</v>
      </c>
    </row>
    <row r="4" spans="1:6" s="138" customFormat="1" ht="30" customHeight="1" thickBot="1">
      <c r="A4" s="291" t="s">
        <v>232</v>
      </c>
      <c r="B4" s="292"/>
      <c r="C4" s="292"/>
      <c r="D4" s="293"/>
      <c r="F4" s="154" t="s">
        <v>342</v>
      </c>
    </row>
    <row r="5" spans="1:6" s="138" customFormat="1" ht="30" customHeight="1" thickBot="1">
      <c r="A5" s="295" t="s">
        <v>320</v>
      </c>
      <c r="B5" s="288" t="s">
        <v>236</v>
      </c>
      <c r="C5" s="289"/>
      <c r="D5" s="290"/>
    </row>
    <row r="6" spans="1:6" s="138" customFormat="1" ht="123.6" customHeight="1" thickBot="1">
      <c r="A6" s="296"/>
      <c r="B6" s="153" t="s">
        <v>343</v>
      </c>
      <c r="C6" s="155" t="s">
        <v>344</v>
      </c>
      <c r="D6" s="155" t="s">
        <v>345</v>
      </c>
    </row>
    <row r="7" spans="1:6" ht="30" customHeight="1" thickBot="1">
      <c r="A7" s="285" t="s">
        <v>259</v>
      </c>
      <c r="B7" s="168" t="s">
        <v>346</v>
      </c>
      <c r="C7" s="182">
        <f>+SUM(C8,C20,C25,C30)</f>
        <v>57</v>
      </c>
      <c r="D7" s="182">
        <f>+SUM(D8,D20,D25,D30)</f>
        <v>80</v>
      </c>
      <c r="E7" s="169">
        <f>+C7/D7</f>
        <v>0.71250000000000002</v>
      </c>
    </row>
    <row r="8" spans="1:6">
      <c r="A8" s="285"/>
      <c r="B8" s="165" t="s">
        <v>347</v>
      </c>
      <c r="C8" s="176">
        <f>(SUM(C9:C19))</f>
        <v>25</v>
      </c>
      <c r="D8" s="179">
        <f>(COUNT(C9:C19))*5</f>
        <v>25</v>
      </c>
      <c r="E8" s="190">
        <f>+C8/D8</f>
        <v>1</v>
      </c>
    </row>
    <row r="9" spans="1:6" ht="14.45" hidden="1" customHeight="1" outlineLevel="1">
      <c r="A9" s="285"/>
      <c r="B9" s="142" t="s">
        <v>348</v>
      </c>
      <c r="C9" s="164">
        <v>5</v>
      </c>
      <c r="D9" s="184">
        <f>+(C9/$F$1)</f>
        <v>1</v>
      </c>
      <c r="E9" s="188"/>
    </row>
    <row r="10" spans="1:6" ht="14.45" hidden="1" customHeight="1" outlineLevel="1">
      <c r="A10" s="285"/>
      <c r="B10" s="142" t="s">
        <v>349</v>
      </c>
      <c r="C10" s="164" t="s">
        <v>342</v>
      </c>
      <c r="D10" s="184" t="e">
        <f t="shared" ref="D10:D33" si="0">+(C10/$F$1)</f>
        <v>#VALUE!</v>
      </c>
      <c r="E10" s="188"/>
    </row>
    <row r="11" spans="1:6" ht="14.45" hidden="1" customHeight="1" outlineLevel="1">
      <c r="A11" s="285"/>
      <c r="B11" s="142" t="s">
        <v>350</v>
      </c>
      <c r="C11" s="164">
        <v>5</v>
      </c>
      <c r="D11" s="184">
        <f>+(C11/$F$1)</f>
        <v>1</v>
      </c>
      <c r="E11" s="188"/>
    </row>
    <row r="12" spans="1:6" ht="14.45" hidden="1" customHeight="1" outlineLevel="1">
      <c r="A12" s="285"/>
      <c r="B12" s="142" t="s">
        <v>351</v>
      </c>
      <c r="C12" s="164" t="s">
        <v>342</v>
      </c>
      <c r="D12" s="184" t="e">
        <f>+(C12/$F$1)</f>
        <v>#VALUE!</v>
      </c>
      <c r="E12" s="188"/>
    </row>
    <row r="13" spans="1:6" ht="14.45" hidden="1" customHeight="1" outlineLevel="1">
      <c r="A13" s="285"/>
      <c r="B13" s="142" t="s">
        <v>352</v>
      </c>
      <c r="C13" s="164">
        <v>5</v>
      </c>
      <c r="D13" s="184">
        <f>+(C13/$F$1)</f>
        <v>1</v>
      </c>
      <c r="E13" s="189"/>
    </row>
    <row r="14" spans="1:6" ht="14.45" hidden="1" customHeight="1" outlineLevel="1">
      <c r="A14" s="285"/>
      <c r="B14" s="142" t="s">
        <v>353</v>
      </c>
      <c r="C14" s="164">
        <v>5</v>
      </c>
      <c r="D14" s="184">
        <f t="shared" si="0"/>
        <v>1</v>
      </c>
      <c r="E14" s="188"/>
    </row>
    <row r="15" spans="1:6" ht="14.45" hidden="1" customHeight="1" outlineLevel="1">
      <c r="A15" s="285"/>
      <c r="B15" s="142" t="s">
        <v>354</v>
      </c>
      <c r="C15" s="164" t="s">
        <v>342</v>
      </c>
      <c r="D15" s="184" t="e">
        <f t="shared" si="0"/>
        <v>#VALUE!</v>
      </c>
      <c r="E15" s="188"/>
    </row>
    <row r="16" spans="1:6" ht="14.45" hidden="1" customHeight="1" outlineLevel="1">
      <c r="A16" s="285"/>
      <c r="B16" s="142" t="s">
        <v>355</v>
      </c>
      <c r="C16" s="164" t="s">
        <v>342</v>
      </c>
      <c r="D16" s="184" t="e">
        <f>+(C16/$F$1)</f>
        <v>#VALUE!</v>
      </c>
      <c r="E16" s="188"/>
    </row>
    <row r="17" spans="1:5" ht="14.45" hidden="1" customHeight="1" outlineLevel="1">
      <c r="A17" s="285"/>
      <c r="B17" s="142" t="s">
        <v>356</v>
      </c>
      <c r="C17" s="164" t="s">
        <v>342</v>
      </c>
      <c r="D17" s="184" t="e">
        <f>+(C17/$F$1)</f>
        <v>#VALUE!</v>
      </c>
      <c r="E17" s="188"/>
    </row>
    <row r="18" spans="1:5" ht="14.45" hidden="1" customHeight="1" outlineLevel="1">
      <c r="A18" s="285"/>
      <c r="B18" s="142" t="s">
        <v>357</v>
      </c>
      <c r="C18" s="164" t="s">
        <v>342</v>
      </c>
      <c r="D18" s="184" t="e">
        <f t="shared" si="0"/>
        <v>#VALUE!</v>
      </c>
      <c r="E18" s="188"/>
    </row>
    <row r="19" spans="1:5" ht="14.45" hidden="1" customHeight="1" outlineLevel="1">
      <c r="A19" s="285"/>
      <c r="B19" s="142" t="s">
        <v>358</v>
      </c>
      <c r="C19" s="164">
        <v>5</v>
      </c>
      <c r="D19" s="184">
        <f t="shared" si="0"/>
        <v>1</v>
      </c>
      <c r="E19" s="188"/>
    </row>
    <row r="20" spans="1:5" collapsed="1">
      <c r="A20" s="285"/>
      <c r="B20" s="165" t="s">
        <v>359</v>
      </c>
      <c r="C20" s="176">
        <f>(SUM(C21:C24))</f>
        <v>20</v>
      </c>
      <c r="D20" s="179">
        <f>(COUNT(C21:C24))*5</f>
        <v>20</v>
      </c>
      <c r="E20" s="187">
        <f>+C20/D20</f>
        <v>1</v>
      </c>
    </row>
    <row r="21" spans="1:5" ht="14.45" hidden="1" customHeight="1" outlineLevel="1">
      <c r="A21" s="285"/>
      <c r="B21" s="142" t="s">
        <v>360</v>
      </c>
      <c r="C21" s="149">
        <v>5</v>
      </c>
      <c r="D21" s="185">
        <f t="shared" si="0"/>
        <v>1</v>
      </c>
      <c r="E21" s="188"/>
    </row>
    <row r="22" spans="1:5" ht="14.45" hidden="1" customHeight="1" outlineLevel="1">
      <c r="A22" s="285"/>
      <c r="B22" s="142" t="s">
        <v>361</v>
      </c>
      <c r="C22" s="149">
        <v>5</v>
      </c>
      <c r="D22" s="185">
        <f t="shared" si="0"/>
        <v>1</v>
      </c>
      <c r="E22" s="188"/>
    </row>
    <row r="23" spans="1:5" ht="14.45" hidden="1" customHeight="1" outlineLevel="1">
      <c r="A23" s="285"/>
      <c r="B23" s="142" t="s">
        <v>362</v>
      </c>
      <c r="C23" s="149">
        <v>5</v>
      </c>
      <c r="D23" s="185">
        <f t="shared" si="0"/>
        <v>1</v>
      </c>
      <c r="E23" s="188"/>
    </row>
    <row r="24" spans="1:5" ht="14.45" hidden="1" customHeight="1" outlineLevel="1">
      <c r="A24" s="285"/>
      <c r="B24" s="140" t="s">
        <v>363</v>
      </c>
      <c r="C24" s="149">
        <v>5</v>
      </c>
      <c r="D24" s="185">
        <f t="shared" si="0"/>
        <v>1</v>
      </c>
      <c r="E24" s="188"/>
    </row>
    <row r="25" spans="1:5" collapsed="1">
      <c r="A25" s="285"/>
      <c r="B25" s="165" t="s">
        <v>364</v>
      </c>
      <c r="C25" s="148">
        <f>(SUM(C26:C29))</f>
        <v>6</v>
      </c>
      <c r="D25" s="186">
        <f>(COUNT(C26:C29))*5</f>
        <v>20</v>
      </c>
      <c r="E25" s="187">
        <f>+C25/D25</f>
        <v>0.3</v>
      </c>
    </row>
    <row r="26" spans="1:5" ht="14.45" hidden="1" customHeight="1" outlineLevel="1">
      <c r="A26" s="285"/>
      <c r="B26" s="142" t="s">
        <v>365</v>
      </c>
      <c r="C26" s="149">
        <v>3</v>
      </c>
      <c r="D26" s="185">
        <f t="shared" si="0"/>
        <v>0.6</v>
      </c>
      <c r="E26" s="188"/>
    </row>
    <row r="27" spans="1:5" ht="14.45" hidden="1" customHeight="1" outlineLevel="1">
      <c r="A27" s="285"/>
      <c r="B27" s="142" t="s">
        <v>366</v>
      </c>
      <c r="C27" s="149">
        <v>3</v>
      </c>
      <c r="D27" s="185">
        <f t="shared" si="0"/>
        <v>0.6</v>
      </c>
      <c r="E27" s="188"/>
    </row>
    <row r="28" spans="1:5" ht="14.45" hidden="1" customHeight="1" outlineLevel="1">
      <c r="A28" s="285"/>
      <c r="B28" s="142" t="s">
        <v>367</v>
      </c>
      <c r="C28" s="149">
        <v>0</v>
      </c>
      <c r="D28" s="185">
        <f t="shared" si="0"/>
        <v>0</v>
      </c>
      <c r="E28" s="188"/>
    </row>
    <row r="29" spans="1:5" ht="14.45" hidden="1" customHeight="1" outlineLevel="1">
      <c r="A29" s="285"/>
      <c r="B29" s="140" t="s">
        <v>368</v>
      </c>
      <c r="C29" s="149">
        <v>0</v>
      </c>
      <c r="D29" s="185">
        <f t="shared" si="0"/>
        <v>0</v>
      </c>
      <c r="E29" s="188"/>
    </row>
    <row r="30" spans="1:5" ht="15.95" collapsed="1" thickBot="1">
      <c r="A30" s="285"/>
      <c r="B30" s="165" t="s">
        <v>369</v>
      </c>
      <c r="C30" s="148">
        <f>(SUM(C31:C33))</f>
        <v>6</v>
      </c>
      <c r="D30" s="186">
        <f>(COUNT(C31:C33))*5</f>
        <v>15</v>
      </c>
      <c r="E30" s="187">
        <f>+C30/D30</f>
        <v>0.4</v>
      </c>
    </row>
    <row r="31" spans="1:5" hidden="1" outlineLevel="1">
      <c r="A31" s="285"/>
      <c r="B31" s="142" t="s">
        <v>370</v>
      </c>
      <c r="C31" s="149">
        <v>3</v>
      </c>
      <c r="D31" s="170">
        <f t="shared" si="0"/>
        <v>0.6</v>
      </c>
    </row>
    <row r="32" spans="1:5" hidden="1" outlineLevel="1">
      <c r="A32" s="285"/>
      <c r="B32" s="142" t="s">
        <v>367</v>
      </c>
      <c r="C32" s="149">
        <v>3</v>
      </c>
      <c r="D32" s="170">
        <f t="shared" si="0"/>
        <v>0.6</v>
      </c>
    </row>
    <row r="33" spans="1:5" ht="15.95" hidden="1" outlineLevel="1" thickBot="1">
      <c r="A33" s="285"/>
      <c r="B33" s="142" t="s">
        <v>368</v>
      </c>
      <c r="C33" s="149">
        <v>0</v>
      </c>
      <c r="D33" s="170">
        <f t="shared" si="0"/>
        <v>0</v>
      </c>
    </row>
    <row r="34" spans="1:5" s="174" customFormat="1" ht="30" customHeight="1" collapsed="1" thickBot="1">
      <c r="A34" s="172"/>
      <c r="B34" s="173" t="s">
        <v>371</v>
      </c>
      <c r="C34" s="182">
        <f>+SUM(C35,C40,C46,C51,C59)</f>
        <v>91</v>
      </c>
      <c r="D34" s="183">
        <f>+SUM(D35,D40,D46,D51,D59)</f>
        <v>105</v>
      </c>
      <c r="E34" s="169">
        <f>+C34/D34</f>
        <v>0.8666666666666667</v>
      </c>
    </row>
    <row r="35" spans="1:5" ht="15.6" customHeight="1">
      <c r="A35" s="286" t="s">
        <v>259</v>
      </c>
      <c r="B35" s="165" t="s">
        <v>372</v>
      </c>
      <c r="C35" s="148">
        <f>(SUM(C36:C39))</f>
        <v>18</v>
      </c>
      <c r="D35" s="186">
        <f>(COUNT(C36:C39))*5</f>
        <v>20</v>
      </c>
      <c r="E35" s="190">
        <f>+C35/D35</f>
        <v>0.9</v>
      </c>
    </row>
    <row r="36" spans="1:5" ht="46.5" hidden="1" outlineLevel="1">
      <c r="A36" s="285"/>
      <c r="B36" s="142" t="s">
        <v>373</v>
      </c>
      <c r="C36" s="175">
        <v>5</v>
      </c>
      <c r="D36" s="185">
        <f t="shared" ref="D36:D39" si="1">+(C36/$F$1)</f>
        <v>1</v>
      </c>
      <c r="E36" s="188"/>
    </row>
    <row r="37" spans="1:5" ht="30.95" hidden="1" outlineLevel="1">
      <c r="A37" s="285"/>
      <c r="B37" s="142" t="s">
        <v>374</v>
      </c>
      <c r="C37" s="175">
        <v>5</v>
      </c>
      <c r="D37" s="185">
        <f t="shared" si="1"/>
        <v>1</v>
      </c>
      <c r="E37" s="188"/>
    </row>
    <row r="38" spans="1:5" ht="46.5" hidden="1" outlineLevel="1">
      <c r="A38" s="285"/>
      <c r="B38" s="142" t="s">
        <v>375</v>
      </c>
      <c r="C38" s="175">
        <v>3</v>
      </c>
      <c r="D38" s="185">
        <f t="shared" si="1"/>
        <v>0.6</v>
      </c>
      <c r="E38" s="188"/>
    </row>
    <row r="39" spans="1:5" ht="46.5" hidden="1" outlineLevel="1">
      <c r="A39" s="285"/>
      <c r="B39" s="142" t="s">
        <v>376</v>
      </c>
      <c r="C39" s="175">
        <v>5</v>
      </c>
      <c r="D39" s="185">
        <f t="shared" si="1"/>
        <v>1</v>
      </c>
      <c r="E39" s="188"/>
    </row>
    <row r="40" spans="1:5" collapsed="1">
      <c r="A40" s="285"/>
      <c r="B40" s="165" t="s">
        <v>377</v>
      </c>
      <c r="C40" s="148">
        <f>(SUM(C41:C45))</f>
        <v>20</v>
      </c>
      <c r="D40" s="186">
        <f>(COUNT(C41:C45))*5</f>
        <v>20</v>
      </c>
      <c r="E40" s="187">
        <f>+C40/D40</f>
        <v>1</v>
      </c>
    </row>
    <row r="41" spans="1:5" ht="33" customHeight="1" outlineLevel="1">
      <c r="A41" s="285"/>
      <c r="B41" s="178" t="s">
        <v>378</v>
      </c>
      <c r="C41" s="175">
        <v>5</v>
      </c>
      <c r="D41" s="185">
        <f>+(C41/$F$1)</f>
        <v>1</v>
      </c>
      <c r="E41" s="188"/>
    </row>
    <row r="42" spans="1:5" ht="15" outlineLevel="1">
      <c r="A42" s="285"/>
      <c r="B42" s="142" t="s">
        <v>379</v>
      </c>
      <c r="C42" s="175" t="s">
        <v>342</v>
      </c>
      <c r="D42" s="184" t="e">
        <f t="shared" ref="D42:D45" si="2">+(C42/$F$1)</f>
        <v>#VALUE!</v>
      </c>
      <c r="E42" s="188"/>
    </row>
    <row r="43" spans="1:5" outlineLevel="1">
      <c r="A43" s="285"/>
      <c r="B43" s="142" t="s">
        <v>380</v>
      </c>
      <c r="C43" s="175">
        <v>5</v>
      </c>
      <c r="D43" s="185">
        <f t="shared" si="2"/>
        <v>1</v>
      </c>
      <c r="E43" s="188"/>
    </row>
    <row r="44" spans="1:5" outlineLevel="1">
      <c r="A44" s="285"/>
      <c r="B44" s="142" t="s">
        <v>381</v>
      </c>
      <c r="C44" s="175">
        <v>5</v>
      </c>
      <c r="D44" s="185">
        <f t="shared" si="2"/>
        <v>1</v>
      </c>
      <c r="E44" s="188"/>
    </row>
    <row r="45" spans="1:5" ht="15" outlineLevel="1">
      <c r="A45" s="285"/>
      <c r="B45" s="142" t="s">
        <v>382</v>
      </c>
      <c r="C45" s="175">
        <v>5</v>
      </c>
      <c r="D45" s="185">
        <f t="shared" si="2"/>
        <v>1</v>
      </c>
      <c r="E45" s="188"/>
    </row>
    <row r="46" spans="1:5">
      <c r="A46" s="285"/>
      <c r="B46" s="165" t="s">
        <v>383</v>
      </c>
      <c r="C46" s="148">
        <f>(SUM(C47:C50))</f>
        <v>15</v>
      </c>
      <c r="D46" s="186">
        <f>(COUNT(C47:C50))*5</f>
        <v>20</v>
      </c>
      <c r="E46" s="187">
        <f>+C46/D46</f>
        <v>0.75</v>
      </c>
    </row>
    <row r="47" spans="1:5" ht="30.95" outlineLevel="1">
      <c r="A47" s="285"/>
      <c r="B47" s="142" t="s">
        <v>384</v>
      </c>
      <c r="C47" s="175">
        <v>5</v>
      </c>
      <c r="D47" s="185">
        <f>+(C47/$F$1)</f>
        <v>1</v>
      </c>
      <c r="E47" s="188"/>
    </row>
    <row r="48" spans="1:5" ht="30" outlineLevel="1">
      <c r="A48" s="285"/>
      <c r="B48" s="142" t="s">
        <v>385</v>
      </c>
      <c r="C48" s="175">
        <v>0</v>
      </c>
      <c r="D48" s="185">
        <f t="shared" ref="D48:D53" si="3">+(C48/$F$1)</f>
        <v>0</v>
      </c>
      <c r="E48" s="188"/>
    </row>
    <row r="49" spans="1:5" ht="63.6" customHeight="1" outlineLevel="1">
      <c r="A49" s="285"/>
      <c r="B49" s="178" t="s">
        <v>386</v>
      </c>
      <c r="C49" s="175">
        <v>5</v>
      </c>
      <c r="D49" s="185">
        <f t="shared" si="3"/>
        <v>1</v>
      </c>
      <c r="E49" s="188"/>
    </row>
    <row r="50" spans="1:5" ht="30.95" outlineLevel="1">
      <c r="A50" s="285"/>
      <c r="B50" s="142" t="s">
        <v>387</v>
      </c>
      <c r="C50" s="175">
        <v>5</v>
      </c>
      <c r="D50" s="185">
        <f t="shared" si="3"/>
        <v>1</v>
      </c>
      <c r="E50" s="188"/>
    </row>
    <row r="51" spans="1:5">
      <c r="A51" s="285"/>
      <c r="B51" s="165" t="s">
        <v>388</v>
      </c>
      <c r="C51" s="148">
        <f>(SUM(C52:C57))</f>
        <v>25</v>
      </c>
      <c r="D51" s="186">
        <f>(COUNT(C52:C57))*5</f>
        <v>30</v>
      </c>
      <c r="E51" s="187">
        <f>+C51/D51</f>
        <v>0.83333333333333337</v>
      </c>
    </row>
    <row r="52" spans="1:5" ht="30.95" outlineLevel="1">
      <c r="A52" s="285"/>
      <c r="B52" s="142" t="s">
        <v>389</v>
      </c>
      <c r="C52" s="175">
        <v>5</v>
      </c>
      <c r="D52" s="185">
        <f t="shared" si="3"/>
        <v>1</v>
      </c>
      <c r="E52" s="188"/>
    </row>
    <row r="53" spans="1:5" ht="46.5" outlineLevel="1">
      <c r="A53" s="285"/>
      <c r="B53" s="142" t="s">
        <v>390</v>
      </c>
      <c r="C53" s="175">
        <v>5</v>
      </c>
      <c r="D53" s="185">
        <f t="shared" si="3"/>
        <v>1</v>
      </c>
      <c r="E53" s="188"/>
    </row>
    <row r="54" spans="1:5" ht="30.95" outlineLevel="1">
      <c r="A54" s="285"/>
      <c r="B54" s="142" t="s">
        <v>391</v>
      </c>
      <c r="C54" s="175">
        <v>5</v>
      </c>
      <c r="D54" s="185">
        <f>+(C54/$F$1)</f>
        <v>1</v>
      </c>
      <c r="E54" s="188"/>
    </row>
    <row r="55" spans="1:5" outlineLevel="1">
      <c r="A55" s="285"/>
      <c r="B55" s="142" t="s">
        <v>392</v>
      </c>
      <c r="C55" s="175">
        <v>5</v>
      </c>
      <c r="D55" s="185">
        <f>+(C55/$F$1)</f>
        <v>1</v>
      </c>
      <c r="E55" s="188"/>
    </row>
    <row r="56" spans="1:5" outlineLevel="1">
      <c r="A56" s="285"/>
      <c r="B56" s="177" t="s">
        <v>393</v>
      </c>
      <c r="C56" s="175">
        <v>0</v>
      </c>
      <c r="D56" s="185">
        <f>+(C56/$F$1)</f>
        <v>0</v>
      </c>
      <c r="E56" s="188"/>
    </row>
    <row r="57" spans="1:5" ht="30.95" outlineLevel="1">
      <c r="A57" s="285"/>
      <c r="B57" s="142" t="s">
        <v>387</v>
      </c>
      <c r="C57" s="175">
        <v>5</v>
      </c>
      <c r="D57" s="185">
        <f>+(C57/$F$1)</f>
        <v>1</v>
      </c>
      <c r="E57" s="188"/>
    </row>
    <row r="58" spans="1:5" ht="30.95" outlineLevel="1">
      <c r="A58" s="285"/>
      <c r="B58" s="181" t="s">
        <v>394</v>
      </c>
      <c r="C58" s="171"/>
      <c r="D58" s="191"/>
      <c r="E58" s="188"/>
    </row>
    <row r="59" spans="1:5" ht="15.95" thickBot="1">
      <c r="A59" s="285"/>
      <c r="B59" s="165" t="s">
        <v>395</v>
      </c>
      <c r="C59" s="148">
        <f>(SUM(C60:C63))</f>
        <v>13</v>
      </c>
      <c r="D59" s="186">
        <f>(COUNT(C60:C63))*5</f>
        <v>15</v>
      </c>
      <c r="E59" s="187">
        <f>+C59/D59</f>
        <v>0.8666666666666667</v>
      </c>
    </row>
    <row r="60" spans="1:5" hidden="1" outlineLevel="1">
      <c r="A60" s="285"/>
      <c r="B60" s="142" t="s">
        <v>396</v>
      </c>
      <c r="C60" s="175">
        <v>5</v>
      </c>
      <c r="D60" s="170">
        <f>+(C60/$F$1)</f>
        <v>1</v>
      </c>
    </row>
    <row r="61" spans="1:5" hidden="1" outlineLevel="1">
      <c r="A61" s="285"/>
      <c r="B61" s="142" t="s">
        <v>397</v>
      </c>
      <c r="C61" s="175">
        <v>5</v>
      </c>
      <c r="D61" s="170">
        <f>+(C61/$F$1)</f>
        <v>1</v>
      </c>
    </row>
    <row r="62" spans="1:5" ht="30.95" hidden="1" outlineLevel="1">
      <c r="A62" s="285"/>
      <c r="B62" s="142" t="s">
        <v>398</v>
      </c>
      <c r="C62" s="175" t="s">
        <v>342</v>
      </c>
      <c r="D62" s="170" t="e">
        <f>+(C62/$F$1)</f>
        <v>#VALUE!</v>
      </c>
    </row>
    <row r="63" spans="1:5" ht="47.1" hidden="1" outlineLevel="1" thickBot="1">
      <c r="A63" s="285"/>
      <c r="B63" s="142" t="s">
        <v>399</v>
      </c>
      <c r="C63" s="175">
        <v>3</v>
      </c>
      <c r="D63" s="170">
        <f>+(C63/$F$1)</f>
        <v>0.6</v>
      </c>
    </row>
    <row r="64" spans="1:5" s="174" customFormat="1" ht="30" customHeight="1" collapsed="1" thickBot="1">
      <c r="A64" s="172"/>
      <c r="B64" s="173" t="s">
        <v>400</v>
      </c>
      <c r="C64" s="182">
        <f>+SUM(C65,C73,C93,C81,C88,C99,C104)</f>
        <v>81</v>
      </c>
      <c r="D64" s="182">
        <f>+SUM(D65,D73,D93,D81,D88,D99,D104)</f>
        <v>165</v>
      </c>
      <c r="E64" s="169">
        <f>+C64/D64</f>
        <v>0.49090909090909091</v>
      </c>
    </row>
    <row r="65" spans="1:5" ht="14.45" customHeight="1">
      <c r="A65" s="286" t="s">
        <v>259</v>
      </c>
      <c r="B65" s="165" t="s">
        <v>401</v>
      </c>
      <c r="C65" s="148">
        <f>(SUM(C66:C72))</f>
        <v>21</v>
      </c>
      <c r="D65" s="186">
        <f>(COUNT(C66:C72))*5</f>
        <v>35</v>
      </c>
      <c r="E65" s="190">
        <f>+C65/D65</f>
        <v>0.6</v>
      </c>
    </row>
    <row r="66" spans="1:5" ht="14.45" customHeight="1" outlineLevel="1">
      <c r="A66" s="285"/>
      <c r="B66" s="142" t="s">
        <v>402</v>
      </c>
      <c r="C66" s="175">
        <v>3</v>
      </c>
      <c r="D66" s="185">
        <f t="shared" ref="D66:D72" si="4">+(C66/$F$1)</f>
        <v>0.6</v>
      </c>
      <c r="E66" s="188"/>
    </row>
    <row r="67" spans="1:5" ht="14.45" customHeight="1" outlineLevel="1">
      <c r="A67" s="285"/>
      <c r="B67" s="142" t="s">
        <v>403</v>
      </c>
      <c r="C67" s="175">
        <v>3</v>
      </c>
      <c r="D67" s="185">
        <f t="shared" si="4"/>
        <v>0.6</v>
      </c>
      <c r="E67" s="188"/>
    </row>
    <row r="68" spans="1:5" ht="14.45" customHeight="1" outlineLevel="1">
      <c r="A68" s="285"/>
      <c r="B68" s="142" t="s">
        <v>404</v>
      </c>
      <c r="C68" s="175">
        <v>3</v>
      </c>
      <c r="D68" s="185">
        <f t="shared" si="4"/>
        <v>0.6</v>
      </c>
      <c r="E68" s="188"/>
    </row>
    <row r="69" spans="1:5" ht="29.1" customHeight="1" outlineLevel="1">
      <c r="A69" s="285"/>
      <c r="B69" s="142" t="s">
        <v>405</v>
      </c>
      <c r="C69" s="175">
        <v>3</v>
      </c>
      <c r="D69" s="185">
        <f t="shared" si="4"/>
        <v>0.6</v>
      </c>
      <c r="E69" s="188"/>
    </row>
    <row r="70" spans="1:5" ht="14.45" customHeight="1" outlineLevel="1">
      <c r="A70" s="285"/>
      <c r="B70" s="142" t="s">
        <v>406</v>
      </c>
      <c r="C70" s="175">
        <v>3</v>
      </c>
      <c r="D70" s="185">
        <f t="shared" si="4"/>
        <v>0.6</v>
      </c>
      <c r="E70" s="188"/>
    </row>
    <row r="71" spans="1:5" ht="14.45" customHeight="1" outlineLevel="1">
      <c r="A71" s="285"/>
      <c r="B71" s="142" t="s">
        <v>407</v>
      </c>
      <c r="C71" s="175">
        <v>3</v>
      </c>
      <c r="D71" s="185">
        <f t="shared" si="4"/>
        <v>0.6</v>
      </c>
      <c r="E71" s="188"/>
    </row>
    <row r="72" spans="1:5" ht="14.45" customHeight="1" outlineLevel="1">
      <c r="A72" s="285"/>
      <c r="B72" s="142" t="s">
        <v>408</v>
      </c>
      <c r="C72" s="175">
        <v>3</v>
      </c>
      <c r="D72" s="185">
        <f t="shared" si="4"/>
        <v>0.6</v>
      </c>
      <c r="E72" s="188"/>
    </row>
    <row r="73" spans="1:5">
      <c r="A73" s="285"/>
      <c r="B73" s="165" t="s">
        <v>409</v>
      </c>
      <c r="C73" s="148">
        <f>(SUM(C74:C80))</f>
        <v>21</v>
      </c>
      <c r="D73" s="186">
        <f>(COUNT(C74:C80))*5</f>
        <v>35</v>
      </c>
      <c r="E73" s="187">
        <f>+C73/D73</f>
        <v>0.6</v>
      </c>
    </row>
    <row r="74" spans="1:5" ht="14.45" customHeight="1" outlineLevel="1">
      <c r="A74" s="285"/>
      <c r="B74" s="142" t="s">
        <v>410</v>
      </c>
      <c r="C74" s="175">
        <v>3</v>
      </c>
      <c r="D74" s="185">
        <f t="shared" ref="D74:D80" si="5">+(C74/$F$1)</f>
        <v>0.6</v>
      </c>
      <c r="E74" s="188"/>
    </row>
    <row r="75" spans="1:5" ht="14.45" customHeight="1" outlineLevel="1">
      <c r="A75" s="285"/>
      <c r="B75" s="142" t="s">
        <v>411</v>
      </c>
      <c r="C75" s="175">
        <v>3</v>
      </c>
      <c r="D75" s="185">
        <f t="shared" si="5"/>
        <v>0.6</v>
      </c>
      <c r="E75" s="188"/>
    </row>
    <row r="76" spans="1:5" ht="14.45" customHeight="1" outlineLevel="1">
      <c r="A76" s="285"/>
      <c r="B76" s="142" t="s">
        <v>412</v>
      </c>
      <c r="C76" s="175">
        <v>3</v>
      </c>
      <c r="D76" s="185">
        <f t="shared" si="5"/>
        <v>0.6</v>
      </c>
      <c r="E76" s="188"/>
    </row>
    <row r="77" spans="1:5" ht="29.1" customHeight="1" outlineLevel="1">
      <c r="A77" s="285"/>
      <c r="B77" s="142" t="s">
        <v>413</v>
      </c>
      <c r="C77" s="175">
        <v>3</v>
      </c>
      <c r="D77" s="185">
        <f t="shared" si="5"/>
        <v>0.6</v>
      </c>
      <c r="E77" s="188"/>
    </row>
    <row r="78" spans="1:5" ht="14.45" customHeight="1" outlineLevel="1">
      <c r="A78" s="285"/>
      <c r="B78" s="142" t="s">
        <v>406</v>
      </c>
      <c r="C78" s="175">
        <v>3</v>
      </c>
      <c r="D78" s="185">
        <f t="shared" si="5"/>
        <v>0.6</v>
      </c>
      <c r="E78" s="188"/>
    </row>
    <row r="79" spans="1:5" ht="14.45" customHeight="1" outlineLevel="1">
      <c r="A79" s="285"/>
      <c r="B79" s="142" t="s">
        <v>414</v>
      </c>
      <c r="C79" s="175">
        <v>3</v>
      </c>
      <c r="D79" s="185">
        <f t="shared" si="5"/>
        <v>0.6</v>
      </c>
      <c r="E79" s="188"/>
    </row>
    <row r="80" spans="1:5" ht="14.45" customHeight="1" outlineLevel="1">
      <c r="A80" s="285"/>
      <c r="B80" s="142" t="s">
        <v>408</v>
      </c>
      <c r="C80" s="175">
        <v>3</v>
      </c>
      <c r="D80" s="185">
        <f t="shared" si="5"/>
        <v>0.6</v>
      </c>
      <c r="E80" s="188"/>
    </row>
    <row r="81" spans="1:5">
      <c r="A81" s="285"/>
      <c r="B81" s="165" t="s">
        <v>415</v>
      </c>
      <c r="C81" s="148">
        <f>(SUM(C82:C87))</f>
        <v>18</v>
      </c>
      <c r="D81" s="186">
        <f>(COUNT(C82:C87))*5</f>
        <v>30</v>
      </c>
      <c r="E81" s="187">
        <f>+C81/D81</f>
        <v>0.6</v>
      </c>
    </row>
    <row r="82" spans="1:5" ht="14.45" customHeight="1" outlineLevel="2">
      <c r="A82" s="285"/>
      <c r="B82" s="142" t="s">
        <v>416</v>
      </c>
      <c r="C82" s="175">
        <v>3</v>
      </c>
      <c r="D82" s="185">
        <f t="shared" ref="D82:D87" si="6">+(C82/$F$1)</f>
        <v>0.6</v>
      </c>
      <c r="E82" s="188"/>
    </row>
    <row r="83" spans="1:5" ht="14.45" customHeight="1" outlineLevel="2">
      <c r="A83" s="285"/>
      <c r="B83" s="142" t="s">
        <v>412</v>
      </c>
      <c r="C83" s="175">
        <v>3</v>
      </c>
      <c r="D83" s="185">
        <f t="shared" si="6"/>
        <v>0.6</v>
      </c>
      <c r="E83" s="188"/>
    </row>
    <row r="84" spans="1:5" ht="14.45" customHeight="1" outlineLevel="2">
      <c r="A84" s="285"/>
      <c r="B84" s="142" t="s">
        <v>417</v>
      </c>
      <c r="C84" s="175">
        <v>3</v>
      </c>
      <c r="D84" s="185">
        <f t="shared" si="6"/>
        <v>0.6</v>
      </c>
      <c r="E84" s="188"/>
    </row>
    <row r="85" spans="1:5" ht="29.1" customHeight="1" outlineLevel="2">
      <c r="A85" s="285"/>
      <c r="B85" s="142" t="s">
        <v>413</v>
      </c>
      <c r="C85" s="175">
        <v>3</v>
      </c>
      <c r="D85" s="185">
        <f t="shared" si="6"/>
        <v>0.6</v>
      </c>
      <c r="E85" s="188"/>
    </row>
    <row r="86" spans="1:5" ht="14.45" customHeight="1" outlineLevel="2">
      <c r="A86" s="285"/>
      <c r="B86" s="142" t="s">
        <v>406</v>
      </c>
      <c r="C86" s="175">
        <v>3</v>
      </c>
      <c r="D86" s="185">
        <f t="shared" si="6"/>
        <v>0.6</v>
      </c>
      <c r="E86" s="188"/>
    </row>
    <row r="87" spans="1:5" ht="14.45" customHeight="1" outlineLevel="2">
      <c r="A87" s="285"/>
      <c r="B87" s="142" t="s">
        <v>408</v>
      </c>
      <c r="C87" s="175">
        <v>3</v>
      </c>
      <c r="D87" s="185">
        <f t="shared" si="6"/>
        <v>0.6</v>
      </c>
      <c r="E87" s="188"/>
    </row>
    <row r="88" spans="1:5">
      <c r="A88" s="285"/>
      <c r="B88" s="165" t="s">
        <v>418</v>
      </c>
      <c r="C88" s="148">
        <f>(SUM(C89:C92))</f>
        <v>12</v>
      </c>
      <c r="D88" s="186">
        <f>(COUNT(C89:C92))*5</f>
        <v>20</v>
      </c>
      <c r="E88" s="187">
        <f>+C88/D88</f>
        <v>0.6</v>
      </c>
    </row>
    <row r="89" spans="1:5" ht="14.45" customHeight="1" outlineLevel="2">
      <c r="A89" s="285"/>
      <c r="B89" s="142" t="s">
        <v>419</v>
      </c>
      <c r="C89" s="175">
        <v>3</v>
      </c>
      <c r="D89" s="185">
        <f>+(C89/$F$1)</f>
        <v>0.6</v>
      </c>
      <c r="E89" s="188"/>
    </row>
    <row r="90" spans="1:5" ht="14.45" customHeight="1" outlineLevel="2">
      <c r="A90" s="285"/>
      <c r="B90" s="142" t="s">
        <v>361</v>
      </c>
      <c r="C90" s="175">
        <v>3</v>
      </c>
      <c r="D90" s="185">
        <f>+(C90/$F$1)</f>
        <v>0.6</v>
      </c>
      <c r="E90" s="188"/>
    </row>
    <row r="91" spans="1:5" ht="30.95" outlineLevel="2">
      <c r="A91" s="285"/>
      <c r="B91" s="177" t="s">
        <v>420</v>
      </c>
      <c r="C91" s="175">
        <v>3</v>
      </c>
      <c r="D91" s="185">
        <f>+(C91/$F$1)</f>
        <v>0.6</v>
      </c>
      <c r="E91" s="188"/>
    </row>
    <row r="92" spans="1:5" ht="14.45" customHeight="1" outlineLevel="2">
      <c r="A92" s="285"/>
      <c r="B92" s="142" t="s">
        <v>403</v>
      </c>
      <c r="C92" s="175">
        <v>3</v>
      </c>
      <c r="D92" s="185">
        <f>+(C92/$F$1)</f>
        <v>0.6</v>
      </c>
      <c r="E92" s="188"/>
    </row>
    <row r="93" spans="1:5">
      <c r="A93" s="285"/>
      <c r="B93" s="165" t="s">
        <v>421</v>
      </c>
      <c r="C93" s="148">
        <f>(SUM(C94:C98))</f>
        <v>0</v>
      </c>
      <c r="D93" s="186">
        <f>(COUNT(C94:C98))*5</f>
        <v>25</v>
      </c>
      <c r="E93" s="187">
        <f>+C93/D93</f>
        <v>0</v>
      </c>
    </row>
    <row r="94" spans="1:5" ht="14.45" customHeight="1" outlineLevel="1">
      <c r="A94" s="285"/>
      <c r="B94" s="142" t="s">
        <v>422</v>
      </c>
      <c r="C94" s="175">
        <v>0</v>
      </c>
      <c r="D94" s="185">
        <f>+(C94/$F$1)</f>
        <v>0</v>
      </c>
      <c r="E94" s="188"/>
    </row>
    <row r="95" spans="1:5" ht="14.45" customHeight="1" outlineLevel="1">
      <c r="A95" s="285"/>
      <c r="B95" s="142" t="s">
        <v>423</v>
      </c>
      <c r="C95" s="175">
        <v>0</v>
      </c>
      <c r="D95" s="185">
        <f>+(C95/$F$1)</f>
        <v>0</v>
      </c>
      <c r="E95" s="188"/>
    </row>
    <row r="96" spans="1:5" ht="14.45" customHeight="1" outlineLevel="1">
      <c r="A96" s="285"/>
      <c r="B96" s="142" t="s">
        <v>424</v>
      </c>
      <c r="C96" s="175">
        <v>0</v>
      </c>
      <c r="D96" s="185">
        <f>+(C96/$F$1)</f>
        <v>0</v>
      </c>
      <c r="E96" s="188"/>
    </row>
    <row r="97" spans="1:5" ht="14.45" customHeight="1" outlineLevel="1">
      <c r="A97" s="285"/>
      <c r="B97" s="142" t="s">
        <v>425</v>
      </c>
      <c r="C97" s="175">
        <v>0</v>
      </c>
      <c r="D97" s="185">
        <f>+(C97/$F$1)</f>
        <v>0</v>
      </c>
      <c r="E97" s="188"/>
    </row>
    <row r="98" spans="1:5" ht="14.45" customHeight="1" outlineLevel="1">
      <c r="A98" s="285"/>
      <c r="B98" s="142" t="s">
        <v>368</v>
      </c>
      <c r="C98" s="175">
        <v>0</v>
      </c>
      <c r="D98" s="185">
        <f>+(C98/$F$1)</f>
        <v>0</v>
      </c>
      <c r="E98" s="188"/>
    </row>
    <row r="99" spans="1:5">
      <c r="A99" s="285"/>
      <c r="B99" s="165" t="s">
        <v>426</v>
      </c>
      <c r="C99" s="148">
        <f>(SUM(C100:C103))</f>
        <v>0</v>
      </c>
      <c r="D99" s="186">
        <f>(COUNT(C100:C103))*5</f>
        <v>5</v>
      </c>
      <c r="E99" s="187">
        <f>+C99/D99</f>
        <v>0</v>
      </c>
    </row>
    <row r="100" spans="1:5" ht="14.45" customHeight="1" outlineLevel="1">
      <c r="A100" s="285"/>
      <c r="B100" s="142" t="s">
        <v>427</v>
      </c>
      <c r="C100" s="175" t="s">
        <v>342</v>
      </c>
      <c r="D100" s="185" t="e">
        <f>+(C100/$F$1)</f>
        <v>#VALUE!</v>
      </c>
      <c r="E100" s="188"/>
    </row>
    <row r="101" spans="1:5" ht="14.45" customHeight="1" outlineLevel="1">
      <c r="A101" s="285"/>
      <c r="B101" s="142" t="s">
        <v>428</v>
      </c>
      <c r="C101" s="175" t="s">
        <v>342</v>
      </c>
      <c r="D101" s="185" t="e">
        <f>+(C101/$F$1)</f>
        <v>#VALUE!</v>
      </c>
      <c r="E101" s="188"/>
    </row>
    <row r="102" spans="1:5" ht="14.45" customHeight="1" outlineLevel="1">
      <c r="A102" s="285"/>
      <c r="B102" s="142" t="s">
        <v>429</v>
      </c>
      <c r="C102" s="175" t="s">
        <v>342</v>
      </c>
      <c r="D102" s="185" t="e">
        <f>+(C102/$F$1)</f>
        <v>#VALUE!</v>
      </c>
      <c r="E102" s="188"/>
    </row>
    <row r="103" spans="1:5" ht="14.45" customHeight="1" outlineLevel="1">
      <c r="A103" s="285"/>
      <c r="B103" s="142" t="s">
        <v>368</v>
      </c>
      <c r="C103" s="175">
        <v>0</v>
      </c>
      <c r="D103" s="185">
        <f>+(C103/$F$1)</f>
        <v>0</v>
      </c>
      <c r="E103" s="188"/>
    </row>
    <row r="104" spans="1:5" ht="15.95" thickBot="1">
      <c r="A104" s="285"/>
      <c r="B104" s="165" t="s">
        <v>430</v>
      </c>
      <c r="C104" s="148">
        <f>(SUM(C105:C107))</f>
        <v>9</v>
      </c>
      <c r="D104" s="186">
        <f>(COUNT(C105:C107))*5</f>
        <v>15</v>
      </c>
      <c r="E104" s="187">
        <f>+C104/D104</f>
        <v>0.6</v>
      </c>
    </row>
    <row r="105" spans="1:5" ht="45" outlineLevel="1">
      <c r="A105" s="285"/>
      <c r="B105" s="142" t="s">
        <v>431</v>
      </c>
      <c r="C105" s="175">
        <v>3</v>
      </c>
      <c r="D105" s="170">
        <f>+(C105/$F$1)</f>
        <v>0.6</v>
      </c>
    </row>
    <row r="106" spans="1:5" outlineLevel="1">
      <c r="A106" s="285"/>
      <c r="B106" s="142" t="s">
        <v>432</v>
      </c>
      <c r="C106" s="175">
        <v>3</v>
      </c>
      <c r="D106" s="170">
        <f>+(C106/$F$1)</f>
        <v>0.6</v>
      </c>
    </row>
    <row r="107" spans="1:5" ht="15.95" outlineLevel="1" thickBot="1">
      <c r="A107" s="285"/>
      <c r="B107" s="142" t="s">
        <v>408</v>
      </c>
      <c r="C107" s="175">
        <v>3</v>
      </c>
      <c r="D107" s="170">
        <f>+(C107/$F$1)</f>
        <v>0.6</v>
      </c>
    </row>
    <row r="108" spans="1:5" ht="30" customHeight="1" thickBot="1">
      <c r="B108" s="166" t="s">
        <v>433</v>
      </c>
      <c r="C108" s="182">
        <f>+SUM(C109,C117,C133,C128,)</f>
        <v>102</v>
      </c>
      <c r="D108" s="182">
        <f>+SUM(D109,D117,D133,D128,)</f>
        <v>110</v>
      </c>
      <c r="E108" s="169">
        <f>+C108/D108</f>
        <v>0.92727272727272725</v>
      </c>
    </row>
    <row r="109" spans="1:5" ht="30.95">
      <c r="B109" s="165" t="s">
        <v>434</v>
      </c>
      <c r="C109" s="182">
        <f>(SUM(C110:C116))</f>
        <v>26</v>
      </c>
      <c r="D109" s="193">
        <f>(COUNT(C110:C116))*5</f>
        <v>30</v>
      </c>
      <c r="E109" s="216">
        <f>+C109/D109</f>
        <v>0.8666666666666667</v>
      </c>
    </row>
    <row r="110" spans="1:5" ht="46.5" outlineLevel="1">
      <c r="A110" s="286" t="s">
        <v>259</v>
      </c>
      <c r="B110" s="140" t="s">
        <v>435</v>
      </c>
      <c r="C110" s="195">
        <v>3</v>
      </c>
      <c r="D110" s="170">
        <f>+(C110/$F$1)</f>
        <v>0.6</v>
      </c>
      <c r="E110" s="188"/>
    </row>
    <row r="111" spans="1:5" ht="15" outlineLevel="1">
      <c r="A111" s="285"/>
      <c r="B111" s="140" t="s">
        <v>436</v>
      </c>
      <c r="C111" s="195" t="s">
        <v>342</v>
      </c>
      <c r="D111" s="170" t="e">
        <f t="shared" ref="D111:D138" si="7">+(C111/$F$1)</f>
        <v>#VALUE!</v>
      </c>
      <c r="E111" s="196"/>
    </row>
    <row r="112" spans="1:5" ht="30.95" outlineLevel="1">
      <c r="A112" s="285"/>
      <c r="B112" s="140" t="s">
        <v>437</v>
      </c>
      <c r="C112" s="195">
        <v>5</v>
      </c>
      <c r="D112" s="170">
        <f t="shared" si="7"/>
        <v>1</v>
      </c>
      <c r="E112" s="196"/>
    </row>
    <row r="113" spans="1:5" ht="15" outlineLevel="1">
      <c r="A113" s="285"/>
      <c r="B113" s="140" t="s">
        <v>438</v>
      </c>
      <c r="C113" s="195">
        <v>3</v>
      </c>
      <c r="D113" s="170">
        <f t="shared" si="7"/>
        <v>0.6</v>
      </c>
      <c r="E113" s="196"/>
    </row>
    <row r="114" spans="1:5" ht="15" outlineLevel="1">
      <c r="A114" s="285"/>
      <c r="B114" s="140" t="s">
        <v>439</v>
      </c>
      <c r="C114" s="195">
        <v>5</v>
      </c>
      <c r="D114" s="170">
        <f t="shared" si="7"/>
        <v>1</v>
      </c>
      <c r="E114" s="196"/>
    </row>
    <row r="115" spans="1:5" ht="30" outlineLevel="1">
      <c r="A115" s="285"/>
      <c r="B115" s="140" t="s">
        <v>440</v>
      </c>
      <c r="C115" s="195">
        <v>5</v>
      </c>
      <c r="D115" s="170">
        <f t="shared" si="7"/>
        <v>1</v>
      </c>
      <c r="E115" s="196"/>
    </row>
    <row r="116" spans="1:5" ht="30.95" outlineLevel="1">
      <c r="A116" s="285"/>
      <c r="B116" s="140" t="s">
        <v>441</v>
      </c>
      <c r="C116" s="195">
        <v>5</v>
      </c>
      <c r="D116" s="170">
        <f t="shared" si="7"/>
        <v>1</v>
      </c>
      <c r="E116" s="196"/>
    </row>
    <row r="117" spans="1:5">
      <c r="A117" s="285"/>
      <c r="B117" s="165" t="s">
        <v>442</v>
      </c>
      <c r="C117" s="192">
        <f>(SUM(C118:C124))</f>
        <v>35</v>
      </c>
      <c r="D117" s="193">
        <f>(COUNT(C118:C124))*5</f>
        <v>35</v>
      </c>
      <c r="E117" s="194">
        <f>+C117/D117</f>
        <v>1</v>
      </c>
    </row>
    <row r="118" spans="1:5" ht="30.95" outlineLevel="1">
      <c r="A118" s="285"/>
      <c r="B118" s="142" t="s">
        <v>443</v>
      </c>
      <c r="C118" s="195">
        <v>5</v>
      </c>
      <c r="D118" s="170">
        <f t="shared" si="7"/>
        <v>1</v>
      </c>
      <c r="E118" s="196"/>
    </row>
    <row r="119" spans="1:5" ht="30.95" outlineLevel="1">
      <c r="A119" s="285"/>
      <c r="B119" s="142" t="s">
        <v>444</v>
      </c>
      <c r="C119" s="195">
        <v>5</v>
      </c>
      <c r="D119" s="170">
        <f t="shared" si="7"/>
        <v>1</v>
      </c>
      <c r="E119" s="196"/>
    </row>
    <row r="120" spans="1:5" ht="15" outlineLevel="1">
      <c r="A120" s="285"/>
      <c r="B120" s="140" t="s">
        <v>445</v>
      </c>
      <c r="C120" s="195">
        <v>5</v>
      </c>
      <c r="D120" s="170">
        <f t="shared" si="7"/>
        <v>1</v>
      </c>
      <c r="E120" s="196"/>
    </row>
    <row r="121" spans="1:5" outlineLevel="1">
      <c r="A121" s="285"/>
      <c r="B121" s="140" t="s">
        <v>446</v>
      </c>
      <c r="C121" s="195">
        <v>5</v>
      </c>
      <c r="D121" s="170">
        <f t="shared" si="7"/>
        <v>1</v>
      </c>
      <c r="E121" s="196"/>
    </row>
    <row r="122" spans="1:5" outlineLevel="1">
      <c r="A122" s="285"/>
      <c r="B122" s="140" t="s">
        <v>447</v>
      </c>
      <c r="C122" s="195">
        <v>5</v>
      </c>
      <c r="D122" s="170">
        <f t="shared" si="7"/>
        <v>1</v>
      </c>
      <c r="E122" s="196"/>
    </row>
    <row r="123" spans="1:5" outlineLevel="1">
      <c r="A123" s="285"/>
      <c r="B123" s="140" t="s">
        <v>448</v>
      </c>
      <c r="C123" s="195">
        <v>5</v>
      </c>
      <c r="D123" s="170">
        <f t="shared" si="7"/>
        <v>1</v>
      </c>
      <c r="E123" s="196"/>
    </row>
    <row r="124" spans="1:5" ht="30.95" outlineLevel="1">
      <c r="A124" s="285"/>
      <c r="B124" s="140" t="s">
        <v>449</v>
      </c>
      <c r="C124" s="195">
        <v>5</v>
      </c>
      <c r="D124" s="170">
        <f t="shared" si="7"/>
        <v>1</v>
      </c>
      <c r="E124" s="196"/>
    </row>
    <row r="125" spans="1:5" outlineLevel="1">
      <c r="A125" s="285"/>
      <c r="B125" s="140" t="s">
        <v>450</v>
      </c>
      <c r="C125" s="195">
        <v>5</v>
      </c>
      <c r="D125" s="170">
        <f t="shared" si="7"/>
        <v>1</v>
      </c>
      <c r="E125" s="196"/>
    </row>
    <row r="126" spans="1:5" outlineLevel="1">
      <c r="A126" s="285"/>
      <c r="B126" s="140" t="s">
        <v>451</v>
      </c>
      <c r="C126" s="195">
        <v>3</v>
      </c>
      <c r="D126" s="170">
        <f t="shared" si="7"/>
        <v>0.6</v>
      </c>
      <c r="E126" s="196"/>
    </row>
    <row r="127" spans="1:5" outlineLevel="1">
      <c r="A127" s="285"/>
      <c r="B127" s="140" t="s">
        <v>452</v>
      </c>
      <c r="C127" s="195">
        <v>5</v>
      </c>
      <c r="D127" s="170">
        <f t="shared" si="7"/>
        <v>1</v>
      </c>
      <c r="E127" s="196"/>
    </row>
    <row r="128" spans="1:5">
      <c r="A128" s="285"/>
      <c r="B128" s="165" t="s">
        <v>453</v>
      </c>
      <c r="C128" s="192">
        <f>(SUM(C129:C132))</f>
        <v>16</v>
      </c>
      <c r="D128" s="193">
        <f>(COUNT(C129:C132))*5</f>
        <v>20</v>
      </c>
      <c r="E128" s="187">
        <f>+C128/D128</f>
        <v>0.8</v>
      </c>
    </row>
    <row r="129" spans="1:5" ht="30.95" outlineLevel="1">
      <c r="A129" s="285"/>
      <c r="B129" s="142" t="s">
        <v>454</v>
      </c>
      <c r="C129" s="195">
        <v>5</v>
      </c>
      <c r="D129" s="170">
        <f t="shared" si="7"/>
        <v>1</v>
      </c>
      <c r="E129" s="188"/>
    </row>
    <row r="130" spans="1:5" ht="30" outlineLevel="1">
      <c r="A130" s="285"/>
      <c r="B130" s="142" t="s">
        <v>455</v>
      </c>
      <c r="C130" s="195">
        <v>5</v>
      </c>
      <c r="D130" s="170">
        <f t="shared" si="7"/>
        <v>1</v>
      </c>
      <c r="E130" s="188"/>
    </row>
    <row r="131" spans="1:5" outlineLevel="1">
      <c r="A131" s="285"/>
      <c r="B131" s="142" t="s">
        <v>456</v>
      </c>
      <c r="C131" s="195">
        <v>3</v>
      </c>
      <c r="D131" s="170">
        <f t="shared" si="7"/>
        <v>0.6</v>
      </c>
      <c r="E131" s="188"/>
    </row>
    <row r="132" spans="1:5" outlineLevel="1">
      <c r="A132" s="285"/>
      <c r="B132" s="142" t="s">
        <v>457</v>
      </c>
      <c r="C132" s="195">
        <v>3</v>
      </c>
      <c r="D132" s="170">
        <f t="shared" si="7"/>
        <v>0.6</v>
      </c>
      <c r="E132" s="188"/>
    </row>
    <row r="133" spans="1:5" ht="45.95" customHeight="1" thickBot="1">
      <c r="A133" s="285"/>
      <c r="B133" s="165" t="s">
        <v>458</v>
      </c>
      <c r="C133" s="192">
        <f>(SUM(C134:C138))</f>
        <v>25</v>
      </c>
      <c r="D133" s="197">
        <f>(COUNT(C134:C138))*5</f>
        <v>25</v>
      </c>
      <c r="E133" s="217">
        <f>+C133/D133</f>
        <v>1</v>
      </c>
    </row>
    <row r="134" spans="1:5" ht="45" outlineLevel="1">
      <c r="A134" s="285"/>
      <c r="B134" s="140" t="s">
        <v>459</v>
      </c>
      <c r="C134" s="195">
        <v>5</v>
      </c>
      <c r="D134" s="170">
        <f t="shared" si="7"/>
        <v>1</v>
      </c>
      <c r="E134" s="188"/>
    </row>
    <row r="135" spans="1:5" outlineLevel="1">
      <c r="A135" s="285"/>
      <c r="B135" s="140" t="s">
        <v>460</v>
      </c>
      <c r="C135" s="195">
        <v>5</v>
      </c>
      <c r="D135" s="170">
        <f t="shared" si="7"/>
        <v>1</v>
      </c>
      <c r="E135" s="188"/>
    </row>
    <row r="136" spans="1:5" outlineLevel="1">
      <c r="A136" s="285"/>
      <c r="B136" s="140" t="s">
        <v>461</v>
      </c>
      <c r="C136" s="195">
        <v>5</v>
      </c>
      <c r="D136" s="170">
        <f t="shared" si="7"/>
        <v>1</v>
      </c>
      <c r="E136" s="188"/>
    </row>
    <row r="137" spans="1:5" outlineLevel="1">
      <c r="A137" s="285"/>
      <c r="B137" s="140" t="s">
        <v>462</v>
      </c>
      <c r="C137" s="195">
        <v>5</v>
      </c>
      <c r="D137" s="170">
        <f t="shared" si="7"/>
        <v>1</v>
      </c>
      <c r="E137" s="188"/>
    </row>
    <row r="138" spans="1:5" ht="15.95" outlineLevel="1" thickBot="1">
      <c r="A138" s="285"/>
      <c r="B138" s="140" t="s">
        <v>463</v>
      </c>
      <c r="C138" s="195">
        <v>5</v>
      </c>
      <c r="D138" s="170">
        <f t="shared" si="7"/>
        <v>1</v>
      </c>
      <c r="E138" s="188"/>
    </row>
    <row r="139" spans="1:5" ht="30" customHeight="1" thickBot="1">
      <c r="B139" s="167" t="s">
        <v>464</v>
      </c>
      <c r="C139" s="198">
        <f>+SUM(C140)</f>
        <v>10</v>
      </c>
      <c r="D139" s="198">
        <f>+SUM(D140)</f>
        <v>10</v>
      </c>
      <c r="E139" s="169">
        <f>+C139/D139</f>
        <v>1</v>
      </c>
    </row>
    <row r="140" spans="1:5" ht="14.45" customHeight="1" thickBot="1">
      <c r="A140" s="287" t="s">
        <v>465</v>
      </c>
      <c r="B140" s="143" t="s">
        <v>466</v>
      </c>
      <c r="C140" s="199">
        <f>(SUM(C141:C142))</f>
        <v>10</v>
      </c>
      <c r="D140" s="200">
        <f>(COUNT(C141:C142))*5</f>
        <v>10</v>
      </c>
      <c r="E140" s="187">
        <f>+C140/D140</f>
        <v>1</v>
      </c>
    </row>
    <row r="141" spans="1:5" ht="30.95" outlineLevel="1">
      <c r="A141" s="287"/>
      <c r="B141" s="140" t="s">
        <v>467</v>
      </c>
      <c r="C141" s="195">
        <v>5</v>
      </c>
      <c r="D141" s="170">
        <f t="shared" ref="D141:D142" si="8">+(C141/$F$1)</f>
        <v>1</v>
      </c>
      <c r="E141" s="188"/>
    </row>
    <row r="142" spans="1:5" ht="15" outlineLevel="1">
      <c r="A142" s="287"/>
      <c r="B142" s="201" t="s">
        <v>468</v>
      </c>
      <c r="C142" s="195">
        <v>5</v>
      </c>
      <c r="D142" s="170">
        <f t="shared" si="8"/>
        <v>1</v>
      </c>
      <c r="E142" s="188"/>
    </row>
    <row r="143" spans="1:5" ht="30" customHeight="1" thickBot="1">
      <c r="B143" s="202" t="s">
        <v>469</v>
      </c>
      <c r="C143" s="198">
        <f>+SUM(C144,C151)</f>
        <v>40</v>
      </c>
      <c r="D143" s="198">
        <f>+SUM(D144,D151)</f>
        <v>40</v>
      </c>
      <c r="E143" s="169">
        <f>+C143/D143</f>
        <v>1</v>
      </c>
    </row>
    <row r="144" spans="1:5">
      <c r="A144" s="287" t="s">
        <v>465</v>
      </c>
      <c r="B144" s="143" t="s">
        <v>470</v>
      </c>
      <c r="C144" s="199">
        <f>(SUM(C145:C150))</f>
        <v>30</v>
      </c>
      <c r="D144" s="200">
        <f>(COUNT(C145:C150))*5</f>
        <v>30</v>
      </c>
      <c r="E144" s="187">
        <f>+C144/D144</f>
        <v>1</v>
      </c>
    </row>
    <row r="145" spans="1:5" ht="30.95" outlineLevel="1">
      <c r="A145" s="287"/>
      <c r="B145" s="140" t="s">
        <v>471</v>
      </c>
      <c r="C145" s="195">
        <v>5</v>
      </c>
      <c r="D145" s="170">
        <f t="shared" ref="D145" si="9">+(C145/$F$1)</f>
        <v>1</v>
      </c>
      <c r="E145" s="188"/>
    </row>
    <row r="146" spans="1:5" outlineLevel="1">
      <c r="A146" s="287"/>
      <c r="B146" s="140" t="s">
        <v>472</v>
      </c>
      <c r="C146" s="195">
        <v>5</v>
      </c>
      <c r="D146" s="170">
        <f>+(C146/$F$1)</f>
        <v>1</v>
      </c>
      <c r="E146" s="188"/>
    </row>
    <row r="147" spans="1:5" outlineLevel="1">
      <c r="A147" s="287"/>
      <c r="B147" s="140" t="s">
        <v>473</v>
      </c>
      <c r="C147" s="195">
        <v>5</v>
      </c>
      <c r="D147" s="170">
        <f>+(C147/$F$1)</f>
        <v>1</v>
      </c>
      <c r="E147" s="188"/>
    </row>
    <row r="148" spans="1:5" ht="30.95" outlineLevel="1">
      <c r="A148" s="287"/>
      <c r="B148" s="140" t="s">
        <v>474</v>
      </c>
      <c r="C148" s="195">
        <v>5</v>
      </c>
      <c r="D148" s="170">
        <f>+(C148/$F$1)</f>
        <v>1</v>
      </c>
      <c r="E148" s="188"/>
    </row>
    <row r="149" spans="1:5" outlineLevel="1">
      <c r="A149" s="287"/>
      <c r="B149" s="140" t="s">
        <v>472</v>
      </c>
      <c r="C149" s="195">
        <v>5</v>
      </c>
      <c r="D149" s="170">
        <f>+(C149/$F$1)</f>
        <v>1</v>
      </c>
      <c r="E149" s="188"/>
    </row>
    <row r="150" spans="1:5" outlineLevel="1">
      <c r="A150" s="287"/>
      <c r="B150" s="140" t="s">
        <v>473</v>
      </c>
      <c r="C150" s="195">
        <v>5</v>
      </c>
      <c r="D150" s="170">
        <f>+(C150/$F$1)</f>
        <v>1</v>
      </c>
      <c r="E150" s="188"/>
    </row>
    <row r="151" spans="1:5">
      <c r="A151" s="287"/>
      <c r="B151" s="143" t="s">
        <v>475</v>
      </c>
      <c r="C151" s="199">
        <f>(SUM(C152:C153))</f>
        <v>10</v>
      </c>
      <c r="D151" s="200">
        <f>(COUNT(C152:C153))*5</f>
        <v>10</v>
      </c>
      <c r="E151" s="187">
        <f>+C151/D151</f>
        <v>1</v>
      </c>
    </row>
    <row r="152" spans="1:5" ht="46.5" outlineLevel="1">
      <c r="A152" s="287"/>
      <c r="B152" s="140" t="s">
        <v>476</v>
      </c>
      <c r="C152" s="195">
        <v>5</v>
      </c>
      <c r="D152" s="170">
        <f>+(C152/$F$1)</f>
        <v>1</v>
      </c>
      <c r="E152" s="188"/>
    </row>
    <row r="153" spans="1:5" ht="15" outlineLevel="1">
      <c r="A153" s="287"/>
      <c r="B153" s="140" t="s">
        <v>477</v>
      </c>
      <c r="C153" s="195">
        <v>5</v>
      </c>
      <c r="D153" s="170">
        <f>+(C153/$F$1)</f>
        <v>1</v>
      </c>
      <c r="E153" s="188"/>
    </row>
    <row r="154" spans="1:5" s="174" customFormat="1" ht="30" customHeight="1" outlineLevel="1" thickBot="1">
      <c r="A154" s="144"/>
      <c r="B154" s="202" t="s">
        <v>478</v>
      </c>
      <c r="C154" s="198">
        <f>+SUM(C155)</f>
        <v>15</v>
      </c>
      <c r="D154" s="198">
        <f>+SUM(D155)</f>
        <v>15</v>
      </c>
      <c r="E154" s="169">
        <f>+C154/D154</f>
        <v>1</v>
      </c>
    </row>
    <row r="155" spans="1:5" ht="14.45" customHeight="1" thickBot="1">
      <c r="A155" s="287" t="s">
        <v>465</v>
      </c>
      <c r="B155" s="143" t="s">
        <v>479</v>
      </c>
      <c r="C155" s="199">
        <f>(SUM(C156:C158))</f>
        <v>15</v>
      </c>
      <c r="D155" s="200">
        <f>(COUNT(C156:C158))*5</f>
        <v>15</v>
      </c>
      <c r="E155" s="187">
        <f>+C155/D155</f>
        <v>1</v>
      </c>
    </row>
    <row r="156" spans="1:5" ht="30" outlineLevel="1">
      <c r="A156" s="287"/>
      <c r="B156" s="140" t="s">
        <v>480</v>
      </c>
      <c r="C156" s="195">
        <v>5</v>
      </c>
      <c r="D156" s="170">
        <f t="shared" ref="D156:D158" si="10">+(C156/$F$1)</f>
        <v>1</v>
      </c>
      <c r="E156" s="188"/>
    </row>
    <row r="157" spans="1:5" ht="24" customHeight="1" outlineLevel="1">
      <c r="A157" s="287"/>
      <c r="B157" s="140" t="s">
        <v>481</v>
      </c>
      <c r="C157" s="195">
        <v>5</v>
      </c>
      <c r="D157" s="170">
        <f t="shared" si="10"/>
        <v>1</v>
      </c>
      <c r="E157" s="188"/>
    </row>
    <row r="158" spans="1:5" ht="25.5" customHeight="1" outlineLevel="1" thickBot="1">
      <c r="A158" s="287"/>
      <c r="B158" s="201" t="s">
        <v>482</v>
      </c>
      <c r="C158" s="195">
        <v>5</v>
      </c>
      <c r="D158" s="170">
        <f t="shared" si="10"/>
        <v>1</v>
      </c>
      <c r="E158" s="188"/>
    </row>
    <row r="159" spans="1:5" ht="15.95" thickBot="1">
      <c r="A159" s="287"/>
      <c r="B159" s="167" t="s">
        <v>483</v>
      </c>
      <c r="C159" s="198">
        <f>+SUM(C160)</f>
        <v>8</v>
      </c>
      <c r="D159" s="198">
        <f>+SUM(D160)</f>
        <v>10</v>
      </c>
      <c r="E159" s="169">
        <f>+C159/D159</f>
        <v>0.8</v>
      </c>
    </row>
    <row r="160" spans="1:5">
      <c r="A160" s="287"/>
      <c r="B160" s="143" t="s">
        <v>484</v>
      </c>
      <c r="C160" s="199">
        <f>(SUM(C161:C162))</f>
        <v>8</v>
      </c>
      <c r="D160" s="204">
        <f>(COUNT(C161:C162))*5</f>
        <v>10</v>
      </c>
      <c r="E160" s="205">
        <f>+C160/D160</f>
        <v>0.8</v>
      </c>
    </row>
    <row r="161" spans="1:5" ht="46.5" outlineLevel="1">
      <c r="A161" s="287"/>
      <c r="B161" s="140" t="s">
        <v>485</v>
      </c>
      <c r="C161" s="195">
        <v>5</v>
      </c>
      <c r="D161" s="170">
        <f t="shared" ref="D161:D162" si="11">+(C161/$F$1)</f>
        <v>1</v>
      </c>
      <c r="E161" s="188"/>
    </row>
    <row r="162" spans="1:5" outlineLevel="1">
      <c r="A162" s="287"/>
      <c r="B162" s="140" t="s">
        <v>486</v>
      </c>
      <c r="C162" s="195">
        <v>3</v>
      </c>
      <c r="D162" s="170">
        <f t="shared" si="11"/>
        <v>0.6</v>
      </c>
      <c r="E162" s="188"/>
    </row>
    <row r="163" spans="1:5" ht="15.95" thickBot="1">
      <c r="B163" s="140"/>
      <c r="C163" s="203"/>
      <c r="D163" s="180"/>
    </row>
    <row r="164" spans="1:5" s="174" customFormat="1" ht="30" customHeight="1" thickBot="1">
      <c r="A164" s="294" t="s">
        <v>294</v>
      </c>
      <c r="B164" s="206" t="s">
        <v>487</v>
      </c>
      <c r="C164" s="207">
        <f>+SUM(C165,C168,C174)</f>
        <v>45</v>
      </c>
      <c r="D164" s="207">
        <f>+SUM(D165,D168,D174)</f>
        <v>55</v>
      </c>
      <c r="E164" s="169">
        <f>+C164/D164</f>
        <v>0.81818181818181823</v>
      </c>
    </row>
    <row r="165" spans="1:5">
      <c r="A165" s="294"/>
      <c r="B165" s="146" t="s">
        <v>488</v>
      </c>
      <c r="C165" s="208">
        <f>(SUM(C166:C167))</f>
        <v>10</v>
      </c>
      <c r="D165" s="209">
        <f>(COUNT(C166:C167))*5</f>
        <v>10</v>
      </c>
      <c r="E165" s="205">
        <f>+C165/D165</f>
        <v>1</v>
      </c>
    </row>
    <row r="166" spans="1:5" ht="30.95" outlineLevel="1">
      <c r="A166" s="294"/>
      <c r="B166" s="140" t="s">
        <v>489</v>
      </c>
      <c r="C166" s="195">
        <v>5</v>
      </c>
      <c r="D166" s="170">
        <f t="shared" ref="D166:D178" si="12">+(C166/$F$1)</f>
        <v>1</v>
      </c>
      <c r="E166" s="188"/>
    </row>
    <row r="167" spans="1:5" outlineLevel="1">
      <c r="A167" s="294"/>
      <c r="B167" s="140" t="s">
        <v>490</v>
      </c>
      <c r="C167" s="195">
        <v>5</v>
      </c>
      <c r="D167" s="170">
        <f t="shared" si="12"/>
        <v>1</v>
      </c>
      <c r="E167" s="188"/>
    </row>
    <row r="168" spans="1:5">
      <c r="A168" s="294"/>
      <c r="B168" s="146" t="s">
        <v>491</v>
      </c>
      <c r="C168" s="208">
        <f>(SUM(C169:C173))</f>
        <v>25</v>
      </c>
      <c r="D168" s="209">
        <f>(COUNT(C169:C173))*5</f>
        <v>25</v>
      </c>
      <c r="E168" s="205">
        <f>+C168/D168</f>
        <v>1</v>
      </c>
    </row>
    <row r="169" spans="1:5" ht="45" outlineLevel="1">
      <c r="A169" s="294"/>
      <c r="B169" s="140" t="s">
        <v>492</v>
      </c>
      <c r="C169" s="195">
        <v>5</v>
      </c>
      <c r="D169" s="170">
        <f t="shared" si="12"/>
        <v>1</v>
      </c>
      <c r="E169" s="188"/>
    </row>
    <row r="170" spans="1:5" ht="30.95" outlineLevel="1">
      <c r="A170" s="294"/>
      <c r="B170" s="140" t="s">
        <v>493</v>
      </c>
      <c r="C170" s="195">
        <v>5</v>
      </c>
      <c r="D170" s="170">
        <f t="shared" si="12"/>
        <v>1</v>
      </c>
      <c r="E170" s="188"/>
    </row>
    <row r="171" spans="1:5" ht="46.5" outlineLevel="1">
      <c r="A171" s="294"/>
      <c r="B171" s="140" t="s">
        <v>494</v>
      </c>
      <c r="C171" s="195">
        <v>5</v>
      </c>
      <c r="D171" s="170">
        <f t="shared" si="12"/>
        <v>1</v>
      </c>
      <c r="E171" s="188"/>
    </row>
    <row r="172" spans="1:5" outlineLevel="1">
      <c r="A172" s="294"/>
      <c r="B172" s="140" t="s">
        <v>495</v>
      </c>
      <c r="C172" s="195">
        <v>5</v>
      </c>
      <c r="D172" s="170">
        <f t="shared" si="12"/>
        <v>1</v>
      </c>
      <c r="E172" s="188"/>
    </row>
    <row r="173" spans="1:5" outlineLevel="1">
      <c r="A173" s="294"/>
      <c r="B173" s="140" t="s">
        <v>496</v>
      </c>
      <c r="C173" s="195">
        <v>5</v>
      </c>
      <c r="D173" s="170">
        <f t="shared" si="12"/>
        <v>1</v>
      </c>
      <c r="E173" s="188"/>
    </row>
    <row r="174" spans="1:5">
      <c r="A174" s="294"/>
      <c r="B174" s="146" t="s">
        <v>497</v>
      </c>
      <c r="C174" s="208">
        <f>(SUM(C175:C178))</f>
        <v>10</v>
      </c>
      <c r="D174" s="209">
        <f>(COUNT(C175:C178))*5</f>
        <v>20</v>
      </c>
      <c r="E174" s="205">
        <f>+C174/D174</f>
        <v>0.5</v>
      </c>
    </row>
    <row r="175" spans="1:5" ht="30.95" outlineLevel="1">
      <c r="A175" s="294"/>
      <c r="B175" s="140" t="s">
        <v>498</v>
      </c>
      <c r="C175" s="195">
        <v>5</v>
      </c>
      <c r="D175" s="170">
        <f t="shared" si="12"/>
        <v>1</v>
      </c>
      <c r="E175" s="188"/>
    </row>
    <row r="176" spans="1:5" ht="30.95" outlineLevel="1">
      <c r="A176" s="294"/>
      <c r="B176" s="140" t="s">
        <v>499</v>
      </c>
      <c r="C176" s="195">
        <v>5</v>
      </c>
      <c r="D176" s="170">
        <f t="shared" si="12"/>
        <v>1</v>
      </c>
      <c r="E176" s="188"/>
    </row>
    <row r="177" spans="1:5" ht="20.100000000000001" customHeight="1" outlineLevel="1">
      <c r="A177" s="294"/>
      <c r="B177" s="147" t="s">
        <v>500</v>
      </c>
      <c r="C177" s="195">
        <v>0</v>
      </c>
      <c r="D177" s="170">
        <f t="shared" si="12"/>
        <v>0</v>
      </c>
      <c r="E177" s="188"/>
    </row>
    <row r="178" spans="1:5" ht="19.5" customHeight="1" outlineLevel="1">
      <c r="A178" s="294"/>
      <c r="B178" s="147" t="s">
        <v>501</v>
      </c>
      <c r="C178" s="195">
        <v>0</v>
      </c>
      <c r="D178" s="170">
        <f t="shared" si="12"/>
        <v>0</v>
      </c>
      <c r="E178" s="188"/>
    </row>
    <row r="179" spans="1:5" ht="15.95" thickBot="1">
      <c r="B179" s="140"/>
      <c r="C179" s="203"/>
      <c r="D179" s="180"/>
    </row>
    <row r="180" spans="1:5" s="174" customFormat="1" ht="30" customHeight="1" thickBot="1">
      <c r="A180" s="284" t="s">
        <v>294</v>
      </c>
      <c r="B180" s="206" t="s">
        <v>502</v>
      </c>
      <c r="C180" s="207">
        <f>+SUM(C181)</f>
        <v>48</v>
      </c>
      <c r="D180" s="207">
        <f>+SUM(D181)</f>
        <v>50</v>
      </c>
      <c r="E180" s="169">
        <f>+C180/D180</f>
        <v>0.96</v>
      </c>
    </row>
    <row r="181" spans="1:5">
      <c r="A181" s="284"/>
      <c r="B181" s="146" t="s">
        <v>503</v>
      </c>
      <c r="C181" s="208">
        <f>(SUM(C182:C191))</f>
        <v>48</v>
      </c>
      <c r="D181" s="209">
        <f>(COUNT(C182:C191))*5</f>
        <v>50</v>
      </c>
      <c r="E181" s="205">
        <f>+C181/D181</f>
        <v>0.96</v>
      </c>
    </row>
    <row r="182" spans="1:5" ht="30.95" outlineLevel="1">
      <c r="A182" s="284"/>
      <c r="B182" s="140" t="s">
        <v>504</v>
      </c>
      <c r="C182" s="195">
        <v>5</v>
      </c>
      <c r="D182" s="170">
        <f t="shared" ref="D182:D191" si="13">+(C182/$F$1)</f>
        <v>1</v>
      </c>
      <c r="E182" s="188"/>
    </row>
    <row r="183" spans="1:5" ht="30.95" outlineLevel="1">
      <c r="A183" s="284"/>
      <c r="B183" s="140" t="s">
        <v>505</v>
      </c>
      <c r="C183" s="195">
        <v>5</v>
      </c>
      <c r="D183" s="170">
        <f t="shared" si="13"/>
        <v>1</v>
      </c>
      <c r="E183" s="188"/>
    </row>
    <row r="184" spans="1:5" ht="30.95" outlineLevel="1">
      <c r="A184" s="284"/>
      <c r="B184" s="147" t="s">
        <v>506</v>
      </c>
      <c r="C184" s="195">
        <v>5</v>
      </c>
      <c r="D184" s="170">
        <f t="shared" si="13"/>
        <v>1</v>
      </c>
      <c r="E184" s="188"/>
    </row>
    <row r="185" spans="1:5" outlineLevel="1">
      <c r="A185" s="284"/>
      <c r="B185" s="140" t="s">
        <v>507</v>
      </c>
      <c r="C185" s="195">
        <v>5</v>
      </c>
      <c r="D185" s="170">
        <f t="shared" si="13"/>
        <v>1</v>
      </c>
      <c r="E185" s="188"/>
    </row>
    <row r="186" spans="1:5" outlineLevel="1">
      <c r="A186" s="284"/>
      <c r="B186" s="140" t="s">
        <v>508</v>
      </c>
      <c r="C186" s="195">
        <v>5</v>
      </c>
      <c r="D186" s="170">
        <f t="shared" si="13"/>
        <v>1</v>
      </c>
      <c r="E186" s="188"/>
    </row>
    <row r="187" spans="1:5" outlineLevel="1">
      <c r="A187" s="284"/>
      <c r="B187" s="140" t="s">
        <v>509</v>
      </c>
      <c r="C187" s="195">
        <v>3</v>
      </c>
      <c r="D187" s="170">
        <f t="shared" si="13"/>
        <v>0.6</v>
      </c>
      <c r="E187" s="188"/>
    </row>
    <row r="188" spans="1:5" outlineLevel="1">
      <c r="A188" s="284"/>
      <c r="B188" s="140" t="s">
        <v>510</v>
      </c>
      <c r="C188" s="195">
        <v>5</v>
      </c>
      <c r="D188" s="170">
        <f t="shared" si="13"/>
        <v>1</v>
      </c>
      <c r="E188" s="188"/>
    </row>
    <row r="189" spans="1:5" ht="15" outlineLevel="1">
      <c r="A189" s="284"/>
      <c r="B189" s="140" t="s">
        <v>511</v>
      </c>
      <c r="C189" s="195">
        <v>5</v>
      </c>
      <c r="D189" s="170">
        <f t="shared" si="13"/>
        <v>1</v>
      </c>
      <c r="E189" s="188"/>
    </row>
    <row r="190" spans="1:5" outlineLevel="1">
      <c r="A190" s="284"/>
      <c r="B190" s="140" t="s">
        <v>512</v>
      </c>
      <c r="C190" s="195">
        <v>5</v>
      </c>
      <c r="D190" s="170">
        <f t="shared" si="13"/>
        <v>1</v>
      </c>
      <c r="E190" s="188"/>
    </row>
    <row r="191" spans="1:5" outlineLevel="1">
      <c r="A191" s="284"/>
      <c r="B191" s="140" t="s">
        <v>513</v>
      </c>
      <c r="C191" s="195">
        <v>5</v>
      </c>
      <c r="D191" s="170">
        <f t="shared" si="13"/>
        <v>1</v>
      </c>
      <c r="E191" s="188"/>
    </row>
    <row r="192" spans="1:5" ht="15.95" thickBot="1">
      <c r="B192" s="140"/>
    </row>
    <row r="193" spans="1:5" s="174" customFormat="1" ht="30" customHeight="1" thickBot="1">
      <c r="A193" s="284" t="s">
        <v>294</v>
      </c>
      <c r="B193" s="206" t="s">
        <v>514</v>
      </c>
      <c r="C193" s="207">
        <f>+SUM(C194)</f>
        <v>20</v>
      </c>
      <c r="D193" s="207">
        <f>+SUM(D194)</f>
        <v>20</v>
      </c>
      <c r="E193" s="169">
        <f>+C193/D193</f>
        <v>1</v>
      </c>
    </row>
    <row r="194" spans="1:5">
      <c r="A194" s="284"/>
      <c r="B194" s="146" t="s">
        <v>515</v>
      </c>
      <c r="C194" s="208">
        <f>(SUM(C195:C198))</f>
        <v>20</v>
      </c>
      <c r="D194" s="209">
        <f>(COUNT(C195:C198))*5</f>
        <v>20</v>
      </c>
      <c r="E194" s="205">
        <f>+C194/D194</f>
        <v>1</v>
      </c>
    </row>
    <row r="195" spans="1:5" ht="38.1" customHeight="1" outlineLevel="1">
      <c r="A195" s="284"/>
      <c r="B195" s="147" t="s">
        <v>516</v>
      </c>
      <c r="C195" s="195">
        <v>5</v>
      </c>
      <c r="D195" s="170">
        <f t="shared" ref="D195:D198" si="14">+(C195/$F$1)</f>
        <v>1</v>
      </c>
      <c r="E195" s="188"/>
    </row>
    <row r="196" spans="1:5" outlineLevel="1">
      <c r="A196" s="284"/>
      <c r="B196" s="140" t="s">
        <v>517</v>
      </c>
      <c r="C196" s="195">
        <v>5</v>
      </c>
      <c r="D196" s="170">
        <f t="shared" si="14"/>
        <v>1</v>
      </c>
      <c r="E196" s="188"/>
    </row>
    <row r="197" spans="1:5" outlineLevel="1">
      <c r="A197" s="284"/>
      <c r="B197" s="140" t="s">
        <v>518</v>
      </c>
      <c r="C197" s="195">
        <v>5</v>
      </c>
      <c r="D197" s="170">
        <f t="shared" si="14"/>
        <v>1</v>
      </c>
      <c r="E197" s="188"/>
    </row>
    <row r="198" spans="1:5" ht="30.95" outlineLevel="1">
      <c r="A198" s="284"/>
      <c r="B198" s="140" t="s">
        <v>519</v>
      </c>
      <c r="C198" s="195">
        <v>5</v>
      </c>
      <c r="D198" s="170">
        <f t="shared" si="14"/>
        <v>1</v>
      </c>
      <c r="E198" s="188"/>
    </row>
    <row r="199" spans="1:5" ht="15.95" thickBot="1">
      <c r="B199" s="140"/>
    </row>
    <row r="200" spans="1:5" s="174" customFormat="1" ht="30" customHeight="1" thickBot="1">
      <c r="A200" s="284" t="s">
        <v>294</v>
      </c>
      <c r="B200" s="206" t="s">
        <v>520</v>
      </c>
      <c r="C200" s="207">
        <f>+SUM(C201)</f>
        <v>25</v>
      </c>
      <c r="D200" s="207">
        <f>+SUM(D201)</f>
        <v>25</v>
      </c>
      <c r="E200" s="169">
        <f>+C200/D200</f>
        <v>1</v>
      </c>
    </row>
    <row r="201" spans="1:5">
      <c r="A201" s="284"/>
      <c r="B201" s="146" t="s">
        <v>521</v>
      </c>
      <c r="C201" s="208">
        <f>(SUM(C202:C206))</f>
        <v>25</v>
      </c>
      <c r="D201" s="209">
        <f>(COUNT(C202:C206))*5</f>
        <v>25</v>
      </c>
      <c r="E201" s="205">
        <f>+C201/D201</f>
        <v>1</v>
      </c>
    </row>
    <row r="202" spans="1:5" ht="33.950000000000003" customHeight="1" outlineLevel="1">
      <c r="A202" s="284"/>
      <c r="B202" s="147" t="s">
        <v>522</v>
      </c>
      <c r="C202" s="195">
        <v>5</v>
      </c>
      <c r="D202" s="170">
        <f t="shared" ref="D202:D206" si="15">+(C202/$F$1)</f>
        <v>1</v>
      </c>
      <c r="E202" s="188"/>
    </row>
    <row r="203" spans="1:5" outlineLevel="1">
      <c r="A203" s="284"/>
      <c r="B203" s="140" t="s">
        <v>523</v>
      </c>
      <c r="C203" s="195">
        <v>5</v>
      </c>
      <c r="D203" s="170">
        <f t="shared" si="15"/>
        <v>1</v>
      </c>
      <c r="E203" s="188"/>
    </row>
    <row r="204" spans="1:5" outlineLevel="1">
      <c r="A204" s="284"/>
      <c r="B204" s="140" t="s">
        <v>524</v>
      </c>
      <c r="C204" s="195">
        <v>5</v>
      </c>
      <c r="D204" s="170">
        <f t="shared" si="15"/>
        <v>1</v>
      </c>
      <c r="E204" s="188"/>
    </row>
    <row r="205" spans="1:5" outlineLevel="1">
      <c r="A205" s="284"/>
      <c r="B205" s="140" t="s">
        <v>525</v>
      </c>
      <c r="C205" s="195">
        <v>5</v>
      </c>
      <c r="D205" s="170">
        <f t="shared" si="15"/>
        <v>1</v>
      </c>
      <c r="E205" s="188"/>
    </row>
    <row r="206" spans="1:5" outlineLevel="1">
      <c r="A206" s="284"/>
      <c r="B206" s="140" t="s">
        <v>526</v>
      </c>
      <c r="C206" s="195">
        <v>5</v>
      </c>
      <c r="D206" s="170">
        <f t="shared" si="15"/>
        <v>1</v>
      </c>
      <c r="E206" s="188"/>
    </row>
    <row r="207" spans="1:5">
      <c r="B207" s="140"/>
    </row>
  </sheetData>
  <mergeCells count="14">
    <mergeCell ref="B5:D5"/>
    <mergeCell ref="A4:D4"/>
    <mergeCell ref="A164:A178"/>
    <mergeCell ref="A5:A6"/>
    <mergeCell ref="A140:A142"/>
    <mergeCell ref="A144:A153"/>
    <mergeCell ref="A65:A107"/>
    <mergeCell ref="A110:A138"/>
    <mergeCell ref="A180:A191"/>
    <mergeCell ref="A193:A198"/>
    <mergeCell ref="A200:A206"/>
    <mergeCell ref="A7:A33"/>
    <mergeCell ref="A35:A63"/>
    <mergeCell ref="A155:A162"/>
  </mergeCells>
  <conditionalFormatting sqref="D9:D19">
    <cfRule type="containsText" dxfId="1" priority="1" operator="containsText" text="#¡VALOR!">
      <formula>NOT(ISERROR(SEARCH("#¡VALOR!",D9)))</formula>
    </cfRule>
    <cfRule type="cellIs" dxfId="0" priority="2" operator="equal">
      <formula>#VALUE!</formula>
    </cfRule>
  </conditionalFormatting>
  <dataValidations count="1">
    <dataValidation type="list" allowBlank="1" showInputMessage="1" showErrorMessage="1" sqref="C9:C19 C21:C24 C26:C29 C31:C33 C36:C39 C41:C45 C47:C50 C52:C57 C60:C63 C66:C72 C74:C80 C82:C87 C89:C92 C94:C98 C100:C103 C105:C107 C110:C116 C118:C127 C129:C132 C134:C138 C141:C142 C145:C150 C152:C153 C161:C163 C156:C158 C166:C167 C169:C173 C175:C179 C182:C191 C195:C199 C202:C207" xr:uid="{04D799E8-88E0-4388-9F08-6B503A650EED}">
      <formula1>$F$1:$F$4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DC5-CB06-4BF9-8EAA-07CBE9DB786E}">
  <dimension ref="B2:M6"/>
  <sheetViews>
    <sheetView showGridLines="0" topLeftCell="A3" zoomScale="70" zoomScaleNormal="70" workbookViewId="0">
      <selection activeCell="F27" sqref="F27"/>
    </sheetView>
  </sheetViews>
  <sheetFormatPr defaultColWidth="11.42578125" defaultRowHeight="14.45"/>
  <cols>
    <col min="2" max="2" width="43.42578125" customWidth="1"/>
    <col min="3" max="3" width="5.42578125" bestFit="1" customWidth="1"/>
    <col min="7" max="7" width="50.5703125" bestFit="1" customWidth="1"/>
    <col min="11" max="11" width="55.140625" customWidth="1"/>
  </cols>
  <sheetData>
    <row r="2" spans="2:13" ht="47.45" customHeight="1" thickBot="1">
      <c r="B2" s="302" t="s">
        <v>527</v>
      </c>
      <c r="C2" s="302"/>
      <c r="D2" s="302"/>
      <c r="G2" s="303" t="s">
        <v>465</v>
      </c>
      <c r="H2" s="303"/>
      <c r="I2" s="303"/>
      <c r="K2" s="304" t="s">
        <v>294</v>
      </c>
      <c r="L2" s="304"/>
      <c r="M2" s="304"/>
    </row>
    <row r="3" spans="2:13" ht="15.6" customHeight="1">
      <c r="B3" s="210" t="s">
        <v>346</v>
      </c>
      <c r="C3" s="184">
        <f>+'Imp Ciclo '!E7</f>
        <v>0.71250000000000002</v>
      </c>
      <c r="D3" s="297">
        <f>+AVERAGE(C3:C6)</f>
        <v>0.74933712121212115</v>
      </c>
      <c r="G3" s="210" t="s">
        <v>464</v>
      </c>
      <c r="H3" s="187">
        <f>+'Imp Ciclo '!E139</f>
        <v>1</v>
      </c>
      <c r="I3" s="297">
        <f>+AVERAGE(H3:H5)</f>
        <v>0.93333333333333324</v>
      </c>
      <c r="K3" s="210" t="s">
        <v>487</v>
      </c>
      <c r="L3" s="213">
        <f>+'Imp Ciclo '!E164</f>
        <v>0.81818181818181823</v>
      </c>
      <c r="M3" s="297">
        <f>+AVERAGE(L3:L6)</f>
        <v>0.94454545454545458</v>
      </c>
    </row>
    <row r="4" spans="2:13" ht="30.95">
      <c r="B4" s="211" t="s">
        <v>371</v>
      </c>
      <c r="C4" s="184">
        <f>+'Imp Ciclo '!E34</f>
        <v>0.8666666666666667</v>
      </c>
      <c r="D4" s="300"/>
      <c r="G4" s="210" t="s">
        <v>469</v>
      </c>
      <c r="H4" s="187">
        <f>+'Imp Ciclo '!E143</f>
        <v>1</v>
      </c>
      <c r="I4" s="298"/>
      <c r="K4" s="210" t="s">
        <v>502</v>
      </c>
      <c r="L4" s="213">
        <f>+'Imp Ciclo '!E180</f>
        <v>0.96</v>
      </c>
      <c r="M4" s="298"/>
    </row>
    <row r="5" spans="2:13" ht="15.6" customHeight="1" thickBot="1">
      <c r="B5" s="211" t="s">
        <v>400</v>
      </c>
      <c r="C5" s="184">
        <f>+'Imp Ciclo '!E64</f>
        <v>0.49090909090909091</v>
      </c>
      <c r="D5" s="300"/>
      <c r="G5" s="210" t="s">
        <v>483</v>
      </c>
      <c r="H5" s="187">
        <f>+'Imp Ciclo '!E159</f>
        <v>0.8</v>
      </c>
      <c r="I5" s="299"/>
      <c r="K5" s="210" t="s">
        <v>514</v>
      </c>
      <c r="L5" s="213">
        <f>+'Imp Ciclo '!E193</f>
        <v>1</v>
      </c>
      <c r="M5" s="298"/>
    </row>
    <row r="6" spans="2:13" ht="15.95" customHeight="1" thickBot="1">
      <c r="B6" s="211" t="s">
        <v>433</v>
      </c>
      <c r="C6" s="184">
        <f>+'Imp Ciclo '!E108</f>
        <v>0.92727272727272725</v>
      </c>
      <c r="D6" s="301"/>
      <c r="G6" s="178"/>
      <c r="H6" s="212"/>
      <c r="I6" s="212"/>
      <c r="K6" s="210" t="s">
        <v>520</v>
      </c>
      <c r="L6" s="213">
        <f>+'Imp Ciclo '!E200</f>
        <v>1</v>
      </c>
      <c r="M6" s="299"/>
    </row>
  </sheetData>
  <mergeCells count="6">
    <mergeCell ref="M3:M6"/>
    <mergeCell ref="D3:D6"/>
    <mergeCell ref="B2:D2"/>
    <mergeCell ref="G2:I2"/>
    <mergeCell ref="I3:I5"/>
    <mergeCell ref="K2:M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Meneses</dc:creator>
  <cp:keywords/>
  <dc:description/>
  <cp:lastModifiedBy>Carlos Andres Osorio Arboleda</cp:lastModifiedBy>
  <cp:revision/>
  <dcterms:created xsi:type="dcterms:W3CDTF">2023-12-03T15:22:33Z</dcterms:created>
  <dcterms:modified xsi:type="dcterms:W3CDTF">2025-06-28T22:03:29Z</dcterms:modified>
  <cp:category/>
  <cp:contentStatus/>
</cp:coreProperties>
</file>