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5A57D8B5-20B0-4209-AC4E-BDCE7B56BD5F}" xr6:coauthVersionLast="47" xr6:coauthVersionMax="47" xr10:uidLastSave="{00000000-0000-0000-0000-000000000000}"/>
  <bookViews>
    <workbookView xWindow="-110" yWindow="-110" windowWidth="19420" windowHeight="10300" firstSheet="4" activeTab="5" xr2:uid="{39539E97-A295-49AB-8B73-229CC556CADB}"/>
  </bookViews>
  <sheets>
    <sheet name="Bloomberg" sheetId="1" state="hidden" r:id="rId1"/>
    <sheet name="TRM Diaria Bloomberg" sheetId="2" r:id="rId2"/>
    <sheet name="Tasa BANREP" sheetId="3" r:id="rId3"/>
    <sheet name="Tasa Diaria FED" sheetId="4" r:id="rId4"/>
    <sheet name="Forwards" sheetId="5" r:id="rId5"/>
    <sheet name="Normalización" sheetId="9" r:id="rId6"/>
    <sheet name="Comparativa SPOT vs FORWARD" sheetId="8" r:id="rId7"/>
    <sheet name="2020-2021" sheetId="10" r:id="rId8"/>
    <sheet name="2020-2021 Con Forward" sheetId="11" r:id="rId9"/>
    <sheet name="2022-2023" sheetId="12" r:id="rId10"/>
    <sheet name="2022-2023 Con Forward" sheetId="13" r:id="rId11"/>
    <sheet name="2024" sheetId="14" r:id="rId12"/>
    <sheet name="2024 Con Forward" sheetId="15" r:id="rId13"/>
    <sheet name="2025" sheetId="16" r:id="rId14"/>
    <sheet name="2025 Con Forward" sheetId="17" r:id="rId15"/>
    <sheet name="Graficos" sheetId="18" r:id="rId16"/>
  </sheets>
  <definedNames>
    <definedName name="_xlnm._FilterDatabase" localSheetId="4" hidden="1">Forwards!$B$3:$G$475</definedName>
    <definedName name="SpreadsheetBuilder_1" hidden="1">Bloomberg!$A$1:$B$7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8" l="1"/>
  <c r="F10" i="18"/>
  <c r="E10" i="18"/>
  <c r="D10" i="18"/>
  <c r="C10" i="18"/>
  <c r="G9" i="18"/>
  <c r="F9" i="18"/>
  <c r="E9" i="18"/>
  <c r="D9" i="18"/>
  <c r="C9" i="18"/>
  <c r="G8" i="18"/>
  <c r="F8" i="18"/>
  <c r="E8" i="18"/>
  <c r="D8" i="18"/>
  <c r="C8" i="18"/>
  <c r="G6" i="18"/>
  <c r="F6" i="18"/>
  <c r="E6" i="18"/>
  <c r="D6" i="18"/>
  <c r="C6" i="18"/>
  <c r="G5" i="18"/>
  <c r="F5" i="18"/>
  <c r="E5" i="18"/>
  <c r="D5" i="18"/>
  <c r="C5" i="18"/>
  <c r="G4" i="18"/>
  <c r="F4" i="18"/>
  <c r="E4" i="18"/>
  <c r="D4" i="18"/>
  <c r="C4" i="18"/>
  <c r="I9" i="17"/>
  <c r="K9" i="17"/>
  <c r="H10" i="17"/>
  <c r="J10" i="17"/>
  <c r="D11" i="17"/>
  <c r="D10" i="17" s="1"/>
  <c r="G15" i="17"/>
  <c r="G20" i="17" s="1"/>
  <c r="H15" i="17"/>
  <c r="J15" i="17"/>
  <c r="E18" i="17"/>
  <c r="F18" i="17"/>
  <c r="H18" i="17"/>
  <c r="I18" i="17"/>
  <c r="J18" i="17"/>
  <c r="K18" i="17"/>
  <c r="E19" i="17"/>
  <c r="F19" i="17"/>
  <c r="H19" i="17"/>
  <c r="I19" i="17"/>
  <c r="J19" i="17"/>
  <c r="K19" i="17"/>
  <c r="E22" i="17"/>
  <c r="F22" i="17"/>
  <c r="H22" i="17"/>
  <c r="I22" i="17"/>
  <c r="J22" i="17"/>
  <c r="K22" i="17"/>
  <c r="I23" i="17"/>
  <c r="K23" i="17"/>
  <c r="E26" i="17"/>
  <c r="F26" i="17"/>
  <c r="H26" i="17"/>
  <c r="I26" i="17"/>
  <c r="J26" i="17"/>
  <c r="K26" i="17"/>
  <c r="K28" i="17"/>
  <c r="I9" i="16"/>
  <c r="K9" i="16"/>
  <c r="E10" i="16"/>
  <c r="F10" i="16"/>
  <c r="H10" i="16"/>
  <c r="I10" i="16"/>
  <c r="J10" i="16"/>
  <c r="K10" i="16"/>
  <c r="D11" i="16"/>
  <c r="F11" i="16"/>
  <c r="F12" i="16"/>
  <c r="F13" i="16"/>
  <c r="F14" i="16"/>
  <c r="D15" i="16"/>
  <c r="E15" i="16"/>
  <c r="F15" i="16"/>
  <c r="G15" i="16"/>
  <c r="G20" i="16" s="1"/>
  <c r="H15" i="16"/>
  <c r="I15" i="16"/>
  <c r="J15" i="16"/>
  <c r="K15" i="16"/>
  <c r="E18" i="16"/>
  <c r="F18" i="16"/>
  <c r="H18" i="16"/>
  <c r="I18" i="16"/>
  <c r="J18" i="16"/>
  <c r="K18" i="16"/>
  <c r="E19" i="16"/>
  <c r="F19" i="16"/>
  <c r="H19" i="16"/>
  <c r="I19" i="16"/>
  <c r="J19" i="16"/>
  <c r="K19" i="16"/>
  <c r="D20" i="16"/>
  <c r="D24" i="16" s="1"/>
  <c r="E20" i="16"/>
  <c r="F20" i="16"/>
  <c r="E22" i="16"/>
  <c r="F22" i="16"/>
  <c r="H22" i="16"/>
  <c r="I22" i="16"/>
  <c r="J22" i="16"/>
  <c r="K22" i="16"/>
  <c r="I23" i="16"/>
  <c r="K23" i="16"/>
  <c r="E26" i="16"/>
  <c r="F26" i="16"/>
  <c r="H26" i="16"/>
  <c r="I26" i="16"/>
  <c r="J26" i="16"/>
  <c r="K26" i="16"/>
  <c r="K28" i="16"/>
  <c r="I9" i="15"/>
  <c r="K9" i="15"/>
  <c r="H10" i="15"/>
  <c r="J10" i="15"/>
  <c r="D11" i="15"/>
  <c r="D10" i="15" s="1"/>
  <c r="G15" i="15"/>
  <c r="G20" i="15" s="1"/>
  <c r="H15" i="15"/>
  <c r="J15" i="15"/>
  <c r="E18" i="15"/>
  <c r="F18" i="15"/>
  <c r="H18" i="15"/>
  <c r="I18" i="15"/>
  <c r="J18" i="15"/>
  <c r="K18" i="15"/>
  <c r="E19" i="15"/>
  <c r="F19" i="15"/>
  <c r="H19" i="15"/>
  <c r="I19" i="15"/>
  <c r="J19" i="15"/>
  <c r="K19" i="15"/>
  <c r="E22" i="15"/>
  <c r="F22" i="15"/>
  <c r="H22" i="15"/>
  <c r="I22" i="15"/>
  <c r="J22" i="15"/>
  <c r="K22" i="15"/>
  <c r="I23" i="15"/>
  <c r="K23" i="15"/>
  <c r="E26" i="15"/>
  <c r="F26" i="15"/>
  <c r="H26" i="15"/>
  <c r="I26" i="15"/>
  <c r="J26" i="15"/>
  <c r="K26" i="15"/>
  <c r="K28" i="15"/>
  <c r="I9" i="14"/>
  <c r="K9" i="14"/>
  <c r="E10" i="14"/>
  <c r="F10" i="14"/>
  <c r="H10" i="14"/>
  <c r="I10" i="14"/>
  <c r="J10" i="14"/>
  <c r="K10" i="14"/>
  <c r="F11" i="14"/>
  <c r="F12" i="14"/>
  <c r="F13" i="14"/>
  <c r="F14" i="14"/>
  <c r="D15" i="14"/>
  <c r="E15" i="14" s="1"/>
  <c r="G15" i="14"/>
  <c r="H15" i="14"/>
  <c r="I15" i="14"/>
  <c r="J15" i="14"/>
  <c r="K15" i="14"/>
  <c r="E18" i="14"/>
  <c r="F18" i="14"/>
  <c r="H18" i="14"/>
  <c r="I18" i="14"/>
  <c r="J18" i="14"/>
  <c r="K18" i="14"/>
  <c r="E19" i="14"/>
  <c r="F19" i="14"/>
  <c r="H19" i="14"/>
  <c r="I19" i="14"/>
  <c r="J19" i="14"/>
  <c r="K19" i="14"/>
  <c r="D20" i="14"/>
  <c r="D24" i="14" s="1"/>
  <c r="E20" i="14"/>
  <c r="F20" i="14"/>
  <c r="G20" i="14"/>
  <c r="H20" i="14" s="1"/>
  <c r="J20" i="14" s="1"/>
  <c r="E22" i="14"/>
  <c r="F22" i="14"/>
  <c r="H22" i="14"/>
  <c r="I22" i="14"/>
  <c r="J22" i="14"/>
  <c r="K22" i="14"/>
  <c r="I23" i="14"/>
  <c r="K23" i="14"/>
  <c r="E26" i="14"/>
  <c r="F26" i="14"/>
  <c r="H26" i="14"/>
  <c r="I26" i="14"/>
  <c r="J26" i="14"/>
  <c r="K26" i="14"/>
  <c r="K28" i="14"/>
  <c r="I9" i="13"/>
  <c r="K9" i="13"/>
  <c r="G10" i="13"/>
  <c r="J13" i="13" s="1"/>
  <c r="H10" i="13"/>
  <c r="J10" i="13"/>
  <c r="D11" i="13"/>
  <c r="D10" i="13" s="1"/>
  <c r="G11" i="13"/>
  <c r="J11" i="13" s="1"/>
  <c r="J14" i="13"/>
  <c r="G15" i="13"/>
  <c r="H15" i="13" s="1"/>
  <c r="J15" i="13" s="1"/>
  <c r="E18" i="13"/>
  <c r="F18" i="13"/>
  <c r="H18" i="13"/>
  <c r="I18" i="13"/>
  <c r="J18" i="13"/>
  <c r="K18" i="13"/>
  <c r="E19" i="13"/>
  <c r="F19" i="13"/>
  <c r="H19" i="13"/>
  <c r="I19" i="13"/>
  <c r="J19" i="13"/>
  <c r="K19" i="13"/>
  <c r="E22" i="13"/>
  <c r="F22" i="13"/>
  <c r="H22" i="13"/>
  <c r="I22" i="13"/>
  <c r="J22" i="13"/>
  <c r="K22" i="13"/>
  <c r="I23" i="13"/>
  <c r="K23" i="13"/>
  <c r="E26" i="13"/>
  <c r="F26" i="13"/>
  <c r="H26" i="13"/>
  <c r="I26" i="13"/>
  <c r="J26" i="13"/>
  <c r="K26" i="13"/>
  <c r="K28" i="13"/>
  <c r="I9" i="12"/>
  <c r="K9" i="12"/>
  <c r="E10" i="12"/>
  <c r="F10" i="12"/>
  <c r="H10" i="12"/>
  <c r="I10" i="12"/>
  <c r="J10" i="12"/>
  <c r="K10" i="12"/>
  <c r="F11" i="12"/>
  <c r="J11" i="12"/>
  <c r="F12" i="12"/>
  <c r="J12" i="12"/>
  <c r="F13" i="12"/>
  <c r="J13" i="12"/>
  <c r="F14" i="12"/>
  <c r="J14" i="12"/>
  <c r="D15" i="12"/>
  <c r="D20" i="12" s="1"/>
  <c r="E15" i="12"/>
  <c r="F15" i="12"/>
  <c r="G15" i="12"/>
  <c r="G20" i="12" s="1"/>
  <c r="H15" i="12"/>
  <c r="I15" i="12"/>
  <c r="J15" i="12"/>
  <c r="K15" i="12"/>
  <c r="E18" i="12"/>
  <c r="F18" i="12"/>
  <c r="H18" i="12"/>
  <c r="I18" i="12"/>
  <c r="J18" i="12"/>
  <c r="K18" i="12"/>
  <c r="E19" i="12"/>
  <c r="F19" i="12"/>
  <c r="H19" i="12"/>
  <c r="I19" i="12"/>
  <c r="J19" i="12"/>
  <c r="K19" i="12"/>
  <c r="E22" i="12"/>
  <c r="F22" i="12"/>
  <c r="H22" i="12"/>
  <c r="I22" i="12"/>
  <c r="J22" i="12"/>
  <c r="K22" i="12"/>
  <c r="I23" i="12"/>
  <c r="K23" i="12"/>
  <c r="E26" i="12"/>
  <c r="F26" i="12"/>
  <c r="H26" i="12"/>
  <c r="I26" i="12"/>
  <c r="J26" i="12"/>
  <c r="K26" i="12"/>
  <c r="K28" i="12"/>
  <c r="I9" i="11"/>
  <c r="K9" i="11"/>
  <c r="D11" i="11"/>
  <c r="D10" i="11" s="1"/>
  <c r="G11" i="11"/>
  <c r="G10" i="11" s="1"/>
  <c r="E18" i="11"/>
  <c r="F18" i="11"/>
  <c r="H18" i="11"/>
  <c r="I18" i="11"/>
  <c r="J18" i="11"/>
  <c r="K18" i="11"/>
  <c r="E19" i="11"/>
  <c r="F19" i="11"/>
  <c r="H19" i="11"/>
  <c r="I19" i="11"/>
  <c r="J19" i="11"/>
  <c r="K19" i="11"/>
  <c r="E22" i="11"/>
  <c r="F22" i="11"/>
  <c r="H22" i="11"/>
  <c r="I22" i="11"/>
  <c r="J22" i="11"/>
  <c r="K22" i="11"/>
  <c r="D23" i="11"/>
  <c r="I23" i="11"/>
  <c r="K23" i="11"/>
  <c r="E26" i="11"/>
  <c r="F26" i="11"/>
  <c r="H26" i="11"/>
  <c r="I26" i="11"/>
  <c r="J26" i="11"/>
  <c r="K26" i="11"/>
  <c r="K28" i="11"/>
  <c r="I9" i="10"/>
  <c r="E10" i="10"/>
  <c r="F10" i="10"/>
  <c r="H10" i="10"/>
  <c r="I10" i="10"/>
  <c r="J10" i="10"/>
  <c r="F11" i="10"/>
  <c r="J11" i="10"/>
  <c r="F12" i="10"/>
  <c r="J12" i="10"/>
  <c r="F13" i="10"/>
  <c r="J13" i="10"/>
  <c r="F14" i="10"/>
  <c r="J14" i="10"/>
  <c r="D15" i="10"/>
  <c r="E15" i="10"/>
  <c r="F15" i="10"/>
  <c r="G15" i="10"/>
  <c r="H15" i="10"/>
  <c r="I15" i="10"/>
  <c r="J15" i="10"/>
  <c r="E18" i="10"/>
  <c r="F18" i="10"/>
  <c r="H18" i="10"/>
  <c r="I18" i="10"/>
  <c r="J18" i="10"/>
  <c r="E19" i="10"/>
  <c r="F19" i="10"/>
  <c r="H19" i="10"/>
  <c r="I19" i="10"/>
  <c r="J19" i="10"/>
  <c r="D20" i="10"/>
  <c r="E20" i="10"/>
  <c r="F20" i="10"/>
  <c r="G20" i="10"/>
  <c r="I20" i="10" s="1"/>
  <c r="H20" i="10"/>
  <c r="J20" i="10" s="1"/>
  <c r="E22" i="10"/>
  <c r="F22" i="10"/>
  <c r="H22" i="10"/>
  <c r="I22" i="10"/>
  <c r="J22" i="10"/>
  <c r="D23" i="10"/>
  <c r="I23" i="10"/>
  <c r="D24" i="10"/>
  <c r="E24" i="10"/>
  <c r="F24" i="10"/>
  <c r="E26" i="10"/>
  <c r="F26" i="10"/>
  <c r="H26" i="10"/>
  <c r="I26" i="10"/>
  <c r="J26" i="10"/>
  <c r="D27" i="10"/>
  <c r="F27" i="10"/>
  <c r="F313" i="5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B376" i="9"/>
  <c r="B377" i="9"/>
  <c r="B378" i="9"/>
  <c r="B379" i="9"/>
  <c r="B380" i="9"/>
  <c r="B381" i="9"/>
  <c r="B382" i="9"/>
  <c r="B383" i="9"/>
  <c r="B384" i="9"/>
  <c r="B385" i="9"/>
  <c r="B386" i="9"/>
  <c r="B387" i="9"/>
  <c r="B388" i="9"/>
  <c r="B389" i="9"/>
  <c r="B390" i="9"/>
  <c r="B391" i="9"/>
  <c r="B392" i="9"/>
  <c r="B393" i="9"/>
  <c r="B394" i="9"/>
  <c r="B395" i="9"/>
  <c r="B396" i="9"/>
  <c r="B397" i="9"/>
  <c r="B398" i="9"/>
  <c r="B399" i="9"/>
  <c r="B400" i="9"/>
  <c r="B401" i="9"/>
  <c r="B402" i="9"/>
  <c r="B403" i="9"/>
  <c r="B404" i="9"/>
  <c r="B405" i="9"/>
  <c r="B406" i="9"/>
  <c r="B407" i="9"/>
  <c r="B408" i="9"/>
  <c r="B409" i="9"/>
  <c r="B410" i="9"/>
  <c r="B411" i="9"/>
  <c r="B412" i="9"/>
  <c r="B413" i="9"/>
  <c r="B414" i="9"/>
  <c r="B415" i="9"/>
  <c r="B416" i="9"/>
  <c r="B417" i="9"/>
  <c r="B418" i="9"/>
  <c r="B419" i="9"/>
  <c r="B420" i="9"/>
  <c r="B421" i="9"/>
  <c r="B422" i="9"/>
  <c r="B423" i="9"/>
  <c r="B424" i="9"/>
  <c r="B425" i="9"/>
  <c r="B426" i="9"/>
  <c r="B427" i="9"/>
  <c r="B428" i="9"/>
  <c r="B429" i="9"/>
  <c r="B430" i="9"/>
  <c r="B431" i="9"/>
  <c r="B432" i="9"/>
  <c r="B433" i="9"/>
  <c r="B434" i="9"/>
  <c r="B435" i="9"/>
  <c r="B436" i="9"/>
  <c r="B437" i="9"/>
  <c r="B438" i="9"/>
  <c r="B439" i="9"/>
  <c r="B440" i="9"/>
  <c r="B441" i="9"/>
  <c r="B442" i="9"/>
  <c r="B443" i="9"/>
  <c r="B444" i="9"/>
  <c r="B445" i="9"/>
  <c r="B446" i="9"/>
  <c r="B447" i="9"/>
  <c r="B448" i="9"/>
  <c r="B449" i="9"/>
  <c r="B450" i="9"/>
  <c r="B451" i="9"/>
  <c r="B452" i="9"/>
  <c r="B453" i="9"/>
  <c r="B454" i="9"/>
  <c r="B455" i="9"/>
  <c r="B456" i="9"/>
  <c r="B457" i="9"/>
  <c r="B458" i="9"/>
  <c r="B459" i="9"/>
  <c r="B460" i="9"/>
  <c r="B461" i="9"/>
  <c r="B462" i="9"/>
  <c r="B463" i="9"/>
  <c r="B464" i="9"/>
  <c r="B465" i="9"/>
  <c r="B466" i="9"/>
  <c r="B467" i="9"/>
  <c r="B468" i="9"/>
  <c r="B469" i="9"/>
  <c r="B470" i="9"/>
  <c r="B471" i="9"/>
  <c r="B472" i="9"/>
  <c r="B473" i="9"/>
  <c r="B474" i="9"/>
  <c r="B475" i="9"/>
  <c r="B476" i="9"/>
  <c r="B477" i="9"/>
  <c r="B478" i="9"/>
  <c r="B479" i="9"/>
  <c r="B480" i="9"/>
  <c r="B481" i="9"/>
  <c r="B482" i="9"/>
  <c r="B10" i="9"/>
  <c r="C6" i="9"/>
  <c r="C3" i="9"/>
  <c r="F4" i="5"/>
  <c r="H20" i="17" l="1"/>
  <c r="J20" i="17" s="1"/>
  <c r="G24" i="17"/>
  <c r="F14" i="17"/>
  <c r="I10" i="17"/>
  <c r="K10" i="17"/>
  <c r="D15" i="17"/>
  <c r="E10" i="17"/>
  <c r="F10" i="17"/>
  <c r="F11" i="17"/>
  <c r="F12" i="17"/>
  <c r="F13" i="17"/>
  <c r="E24" i="16"/>
  <c r="F24" i="16"/>
  <c r="D27" i="16"/>
  <c r="H20" i="16"/>
  <c r="J20" i="16" s="1"/>
  <c r="K20" i="16"/>
  <c r="G24" i="16"/>
  <c r="I20" i="16"/>
  <c r="F13" i="15"/>
  <c r="F14" i="15"/>
  <c r="D15" i="15"/>
  <c r="E10" i="15"/>
  <c r="F10" i="15"/>
  <c r="I10" i="15"/>
  <c r="K10" i="15"/>
  <c r="F11" i="15"/>
  <c r="F12" i="15"/>
  <c r="H20" i="15"/>
  <c r="J20" i="15" s="1"/>
  <c r="G24" i="15"/>
  <c r="E24" i="14"/>
  <c r="F24" i="14"/>
  <c r="D27" i="14"/>
  <c r="G24" i="14"/>
  <c r="K20" i="14"/>
  <c r="F15" i="14"/>
  <c r="I20" i="14"/>
  <c r="F14" i="13"/>
  <c r="I10" i="13"/>
  <c r="F11" i="13"/>
  <c r="F12" i="13"/>
  <c r="F10" i="13"/>
  <c r="E10" i="13"/>
  <c r="F13" i="13"/>
  <c r="D15" i="13"/>
  <c r="K10" i="13"/>
  <c r="J12" i="13"/>
  <c r="G20" i="13"/>
  <c r="E20" i="12"/>
  <c r="F20" i="12"/>
  <c r="D24" i="12"/>
  <c r="I20" i="12"/>
  <c r="G24" i="12"/>
  <c r="H20" i="12"/>
  <c r="J20" i="12" s="1"/>
  <c r="K20" i="12"/>
  <c r="J11" i="11"/>
  <c r="J12" i="11"/>
  <c r="J13" i="11"/>
  <c r="H10" i="11"/>
  <c r="J14" i="11"/>
  <c r="J10" i="11"/>
  <c r="K10" i="11"/>
  <c r="G15" i="11"/>
  <c r="F11" i="11"/>
  <c r="F12" i="11"/>
  <c r="E10" i="11"/>
  <c r="F10" i="11"/>
  <c r="F13" i="11"/>
  <c r="F14" i="11"/>
  <c r="I10" i="11"/>
  <c r="D15" i="11"/>
  <c r="I24" i="10"/>
  <c r="E27" i="10"/>
  <c r="G24" i="10"/>
  <c r="C92" i="9"/>
  <c r="C344" i="9"/>
  <c r="C392" i="9"/>
  <c r="C391" i="9"/>
  <c r="C213" i="9"/>
  <c r="C343" i="9"/>
  <c r="C287" i="9"/>
  <c r="C152" i="9"/>
  <c r="C93" i="9"/>
  <c r="C20" i="9"/>
  <c r="C236" i="9"/>
  <c r="C453" i="9"/>
  <c r="C286" i="9"/>
  <c r="C342" i="9"/>
  <c r="C153" i="9"/>
  <c r="C294" i="9"/>
  <c r="C440" i="9"/>
  <c r="C214" i="9"/>
  <c r="C439" i="9"/>
  <c r="C33" i="9"/>
  <c r="C405" i="9"/>
  <c r="C154" i="9"/>
  <c r="C70" i="9"/>
  <c r="C438" i="9"/>
  <c r="C335" i="9"/>
  <c r="C212" i="9"/>
  <c r="C464" i="9"/>
  <c r="C416" i="9"/>
  <c r="C368" i="9"/>
  <c r="C318" i="9"/>
  <c r="C262" i="9"/>
  <c r="C187" i="9"/>
  <c r="C119" i="9"/>
  <c r="C44" i="9"/>
  <c r="C272" i="9"/>
  <c r="C431" i="9"/>
  <c r="C334" i="9"/>
  <c r="C129" i="9"/>
  <c r="C203" i="9"/>
  <c r="C477" i="9"/>
  <c r="C319" i="9"/>
  <c r="C188" i="9"/>
  <c r="C463" i="9"/>
  <c r="C415" i="9"/>
  <c r="C367" i="9"/>
  <c r="C311" i="9"/>
  <c r="C247" i="9"/>
  <c r="C179" i="9"/>
  <c r="C118" i="9"/>
  <c r="C43" i="9"/>
  <c r="C462" i="9"/>
  <c r="C414" i="9"/>
  <c r="C366" i="9"/>
  <c r="C310" i="9"/>
  <c r="C239" i="9"/>
  <c r="C178" i="9"/>
  <c r="C103" i="9"/>
  <c r="C35" i="9"/>
  <c r="C390" i="9"/>
  <c r="C69" i="9"/>
  <c r="C479" i="9"/>
  <c r="C383" i="9"/>
  <c r="C271" i="9"/>
  <c r="C68" i="9"/>
  <c r="C478" i="9"/>
  <c r="C430" i="9"/>
  <c r="C320" i="9"/>
  <c r="C270" i="9"/>
  <c r="C67" i="9"/>
  <c r="C381" i="9"/>
  <c r="C263" i="9"/>
  <c r="C59" i="9"/>
  <c r="C455" i="9"/>
  <c r="C407" i="9"/>
  <c r="C359" i="9"/>
  <c r="C296" i="9"/>
  <c r="C238" i="9"/>
  <c r="C177" i="9"/>
  <c r="C95" i="9"/>
  <c r="C34" i="9"/>
  <c r="C151" i="9"/>
  <c r="C211" i="9"/>
  <c r="C382" i="9"/>
  <c r="C128" i="9"/>
  <c r="C429" i="9"/>
  <c r="C127" i="9"/>
  <c r="C454" i="9"/>
  <c r="C406" i="9"/>
  <c r="C358" i="9"/>
  <c r="C295" i="9"/>
  <c r="C237" i="9"/>
  <c r="C155" i="9"/>
  <c r="C94" i="9"/>
  <c r="C357" i="9"/>
  <c r="C309" i="9"/>
  <c r="C235" i="9"/>
  <c r="C176" i="9"/>
  <c r="C117" i="9"/>
  <c r="C91" i="9"/>
  <c r="C32" i="9"/>
  <c r="C476" i="9"/>
  <c r="C428" i="9"/>
  <c r="C380" i="9"/>
  <c r="C332" i="9"/>
  <c r="C284" i="9"/>
  <c r="C227" i="9"/>
  <c r="C175" i="9"/>
  <c r="C116" i="9"/>
  <c r="C31" i="9"/>
  <c r="C475" i="9"/>
  <c r="C427" i="9"/>
  <c r="C379" i="9"/>
  <c r="C331" i="9"/>
  <c r="C283" i="9"/>
  <c r="C226" i="9"/>
  <c r="C167" i="9"/>
  <c r="C115" i="9"/>
  <c r="C56" i="9"/>
  <c r="C474" i="9"/>
  <c r="C426" i="9"/>
  <c r="C354" i="9"/>
  <c r="C282" i="9"/>
  <c r="C199" i="9"/>
  <c r="C107" i="9"/>
  <c r="C81" i="9"/>
  <c r="C467" i="9"/>
  <c r="C419" i="9"/>
  <c r="C395" i="9"/>
  <c r="C371" i="9"/>
  <c r="C323" i="9"/>
  <c r="C299" i="9"/>
  <c r="C275" i="9"/>
  <c r="C250" i="9"/>
  <c r="C224" i="9"/>
  <c r="C191" i="9"/>
  <c r="C165" i="9"/>
  <c r="C139" i="9"/>
  <c r="C106" i="9"/>
  <c r="C80" i="9"/>
  <c r="C47" i="9"/>
  <c r="C21" i="9"/>
  <c r="C333" i="9"/>
  <c r="C285" i="9"/>
  <c r="C261" i="9"/>
  <c r="C202" i="9"/>
  <c r="C143" i="9"/>
  <c r="C58" i="9"/>
  <c r="C12" i="9"/>
  <c r="C452" i="9"/>
  <c r="C404" i="9"/>
  <c r="C356" i="9"/>
  <c r="C308" i="9"/>
  <c r="C260" i="9"/>
  <c r="C201" i="9"/>
  <c r="C142" i="9"/>
  <c r="C83" i="9"/>
  <c r="C57" i="9"/>
  <c r="C451" i="9"/>
  <c r="C403" i="9"/>
  <c r="C355" i="9"/>
  <c r="C307" i="9"/>
  <c r="C259" i="9"/>
  <c r="C200" i="9"/>
  <c r="C141" i="9"/>
  <c r="C82" i="9"/>
  <c r="C23" i="9"/>
  <c r="C402" i="9"/>
  <c r="C306" i="9"/>
  <c r="C225" i="9"/>
  <c r="C140" i="9"/>
  <c r="C55" i="9"/>
  <c r="C443" i="9"/>
  <c r="C347" i="9"/>
  <c r="C466" i="9"/>
  <c r="C442" i="9"/>
  <c r="C418" i="9"/>
  <c r="C394" i="9"/>
  <c r="C370" i="9"/>
  <c r="C346" i="9"/>
  <c r="C322" i="9"/>
  <c r="C298" i="9"/>
  <c r="C274" i="9"/>
  <c r="C249" i="9"/>
  <c r="C223" i="9"/>
  <c r="C190" i="9"/>
  <c r="C164" i="9"/>
  <c r="C131" i="9"/>
  <c r="C105" i="9"/>
  <c r="C79" i="9"/>
  <c r="C46" i="9"/>
  <c r="C29" i="9"/>
  <c r="C101" i="9"/>
  <c r="C125" i="9"/>
  <c r="C161" i="9"/>
  <c r="C197" i="9"/>
  <c r="C245" i="9"/>
  <c r="C281" i="9"/>
  <c r="C329" i="9"/>
  <c r="C377" i="9"/>
  <c r="C425" i="9"/>
  <c r="C461" i="9"/>
  <c r="C42" i="9"/>
  <c r="C114" i="9"/>
  <c r="C150" i="9"/>
  <c r="C186" i="9"/>
  <c r="C222" i="9"/>
  <c r="C258" i="9"/>
  <c r="C53" i="9"/>
  <c r="C209" i="9"/>
  <c r="C305" i="9"/>
  <c r="C389" i="9"/>
  <c r="C473" i="9"/>
  <c r="C54" i="9"/>
  <c r="C234" i="9"/>
  <c r="C17" i="9"/>
  <c r="C65" i="9"/>
  <c r="C89" i="9"/>
  <c r="C137" i="9"/>
  <c r="C185" i="9"/>
  <c r="C233" i="9"/>
  <c r="C269" i="9"/>
  <c r="C317" i="9"/>
  <c r="C353" i="9"/>
  <c r="C413" i="9"/>
  <c r="C449" i="9"/>
  <c r="C30" i="9"/>
  <c r="C78" i="9"/>
  <c r="C102" i="9"/>
  <c r="C138" i="9"/>
  <c r="C174" i="9"/>
  <c r="C210" i="9"/>
  <c r="C41" i="9"/>
  <c r="C77" i="9"/>
  <c r="C113" i="9"/>
  <c r="C149" i="9"/>
  <c r="C173" i="9"/>
  <c r="C221" i="9"/>
  <c r="C257" i="9"/>
  <c r="C293" i="9"/>
  <c r="C341" i="9"/>
  <c r="C365" i="9"/>
  <c r="C401" i="9"/>
  <c r="C437" i="9"/>
  <c r="C18" i="9"/>
  <c r="C66" i="9"/>
  <c r="C90" i="9"/>
  <c r="C126" i="9"/>
  <c r="C162" i="9"/>
  <c r="C198" i="9"/>
  <c r="C246" i="9"/>
  <c r="C450" i="9"/>
  <c r="C378" i="9"/>
  <c r="C330" i="9"/>
  <c r="C251" i="9"/>
  <c r="C166" i="9"/>
  <c r="C22" i="9"/>
  <c r="C465" i="9"/>
  <c r="C441" i="9"/>
  <c r="C417" i="9"/>
  <c r="C393" i="9"/>
  <c r="C369" i="9"/>
  <c r="C345" i="9"/>
  <c r="C321" i="9"/>
  <c r="C297" i="9"/>
  <c r="C273" i="9"/>
  <c r="C248" i="9"/>
  <c r="C215" i="9"/>
  <c r="C189" i="9"/>
  <c r="C163" i="9"/>
  <c r="C130" i="9"/>
  <c r="C104" i="9"/>
  <c r="C71" i="9"/>
  <c r="C45" i="9"/>
  <c r="C19" i="9"/>
  <c r="C472" i="9"/>
  <c r="C436" i="9"/>
  <c r="C412" i="9"/>
  <c r="C364" i="9"/>
  <c r="C340" i="9"/>
  <c r="C304" i="9"/>
  <c r="C280" i="9"/>
  <c r="C244" i="9"/>
  <c r="C220" i="9"/>
  <c r="C196" i="9"/>
  <c r="C172" i="9"/>
  <c r="C148" i="9"/>
  <c r="C112" i="9"/>
  <c r="C76" i="9"/>
  <c r="C28" i="9"/>
  <c r="C11" i="9"/>
  <c r="C459" i="9"/>
  <c r="C435" i="9"/>
  <c r="C399" i="9"/>
  <c r="C375" i="9"/>
  <c r="C351" i="9"/>
  <c r="C327" i="9"/>
  <c r="C315" i="9"/>
  <c r="C303" i="9"/>
  <c r="C291" i="9"/>
  <c r="C267" i="9"/>
  <c r="C255" i="9"/>
  <c r="C243" i="9"/>
  <c r="C231" i="9"/>
  <c r="C219" i="9"/>
  <c r="C207" i="9"/>
  <c r="C195" i="9"/>
  <c r="C183" i="9"/>
  <c r="C171" i="9"/>
  <c r="C159" i="9"/>
  <c r="C147" i="9"/>
  <c r="C135" i="9"/>
  <c r="C123" i="9"/>
  <c r="C111" i="9"/>
  <c r="C99" i="9"/>
  <c r="C87" i="9"/>
  <c r="C75" i="9"/>
  <c r="C63" i="9"/>
  <c r="C51" i="9"/>
  <c r="C39" i="9"/>
  <c r="C27" i="9"/>
  <c r="C15" i="9"/>
  <c r="C448" i="9"/>
  <c r="C424" i="9"/>
  <c r="C400" i="9"/>
  <c r="C376" i="9"/>
  <c r="C352" i="9"/>
  <c r="C328" i="9"/>
  <c r="C316" i="9"/>
  <c r="C292" i="9"/>
  <c r="C256" i="9"/>
  <c r="C232" i="9"/>
  <c r="C208" i="9"/>
  <c r="C184" i="9"/>
  <c r="C160" i="9"/>
  <c r="C136" i="9"/>
  <c r="C124" i="9"/>
  <c r="C100" i="9"/>
  <c r="C88" i="9"/>
  <c r="C64" i="9"/>
  <c r="C52" i="9"/>
  <c r="C16" i="9"/>
  <c r="C471" i="9"/>
  <c r="C447" i="9"/>
  <c r="C423" i="9"/>
  <c r="C411" i="9"/>
  <c r="C387" i="9"/>
  <c r="C363" i="9"/>
  <c r="C339" i="9"/>
  <c r="C279" i="9"/>
  <c r="C482" i="9"/>
  <c r="C470" i="9"/>
  <c r="C458" i="9"/>
  <c r="C446" i="9"/>
  <c r="C434" i="9"/>
  <c r="C422" i="9"/>
  <c r="C410" i="9"/>
  <c r="C398" i="9"/>
  <c r="C386" i="9"/>
  <c r="C374" i="9"/>
  <c r="C362" i="9"/>
  <c r="C350" i="9"/>
  <c r="C338" i="9"/>
  <c r="C326" i="9"/>
  <c r="C314" i="9"/>
  <c r="C302" i="9"/>
  <c r="C290" i="9"/>
  <c r="C278" i="9"/>
  <c r="C266" i="9"/>
  <c r="C254" i="9"/>
  <c r="C242" i="9"/>
  <c r="C230" i="9"/>
  <c r="C218" i="9"/>
  <c r="C206" i="9"/>
  <c r="C194" i="9"/>
  <c r="C182" i="9"/>
  <c r="C170" i="9"/>
  <c r="C158" i="9"/>
  <c r="C146" i="9"/>
  <c r="C134" i="9"/>
  <c r="C122" i="9"/>
  <c r="C110" i="9"/>
  <c r="C98" i="9"/>
  <c r="C86" i="9"/>
  <c r="C74" i="9"/>
  <c r="C62" i="9"/>
  <c r="C50" i="9"/>
  <c r="C38" i="9"/>
  <c r="C26" i="9"/>
  <c r="C14" i="9"/>
  <c r="C460" i="9"/>
  <c r="C388" i="9"/>
  <c r="C268" i="9"/>
  <c r="C40" i="9"/>
  <c r="C481" i="9"/>
  <c r="C469" i="9"/>
  <c r="C457" i="9"/>
  <c r="C445" i="9"/>
  <c r="C433" i="9"/>
  <c r="C421" i="9"/>
  <c r="C409" i="9"/>
  <c r="C397" i="9"/>
  <c r="C385" i="9"/>
  <c r="C373" i="9"/>
  <c r="C361" i="9"/>
  <c r="C349" i="9"/>
  <c r="C337" i="9"/>
  <c r="C325" i="9"/>
  <c r="C313" i="9"/>
  <c r="C301" i="9"/>
  <c r="C289" i="9"/>
  <c r="C277" i="9"/>
  <c r="C265" i="9"/>
  <c r="C253" i="9"/>
  <c r="C241" i="9"/>
  <c r="C229" i="9"/>
  <c r="C217" i="9"/>
  <c r="C205" i="9"/>
  <c r="C193" i="9"/>
  <c r="C181" i="9"/>
  <c r="C169" i="9"/>
  <c r="C157" i="9"/>
  <c r="C145" i="9"/>
  <c r="C133" i="9"/>
  <c r="C121" i="9"/>
  <c r="C109" i="9"/>
  <c r="C97" i="9"/>
  <c r="C85" i="9"/>
  <c r="C73" i="9"/>
  <c r="C61" i="9"/>
  <c r="C49" i="9"/>
  <c r="C37" i="9"/>
  <c r="C25" i="9"/>
  <c r="C13" i="9"/>
  <c r="C480" i="9"/>
  <c r="C468" i="9"/>
  <c r="C456" i="9"/>
  <c r="C444" i="9"/>
  <c r="C432" i="9"/>
  <c r="C420" i="9"/>
  <c r="C408" i="9"/>
  <c r="C396" i="9"/>
  <c r="C384" i="9"/>
  <c r="C372" i="9"/>
  <c r="C360" i="9"/>
  <c r="C348" i="9"/>
  <c r="C336" i="9"/>
  <c r="C324" i="9"/>
  <c r="C312" i="9"/>
  <c r="C300" i="9"/>
  <c r="C288" i="9"/>
  <c r="C276" i="9"/>
  <c r="C264" i="9"/>
  <c r="C252" i="9"/>
  <c r="C240" i="9"/>
  <c r="C228" i="9"/>
  <c r="C216" i="9"/>
  <c r="C204" i="9"/>
  <c r="C192" i="9"/>
  <c r="C180" i="9"/>
  <c r="C168" i="9"/>
  <c r="C156" i="9"/>
  <c r="C144" i="9"/>
  <c r="C132" i="9"/>
  <c r="C120" i="9"/>
  <c r="C108" i="9"/>
  <c r="C96" i="9"/>
  <c r="C84" i="9"/>
  <c r="C72" i="9"/>
  <c r="C60" i="9"/>
  <c r="C48" i="9"/>
  <c r="C36" i="9"/>
  <c r="C24" i="9"/>
  <c r="I15" i="17" l="1"/>
  <c r="E15" i="17"/>
  <c r="F15" i="17"/>
  <c r="K15" i="17"/>
  <c r="D20" i="17"/>
  <c r="H24" i="17"/>
  <c r="J24" i="17" s="1"/>
  <c r="G27" i="17"/>
  <c r="G27" i="16"/>
  <c r="K24" i="16"/>
  <c r="H24" i="16"/>
  <c r="J24" i="16" s="1"/>
  <c r="E27" i="16"/>
  <c r="F27" i="16"/>
  <c r="I27" i="16"/>
  <c r="I24" i="16"/>
  <c r="G27" i="15"/>
  <c r="H24" i="15"/>
  <c r="J24" i="15" s="1"/>
  <c r="F15" i="15"/>
  <c r="E15" i="15"/>
  <c r="K15" i="15"/>
  <c r="D20" i="15"/>
  <c r="I15" i="15"/>
  <c r="K24" i="14"/>
  <c r="H24" i="14"/>
  <c r="J24" i="14" s="1"/>
  <c r="G27" i="14"/>
  <c r="I24" i="14"/>
  <c r="F27" i="14"/>
  <c r="I27" i="14"/>
  <c r="E27" i="14"/>
  <c r="H20" i="13"/>
  <c r="J20" i="13" s="1"/>
  <c r="G24" i="13"/>
  <c r="D20" i="13"/>
  <c r="I15" i="13"/>
  <c r="E15" i="13"/>
  <c r="F15" i="13"/>
  <c r="K15" i="13"/>
  <c r="G27" i="12"/>
  <c r="K24" i="12"/>
  <c r="H24" i="12"/>
  <c r="J24" i="12" s="1"/>
  <c r="D27" i="12"/>
  <c r="F24" i="12"/>
  <c r="E24" i="12"/>
  <c r="I24" i="12"/>
  <c r="H15" i="11"/>
  <c r="J15" i="11" s="1"/>
  <c r="G20" i="11"/>
  <c r="I15" i="11"/>
  <c r="K15" i="11"/>
  <c r="D20" i="11"/>
  <c r="F15" i="11"/>
  <c r="E15" i="11"/>
  <c r="G27" i="10"/>
  <c r="H24" i="10"/>
  <c r="J24" i="10" s="1"/>
  <c r="H46" i="8"/>
  <c r="H47" i="8"/>
  <c r="H48" i="8"/>
  <c r="H49" i="8"/>
  <c r="H50" i="8"/>
  <c r="F5" i="5"/>
  <c r="F6" i="5"/>
  <c r="F8" i="5"/>
  <c r="F9" i="5"/>
  <c r="F10" i="5"/>
  <c r="F12" i="5"/>
  <c r="F14" i="5"/>
  <c r="F15" i="5"/>
  <c r="F16" i="5"/>
  <c r="F17" i="5"/>
  <c r="F18" i="5"/>
  <c r="F21" i="5"/>
  <c r="F23" i="5"/>
  <c r="F24" i="5"/>
  <c r="F26" i="5"/>
  <c r="F28" i="5"/>
  <c r="F29" i="5"/>
  <c r="F30" i="5"/>
  <c r="F32" i="5"/>
  <c r="F33" i="5"/>
  <c r="F34" i="5"/>
  <c r="F36" i="5"/>
  <c r="F37" i="5"/>
  <c r="F38" i="5"/>
  <c r="F39" i="5"/>
  <c r="F40" i="5"/>
  <c r="F41" i="5"/>
  <c r="F42" i="5"/>
  <c r="F43" i="5"/>
  <c r="F44" i="5"/>
  <c r="F45" i="5"/>
  <c r="F48" i="5"/>
  <c r="F49" i="5"/>
  <c r="F50" i="5"/>
  <c r="F51" i="5"/>
  <c r="F53" i="5"/>
  <c r="F54" i="5"/>
  <c r="F55" i="5"/>
  <c r="F56" i="5"/>
  <c r="F57" i="5"/>
  <c r="F59" i="5"/>
  <c r="F60" i="5"/>
  <c r="F61" i="5"/>
  <c r="F62" i="5"/>
  <c r="F64" i="5"/>
  <c r="F65" i="5"/>
  <c r="F66" i="5"/>
  <c r="F67" i="5"/>
  <c r="F68" i="5"/>
  <c r="F70" i="5"/>
  <c r="F72" i="5"/>
  <c r="F74" i="5"/>
  <c r="F75" i="5"/>
  <c r="F76" i="5"/>
  <c r="F78" i="5"/>
  <c r="F79" i="5"/>
  <c r="F80" i="5"/>
  <c r="F81" i="5"/>
  <c r="F82" i="5"/>
  <c r="F83" i="5"/>
  <c r="F84" i="5"/>
  <c r="F86" i="5"/>
  <c r="F87" i="5"/>
  <c r="F88" i="5"/>
  <c r="F89" i="5"/>
  <c r="F90" i="5"/>
  <c r="F91" i="5"/>
  <c r="F94" i="5"/>
  <c r="F95" i="5"/>
  <c r="F96" i="5"/>
  <c r="F98" i="5"/>
  <c r="F99" i="5"/>
  <c r="F100" i="5"/>
  <c r="F102" i="5"/>
  <c r="F103" i="5"/>
  <c r="F104" i="5"/>
  <c r="F105" i="5"/>
  <c r="F106" i="5"/>
  <c r="F108" i="5"/>
  <c r="F110" i="5"/>
  <c r="F111" i="5"/>
  <c r="F112" i="5"/>
  <c r="F113" i="5"/>
  <c r="F114" i="5"/>
  <c r="F115" i="5"/>
  <c r="F117" i="5"/>
  <c r="F119" i="5"/>
  <c r="F120" i="5"/>
  <c r="F121" i="5"/>
  <c r="F123" i="5"/>
  <c r="F124" i="5"/>
  <c r="F126" i="5"/>
  <c r="F127" i="5"/>
  <c r="F128" i="5"/>
  <c r="F129" i="5"/>
  <c r="F130" i="5"/>
  <c r="F131" i="5"/>
  <c r="F132" i="5"/>
  <c r="F133" i="5"/>
  <c r="F136" i="5"/>
  <c r="F137" i="5"/>
  <c r="F139" i="5"/>
  <c r="F140" i="5"/>
  <c r="F141" i="5"/>
  <c r="F142" i="5"/>
  <c r="F143" i="5"/>
  <c r="F144" i="5"/>
  <c r="F146" i="5"/>
  <c r="F147" i="5"/>
  <c r="F148" i="5"/>
  <c r="F150" i="5"/>
  <c r="F152" i="5"/>
  <c r="F153" i="5"/>
  <c r="F154" i="5"/>
  <c r="F155" i="5"/>
  <c r="F156" i="5"/>
  <c r="F157" i="5"/>
  <c r="F158" i="5"/>
  <c r="F160" i="5"/>
  <c r="F161" i="5"/>
  <c r="F162" i="5"/>
  <c r="F163" i="5"/>
  <c r="F165" i="5"/>
  <c r="F166" i="5"/>
  <c r="F167" i="5"/>
  <c r="F168" i="5"/>
  <c r="F170" i="5"/>
  <c r="F172" i="5"/>
  <c r="F173" i="5"/>
  <c r="F174" i="5"/>
  <c r="F175" i="5"/>
  <c r="F176" i="5"/>
  <c r="F177" i="5"/>
  <c r="F178" i="5"/>
  <c r="F179" i="5"/>
  <c r="F180" i="5"/>
  <c r="F182" i="5"/>
  <c r="F183" i="5"/>
  <c r="F184" i="5"/>
  <c r="F185" i="5"/>
  <c r="F188" i="5"/>
  <c r="F189" i="5"/>
  <c r="F190" i="5"/>
  <c r="F192" i="5"/>
  <c r="F193" i="5"/>
  <c r="F195" i="5"/>
  <c r="F196" i="5"/>
  <c r="F198" i="5"/>
  <c r="F199" i="5"/>
  <c r="F200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373" i="5"/>
  <c r="F374" i="5"/>
  <c r="F376" i="5"/>
  <c r="F377" i="5"/>
  <c r="F378" i="5"/>
  <c r="F379" i="5"/>
  <c r="F380" i="5"/>
  <c r="F381" i="5"/>
  <c r="F382" i="5"/>
  <c r="F383" i="5"/>
  <c r="F384" i="5"/>
  <c r="F385" i="5"/>
  <c r="F386" i="5"/>
  <c r="F387" i="5"/>
  <c r="F388" i="5"/>
  <c r="F389" i="5"/>
  <c r="F390" i="5"/>
  <c r="F391" i="5"/>
  <c r="F392" i="5"/>
  <c r="F393" i="5"/>
  <c r="F394" i="5"/>
  <c r="F396" i="5"/>
  <c r="F398" i="5"/>
  <c r="F399" i="5"/>
  <c r="F400" i="5"/>
  <c r="F402" i="5"/>
  <c r="F403" i="5"/>
  <c r="F404" i="5"/>
  <c r="F406" i="5"/>
  <c r="F407" i="5"/>
  <c r="F408" i="5"/>
  <c r="F409" i="5"/>
  <c r="F410" i="5"/>
  <c r="F411" i="5"/>
  <c r="F414" i="5"/>
  <c r="F416" i="5"/>
  <c r="F417" i="5"/>
  <c r="F419" i="5"/>
  <c r="F420" i="5"/>
  <c r="F421" i="5"/>
  <c r="F422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J4" i="5"/>
  <c r="L475" i="5"/>
  <c r="L474" i="5"/>
  <c r="L473" i="5"/>
  <c r="L471" i="5"/>
  <c r="L472" i="5"/>
  <c r="L470" i="5"/>
  <c r="L469" i="5"/>
  <c r="J475" i="5"/>
  <c r="J474" i="5"/>
  <c r="J473" i="5"/>
  <c r="J471" i="5"/>
  <c r="J472" i="5"/>
  <c r="J470" i="5"/>
  <c r="J469" i="5"/>
  <c r="K470" i="5"/>
  <c r="K471" i="5"/>
  <c r="K472" i="5"/>
  <c r="K473" i="5"/>
  <c r="K474" i="5"/>
  <c r="K475" i="5"/>
  <c r="K469" i="5"/>
  <c r="L467" i="5" a="1"/>
  <c r="L467" i="5" s="1"/>
  <c r="L465" i="5" a="1"/>
  <c r="L465" i="5" s="1"/>
  <c r="J468" i="5"/>
  <c r="J467" i="5"/>
  <c r="J465" i="5" a="1"/>
  <c r="J465" i="5" s="1"/>
  <c r="K466" i="5"/>
  <c r="K467" i="5"/>
  <c r="K468" i="5"/>
  <c r="K465" i="5"/>
  <c r="L464" i="5"/>
  <c r="L462" i="5" a="1"/>
  <c r="L462" i="5" s="1"/>
  <c r="L461" i="5"/>
  <c r="L460" i="5"/>
  <c r="J464" i="5"/>
  <c r="J462" i="5" a="1"/>
  <c r="J462" i="5" s="1"/>
  <c r="J461" i="5"/>
  <c r="J460" i="5"/>
  <c r="K461" i="5"/>
  <c r="K462" i="5"/>
  <c r="K463" i="5"/>
  <c r="K464" i="5"/>
  <c r="K460" i="5"/>
  <c r="L459" i="5"/>
  <c r="L458" i="5"/>
  <c r="L457" i="5"/>
  <c r="L456" i="5"/>
  <c r="L455" i="5"/>
  <c r="L453" i="5" a="1"/>
  <c r="L453" i="5" s="1"/>
  <c r="L452" i="5"/>
  <c r="J459" i="5"/>
  <c r="J458" i="5"/>
  <c r="J457" i="5"/>
  <c r="J456" i="5"/>
  <c r="J455" i="5"/>
  <c r="J453" i="5" a="1"/>
  <c r="J453" i="5" s="1"/>
  <c r="J452" i="5"/>
  <c r="K453" i="5"/>
  <c r="K454" i="5"/>
  <c r="K455" i="5"/>
  <c r="K456" i="5"/>
  <c r="K457" i="5"/>
  <c r="K458" i="5"/>
  <c r="K459" i="5"/>
  <c r="K452" i="5"/>
  <c r="B3909" i="4"/>
  <c r="L451" i="5" s="1"/>
  <c r="L449" i="5"/>
  <c r="L447" i="5" a="1"/>
  <c r="L447" i="5" s="1"/>
  <c r="E447" i="5" s="1"/>
  <c r="L446" i="5"/>
  <c r="L445" i="5"/>
  <c r="L444" i="5"/>
  <c r="L443" i="5"/>
  <c r="L441" i="5" a="1"/>
  <c r="L441" i="5" s="1"/>
  <c r="J451" i="5"/>
  <c r="J450" i="5"/>
  <c r="J449" i="5"/>
  <c r="J448" i="5"/>
  <c r="J447" i="5"/>
  <c r="J446" i="5"/>
  <c r="J445" i="5"/>
  <c r="J444" i="5"/>
  <c r="J443" i="5"/>
  <c r="J442" i="5"/>
  <c r="J441" i="5"/>
  <c r="K442" i="5"/>
  <c r="K443" i="5"/>
  <c r="K444" i="5"/>
  <c r="K445" i="5"/>
  <c r="K446" i="5"/>
  <c r="K447" i="5"/>
  <c r="K448" i="5"/>
  <c r="K449" i="5"/>
  <c r="K450" i="5"/>
  <c r="K451" i="5"/>
  <c r="K441" i="5"/>
  <c r="L440" i="5"/>
  <c r="L439" i="5"/>
  <c r="L437" i="5" a="1"/>
  <c r="L437" i="5" s="1"/>
  <c r="L436" i="5"/>
  <c r="L433" i="5" a="1"/>
  <c r="L433" i="5" s="1"/>
  <c r="L431" i="5" a="1"/>
  <c r="L431" i="5" s="1"/>
  <c r="L430" i="5"/>
  <c r="J440" i="5"/>
  <c r="J437" i="5" a="1"/>
  <c r="J437" i="5" s="1"/>
  <c r="J433" i="5" a="1"/>
  <c r="J433" i="5" s="1"/>
  <c r="J431" i="5" a="1"/>
  <c r="J431" i="5" s="1"/>
  <c r="J430" i="5"/>
  <c r="K431" i="5"/>
  <c r="K432" i="5"/>
  <c r="K433" i="5"/>
  <c r="K434" i="5"/>
  <c r="K435" i="5"/>
  <c r="K436" i="5"/>
  <c r="K437" i="5"/>
  <c r="K438" i="5"/>
  <c r="K439" i="5"/>
  <c r="K440" i="5"/>
  <c r="K430" i="5"/>
  <c r="L428" i="5" a="1"/>
  <c r="L428" i="5" s="1"/>
  <c r="L427" i="5"/>
  <c r="L426" i="5"/>
  <c r="L425" i="5"/>
  <c r="L424" i="5"/>
  <c r="J428" i="5" a="1"/>
  <c r="J428" i="5" s="1"/>
  <c r="J427" i="5"/>
  <c r="J426" i="5"/>
  <c r="J425" i="5"/>
  <c r="J424" i="5"/>
  <c r="K425" i="5"/>
  <c r="K426" i="5"/>
  <c r="K427" i="5"/>
  <c r="K428" i="5"/>
  <c r="K429" i="5"/>
  <c r="K424" i="5"/>
  <c r="L423" i="5"/>
  <c r="L422" i="5"/>
  <c r="L421" i="5"/>
  <c r="L420" i="5"/>
  <c r="J423" i="5"/>
  <c r="J422" i="5"/>
  <c r="J421" i="5"/>
  <c r="J420" i="5"/>
  <c r="K421" i="5"/>
  <c r="K422" i="5"/>
  <c r="K423" i="5"/>
  <c r="K420" i="5"/>
  <c r="L419" i="5"/>
  <c r="L418" i="5"/>
  <c r="L417" i="5"/>
  <c r="L416" i="5"/>
  <c r="L415" i="5"/>
  <c r="L414" i="5"/>
  <c r="J419" i="5"/>
  <c r="J418" i="5"/>
  <c r="J417" i="5"/>
  <c r="J416" i="5"/>
  <c r="J415" i="5"/>
  <c r="J414" i="5"/>
  <c r="K415" i="5"/>
  <c r="K416" i="5"/>
  <c r="K417" i="5"/>
  <c r="K418" i="5"/>
  <c r="K419" i="5"/>
  <c r="K414" i="5"/>
  <c r="L413" i="5"/>
  <c r="E413" i="5" s="1"/>
  <c r="L412" i="5"/>
  <c r="L410" i="5" a="1"/>
  <c r="L410" i="5" s="1"/>
  <c r="L409" i="5"/>
  <c r="L408" i="5"/>
  <c r="L406" i="5" a="1"/>
  <c r="L406" i="5" s="1"/>
  <c r="L405" i="5"/>
  <c r="J413" i="5"/>
  <c r="J412" i="5"/>
  <c r="J410" i="5" a="1"/>
  <c r="J410" i="5" s="1"/>
  <c r="J409" i="5"/>
  <c r="J408" i="5"/>
  <c r="J406" i="5" a="1"/>
  <c r="J406" i="5" s="1"/>
  <c r="J405" i="5"/>
  <c r="K406" i="5"/>
  <c r="K407" i="5"/>
  <c r="K408" i="5"/>
  <c r="K409" i="5"/>
  <c r="K410" i="5"/>
  <c r="K411" i="5"/>
  <c r="K412" i="5"/>
  <c r="K413" i="5"/>
  <c r="K405" i="5"/>
  <c r="L404" i="5"/>
  <c r="L402" i="5" a="1"/>
  <c r="L402" i="5" s="1"/>
  <c r="L401" i="5"/>
  <c r="L400" i="5"/>
  <c r="L399" i="5"/>
  <c r="L398" i="5"/>
  <c r="L397" i="5"/>
  <c r="L396" i="5"/>
  <c r="J404" i="5"/>
  <c r="J402" i="5" a="1"/>
  <c r="J402" i="5" s="1"/>
  <c r="J401" i="5"/>
  <c r="J400" i="5"/>
  <c r="J399" i="5"/>
  <c r="J398" i="5"/>
  <c r="J397" i="5"/>
  <c r="J396" i="5"/>
  <c r="K397" i="5"/>
  <c r="K398" i="5"/>
  <c r="K399" i="5"/>
  <c r="K400" i="5"/>
  <c r="K401" i="5"/>
  <c r="K402" i="5"/>
  <c r="K403" i="5"/>
  <c r="K404" i="5"/>
  <c r="K396" i="5"/>
  <c r="L395" i="5"/>
  <c r="L394" i="5"/>
  <c r="L393" i="5"/>
  <c r="L392" i="5"/>
  <c r="L391" i="5"/>
  <c r="L390" i="5"/>
  <c r="L389" i="5"/>
  <c r="L388" i="5"/>
  <c r="L386" i="5" a="1"/>
  <c r="L386" i="5" s="1"/>
  <c r="J395" i="5"/>
  <c r="J394" i="5"/>
  <c r="J393" i="5"/>
  <c r="J392" i="5"/>
  <c r="J391" i="5"/>
  <c r="J390" i="5"/>
  <c r="J389" i="5"/>
  <c r="J388" i="5"/>
  <c r="J387" i="5"/>
  <c r="J386" i="5"/>
  <c r="K387" i="5"/>
  <c r="K388" i="5"/>
  <c r="K389" i="5"/>
  <c r="K390" i="5"/>
  <c r="K391" i="5"/>
  <c r="K392" i="5"/>
  <c r="K393" i="5"/>
  <c r="K394" i="5"/>
  <c r="K395" i="5"/>
  <c r="K386" i="5"/>
  <c r="L385" i="5"/>
  <c r="L384" i="5"/>
  <c r="L383" i="5"/>
  <c r="L382" i="5"/>
  <c r="L381" i="5"/>
  <c r="L380" i="5"/>
  <c r="L379" i="5"/>
  <c r="L378" i="5"/>
  <c r="L377" i="5"/>
  <c r="L376" i="5"/>
  <c r="L375" i="5"/>
  <c r="L374" i="5"/>
  <c r="L373" i="5"/>
  <c r="L372" i="5"/>
  <c r="L371" i="5"/>
  <c r="J385" i="5"/>
  <c r="J384" i="5"/>
  <c r="J383" i="5"/>
  <c r="J382" i="5"/>
  <c r="J381" i="5"/>
  <c r="J380" i="5"/>
  <c r="J379" i="5"/>
  <c r="J378" i="5"/>
  <c r="J377" i="5"/>
  <c r="J376" i="5"/>
  <c r="J375" i="5"/>
  <c r="J374" i="5"/>
  <c r="J373" i="5"/>
  <c r="J372" i="5"/>
  <c r="J371" i="5"/>
  <c r="K372" i="5"/>
  <c r="K373" i="5"/>
  <c r="K374" i="5"/>
  <c r="K375" i="5"/>
  <c r="K376" i="5"/>
  <c r="K377" i="5"/>
  <c r="K378" i="5"/>
  <c r="K379" i="5"/>
  <c r="K380" i="5"/>
  <c r="K381" i="5"/>
  <c r="K382" i="5"/>
  <c r="K383" i="5"/>
  <c r="K384" i="5"/>
  <c r="K385" i="5"/>
  <c r="K371" i="5"/>
  <c r="L370" i="5"/>
  <c r="L369" i="5"/>
  <c r="L368" i="5"/>
  <c r="L367" i="5"/>
  <c r="L366" i="5"/>
  <c r="L365" i="5"/>
  <c r="L364" i="5"/>
  <c r="L363" i="5"/>
  <c r="L362" i="5"/>
  <c r="L361" i="5"/>
  <c r="L360" i="5"/>
  <c r="L359" i="5"/>
  <c r="L358" i="5"/>
  <c r="L357" i="5"/>
  <c r="L356" i="5"/>
  <c r="L355" i="5"/>
  <c r="J370" i="5"/>
  <c r="J369" i="5"/>
  <c r="J368" i="5"/>
  <c r="J367" i="5"/>
  <c r="J366" i="5"/>
  <c r="J365" i="5"/>
  <c r="J364" i="5"/>
  <c r="J363" i="5"/>
  <c r="J362" i="5"/>
  <c r="J361" i="5"/>
  <c r="J360" i="5"/>
  <c r="J359" i="5"/>
  <c r="J358" i="5"/>
  <c r="J357" i="5"/>
  <c r="J356" i="5"/>
  <c r="J355" i="5"/>
  <c r="K356" i="5"/>
  <c r="K357" i="5"/>
  <c r="K358" i="5"/>
  <c r="K359" i="5"/>
  <c r="K360" i="5"/>
  <c r="K361" i="5"/>
  <c r="K362" i="5"/>
  <c r="K363" i="5"/>
  <c r="K364" i="5"/>
  <c r="K365" i="5"/>
  <c r="K366" i="5"/>
  <c r="K367" i="5"/>
  <c r="K368" i="5"/>
  <c r="K369" i="5"/>
  <c r="K370" i="5"/>
  <c r="K355" i="5"/>
  <c r="L354" i="5"/>
  <c r="L353" i="5"/>
  <c r="L352" i="5"/>
  <c r="L351" i="5"/>
  <c r="L350" i="5"/>
  <c r="L349" i="5"/>
  <c r="J354" i="5"/>
  <c r="J353" i="5"/>
  <c r="J352" i="5"/>
  <c r="J351" i="5"/>
  <c r="J350" i="5"/>
  <c r="J349" i="5"/>
  <c r="K350" i="5"/>
  <c r="K351" i="5"/>
  <c r="K352" i="5"/>
  <c r="K353" i="5"/>
  <c r="K354" i="5"/>
  <c r="K349" i="5"/>
  <c r="L348" i="5"/>
  <c r="L347" i="5"/>
  <c r="L346" i="5"/>
  <c r="L345" i="5"/>
  <c r="L344" i="5"/>
  <c r="L343" i="5"/>
  <c r="L342" i="5"/>
  <c r="J348" i="5"/>
  <c r="J347" i="5"/>
  <c r="J346" i="5"/>
  <c r="J345" i="5"/>
  <c r="J344" i="5"/>
  <c r="J343" i="5"/>
  <c r="J342" i="5"/>
  <c r="K343" i="5"/>
  <c r="K344" i="5"/>
  <c r="K345" i="5"/>
  <c r="K346" i="5"/>
  <c r="K347" i="5"/>
  <c r="K348" i="5"/>
  <c r="K342" i="5"/>
  <c r="L341" i="5"/>
  <c r="L340" i="5"/>
  <c r="L339" i="5"/>
  <c r="L338" i="5"/>
  <c r="L337" i="5"/>
  <c r="L336" i="5"/>
  <c r="L335" i="5"/>
  <c r="L334" i="5"/>
  <c r="L333" i="5"/>
  <c r="J341" i="5"/>
  <c r="J340" i="5"/>
  <c r="J339" i="5"/>
  <c r="J338" i="5"/>
  <c r="J337" i="5"/>
  <c r="J336" i="5"/>
  <c r="J335" i="5"/>
  <c r="J334" i="5"/>
  <c r="J333" i="5"/>
  <c r="K334" i="5"/>
  <c r="K335" i="5"/>
  <c r="K336" i="5"/>
  <c r="K337" i="5"/>
  <c r="K338" i="5"/>
  <c r="K339" i="5"/>
  <c r="K340" i="5"/>
  <c r="K341" i="5"/>
  <c r="K333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3" i="5"/>
  <c r="I454" i="5"/>
  <c r="I455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344" i="5"/>
  <c r="I345" i="5"/>
  <c r="I346" i="5"/>
  <c r="L332" i="5"/>
  <c r="L331" i="5"/>
  <c r="L330" i="5"/>
  <c r="L329" i="5"/>
  <c r="E329" i="5" s="1"/>
  <c r="L328" i="5"/>
  <c r="L327" i="5"/>
  <c r="L326" i="5"/>
  <c r="L325" i="5"/>
  <c r="L324" i="5"/>
  <c r="L323" i="5"/>
  <c r="J332" i="5"/>
  <c r="J331" i="5"/>
  <c r="J330" i="5"/>
  <c r="J329" i="5"/>
  <c r="J328" i="5"/>
  <c r="J327" i="5"/>
  <c r="J326" i="5"/>
  <c r="J325" i="5"/>
  <c r="J324" i="5"/>
  <c r="J323" i="5"/>
  <c r="K324" i="5"/>
  <c r="K325" i="5"/>
  <c r="K326" i="5"/>
  <c r="K327" i="5"/>
  <c r="K328" i="5"/>
  <c r="K329" i="5"/>
  <c r="K330" i="5"/>
  <c r="K331" i="5"/>
  <c r="K332" i="5"/>
  <c r="K323" i="5"/>
  <c r="L322" i="5"/>
  <c r="L321" i="5"/>
  <c r="L320" i="5"/>
  <c r="L319" i="5"/>
  <c r="L318" i="5"/>
  <c r="L317" i="5"/>
  <c r="L316" i="5"/>
  <c r="L315" i="5"/>
  <c r="L314" i="5"/>
  <c r="L313" i="5"/>
  <c r="E313" i="5" s="1"/>
  <c r="J322" i="5"/>
  <c r="J321" i="5"/>
  <c r="J320" i="5"/>
  <c r="J319" i="5"/>
  <c r="J318" i="5"/>
  <c r="J317" i="5"/>
  <c r="J316" i="5"/>
  <c r="J315" i="5"/>
  <c r="J314" i="5"/>
  <c r="J313" i="5"/>
  <c r="K314" i="5"/>
  <c r="K315" i="5"/>
  <c r="K316" i="5"/>
  <c r="K317" i="5"/>
  <c r="K318" i="5"/>
  <c r="K319" i="5"/>
  <c r="K320" i="5"/>
  <c r="K321" i="5"/>
  <c r="K322" i="5"/>
  <c r="K313" i="5"/>
  <c r="L312" i="5"/>
  <c r="L311" i="5"/>
  <c r="L310" i="5"/>
  <c r="L309" i="5"/>
  <c r="L308" i="5"/>
  <c r="L307" i="5"/>
  <c r="L306" i="5"/>
  <c r="L305" i="5"/>
  <c r="L304" i="5"/>
  <c r="J312" i="5"/>
  <c r="J311" i="5"/>
  <c r="J310" i="5"/>
  <c r="J309" i="5"/>
  <c r="J308" i="5"/>
  <c r="J307" i="5"/>
  <c r="J306" i="5"/>
  <c r="J305" i="5"/>
  <c r="J304" i="5"/>
  <c r="K305" i="5"/>
  <c r="K306" i="5"/>
  <c r="K307" i="5"/>
  <c r="K308" i="5"/>
  <c r="K309" i="5"/>
  <c r="K310" i="5"/>
  <c r="K311" i="5"/>
  <c r="K312" i="5"/>
  <c r="K304" i="5"/>
  <c r="L303" i="5"/>
  <c r="L302" i="5"/>
  <c r="L301" i="5"/>
  <c r="L300" i="5"/>
  <c r="L299" i="5"/>
  <c r="L298" i="5"/>
  <c r="L297" i="5"/>
  <c r="L296" i="5"/>
  <c r="L295" i="5"/>
  <c r="J303" i="5"/>
  <c r="J302" i="5"/>
  <c r="J301" i="5"/>
  <c r="J300" i="5"/>
  <c r="J299" i="5"/>
  <c r="J298" i="5"/>
  <c r="J297" i="5"/>
  <c r="J296" i="5"/>
  <c r="J295" i="5"/>
  <c r="K295" i="5"/>
  <c r="K296" i="5"/>
  <c r="K297" i="5"/>
  <c r="K298" i="5"/>
  <c r="K299" i="5"/>
  <c r="K300" i="5"/>
  <c r="K301" i="5"/>
  <c r="K302" i="5"/>
  <c r="K303" i="5"/>
  <c r="L294" i="5"/>
  <c r="K294" i="5"/>
  <c r="J294" i="5"/>
  <c r="L293" i="5"/>
  <c r="L292" i="5"/>
  <c r="L291" i="5"/>
  <c r="L290" i="5"/>
  <c r="L289" i="5"/>
  <c r="L288" i="5"/>
  <c r="L287" i="5"/>
  <c r="L286" i="5"/>
  <c r="L285" i="5"/>
  <c r="L284" i="5"/>
  <c r="J293" i="5"/>
  <c r="J292" i="5"/>
  <c r="J291" i="5"/>
  <c r="J290" i="5"/>
  <c r="J289" i="5"/>
  <c r="J288" i="5"/>
  <c r="J287" i="5"/>
  <c r="J286" i="5"/>
  <c r="J285" i="5"/>
  <c r="J284" i="5"/>
  <c r="K285" i="5"/>
  <c r="K286" i="5"/>
  <c r="K287" i="5"/>
  <c r="K288" i="5"/>
  <c r="K289" i="5"/>
  <c r="K290" i="5"/>
  <c r="K291" i="5"/>
  <c r="K292" i="5"/>
  <c r="K293" i="5"/>
  <c r="K284" i="5"/>
  <c r="L283" i="5"/>
  <c r="L282" i="5"/>
  <c r="L281" i="5"/>
  <c r="L280" i="5"/>
  <c r="L279" i="5"/>
  <c r="L278" i="5"/>
  <c r="L277" i="5"/>
  <c r="L276" i="5"/>
  <c r="L275" i="5"/>
  <c r="J283" i="5"/>
  <c r="J282" i="5"/>
  <c r="J281" i="5"/>
  <c r="J280" i="5"/>
  <c r="J279" i="5"/>
  <c r="J278" i="5"/>
  <c r="J277" i="5"/>
  <c r="J276" i="5"/>
  <c r="J275" i="5"/>
  <c r="K276" i="5"/>
  <c r="K277" i="5"/>
  <c r="K278" i="5"/>
  <c r="K279" i="5"/>
  <c r="K280" i="5"/>
  <c r="K281" i="5"/>
  <c r="K282" i="5"/>
  <c r="K283" i="5"/>
  <c r="K275" i="5"/>
  <c r="L274" i="5"/>
  <c r="L273" i="5"/>
  <c r="L272" i="5"/>
  <c r="L271" i="5"/>
  <c r="L270" i="5"/>
  <c r="L269" i="5"/>
  <c r="J274" i="5"/>
  <c r="J273" i="5"/>
  <c r="J272" i="5"/>
  <c r="J271" i="5"/>
  <c r="J270" i="5"/>
  <c r="J269" i="5"/>
  <c r="K270" i="5"/>
  <c r="K271" i="5"/>
  <c r="K272" i="5"/>
  <c r="K273" i="5"/>
  <c r="K274" i="5"/>
  <c r="K269" i="5"/>
  <c r="L268" i="5"/>
  <c r="L267" i="5"/>
  <c r="L266" i="5"/>
  <c r="L265" i="5"/>
  <c r="L264" i="5"/>
  <c r="L263" i="5"/>
  <c r="L262" i="5"/>
  <c r="L261" i="5"/>
  <c r="L260" i="5"/>
  <c r="J268" i="5"/>
  <c r="J267" i="5"/>
  <c r="J266" i="5"/>
  <c r="J265" i="5"/>
  <c r="J264" i="5"/>
  <c r="J263" i="5"/>
  <c r="J262" i="5"/>
  <c r="J261" i="5"/>
  <c r="J260" i="5"/>
  <c r="K261" i="5"/>
  <c r="K262" i="5"/>
  <c r="K263" i="5"/>
  <c r="K264" i="5"/>
  <c r="K265" i="5"/>
  <c r="K266" i="5"/>
  <c r="K267" i="5"/>
  <c r="K268" i="5"/>
  <c r="K260" i="5"/>
  <c r="L259" i="5"/>
  <c r="L258" i="5"/>
  <c r="L257" i="5"/>
  <c r="L256" i="5"/>
  <c r="L255" i="5"/>
  <c r="L254" i="5"/>
  <c r="L253" i="5"/>
  <c r="L252" i="5"/>
  <c r="L251" i="5"/>
  <c r="L250" i="5"/>
  <c r="L249" i="5"/>
  <c r="L248" i="5"/>
  <c r="L247" i="5"/>
  <c r="L246" i="5"/>
  <c r="J259" i="5"/>
  <c r="J258" i="5"/>
  <c r="J257" i="5"/>
  <c r="J256" i="5"/>
  <c r="J255" i="5"/>
  <c r="J254" i="5"/>
  <c r="J253" i="5"/>
  <c r="J252" i="5"/>
  <c r="J251" i="5"/>
  <c r="J250" i="5"/>
  <c r="J249" i="5"/>
  <c r="J248" i="5"/>
  <c r="J247" i="5"/>
  <c r="J246" i="5"/>
  <c r="K247" i="5"/>
  <c r="K248" i="5"/>
  <c r="K249" i="5"/>
  <c r="K250" i="5"/>
  <c r="K251" i="5"/>
  <c r="K252" i="5"/>
  <c r="K253" i="5"/>
  <c r="K254" i="5"/>
  <c r="K255" i="5"/>
  <c r="K256" i="5"/>
  <c r="K257" i="5"/>
  <c r="K258" i="5"/>
  <c r="K259" i="5"/>
  <c r="K246" i="5"/>
  <c r="L245" i="5"/>
  <c r="L244" i="5"/>
  <c r="L243" i="5"/>
  <c r="J245" i="5"/>
  <c r="J244" i="5"/>
  <c r="J243" i="5"/>
  <c r="K244" i="5"/>
  <c r="K245" i="5"/>
  <c r="K243" i="5"/>
  <c r="L242" i="5"/>
  <c r="L241" i="5"/>
  <c r="L240" i="5"/>
  <c r="L239" i="5"/>
  <c r="L238" i="5"/>
  <c r="L237" i="5"/>
  <c r="L236" i="5"/>
  <c r="L235" i="5"/>
  <c r="J242" i="5"/>
  <c r="J241" i="5"/>
  <c r="J240" i="5"/>
  <c r="J239" i="5"/>
  <c r="J238" i="5"/>
  <c r="J237" i="5"/>
  <c r="J236" i="5"/>
  <c r="J235" i="5"/>
  <c r="K236" i="5"/>
  <c r="K237" i="5"/>
  <c r="K238" i="5"/>
  <c r="K239" i="5"/>
  <c r="K240" i="5"/>
  <c r="K241" i="5"/>
  <c r="K242" i="5"/>
  <c r="K235" i="5"/>
  <c r="L234" i="5"/>
  <c r="L233" i="5"/>
  <c r="L232" i="5"/>
  <c r="L231" i="5"/>
  <c r="L230" i="5"/>
  <c r="L229" i="5"/>
  <c r="L228" i="5"/>
  <c r="L227" i="5"/>
  <c r="J234" i="5"/>
  <c r="J233" i="5"/>
  <c r="J232" i="5"/>
  <c r="J231" i="5"/>
  <c r="J230" i="5"/>
  <c r="J229" i="5"/>
  <c r="J228" i="5"/>
  <c r="J227" i="5"/>
  <c r="K228" i="5"/>
  <c r="K229" i="5"/>
  <c r="K230" i="5"/>
  <c r="K231" i="5"/>
  <c r="K232" i="5"/>
  <c r="K233" i="5"/>
  <c r="K234" i="5"/>
  <c r="K227" i="5"/>
  <c r="L226" i="5"/>
  <c r="L225" i="5"/>
  <c r="L224" i="5"/>
  <c r="L223" i="5"/>
  <c r="L222" i="5"/>
  <c r="L221" i="5"/>
  <c r="L220" i="5"/>
  <c r="L219" i="5"/>
  <c r="L218" i="5"/>
  <c r="L217" i="5"/>
  <c r="L216" i="5"/>
  <c r="L215" i="5"/>
  <c r="L214" i="5"/>
  <c r="L213" i="5"/>
  <c r="L212" i="5"/>
  <c r="L211" i="5"/>
  <c r="J226" i="5"/>
  <c r="J225" i="5"/>
  <c r="J224" i="5"/>
  <c r="J223" i="5"/>
  <c r="J222" i="5"/>
  <c r="J221" i="5"/>
  <c r="J220" i="5"/>
  <c r="J219" i="5"/>
  <c r="J218" i="5"/>
  <c r="J217" i="5"/>
  <c r="J216" i="5"/>
  <c r="J215" i="5"/>
  <c r="J214" i="5"/>
  <c r="J213" i="5"/>
  <c r="J212" i="5"/>
  <c r="J211" i="5"/>
  <c r="K212" i="5"/>
  <c r="K213" i="5"/>
  <c r="K214" i="5"/>
  <c r="K215" i="5"/>
  <c r="K216" i="5"/>
  <c r="K217" i="5"/>
  <c r="K218" i="5"/>
  <c r="K219" i="5"/>
  <c r="K220" i="5"/>
  <c r="K221" i="5"/>
  <c r="K222" i="5"/>
  <c r="K223" i="5"/>
  <c r="K224" i="5"/>
  <c r="K225" i="5"/>
  <c r="K226" i="5"/>
  <c r="K211" i="5"/>
  <c r="J210" i="5"/>
  <c r="E210" i="5" s="1"/>
  <c r="G210" i="5" s="1"/>
  <c r="B19" i="3"/>
  <c r="B7" i="3"/>
  <c r="B8" i="3"/>
  <c r="B9" i="3"/>
  <c r="B6" i="3"/>
  <c r="L209" i="5"/>
  <c r="L208" i="5"/>
  <c r="L207" i="5"/>
  <c r="L206" i="5"/>
  <c r="L205" i="5"/>
  <c r="L204" i="5"/>
  <c r="J209" i="5"/>
  <c r="J208" i="5"/>
  <c r="J207" i="5"/>
  <c r="J206" i="5"/>
  <c r="J205" i="5"/>
  <c r="J204" i="5"/>
  <c r="K205" i="5"/>
  <c r="K206" i="5"/>
  <c r="K207" i="5"/>
  <c r="K208" i="5"/>
  <c r="K209" i="5"/>
  <c r="K204" i="5"/>
  <c r="L203" i="5"/>
  <c r="L202" i="5"/>
  <c r="L201" i="5"/>
  <c r="L200" i="5"/>
  <c r="L199" i="5"/>
  <c r="L198" i="5"/>
  <c r="J203" i="5"/>
  <c r="J202" i="5"/>
  <c r="J201" i="5"/>
  <c r="J200" i="5"/>
  <c r="J199" i="5"/>
  <c r="J198" i="5"/>
  <c r="K199" i="5"/>
  <c r="K200" i="5"/>
  <c r="K201" i="5"/>
  <c r="K202" i="5"/>
  <c r="K203" i="5"/>
  <c r="K198" i="5"/>
  <c r="L197" i="5"/>
  <c r="L196" i="5"/>
  <c r="L195" i="5"/>
  <c r="L194" i="5"/>
  <c r="L193" i="5"/>
  <c r="L192" i="5"/>
  <c r="L191" i="5"/>
  <c r="L190" i="5"/>
  <c r="L189" i="5"/>
  <c r="J197" i="5"/>
  <c r="J196" i="5"/>
  <c r="J195" i="5"/>
  <c r="J194" i="5"/>
  <c r="J193" i="5"/>
  <c r="J192" i="5"/>
  <c r="J191" i="5"/>
  <c r="J190" i="5"/>
  <c r="J189" i="5"/>
  <c r="K190" i="5"/>
  <c r="K191" i="5"/>
  <c r="K192" i="5"/>
  <c r="K193" i="5"/>
  <c r="K194" i="5"/>
  <c r="K195" i="5"/>
  <c r="K196" i="5"/>
  <c r="K197" i="5"/>
  <c r="K189" i="5"/>
  <c r="L188" i="5"/>
  <c r="L187" i="5"/>
  <c r="L186" i="5"/>
  <c r="L185" i="5"/>
  <c r="L184" i="5"/>
  <c r="L183" i="5"/>
  <c r="L182" i="5"/>
  <c r="L181" i="5"/>
  <c r="J188" i="5"/>
  <c r="J187" i="5"/>
  <c r="J186" i="5"/>
  <c r="J185" i="5"/>
  <c r="J184" i="5"/>
  <c r="J183" i="5"/>
  <c r="J182" i="5"/>
  <c r="J181" i="5"/>
  <c r="K182" i="5"/>
  <c r="K183" i="5"/>
  <c r="K184" i="5"/>
  <c r="K185" i="5"/>
  <c r="K186" i="5"/>
  <c r="K187" i="5"/>
  <c r="K188" i="5"/>
  <c r="K181" i="5"/>
  <c r="L180" i="5"/>
  <c r="L179" i="5"/>
  <c r="L178" i="5"/>
  <c r="L177" i="5"/>
  <c r="L176" i="5"/>
  <c r="L175" i="5"/>
  <c r="L174" i="5"/>
  <c r="J180" i="5"/>
  <c r="J179" i="5"/>
  <c r="J178" i="5"/>
  <c r="J177" i="5"/>
  <c r="J176" i="5"/>
  <c r="J175" i="5"/>
  <c r="J174" i="5"/>
  <c r="K175" i="5"/>
  <c r="K176" i="5"/>
  <c r="K177" i="5"/>
  <c r="K178" i="5"/>
  <c r="K179" i="5"/>
  <c r="K180" i="5"/>
  <c r="K174" i="5"/>
  <c r="K173" i="5"/>
  <c r="L173" i="5"/>
  <c r="L172" i="5"/>
  <c r="L171" i="5"/>
  <c r="L170" i="5"/>
  <c r="L169" i="5"/>
  <c r="L168" i="5"/>
  <c r="L167" i="5"/>
  <c r="J173" i="5"/>
  <c r="J172" i="5"/>
  <c r="J171" i="5"/>
  <c r="J170" i="5"/>
  <c r="J169" i="5"/>
  <c r="J168" i="5"/>
  <c r="J167" i="5"/>
  <c r="K168" i="5"/>
  <c r="K169" i="5"/>
  <c r="K170" i="5"/>
  <c r="K171" i="5"/>
  <c r="K172" i="5"/>
  <c r="K167" i="5"/>
  <c r="L166" i="5"/>
  <c r="L165" i="5"/>
  <c r="L164" i="5"/>
  <c r="L163" i="5"/>
  <c r="L162" i="5"/>
  <c r="L161" i="5"/>
  <c r="J166" i="5"/>
  <c r="J165" i="5"/>
  <c r="J164" i="5"/>
  <c r="J163" i="5"/>
  <c r="J162" i="5"/>
  <c r="K162" i="5"/>
  <c r="K163" i="5"/>
  <c r="K164" i="5"/>
  <c r="K165" i="5"/>
  <c r="K166" i="5"/>
  <c r="K161" i="5"/>
  <c r="J161" i="5"/>
  <c r="L160" i="5"/>
  <c r="L159" i="5"/>
  <c r="L158" i="5"/>
  <c r="L157" i="5"/>
  <c r="J160" i="5"/>
  <c r="J159" i="5"/>
  <c r="J158" i="5"/>
  <c r="J157" i="5"/>
  <c r="K158" i="5"/>
  <c r="K159" i="5"/>
  <c r="K160" i="5"/>
  <c r="K157" i="5"/>
  <c r="J156" i="5"/>
  <c r="L156" i="5"/>
  <c r="L155" i="5"/>
  <c r="J155" i="5"/>
  <c r="J154" i="5"/>
  <c r="L154" i="5"/>
  <c r="L153" i="5"/>
  <c r="J153" i="5"/>
  <c r="J152" i="5"/>
  <c r="L152" i="5"/>
  <c r="L151" i="5"/>
  <c r="J151" i="5"/>
  <c r="J150" i="5"/>
  <c r="L150" i="5"/>
  <c r="L149" i="5"/>
  <c r="J149" i="5"/>
  <c r="L141" i="5"/>
  <c r="L79" i="5"/>
  <c r="K150" i="5"/>
  <c r="K151" i="5"/>
  <c r="K152" i="5"/>
  <c r="K153" i="5"/>
  <c r="K154" i="5"/>
  <c r="K155" i="5"/>
  <c r="K156" i="5"/>
  <c r="K149" i="5"/>
  <c r="J148" i="5"/>
  <c r="L148" i="5"/>
  <c r="L147" i="5"/>
  <c r="J147" i="5"/>
  <c r="J146" i="5"/>
  <c r="L146" i="5"/>
  <c r="L145" i="5"/>
  <c r="J145" i="5"/>
  <c r="J144" i="5"/>
  <c r="L144" i="5"/>
  <c r="L143" i="5"/>
  <c r="J143" i="5"/>
  <c r="L142" i="5"/>
  <c r="J142" i="5"/>
  <c r="J141" i="5"/>
  <c r="K143" i="5"/>
  <c r="K144" i="5"/>
  <c r="K145" i="5"/>
  <c r="K146" i="5"/>
  <c r="K147" i="5"/>
  <c r="K148" i="5"/>
  <c r="K142" i="5"/>
  <c r="J140" i="5"/>
  <c r="L140" i="5"/>
  <c r="L139" i="5"/>
  <c r="J139" i="5"/>
  <c r="J138" i="5"/>
  <c r="L138" i="5"/>
  <c r="L137" i="5"/>
  <c r="J137" i="5"/>
  <c r="J136" i="5"/>
  <c r="L136" i="5"/>
  <c r="L135" i="5"/>
  <c r="J135" i="5"/>
  <c r="K135" i="5"/>
  <c r="K136" i="5"/>
  <c r="K137" i="5"/>
  <c r="K138" i="5"/>
  <c r="K139" i="5"/>
  <c r="K140" i="5"/>
  <c r="K141" i="5"/>
  <c r="L134" i="5"/>
  <c r="K134" i="5"/>
  <c r="J134" i="5"/>
  <c r="L133" i="5"/>
  <c r="J133" i="5"/>
  <c r="J132" i="5"/>
  <c r="L132" i="5"/>
  <c r="L131" i="5"/>
  <c r="J131" i="5"/>
  <c r="J130" i="5"/>
  <c r="L130" i="5"/>
  <c r="L129" i="5"/>
  <c r="J129" i="5"/>
  <c r="J128" i="5"/>
  <c r="L128" i="5"/>
  <c r="L127" i="5"/>
  <c r="J127" i="5"/>
  <c r="J126" i="5"/>
  <c r="L126" i="5"/>
  <c r="L125" i="5"/>
  <c r="J125" i="5"/>
  <c r="K126" i="5"/>
  <c r="K127" i="5"/>
  <c r="K128" i="5"/>
  <c r="K129" i="5"/>
  <c r="K130" i="5"/>
  <c r="K131" i="5"/>
  <c r="K132" i="5"/>
  <c r="K133" i="5"/>
  <c r="K125" i="5"/>
  <c r="L124" i="5"/>
  <c r="J124" i="5"/>
  <c r="J123" i="5"/>
  <c r="L123" i="5"/>
  <c r="L122" i="5"/>
  <c r="J122" i="5"/>
  <c r="J121" i="5"/>
  <c r="L121" i="5"/>
  <c r="L120" i="5"/>
  <c r="J120" i="5"/>
  <c r="K121" i="5"/>
  <c r="K122" i="5"/>
  <c r="K123" i="5"/>
  <c r="K124" i="5"/>
  <c r="K120" i="5"/>
  <c r="J119" i="5"/>
  <c r="L119" i="5"/>
  <c r="L118" i="5"/>
  <c r="J118" i="5"/>
  <c r="J117" i="5"/>
  <c r="L117" i="5"/>
  <c r="L116" i="5"/>
  <c r="J116" i="5"/>
  <c r="J115" i="5"/>
  <c r="L115" i="5"/>
  <c r="L114" i="5"/>
  <c r="J114" i="5"/>
  <c r="J113" i="5"/>
  <c r="L113" i="5"/>
  <c r="L112" i="5"/>
  <c r="J112" i="5"/>
  <c r="K113" i="5"/>
  <c r="K114" i="5"/>
  <c r="K115" i="5"/>
  <c r="K116" i="5"/>
  <c r="K117" i="5"/>
  <c r="K118" i="5"/>
  <c r="K119" i="5"/>
  <c r="K112" i="5"/>
  <c r="J111" i="5"/>
  <c r="L111" i="5"/>
  <c r="L110" i="5"/>
  <c r="L109" i="5"/>
  <c r="L108" i="5"/>
  <c r="L107" i="5"/>
  <c r="L106" i="5"/>
  <c r="L105" i="5"/>
  <c r="J110" i="5"/>
  <c r="J109" i="5"/>
  <c r="J108" i="5"/>
  <c r="J107" i="5"/>
  <c r="J106" i="5"/>
  <c r="K107" i="5"/>
  <c r="K108" i="5"/>
  <c r="K109" i="5"/>
  <c r="K110" i="5"/>
  <c r="K111" i="5"/>
  <c r="K106" i="5"/>
  <c r="J105" i="5"/>
  <c r="L104" i="5"/>
  <c r="J104" i="5"/>
  <c r="J103" i="5"/>
  <c r="L103" i="5"/>
  <c r="L102" i="5"/>
  <c r="J102" i="5"/>
  <c r="J101" i="5"/>
  <c r="L101" i="5"/>
  <c r="L100" i="5"/>
  <c r="J100" i="5"/>
  <c r="J99" i="5"/>
  <c r="L99" i="5"/>
  <c r="L98" i="5"/>
  <c r="J98" i="5"/>
  <c r="J97" i="5"/>
  <c r="L97" i="5"/>
  <c r="L96" i="5"/>
  <c r="J96" i="5"/>
  <c r="K97" i="5"/>
  <c r="K98" i="5"/>
  <c r="K99" i="5"/>
  <c r="K100" i="5"/>
  <c r="K101" i="5"/>
  <c r="K102" i="5"/>
  <c r="K103" i="5"/>
  <c r="K104" i="5"/>
  <c r="K105" i="5"/>
  <c r="K96" i="5"/>
  <c r="L95" i="5"/>
  <c r="J95" i="5"/>
  <c r="J94" i="5"/>
  <c r="L94" i="5"/>
  <c r="L93" i="5"/>
  <c r="J93" i="5"/>
  <c r="J92" i="5"/>
  <c r="L92" i="5"/>
  <c r="L91" i="5"/>
  <c r="J91" i="5"/>
  <c r="J90" i="5"/>
  <c r="L90" i="5"/>
  <c r="L89" i="5"/>
  <c r="J89" i="5"/>
  <c r="J88" i="5"/>
  <c r="L88" i="5"/>
  <c r="L87" i="5"/>
  <c r="J87" i="5"/>
  <c r="J86" i="5"/>
  <c r="L86" i="5"/>
  <c r="L85" i="5"/>
  <c r="J85" i="5"/>
  <c r="K86" i="5"/>
  <c r="K87" i="5"/>
  <c r="K88" i="5"/>
  <c r="K89" i="5"/>
  <c r="K90" i="5"/>
  <c r="K91" i="5"/>
  <c r="K92" i="5"/>
  <c r="K93" i="5"/>
  <c r="K94" i="5"/>
  <c r="K95" i="5"/>
  <c r="K85" i="5"/>
  <c r="J84" i="5"/>
  <c r="L84" i="5"/>
  <c r="L83" i="5"/>
  <c r="J83" i="5"/>
  <c r="J82" i="5"/>
  <c r="L82" i="5"/>
  <c r="L81" i="5"/>
  <c r="J81" i="5"/>
  <c r="J80" i="5"/>
  <c r="L80" i="5"/>
  <c r="J79" i="5"/>
  <c r="J78" i="5"/>
  <c r="L78" i="5"/>
  <c r="L77" i="5"/>
  <c r="J77" i="5"/>
  <c r="K78" i="5"/>
  <c r="K79" i="5"/>
  <c r="K80" i="5"/>
  <c r="K81" i="5"/>
  <c r="K82" i="5"/>
  <c r="K83" i="5"/>
  <c r="K84" i="5"/>
  <c r="K77" i="5"/>
  <c r="L76" i="5"/>
  <c r="J76" i="5"/>
  <c r="J75" i="5"/>
  <c r="L75" i="5"/>
  <c r="L74" i="5"/>
  <c r="J74" i="5"/>
  <c r="J73" i="5"/>
  <c r="L73" i="5"/>
  <c r="L72" i="5"/>
  <c r="J72" i="5"/>
  <c r="J71" i="5"/>
  <c r="L71" i="5"/>
  <c r="L70" i="5"/>
  <c r="J70" i="5"/>
  <c r="K69" i="5"/>
  <c r="K70" i="5"/>
  <c r="K71" i="5"/>
  <c r="K72" i="5"/>
  <c r="K73" i="5"/>
  <c r="K74" i="5"/>
  <c r="K75" i="5"/>
  <c r="K76" i="5"/>
  <c r="J69" i="5"/>
  <c r="L69" i="5"/>
  <c r="L68" i="5"/>
  <c r="J68" i="5"/>
  <c r="K68" i="5"/>
  <c r="J67" i="5"/>
  <c r="L67" i="5"/>
  <c r="L66" i="5"/>
  <c r="J66" i="5"/>
  <c r="J65" i="5"/>
  <c r="L65" i="5"/>
  <c r="L64" i="5"/>
  <c r="J64" i="5"/>
  <c r="J63" i="5"/>
  <c r="L63" i="5"/>
  <c r="L62" i="5"/>
  <c r="J62" i="5"/>
  <c r="J61" i="5"/>
  <c r="L61" i="5"/>
  <c r="L60" i="5"/>
  <c r="J60" i="5"/>
  <c r="K61" i="5"/>
  <c r="K62" i="5"/>
  <c r="K63" i="5"/>
  <c r="K64" i="5"/>
  <c r="K65" i="5"/>
  <c r="K66" i="5"/>
  <c r="K67" i="5"/>
  <c r="K60" i="5"/>
  <c r="J59" i="5"/>
  <c r="L59" i="5"/>
  <c r="L58" i="5"/>
  <c r="J58" i="5"/>
  <c r="J57" i="5"/>
  <c r="L57" i="5"/>
  <c r="L56" i="5"/>
  <c r="J56" i="5"/>
  <c r="J55" i="5"/>
  <c r="L55" i="5"/>
  <c r="L54" i="5"/>
  <c r="J54" i="5"/>
  <c r="K55" i="5"/>
  <c r="K56" i="5"/>
  <c r="K57" i="5"/>
  <c r="K58" i="5"/>
  <c r="K59" i="5"/>
  <c r="K54" i="5"/>
  <c r="L53" i="5"/>
  <c r="J53" i="5"/>
  <c r="J52" i="5"/>
  <c r="L52" i="5"/>
  <c r="L51" i="5"/>
  <c r="J51" i="5"/>
  <c r="J50" i="5"/>
  <c r="L50" i="5"/>
  <c r="L49" i="5"/>
  <c r="J49" i="5"/>
  <c r="J48" i="5"/>
  <c r="L48" i="5"/>
  <c r="L47" i="5"/>
  <c r="J47" i="5"/>
  <c r="K48" i="5"/>
  <c r="K49" i="5"/>
  <c r="K50" i="5"/>
  <c r="K51" i="5"/>
  <c r="K52" i="5"/>
  <c r="K53" i="5"/>
  <c r="K47" i="5"/>
  <c r="J46" i="5"/>
  <c r="L46" i="5"/>
  <c r="L45" i="5"/>
  <c r="J45" i="5"/>
  <c r="J44" i="5"/>
  <c r="L44" i="5"/>
  <c r="L43" i="5"/>
  <c r="J43" i="5"/>
  <c r="J42" i="5"/>
  <c r="L42" i="5"/>
  <c r="L41" i="5"/>
  <c r="J41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46" i="5"/>
  <c r="K41" i="5"/>
  <c r="K42" i="5"/>
  <c r="K43" i="5"/>
  <c r="K44" i="5"/>
  <c r="K45" i="5"/>
  <c r="K46" i="5"/>
  <c r="K40" i="5"/>
  <c r="L40" i="5"/>
  <c r="J40" i="5"/>
  <c r="L39" i="5"/>
  <c r="J39" i="5"/>
  <c r="L38" i="5"/>
  <c r="J38" i="5"/>
  <c r="L37" i="5"/>
  <c r="J37" i="5"/>
  <c r="L36" i="5"/>
  <c r="J36" i="5"/>
  <c r="L35" i="5"/>
  <c r="J35" i="5"/>
  <c r="L34" i="5"/>
  <c r="J34" i="5"/>
  <c r="K34" i="5"/>
  <c r="K35" i="5"/>
  <c r="K36" i="5"/>
  <c r="K37" i="5"/>
  <c r="K38" i="5"/>
  <c r="K39" i="5"/>
  <c r="L33" i="5"/>
  <c r="J33" i="5"/>
  <c r="K33" i="5"/>
  <c r="L32" i="5"/>
  <c r="J32" i="5"/>
  <c r="L31" i="5"/>
  <c r="J31" i="5"/>
  <c r="L30" i="5"/>
  <c r="J30" i="5"/>
  <c r="L29" i="5"/>
  <c r="J29" i="5"/>
  <c r="L28" i="5"/>
  <c r="J28" i="5"/>
  <c r="L27" i="5"/>
  <c r="J27" i="5"/>
  <c r="L26" i="5"/>
  <c r="J26" i="5"/>
  <c r="L25" i="5"/>
  <c r="J25" i="5"/>
  <c r="L24" i="5"/>
  <c r="J24" i="5"/>
  <c r="K25" i="5"/>
  <c r="K26" i="5"/>
  <c r="K27" i="5"/>
  <c r="K28" i="5"/>
  <c r="K29" i="5"/>
  <c r="K30" i="5"/>
  <c r="K31" i="5"/>
  <c r="K32" i="5"/>
  <c r="K24" i="5"/>
  <c r="L23" i="5"/>
  <c r="J23" i="5"/>
  <c r="L22" i="5"/>
  <c r="J22" i="5"/>
  <c r="L21" i="5"/>
  <c r="J21" i="5"/>
  <c r="L20" i="5"/>
  <c r="J20" i="5"/>
  <c r="L19" i="5"/>
  <c r="J19" i="5"/>
  <c r="L18" i="5"/>
  <c r="J18" i="5"/>
  <c r="L17" i="5"/>
  <c r="J17" i="5"/>
  <c r="K17" i="5"/>
  <c r="K18" i="5"/>
  <c r="K19" i="5"/>
  <c r="K20" i="5"/>
  <c r="K21" i="5"/>
  <c r="K22" i="5"/>
  <c r="K23" i="5"/>
  <c r="K16" i="5"/>
  <c r="L16" i="5"/>
  <c r="J16" i="5"/>
  <c r="L15" i="5"/>
  <c r="J15" i="5"/>
  <c r="L14" i="5"/>
  <c r="J14" i="5"/>
  <c r="L13" i="5"/>
  <c r="J13" i="5"/>
  <c r="L12" i="5"/>
  <c r="J12" i="5"/>
  <c r="K12" i="5"/>
  <c r="K13" i="5"/>
  <c r="K14" i="5"/>
  <c r="K15" i="5"/>
  <c r="K11" i="5"/>
  <c r="L11" i="5"/>
  <c r="J11" i="5"/>
  <c r="L10" i="5"/>
  <c r="J10" i="5"/>
  <c r="L9" i="5"/>
  <c r="J9" i="5"/>
  <c r="L8" i="5"/>
  <c r="J8" i="5"/>
  <c r="L7" i="5"/>
  <c r="J7" i="5"/>
  <c r="L6" i="5"/>
  <c r="J6" i="5"/>
  <c r="L5" i="5"/>
  <c r="K6" i="5"/>
  <c r="K7" i="5"/>
  <c r="K8" i="5"/>
  <c r="K9" i="5"/>
  <c r="K10" i="5"/>
  <c r="K5" i="5"/>
  <c r="J5" i="5"/>
  <c r="L4" i="5"/>
  <c r="K4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E354" i="5" l="1"/>
  <c r="D24" i="17"/>
  <c r="F20" i="17"/>
  <c r="I20" i="17"/>
  <c r="E20" i="17"/>
  <c r="K20" i="17"/>
  <c r="H27" i="17"/>
  <c r="J27" i="17" s="1"/>
  <c r="H27" i="16"/>
  <c r="J27" i="16" s="1"/>
  <c r="K27" i="16"/>
  <c r="F20" i="15"/>
  <c r="D24" i="15"/>
  <c r="I20" i="15"/>
  <c r="E20" i="15"/>
  <c r="K20" i="15"/>
  <c r="H27" i="15"/>
  <c r="J27" i="15" s="1"/>
  <c r="H27" i="14"/>
  <c r="J27" i="14" s="1"/>
  <c r="K27" i="14"/>
  <c r="H24" i="13"/>
  <c r="J24" i="13" s="1"/>
  <c r="G27" i="13"/>
  <c r="E20" i="13"/>
  <c r="F20" i="13"/>
  <c r="D24" i="13"/>
  <c r="K24" i="13" s="1"/>
  <c r="I20" i="13"/>
  <c r="K20" i="13"/>
  <c r="I27" i="12"/>
  <c r="E27" i="12"/>
  <c r="F27" i="12"/>
  <c r="K27" i="12"/>
  <c r="H27" i="12"/>
  <c r="J27" i="12" s="1"/>
  <c r="E20" i="11"/>
  <c r="F20" i="11"/>
  <c r="I20" i="11"/>
  <c r="D24" i="11"/>
  <c r="G24" i="11"/>
  <c r="H20" i="11"/>
  <c r="J20" i="11" s="1"/>
  <c r="K20" i="11"/>
  <c r="H27" i="10"/>
  <c r="J27" i="10" s="1"/>
  <c r="I27" i="10"/>
  <c r="E405" i="5"/>
  <c r="E67" i="5"/>
  <c r="G67" i="5" s="1"/>
  <c r="E464" i="5"/>
  <c r="G464" i="5" s="1"/>
  <c r="E471" i="5"/>
  <c r="G471" i="5" s="1"/>
  <c r="E419" i="5"/>
  <c r="G419" i="5" s="1"/>
  <c r="E345" i="5"/>
  <c r="G345" i="5" s="1"/>
  <c r="E316" i="5"/>
  <c r="G316" i="5" s="1"/>
  <c r="E365" i="5"/>
  <c r="G365" i="5" s="1"/>
  <c r="E244" i="5"/>
  <c r="G244" i="5" s="1"/>
  <c r="E372" i="5"/>
  <c r="G372" i="5" s="1"/>
  <c r="E381" i="5"/>
  <c r="G381" i="5" s="1"/>
  <c r="E315" i="5"/>
  <c r="G315" i="5" s="1"/>
  <c r="E331" i="5"/>
  <c r="G331" i="5" s="1"/>
  <c r="E449" i="5"/>
  <c r="G449" i="5" s="1"/>
  <c r="L450" i="5"/>
  <c r="E450" i="5" s="1"/>
  <c r="G450" i="5" s="1"/>
  <c r="E20" i="5"/>
  <c r="E81" i="5"/>
  <c r="G81" i="5" s="1"/>
  <c r="E104" i="5"/>
  <c r="G354" i="5"/>
  <c r="G447" i="5"/>
  <c r="E9" i="5"/>
  <c r="G313" i="5"/>
  <c r="G329" i="5"/>
  <c r="E363" i="5"/>
  <c r="E420" i="5"/>
  <c r="E233" i="5"/>
  <c r="E255" i="5"/>
  <c r="E249" i="5"/>
  <c r="E287" i="5"/>
  <c r="E351" i="5"/>
  <c r="E357" i="5"/>
  <c r="E361" i="5"/>
  <c r="E399" i="5"/>
  <c r="E408" i="5"/>
  <c r="E424" i="5"/>
  <c r="E474" i="5"/>
  <c r="E254" i="5"/>
  <c r="E314" i="5"/>
  <c r="E348" i="5"/>
  <c r="E388" i="5"/>
  <c r="E362" i="5"/>
  <c r="E257" i="5"/>
  <c r="E304" i="5"/>
  <c r="E346" i="5"/>
  <c r="G346" i="5" s="1"/>
  <c r="E397" i="5"/>
  <c r="E456" i="5"/>
  <c r="E226" i="5"/>
  <c r="E270" i="5"/>
  <c r="E284" i="5"/>
  <c r="E305" i="5"/>
  <c r="E322" i="5"/>
  <c r="E370" i="5"/>
  <c r="E398" i="5"/>
  <c r="E421" i="5"/>
  <c r="E444" i="5"/>
  <c r="E467" i="5"/>
  <c r="F11" i="8"/>
  <c r="E203" i="5"/>
  <c r="E217" i="5"/>
  <c r="E36" i="5"/>
  <c r="E75" i="5"/>
  <c r="E198" i="5"/>
  <c r="E409" i="5"/>
  <c r="E423" i="5"/>
  <c r="E112" i="5"/>
  <c r="E140" i="5"/>
  <c r="E237" i="5"/>
  <c r="H11" i="8"/>
  <c r="E231" i="5"/>
  <c r="E321" i="5"/>
  <c r="E359" i="5"/>
  <c r="E377" i="5"/>
  <c r="E426" i="5"/>
  <c r="E443" i="5"/>
  <c r="E454" i="5"/>
  <c r="E245" i="5"/>
  <c r="E261" i="5"/>
  <c r="E299" i="5"/>
  <c r="E326" i="5"/>
  <c r="E350" i="5"/>
  <c r="E358" i="5"/>
  <c r="E360" i="5"/>
  <c r="E378" i="5"/>
  <c r="E457" i="5"/>
  <c r="E473" i="5"/>
  <c r="F14" i="8"/>
  <c r="E5" i="5"/>
  <c r="G5" i="5" s="1"/>
  <c r="E369" i="5"/>
  <c r="E414" i="5"/>
  <c r="E422" i="5"/>
  <c r="E461" i="5"/>
  <c r="E469" i="5"/>
  <c r="F8" i="8"/>
  <c r="E352" i="5"/>
  <c r="H9" i="8"/>
  <c r="E199" i="5"/>
  <c r="H8" i="8"/>
  <c r="E452" i="5"/>
  <c r="E57" i="5"/>
  <c r="E241" i="5"/>
  <c r="E265" i="5"/>
  <c r="E306" i="5"/>
  <c r="E396" i="5"/>
  <c r="E74" i="5"/>
  <c r="E250" i="5"/>
  <c r="E368" i="5"/>
  <c r="E366" i="5"/>
  <c r="E400" i="5"/>
  <c r="H5" i="8"/>
  <c r="G10" i="8"/>
  <c r="G8" i="8"/>
  <c r="G5" i="8"/>
  <c r="F15" i="8"/>
  <c r="F10" i="8"/>
  <c r="E113" i="5"/>
  <c r="E262" i="5"/>
  <c r="E300" i="5"/>
  <c r="E21" i="5"/>
  <c r="E59" i="5"/>
  <c r="E185" i="5"/>
  <c r="E310" i="5"/>
  <c r="E356" i="5"/>
  <c r="E390" i="5"/>
  <c r="H7" i="8"/>
  <c r="F16" i="8"/>
  <c r="F13" i="8"/>
  <c r="F12" i="8"/>
  <c r="F5" i="8"/>
  <c r="E470" i="5"/>
  <c r="G7" i="8"/>
  <c r="E13" i="8"/>
  <c r="F9" i="8"/>
  <c r="F7" i="8"/>
  <c r="E438" i="5"/>
  <c r="E230" i="5"/>
  <c r="E427" i="5"/>
  <c r="H10" i="8"/>
  <c r="H6" i="8"/>
  <c r="G9" i="8"/>
  <c r="E324" i="5"/>
  <c r="E339" i="5"/>
  <c r="E347" i="5"/>
  <c r="E442" i="5"/>
  <c r="E6" i="8"/>
  <c r="E192" i="5"/>
  <c r="E201" i="5"/>
  <c r="E417" i="5"/>
  <c r="E435" i="5"/>
  <c r="E429" i="5"/>
  <c r="E229" i="5"/>
  <c r="G6" i="8"/>
  <c r="E4" i="5"/>
  <c r="E186" i="5"/>
  <c r="E202" i="5"/>
  <c r="E269" i="5"/>
  <c r="E275" i="5"/>
  <c r="E278" i="5"/>
  <c r="E336" i="5"/>
  <c r="E333" i="5"/>
  <c r="E374" i="5"/>
  <c r="E380" i="5"/>
  <c r="E391" i="5"/>
  <c r="E394" i="5"/>
  <c r="E418" i="5"/>
  <c r="E430" i="5"/>
  <c r="E392" i="5"/>
  <c r="E15" i="5"/>
  <c r="E295" i="5"/>
  <c r="E297" i="5"/>
  <c r="E376" i="5"/>
  <c r="E334" i="5"/>
  <c r="E330" i="5"/>
  <c r="E320" i="5"/>
  <c r="E472" i="5"/>
  <c r="E184" i="5"/>
  <c r="E200" i="5"/>
  <c r="E223" i="5"/>
  <c r="E273" i="5"/>
  <c r="E342" i="5"/>
  <c r="E353" i="5"/>
  <c r="E395" i="5"/>
  <c r="E455" i="5"/>
  <c r="E17" i="5"/>
  <c r="E228" i="5"/>
  <c r="E296" i="5"/>
  <c r="E318" i="5"/>
  <c r="E341" i="5"/>
  <c r="E340" i="5"/>
  <c r="E375" i="5"/>
  <c r="E327" i="5"/>
  <c r="E344" i="5"/>
  <c r="E301" i="5"/>
  <c r="E343" i="5"/>
  <c r="E475" i="5"/>
  <c r="E211" i="5"/>
  <c r="E302" i="5"/>
  <c r="E355" i="5"/>
  <c r="E384" i="5"/>
  <c r="E401" i="5"/>
  <c r="E460" i="5"/>
  <c r="E411" i="5"/>
  <c r="E42" i="5"/>
  <c r="E303" i="5"/>
  <c r="E338" i="5"/>
  <c r="E138" i="5"/>
  <c r="E191" i="5"/>
  <c r="E393" i="5"/>
  <c r="E445" i="5"/>
  <c r="E286" i="5"/>
  <c r="E307" i="5"/>
  <c r="E440" i="5"/>
  <c r="E415" i="5"/>
  <c r="E281" i="5"/>
  <c r="E328" i="5"/>
  <c r="E404" i="5"/>
  <c r="E425" i="5"/>
  <c r="E285" i="5"/>
  <c r="E371" i="5"/>
  <c r="E337" i="5"/>
  <c r="E379" i="5"/>
  <c r="E459" i="5"/>
  <c r="E458" i="5"/>
  <c r="E41" i="5"/>
  <c r="E178" i="5"/>
  <c r="E212" i="5"/>
  <c r="E238" i="5"/>
  <c r="E252" i="5"/>
  <c r="E279" i="5"/>
  <c r="E292" i="5"/>
  <c r="E288" i="5"/>
  <c r="E290" i="5"/>
  <c r="E298" i="5"/>
  <c r="E311" i="5"/>
  <c r="E309" i="5"/>
  <c r="E312" i="5"/>
  <c r="E332" i="5"/>
  <c r="E335" i="5"/>
  <c r="E364" i="5"/>
  <c r="E373" i="5"/>
  <c r="E385" i="5"/>
  <c r="E382" i="5"/>
  <c r="E386" i="5"/>
  <c r="E412" i="5"/>
  <c r="E436" i="5"/>
  <c r="E446" i="5"/>
  <c r="E448" i="5"/>
  <c r="E434" i="5"/>
  <c r="E232" i="5"/>
  <c r="E235" i="5"/>
  <c r="E215" i="5"/>
  <c r="E276" i="5"/>
  <c r="E277" i="5"/>
  <c r="E289" i="5"/>
  <c r="E308" i="5"/>
  <c r="E317" i="5"/>
  <c r="E247" i="5"/>
  <c r="E243" i="5"/>
  <c r="E248" i="5"/>
  <c r="E466" i="5"/>
  <c r="E407" i="5"/>
  <c r="E213" i="5"/>
  <c r="E463" i="5"/>
  <c r="E236" i="5"/>
  <c r="E246" i="5"/>
  <c r="E272" i="5"/>
  <c r="E128" i="5"/>
  <c r="E259" i="5"/>
  <c r="E240" i="5"/>
  <c r="E260" i="5"/>
  <c r="E468" i="5"/>
  <c r="E227" i="5"/>
  <c r="E190" i="5"/>
  <c r="E239" i="5"/>
  <c r="E225" i="5"/>
  <c r="E214" i="5"/>
  <c r="E39" i="5"/>
  <c r="E439" i="5"/>
  <c r="E133" i="5"/>
  <c r="E161" i="5"/>
  <c r="E167" i="5"/>
  <c r="E216" i="5"/>
  <c r="E271" i="5"/>
  <c r="E263" i="5"/>
  <c r="E280" i="5"/>
  <c r="E451" i="5"/>
  <c r="E266" i="5"/>
  <c r="E274" i="5"/>
  <c r="E319" i="5"/>
  <c r="E294" i="5"/>
  <c r="E220" i="5"/>
  <c r="E403" i="5"/>
  <c r="E131" i="5"/>
  <c r="E219" i="5"/>
  <c r="E264" i="5"/>
  <c r="E432" i="5"/>
  <c r="E149" i="5"/>
  <c r="E165" i="5"/>
  <c r="E179" i="5"/>
  <c r="E183" i="5"/>
  <c r="E209" i="5"/>
  <c r="E205" i="5"/>
  <c r="E387" i="5"/>
  <c r="E6" i="5"/>
  <c r="E43" i="5"/>
  <c r="E168" i="5"/>
  <c r="E180" i="5"/>
  <c r="E206" i="5"/>
  <c r="E325" i="5"/>
  <c r="E389" i="5"/>
  <c r="E242" i="5"/>
  <c r="E153" i="5"/>
  <c r="E37" i="5"/>
  <c r="E224" i="5"/>
  <c r="E221" i="5"/>
  <c r="E251" i="5"/>
  <c r="E14" i="5"/>
  <c r="E77" i="5"/>
  <c r="E95" i="5"/>
  <c r="E127" i="5"/>
  <c r="E155" i="5"/>
  <c r="E151" i="5"/>
  <c r="E172" i="5"/>
  <c r="E181" i="5"/>
  <c r="E189" i="5"/>
  <c r="E195" i="5"/>
  <c r="E207" i="5"/>
  <c r="E7" i="5"/>
  <c r="E19" i="5"/>
  <c r="E35" i="5"/>
  <c r="E47" i="5"/>
  <c r="E53" i="5"/>
  <c r="E56" i="5"/>
  <c r="E84" i="5"/>
  <c r="E101" i="5"/>
  <c r="E154" i="5"/>
  <c r="E162" i="5"/>
  <c r="E197" i="5"/>
  <c r="E208" i="5"/>
  <c r="E30" i="5"/>
  <c r="E27" i="5"/>
  <c r="E72" i="5"/>
  <c r="E111" i="5"/>
  <c r="E147" i="5"/>
  <c r="E145" i="5"/>
  <c r="E152" i="5"/>
  <c r="E166" i="5"/>
  <c r="E256" i="5"/>
  <c r="E283" i="5"/>
  <c r="E465" i="5"/>
  <c r="E462" i="5"/>
  <c r="E453" i="5"/>
  <c r="E441" i="5"/>
  <c r="E437" i="5"/>
  <c r="E433" i="5"/>
  <c r="E431" i="5"/>
  <c r="E428" i="5"/>
  <c r="E416" i="5"/>
  <c r="E410" i="5"/>
  <c r="E406" i="5"/>
  <c r="E402" i="5"/>
  <c r="E383" i="5"/>
  <c r="E367" i="5"/>
  <c r="E349" i="5"/>
  <c r="E323" i="5"/>
  <c r="E293" i="5"/>
  <c r="E291" i="5"/>
  <c r="E282" i="5"/>
  <c r="E268" i="5"/>
  <c r="E267" i="5"/>
  <c r="E258" i="5"/>
  <c r="E253" i="5"/>
  <c r="E234" i="5"/>
  <c r="E222" i="5"/>
  <c r="E218" i="5"/>
  <c r="E31" i="5"/>
  <c r="E55" i="5"/>
  <c r="E159" i="5"/>
  <c r="E98" i="5"/>
  <c r="E194" i="5"/>
  <c r="E52" i="5"/>
  <c r="E92" i="5"/>
  <c r="E144" i="5"/>
  <c r="E80" i="5"/>
  <c r="E62" i="5"/>
  <c r="E91" i="5"/>
  <c r="E88" i="5"/>
  <c r="E18" i="5"/>
  <c r="E107" i="5"/>
  <c r="E132" i="5"/>
  <c r="E173" i="5"/>
  <c r="E115" i="5"/>
  <c r="E150" i="5"/>
  <c r="E16" i="5"/>
  <c r="E63" i="5"/>
  <c r="E196" i="5"/>
  <c r="E171" i="5"/>
  <c r="E163" i="5"/>
  <c r="E193" i="5"/>
  <c r="E34" i="5"/>
  <c r="E60" i="5"/>
  <c r="E68" i="5"/>
  <c r="E137" i="5"/>
  <c r="E148" i="5"/>
  <c r="E164" i="5"/>
  <c r="E182" i="5"/>
  <c r="E204" i="5"/>
  <c r="E187" i="5"/>
  <c r="E45" i="5"/>
  <c r="E170" i="5"/>
  <c r="E13" i="5"/>
  <c r="E10" i="5"/>
  <c r="E49" i="5"/>
  <c r="E146" i="5"/>
  <c r="E22" i="5"/>
  <c r="E124" i="5"/>
  <c r="E156" i="5"/>
  <c r="E69" i="5"/>
  <c r="E48" i="5"/>
  <c r="E65" i="5"/>
  <c r="E118" i="5"/>
  <c r="E29" i="5"/>
  <c r="E66" i="5"/>
  <c r="E11" i="5"/>
  <c r="E24" i="5"/>
  <c r="E83" i="5"/>
  <c r="E106" i="5"/>
  <c r="E64" i="5"/>
  <c r="E12" i="5"/>
  <c r="E93" i="5"/>
  <c r="E169" i="5"/>
  <c r="E117" i="5"/>
  <c r="E157" i="5"/>
  <c r="E46" i="5"/>
  <c r="E158" i="5"/>
  <c r="E61" i="5"/>
  <c r="E33" i="5"/>
  <c r="E100" i="5"/>
  <c r="E135" i="5"/>
  <c r="E82" i="5"/>
  <c r="E90" i="5"/>
  <c r="E175" i="5"/>
  <c r="E73" i="5"/>
  <c r="E94" i="5"/>
  <c r="E102" i="5"/>
  <c r="E136" i="5"/>
  <c r="E89" i="5"/>
  <c r="E23" i="5"/>
  <c r="E25" i="5"/>
  <c r="E54" i="5"/>
  <c r="E70" i="5"/>
  <c r="E130" i="5"/>
  <c r="E141" i="5"/>
  <c r="E160" i="5"/>
  <c r="E87" i="5"/>
  <c r="E108" i="5"/>
  <c r="E96" i="5"/>
  <c r="E50" i="5"/>
  <c r="E26" i="5"/>
  <c r="E85" i="5"/>
  <c r="E177" i="5"/>
  <c r="E188" i="5"/>
  <c r="E174" i="5"/>
  <c r="E176" i="5"/>
  <c r="E143" i="5"/>
  <c r="E142" i="5"/>
  <c r="E139" i="5"/>
  <c r="E134" i="5"/>
  <c r="E129" i="5"/>
  <c r="E126" i="5"/>
  <c r="E125" i="5"/>
  <c r="E123" i="5"/>
  <c r="E122" i="5"/>
  <c r="E121" i="5"/>
  <c r="E120" i="5"/>
  <c r="E119" i="5"/>
  <c r="E116" i="5"/>
  <c r="E114" i="5"/>
  <c r="E109" i="5"/>
  <c r="E110" i="5"/>
  <c r="E105" i="5"/>
  <c r="E103" i="5"/>
  <c r="E99" i="5"/>
  <c r="E97" i="5"/>
  <c r="E86" i="5"/>
  <c r="E79" i="5"/>
  <c r="E78" i="5"/>
  <c r="E76" i="5"/>
  <c r="E71" i="5"/>
  <c r="E58" i="5"/>
  <c r="E51" i="5"/>
  <c r="E44" i="5"/>
  <c r="E40" i="5"/>
  <c r="E38" i="5"/>
  <c r="E32" i="5"/>
  <c r="E28" i="5"/>
  <c r="E8" i="5"/>
  <c r="D7" i="5"/>
  <c r="D11" i="5"/>
  <c r="D13" i="5"/>
  <c r="D19" i="5"/>
  <c r="D20" i="5"/>
  <c r="D22" i="5"/>
  <c r="D25" i="5"/>
  <c r="D27" i="5"/>
  <c r="D31" i="5"/>
  <c r="D35" i="5"/>
  <c r="D46" i="5"/>
  <c r="D47" i="5"/>
  <c r="D52" i="5"/>
  <c r="D58" i="5"/>
  <c r="D63" i="5"/>
  <c r="D69" i="5"/>
  <c r="D71" i="5"/>
  <c r="D73" i="5"/>
  <c r="D77" i="5"/>
  <c r="D85" i="5"/>
  <c r="D92" i="5"/>
  <c r="D93" i="5"/>
  <c r="D97" i="5"/>
  <c r="D101" i="5"/>
  <c r="D107" i="5"/>
  <c r="D109" i="5"/>
  <c r="D116" i="5"/>
  <c r="D118" i="5"/>
  <c r="D122" i="5"/>
  <c r="D125" i="5"/>
  <c r="D134" i="5"/>
  <c r="D135" i="5"/>
  <c r="D138" i="5"/>
  <c r="D145" i="5"/>
  <c r="D149" i="5"/>
  <c r="D151" i="5"/>
  <c r="D159" i="5"/>
  <c r="D164" i="5"/>
  <c r="D169" i="5"/>
  <c r="D171" i="5"/>
  <c r="D181" i="5"/>
  <c r="D186" i="5"/>
  <c r="D187" i="5"/>
  <c r="D191" i="5"/>
  <c r="D194" i="5"/>
  <c r="D197" i="5"/>
  <c r="D201" i="5"/>
  <c r="D216" i="5"/>
  <c r="D375" i="5"/>
  <c r="D395" i="5"/>
  <c r="D397" i="5"/>
  <c r="D401" i="5"/>
  <c r="D405" i="5"/>
  <c r="D412" i="5"/>
  <c r="D413" i="5"/>
  <c r="D415" i="5"/>
  <c r="D418" i="5"/>
  <c r="D423" i="5"/>
  <c r="I24" i="17" l="1"/>
  <c r="E24" i="17"/>
  <c r="F24" i="17"/>
  <c r="D27" i="17"/>
  <c r="K24" i="17"/>
  <c r="E24" i="15"/>
  <c r="F24" i="15"/>
  <c r="D27" i="15"/>
  <c r="I24" i="15"/>
  <c r="K24" i="15"/>
  <c r="D27" i="13"/>
  <c r="I24" i="13"/>
  <c r="E24" i="13"/>
  <c r="F24" i="13"/>
  <c r="H27" i="13"/>
  <c r="J27" i="13" s="1"/>
  <c r="K27" i="13"/>
  <c r="H24" i="11"/>
  <c r="J24" i="11" s="1"/>
  <c r="G27" i="11"/>
  <c r="K24" i="11"/>
  <c r="I24" i="11"/>
  <c r="D27" i="11"/>
  <c r="F24" i="11"/>
  <c r="E24" i="11"/>
  <c r="G86" i="5"/>
  <c r="G49" i="5"/>
  <c r="G131" i="5"/>
  <c r="G298" i="5"/>
  <c r="G228" i="5"/>
  <c r="G435" i="5"/>
  <c r="G369" i="5"/>
  <c r="G370" i="5"/>
  <c r="G249" i="5"/>
  <c r="G28" i="5"/>
  <c r="G18" i="5"/>
  <c r="G30" i="5"/>
  <c r="G403" i="5"/>
  <c r="G317" i="5"/>
  <c r="G337" i="5"/>
  <c r="G334" i="5"/>
  <c r="G390" i="5"/>
  <c r="G322" i="5"/>
  <c r="G158" i="5"/>
  <c r="G88" i="5"/>
  <c r="G207" i="5"/>
  <c r="G128" i="5"/>
  <c r="G376" i="5"/>
  <c r="G438" i="5"/>
  <c r="G233" i="5"/>
  <c r="G38" i="5"/>
  <c r="G170" i="5"/>
  <c r="G222" i="5"/>
  <c r="G195" i="5"/>
  <c r="G294" i="5"/>
  <c r="G289" i="5"/>
  <c r="G285" i="5"/>
  <c r="G297" i="5"/>
  <c r="G426" i="5"/>
  <c r="G254" i="5"/>
  <c r="G96" i="5"/>
  <c r="G157" i="5"/>
  <c r="G62" i="5"/>
  <c r="G162" i="5"/>
  <c r="G319" i="5"/>
  <c r="G385" i="5"/>
  <c r="G301" i="5"/>
  <c r="G185" i="5"/>
  <c r="G377" i="5"/>
  <c r="G44" i="5"/>
  <c r="G94" i="5"/>
  <c r="G80" i="5"/>
  <c r="G214" i="5"/>
  <c r="G252" i="5"/>
  <c r="G344" i="5"/>
  <c r="G269" i="5"/>
  <c r="G366" i="5"/>
  <c r="G226" i="5"/>
  <c r="G87" i="5"/>
  <c r="G48" i="5"/>
  <c r="G258" i="5"/>
  <c r="G172" i="5"/>
  <c r="G225" i="5"/>
  <c r="G238" i="5"/>
  <c r="G273" i="5"/>
  <c r="G347" i="5"/>
  <c r="G360" i="5"/>
  <c r="G16" i="5"/>
  <c r="G416" i="5"/>
  <c r="G389" i="5"/>
  <c r="G235" i="5"/>
  <c r="G470" i="5"/>
  <c r="G90" i="5"/>
  <c r="G268" i="5"/>
  <c r="G428" i="5"/>
  <c r="G56" i="5"/>
  <c r="G155" i="5"/>
  <c r="G325" i="5"/>
  <c r="G280" i="5"/>
  <c r="G190" i="5"/>
  <c r="G407" i="5"/>
  <c r="G232" i="5"/>
  <c r="G332" i="5"/>
  <c r="G178" i="5"/>
  <c r="G460" i="5"/>
  <c r="G340" i="5"/>
  <c r="G200" i="5"/>
  <c r="G4" i="5"/>
  <c r="C7" i="9"/>
  <c r="D225" i="9" s="1"/>
  <c r="C4" i="9"/>
  <c r="G324" i="5"/>
  <c r="G262" i="5"/>
  <c r="G74" i="5"/>
  <c r="G469" i="5"/>
  <c r="G350" i="5"/>
  <c r="G467" i="5"/>
  <c r="G361" i="5"/>
  <c r="G177" i="5"/>
  <c r="G167" i="5"/>
  <c r="G436" i="5"/>
  <c r="G445" i="5"/>
  <c r="G330" i="5"/>
  <c r="G241" i="5"/>
  <c r="G9" i="5"/>
  <c r="G161" i="5"/>
  <c r="G290" i="5"/>
  <c r="G17" i="5"/>
  <c r="G230" i="5"/>
  <c r="G255" i="5"/>
  <c r="G32" i="5"/>
  <c r="G367" i="5"/>
  <c r="G221" i="5"/>
  <c r="G133" i="5"/>
  <c r="G386" i="5"/>
  <c r="G475" i="5"/>
  <c r="G336" i="5"/>
  <c r="G452" i="5"/>
  <c r="G305" i="5"/>
  <c r="G103" i="5"/>
  <c r="G136" i="5"/>
  <c r="G163" i="5"/>
  <c r="G383" i="5"/>
  <c r="G205" i="5"/>
  <c r="G382" i="5"/>
  <c r="G278" i="5"/>
  <c r="G75" i="5"/>
  <c r="G129" i="5"/>
  <c r="G283" i="5"/>
  <c r="G209" i="5"/>
  <c r="G277" i="5"/>
  <c r="G338" i="5"/>
  <c r="G275" i="5"/>
  <c r="G457" i="5"/>
  <c r="G270" i="5"/>
  <c r="G110" i="5"/>
  <c r="G406" i="5"/>
  <c r="G153" i="5"/>
  <c r="G236" i="5"/>
  <c r="G404" i="5"/>
  <c r="G15" i="5"/>
  <c r="G359" i="5"/>
  <c r="G51" i="5"/>
  <c r="G144" i="5"/>
  <c r="G166" i="5"/>
  <c r="G242" i="5"/>
  <c r="G463" i="5"/>
  <c r="G328" i="5"/>
  <c r="G202" i="5"/>
  <c r="G352" i="5"/>
  <c r="G203" i="5"/>
  <c r="G408" i="5"/>
  <c r="G114" i="5"/>
  <c r="G160" i="5"/>
  <c r="G182" i="5"/>
  <c r="G451" i="5"/>
  <c r="G335" i="5"/>
  <c r="G411" i="5"/>
  <c r="G430" i="5"/>
  <c r="G300" i="5"/>
  <c r="G231" i="5"/>
  <c r="G141" i="5"/>
  <c r="G156" i="5"/>
  <c r="G76" i="5"/>
  <c r="G176" i="5"/>
  <c r="G130" i="5"/>
  <c r="G82" i="5"/>
  <c r="G64" i="5"/>
  <c r="G124" i="5"/>
  <c r="G148" i="5"/>
  <c r="G115" i="5"/>
  <c r="G282" i="5"/>
  <c r="G431" i="5"/>
  <c r="G147" i="5"/>
  <c r="G53" i="5"/>
  <c r="G127" i="5"/>
  <c r="G206" i="5"/>
  <c r="G432" i="5"/>
  <c r="G263" i="5"/>
  <c r="G227" i="5"/>
  <c r="G466" i="5"/>
  <c r="G434" i="5"/>
  <c r="G312" i="5"/>
  <c r="G41" i="5"/>
  <c r="G440" i="5"/>
  <c r="G341" i="5"/>
  <c r="G184" i="5"/>
  <c r="G394" i="5"/>
  <c r="G113" i="5"/>
  <c r="G396" i="5"/>
  <c r="G461" i="5"/>
  <c r="G326" i="5"/>
  <c r="G237" i="5"/>
  <c r="G444" i="5"/>
  <c r="G304" i="5"/>
  <c r="G357" i="5"/>
  <c r="G8" i="5"/>
  <c r="G24" i="5"/>
  <c r="G55" i="5"/>
  <c r="G441" i="5"/>
  <c r="G43" i="5"/>
  <c r="G247" i="5"/>
  <c r="G302" i="5"/>
  <c r="G427" i="5"/>
  <c r="G245" i="5"/>
  <c r="G388" i="5"/>
  <c r="G123" i="5"/>
  <c r="G61" i="5"/>
  <c r="G34" i="5"/>
  <c r="G453" i="5"/>
  <c r="G251" i="5"/>
  <c r="G259" i="5"/>
  <c r="G393" i="5"/>
  <c r="G417" i="5"/>
  <c r="G454" i="5"/>
  <c r="G99" i="5"/>
  <c r="G89" i="5"/>
  <c r="G193" i="5"/>
  <c r="G462" i="5"/>
  <c r="G387" i="5"/>
  <c r="G308" i="5"/>
  <c r="G371" i="5"/>
  <c r="G455" i="5"/>
  <c r="G356" i="5"/>
  <c r="G198" i="5"/>
  <c r="G104" i="5"/>
  <c r="G50" i="5"/>
  <c r="G91" i="5"/>
  <c r="G465" i="5"/>
  <c r="G224" i="5"/>
  <c r="G272" i="5"/>
  <c r="G292" i="5"/>
  <c r="G343" i="5"/>
  <c r="G192" i="5"/>
  <c r="G473" i="5"/>
  <c r="G284" i="5"/>
  <c r="G420" i="5"/>
  <c r="G105" i="5"/>
  <c r="G234" i="5"/>
  <c r="G189" i="5"/>
  <c r="G39" i="5"/>
  <c r="G279" i="5"/>
  <c r="G295" i="5"/>
  <c r="G199" i="5"/>
  <c r="G363" i="5"/>
  <c r="G117" i="5"/>
  <c r="G196" i="5"/>
  <c r="G256" i="5"/>
  <c r="G183" i="5"/>
  <c r="G276" i="5"/>
  <c r="G303" i="5"/>
  <c r="G59" i="5"/>
  <c r="G139" i="5"/>
  <c r="G266" i="5"/>
  <c r="G364" i="5"/>
  <c r="G42" i="5"/>
  <c r="G392" i="5"/>
  <c r="G368" i="5"/>
  <c r="G321" i="5"/>
  <c r="G142" i="5"/>
  <c r="G267" i="5"/>
  <c r="G152" i="5"/>
  <c r="G165" i="5"/>
  <c r="G213" i="5"/>
  <c r="G281" i="5"/>
  <c r="G223" i="5"/>
  <c r="G339" i="5"/>
  <c r="G358" i="5"/>
  <c r="G399" i="5"/>
  <c r="G12" i="5"/>
  <c r="G150" i="5"/>
  <c r="G119" i="5"/>
  <c r="G78" i="5"/>
  <c r="G120" i="5"/>
  <c r="G174" i="5"/>
  <c r="G70" i="5"/>
  <c r="G106" i="5"/>
  <c r="G137" i="5"/>
  <c r="G173" i="5"/>
  <c r="G98" i="5"/>
  <c r="G291" i="5"/>
  <c r="G433" i="5"/>
  <c r="G111" i="5"/>
  <c r="G95" i="5"/>
  <c r="G180" i="5"/>
  <c r="G264" i="5"/>
  <c r="G271" i="5"/>
  <c r="G468" i="5"/>
  <c r="G248" i="5"/>
  <c r="G448" i="5"/>
  <c r="G309" i="5"/>
  <c r="G458" i="5"/>
  <c r="G307" i="5"/>
  <c r="G384" i="5"/>
  <c r="G318" i="5"/>
  <c r="G472" i="5"/>
  <c r="G391" i="5"/>
  <c r="G229" i="5"/>
  <c r="G306" i="5"/>
  <c r="G422" i="5"/>
  <c r="G299" i="5"/>
  <c r="G140" i="5"/>
  <c r="G421" i="5"/>
  <c r="G257" i="5"/>
  <c r="G351" i="5"/>
  <c r="G33" i="5"/>
  <c r="G60" i="5"/>
  <c r="G323" i="5"/>
  <c r="G14" i="5"/>
  <c r="G240" i="5"/>
  <c r="G379" i="5"/>
  <c r="G374" i="5"/>
  <c r="G23" i="5"/>
  <c r="G10" i="5"/>
  <c r="G349" i="5"/>
  <c r="G6" i="5"/>
  <c r="G211" i="5"/>
  <c r="G333" i="5"/>
  <c r="G57" i="5"/>
  <c r="G409" i="5"/>
  <c r="G348" i="5"/>
  <c r="G26" i="5"/>
  <c r="G66" i="5"/>
  <c r="G218" i="5"/>
  <c r="G208" i="5"/>
  <c r="G220" i="5"/>
  <c r="G288" i="5"/>
  <c r="G443" i="5"/>
  <c r="G314" i="5"/>
  <c r="G126" i="5"/>
  <c r="G29" i="5"/>
  <c r="G439" i="5"/>
  <c r="G310" i="5"/>
  <c r="G40" i="5"/>
  <c r="G102" i="5"/>
  <c r="G45" i="5"/>
  <c r="G402" i="5"/>
  <c r="G37" i="5"/>
  <c r="G246" i="5"/>
  <c r="G425" i="5"/>
  <c r="G353" i="5"/>
  <c r="G400" i="5"/>
  <c r="G36" i="5"/>
  <c r="G474" i="5"/>
  <c r="G108" i="5"/>
  <c r="G65" i="5"/>
  <c r="G253" i="5"/>
  <c r="G154" i="5"/>
  <c r="G274" i="5"/>
  <c r="G373" i="5"/>
  <c r="G342" i="5"/>
  <c r="G442" i="5"/>
  <c r="G378" i="5"/>
  <c r="G217" i="5"/>
  <c r="G424" i="5"/>
  <c r="G204" i="5"/>
  <c r="G410" i="5"/>
  <c r="G179" i="5"/>
  <c r="G215" i="5"/>
  <c r="G327" i="5"/>
  <c r="G21" i="5"/>
  <c r="G456" i="5"/>
  <c r="G175" i="5"/>
  <c r="G84" i="5"/>
  <c r="G239" i="5"/>
  <c r="G212" i="5"/>
  <c r="G250" i="5"/>
  <c r="G143" i="5"/>
  <c r="G79" i="5"/>
  <c r="G121" i="5"/>
  <c r="G188" i="5"/>
  <c r="G54" i="5"/>
  <c r="G100" i="5"/>
  <c r="G83" i="5"/>
  <c r="G146" i="5"/>
  <c r="G68" i="5"/>
  <c r="G132" i="5"/>
  <c r="G293" i="5"/>
  <c r="G437" i="5"/>
  <c r="G72" i="5"/>
  <c r="G168" i="5"/>
  <c r="G219" i="5"/>
  <c r="G260" i="5"/>
  <c r="G243" i="5"/>
  <c r="G446" i="5"/>
  <c r="G311" i="5"/>
  <c r="G459" i="5"/>
  <c r="G286" i="5"/>
  <c r="G355" i="5"/>
  <c r="G296" i="5"/>
  <c r="G320" i="5"/>
  <c r="G380" i="5"/>
  <c r="G429" i="5"/>
  <c r="G265" i="5"/>
  <c r="G414" i="5"/>
  <c r="G261" i="5"/>
  <c r="G112" i="5"/>
  <c r="G398" i="5"/>
  <c r="G362" i="5"/>
  <c r="G287" i="5"/>
  <c r="H17" i="8"/>
  <c r="G401" i="5"/>
  <c r="F401" i="5"/>
  <c r="G69" i="5"/>
  <c r="F69" i="5"/>
  <c r="G169" i="5"/>
  <c r="F169" i="5"/>
  <c r="F13" i="5"/>
  <c r="G13" i="5"/>
  <c r="G164" i="5"/>
  <c r="F164" i="5"/>
  <c r="E11" i="8" s="1"/>
  <c r="G58" i="5"/>
  <c r="F58" i="5"/>
  <c r="D9" i="8" s="1"/>
  <c r="F159" i="5"/>
  <c r="E10" i="8" s="1"/>
  <c r="G159" i="5"/>
  <c r="G216" i="5"/>
  <c r="F216" i="5"/>
  <c r="F6" i="8" s="1"/>
  <c r="F17" i="8" s="1"/>
  <c r="G201" i="5"/>
  <c r="F201" i="5"/>
  <c r="E16" i="8" s="1"/>
  <c r="G197" i="5"/>
  <c r="F197" i="5"/>
  <c r="G93" i="5"/>
  <c r="F93" i="5"/>
  <c r="G35" i="5"/>
  <c r="F35" i="5"/>
  <c r="D6" i="8" s="1"/>
  <c r="F418" i="5"/>
  <c r="G418" i="5"/>
  <c r="G138" i="5"/>
  <c r="F138" i="5"/>
  <c r="G92" i="5"/>
  <c r="F92" i="5"/>
  <c r="G31" i="5"/>
  <c r="F31" i="5"/>
  <c r="G118" i="5"/>
  <c r="F118" i="5"/>
  <c r="G116" i="5"/>
  <c r="F116" i="5"/>
  <c r="G395" i="5"/>
  <c r="F395" i="5"/>
  <c r="G12" i="8" s="1"/>
  <c r="F375" i="5"/>
  <c r="G11" i="8" s="1"/>
  <c r="G375" i="5"/>
  <c r="G52" i="5"/>
  <c r="F52" i="5"/>
  <c r="G7" i="5"/>
  <c r="F7" i="5"/>
  <c r="G101" i="5"/>
  <c r="F101" i="5"/>
  <c r="G149" i="5"/>
  <c r="F149" i="5"/>
  <c r="G97" i="5"/>
  <c r="F97" i="5"/>
  <c r="G46" i="5"/>
  <c r="F46" i="5"/>
  <c r="D7" i="8" s="1"/>
  <c r="F423" i="5"/>
  <c r="G16" i="8" s="1"/>
  <c r="G423" i="5"/>
  <c r="G145" i="5"/>
  <c r="F145" i="5"/>
  <c r="E8" i="8" s="1"/>
  <c r="F194" i="5"/>
  <c r="G194" i="5"/>
  <c r="G415" i="5"/>
  <c r="F415" i="5"/>
  <c r="G191" i="5"/>
  <c r="F191" i="5"/>
  <c r="G135" i="5"/>
  <c r="F135" i="5"/>
  <c r="F85" i="5"/>
  <c r="G85" i="5"/>
  <c r="G27" i="5"/>
  <c r="F27" i="5"/>
  <c r="G171" i="5"/>
  <c r="F171" i="5"/>
  <c r="G19" i="5"/>
  <c r="F19" i="5"/>
  <c r="F397" i="5"/>
  <c r="G397" i="5"/>
  <c r="G63" i="5"/>
  <c r="F63" i="5"/>
  <c r="D10" i="8" s="1"/>
  <c r="G109" i="5"/>
  <c r="F109" i="5"/>
  <c r="G11" i="5"/>
  <c r="F11" i="5"/>
  <c r="F107" i="5"/>
  <c r="G107" i="5"/>
  <c r="G151" i="5"/>
  <c r="F151" i="5"/>
  <c r="G47" i="5"/>
  <c r="F47" i="5"/>
  <c r="G413" i="5"/>
  <c r="F413" i="5"/>
  <c r="G187" i="5"/>
  <c r="F187" i="5"/>
  <c r="F134" i="5"/>
  <c r="G134" i="5"/>
  <c r="G77" i="5"/>
  <c r="F77" i="5"/>
  <c r="G25" i="5"/>
  <c r="F25" i="5"/>
  <c r="G412" i="5"/>
  <c r="F412" i="5"/>
  <c r="G186" i="5"/>
  <c r="F186" i="5"/>
  <c r="G125" i="5"/>
  <c r="F125" i="5"/>
  <c r="F73" i="5"/>
  <c r="G73" i="5"/>
  <c r="G22" i="5"/>
  <c r="F22" i="5"/>
  <c r="F405" i="5"/>
  <c r="G405" i="5"/>
  <c r="G181" i="5"/>
  <c r="F181" i="5"/>
  <c r="F122" i="5"/>
  <c r="G122" i="5"/>
  <c r="G71" i="5"/>
  <c r="F71" i="5"/>
  <c r="G20" i="5"/>
  <c r="F20" i="5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C1501" i="2"/>
  <c r="C1502" i="2"/>
  <c r="C1503" i="2"/>
  <c r="C1504" i="2"/>
  <c r="C1505" i="2"/>
  <c r="C1506" i="2"/>
  <c r="C1507" i="2"/>
  <c r="C1508" i="2"/>
  <c r="C1509" i="2"/>
  <c r="C1510" i="2"/>
  <c r="C1511" i="2"/>
  <c r="C1512" i="2"/>
  <c r="C1513" i="2"/>
  <c r="C1514" i="2"/>
  <c r="C1515" i="2"/>
  <c r="C1516" i="2"/>
  <c r="C1517" i="2"/>
  <c r="C1518" i="2"/>
  <c r="C1519" i="2"/>
  <c r="C1520" i="2"/>
  <c r="C1521" i="2"/>
  <c r="C1522" i="2"/>
  <c r="C1523" i="2"/>
  <c r="C1524" i="2"/>
  <c r="C1525" i="2"/>
  <c r="C1526" i="2"/>
  <c r="C1527" i="2"/>
  <c r="C1528" i="2"/>
  <c r="C1529" i="2"/>
  <c r="C1530" i="2"/>
  <c r="C1531" i="2"/>
  <c r="C1532" i="2"/>
  <c r="C1533" i="2"/>
  <c r="C1534" i="2"/>
  <c r="C1535" i="2"/>
  <c r="C1536" i="2"/>
  <c r="C1537" i="2"/>
  <c r="C1538" i="2"/>
  <c r="C1539" i="2"/>
  <c r="C1540" i="2"/>
  <c r="C1541" i="2"/>
  <c r="C1542" i="2"/>
  <c r="C1543" i="2"/>
  <c r="C1544" i="2"/>
  <c r="C1545" i="2"/>
  <c r="C1546" i="2"/>
  <c r="C1547" i="2"/>
  <c r="C1548" i="2"/>
  <c r="C1549" i="2"/>
  <c r="C1550" i="2"/>
  <c r="C1551" i="2"/>
  <c r="C1552" i="2"/>
  <c r="C1553" i="2"/>
  <c r="C1554" i="2"/>
  <c r="C1555" i="2"/>
  <c r="C1556" i="2"/>
  <c r="C1557" i="2"/>
  <c r="C1558" i="2"/>
  <c r="C1559" i="2"/>
  <c r="C1560" i="2"/>
  <c r="C1561" i="2"/>
  <c r="C1562" i="2"/>
  <c r="C1563" i="2"/>
  <c r="C1564" i="2"/>
  <c r="C1565" i="2"/>
  <c r="C1566" i="2"/>
  <c r="C1567" i="2"/>
  <c r="C1568" i="2"/>
  <c r="C1569" i="2"/>
  <c r="C1570" i="2"/>
  <c r="C1571" i="2"/>
  <c r="C1572" i="2"/>
  <c r="C1573" i="2"/>
  <c r="C1574" i="2"/>
  <c r="C1575" i="2"/>
  <c r="C1576" i="2"/>
  <c r="C1577" i="2"/>
  <c r="C1578" i="2"/>
  <c r="C1579" i="2"/>
  <c r="C1580" i="2"/>
  <c r="C1581" i="2"/>
  <c r="C1582" i="2"/>
  <c r="C1583" i="2"/>
  <c r="C1584" i="2"/>
  <c r="C1585" i="2"/>
  <c r="C1586" i="2"/>
  <c r="C1587" i="2"/>
  <c r="C1588" i="2"/>
  <c r="C1589" i="2"/>
  <c r="C1590" i="2"/>
  <c r="C1591" i="2"/>
  <c r="C1592" i="2"/>
  <c r="C1593" i="2"/>
  <c r="C1594" i="2"/>
  <c r="C1595" i="2"/>
  <c r="C1596" i="2"/>
  <c r="C1597" i="2"/>
  <c r="C1598" i="2"/>
  <c r="C1599" i="2"/>
  <c r="C1600" i="2"/>
  <c r="C1601" i="2"/>
  <c r="C1602" i="2"/>
  <c r="C1603" i="2"/>
  <c r="C1604" i="2"/>
  <c r="C1605" i="2"/>
  <c r="C1606" i="2"/>
  <c r="C1607" i="2"/>
  <c r="C1608" i="2"/>
  <c r="C1609" i="2"/>
  <c r="C1610" i="2"/>
  <c r="C1611" i="2"/>
  <c r="C1612" i="2"/>
  <c r="C1613" i="2"/>
  <c r="C1614" i="2"/>
  <c r="C1615" i="2"/>
  <c r="C1616" i="2"/>
  <c r="C1617" i="2"/>
  <c r="C1618" i="2"/>
  <c r="C1619" i="2"/>
  <c r="C1620" i="2"/>
  <c r="C1621" i="2"/>
  <c r="C1622" i="2"/>
  <c r="C1623" i="2"/>
  <c r="C1624" i="2"/>
  <c r="C1625" i="2"/>
  <c r="C1626" i="2"/>
  <c r="C1627" i="2"/>
  <c r="C1628" i="2"/>
  <c r="C1629" i="2"/>
  <c r="C1630" i="2"/>
  <c r="C1631" i="2"/>
  <c r="C1632" i="2"/>
  <c r="C1633" i="2"/>
  <c r="C1634" i="2"/>
  <c r="C1635" i="2"/>
  <c r="C1636" i="2"/>
  <c r="C1637" i="2"/>
  <c r="C1638" i="2"/>
  <c r="C1639" i="2"/>
  <c r="C1640" i="2"/>
  <c r="C1641" i="2"/>
  <c r="C1642" i="2"/>
  <c r="C1643" i="2"/>
  <c r="C1644" i="2"/>
  <c r="C1645" i="2"/>
  <c r="C1646" i="2"/>
  <c r="C1647" i="2"/>
  <c r="C1648" i="2"/>
  <c r="C1649" i="2"/>
  <c r="C1650" i="2"/>
  <c r="C1651" i="2"/>
  <c r="C1652" i="2"/>
  <c r="C1653" i="2"/>
  <c r="C1654" i="2"/>
  <c r="C1655" i="2"/>
  <c r="C1656" i="2"/>
  <c r="C1657" i="2"/>
  <c r="C1658" i="2"/>
  <c r="C1659" i="2"/>
  <c r="C1660" i="2"/>
  <c r="C1661" i="2"/>
  <c r="C1662" i="2"/>
  <c r="C1663" i="2"/>
  <c r="C1664" i="2"/>
  <c r="C1665" i="2"/>
  <c r="C1666" i="2"/>
  <c r="C1667" i="2"/>
  <c r="C1668" i="2"/>
  <c r="C1669" i="2"/>
  <c r="C1670" i="2"/>
  <c r="C1671" i="2"/>
  <c r="C1672" i="2"/>
  <c r="C1673" i="2"/>
  <c r="C1674" i="2"/>
  <c r="C1675" i="2"/>
  <c r="C1676" i="2"/>
  <c r="C1677" i="2"/>
  <c r="C1678" i="2"/>
  <c r="C1679" i="2"/>
  <c r="C1680" i="2"/>
  <c r="C1681" i="2"/>
  <c r="C1682" i="2"/>
  <c r="C1683" i="2"/>
  <c r="C1684" i="2"/>
  <c r="C1685" i="2"/>
  <c r="C1686" i="2"/>
  <c r="C1687" i="2"/>
  <c r="C1688" i="2"/>
  <c r="C1689" i="2"/>
  <c r="C1690" i="2"/>
  <c r="C1691" i="2"/>
  <c r="C1692" i="2"/>
  <c r="C1693" i="2"/>
  <c r="C1694" i="2"/>
  <c r="C1695" i="2"/>
  <c r="C1696" i="2"/>
  <c r="C1697" i="2"/>
  <c r="C1698" i="2"/>
  <c r="C1699" i="2"/>
  <c r="C1700" i="2"/>
  <c r="C1701" i="2"/>
  <c r="C1702" i="2"/>
  <c r="C1703" i="2"/>
  <c r="C1704" i="2"/>
  <c r="C1705" i="2"/>
  <c r="C1706" i="2"/>
  <c r="C1707" i="2"/>
  <c r="C1708" i="2"/>
  <c r="C1709" i="2"/>
  <c r="C1710" i="2"/>
  <c r="C1711" i="2"/>
  <c r="C1712" i="2"/>
  <c r="C1713" i="2"/>
  <c r="C1714" i="2"/>
  <c r="C1715" i="2"/>
  <c r="C1716" i="2"/>
  <c r="C1717" i="2"/>
  <c r="C1718" i="2"/>
  <c r="C1719" i="2"/>
  <c r="C1720" i="2"/>
  <c r="C1721" i="2"/>
  <c r="C1722" i="2"/>
  <c r="C1723" i="2"/>
  <c r="C1724" i="2"/>
  <c r="C1725" i="2"/>
  <c r="C1726" i="2"/>
  <c r="C1727" i="2"/>
  <c r="C1728" i="2"/>
  <c r="C1729" i="2"/>
  <c r="C1730" i="2"/>
  <c r="C1731" i="2"/>
  <c r="C1732" i="2"/>
  <c r="C1733" i="2"/>
  <c r="C1734" i="2"/>
  <c r="C1735" i="2"/>
  <c r="C1736" i="2"/>
  <c r="C1737" i="2"/>
  <c r="C1738" i="2"/>
  <c r="C1739" i="2"/>
  <c r="C1740" i="2"/>
  <c r="C1741" i="2"/>
  <c r="C1742" i="2"/>
  <c r="C1743" i="2"/>
  <c r="C1744" i="2"/>
  <c r="C1745" i="2"/>
  <c r="C1746" i="2"/>
  <c r="C1747" i="2"/>
  <c r="C1748" i="2"/>
  <c r="C1749" i="2"/>
  <c r="C1750" i="2"/>
  <c r="C1751" i="2"/>
  <c r="C1752" i="2"/>
  <c r="C1753" i="2"/>
  <c r="C1754" i="2"/>
  <c r="C1755" i="2"/>
  <c r="C1756" i="2"/>
  <c r="C1757" i="2"/>
  <c r="C1758" i="2"/>
  <c r="C1759" i="2"/>
  <c r="C1760" i="2"/>
  <c r="C1761" i="2"/>
  <c r="C1762" i="2"/>
  <c r="C1763" i="2"/>
  <c r="C1764" i="2"/>
  <c r="C1765" i="2"/>
  <c r="C1766" i="2"/>
  <c r="C1767" i="2"/>
  <c r="C1768" i="2"/>
  <c r="C1769" i="2"/>
  <c r="C1770" i="2"/>
  <c r="C1771" i="2"/>
  <c r="C1772" i="2"/>
  <c r="C1773" i="2"/>
  <c r="C1774" i="2"/>
  <c r="C1775" i="2"/>
  <c r="C1776" i="2"/>
  <c r="C1777" i="2"/>
  <c r="C1778" i="2"/>
  <c r="C1779" i="2"/>
  <c r="C1780" i="2"/>
  <c r="C1781" i="2"/>
  <c r="C1782" i="2"/>
  <c r="C1783" i="2"/>
  <c r="C1784" i="2"/>
  <c r="C1785" i="2"/>
  <c r="C1786" i="2"/>
  <c r="C1787" i="2"/>
  <c r="C1788" i="2"/>
  <c r="C1789" i="2"/>
  <c r="C1790" i="2"/>
  <c r="C1791" i="2"/>
  <c r="C1792" i="2"/>
  <c r="C1793" i="2"/>
  <c r="C1794" i="2"/>
  <c r="C1795" i="2"/>
  <c r="C1796" i="2"/>
  <c r="C1797" i="2"/>
  <c r="C1798" i="2"/>
  <c r="C1799" i="2"/>
  <c r="C1800" i="2"/>
  <c r="C1801" i="2"/>
  <c r="C1802" i="2"/>
  <c r="C1803" i="2"/>
  <c r="C1804" i="2"/>
  <c r="C1805" i="2"/>
  <c r="C1806" i="2"/>
  <c r="C1807" i="2"/>
  <c r="C1808" i="2"/>
  <c r="C1809" i="2"/>
  <c r="C1810" i="2"/>
  <c r="C1811" i="2"/>
  <c r="C1812" i="2"/>
  <c r="C1813" i="2"/>
  <c r="C1814" i="2"/>
  <c r="C1815" i="2"/>
  <c r="C1816" i="2"/>
  <c r="C1817" i="2"/>
  <c r="C1818" i="2"/>
  <c r="C1819" i="2"/>
  <c r="C1820" i="2"/>
  <c r="C1821" i="2"/>
  <c r="C1822" i="2"/>
  <c r="C1823" i="2"/>
  <c r="C1824" i="2"/>
  <c r="C1825" i="2"/>
  <c r="C1826" i="2"/>
  <c r="C1827" i="2"/>
  <c r="C1828" i="2"/>
  <c r="C1829" i="2"/>
  <c r="C1830" i="2"/>
  <c r="C1831" i="2"/>
  <c r="C1832" i="2"/>
  <c r="C1833" i="2"/>
  <c r="C1834" i="2"/>
  <c r="C1835" i="2"/>
  <c r="C1836" i="2"/>
  <c r="C1837" i="2"/>
  <c r="C1838" i="2"/>
  <c r="C1839" i="2"/>
  <c r="C1840" i="2"/>
  <c r="C1841" i="2"/>
  <c r="C1842" i="2"/>
  <c r="C1843" i="2"/>
  <c r="C1844" i="2"/>
  <c r="C1845" i="2"/>
  <c r="C1846" i="2"/>
  <c r="C1847" i="2"/>
  <c r="C1848" i="2"/>
  <c r="C1849" i="2"/>
  <c r="C1850" i="2"/>
  <c r="C1851" i="2"/>
  <c r="C1852" i="2"/>
  <c r="C1853" i="2"/>
  <c r="C1854" i="2"/>
  <c r="C1855" i="2"/>
  <c r="C1856" i="2"/>
  <c r="C1857" i="2"/>
  <c r="C1858" i="2"/>
  <c r="C1859" i="2"/>
  <c r="C1860" i="2"/>
  <c r="C1861" i="2"/>
  <c r="C1862" i="2"/>
  <c r="C1863" i="2"/>
  <c r="C1864" i="2"/>
  <c r="C1865" i="2"/>
  <c r="C1866" i="2"/>
  <c r="C1867" i="2"/>
  <c r="C1868" i="2"/>
  <c r="C1869" i="2"/>
  <c r="C1870" i="2"/>
  <c r="C1871" i="2"/>
  <c r="C1872" i="2"/>
  <c r="C1873" i="2"/>
  <c r="C1874" i="2"/>
  <c r="C1875" i="2"/>
  <c r="C1876" i="2"/>
  <c r="C1877" i="2"/>
  <c r="C1878" i="2"/>
  <c r="C1879" i="2"/>
  <c r="C1880" i="2"/>
  <c r="C1881" i="2"/>
  <c r="C1882" i="2"/>
  <c r="C1883" i="2"/>
  <c r="C1884" i="2"/>
  <c r="C1885" i="2"/>
  <c r="C1886" i="2"/>
  <c r="C1887" i="2"/>
  <c r="C1888" i="2"/>
  <c r="C1889" i="2"/>
  <c r="C1890" i="2"/>
  <c r="C1891" i="2"/>
  <c r="C1892" i="2"/>
  <c r="C1893" i="2"/>
  <c r="C1894" i="2"/>
  <c r="C1895" i="2"/>
  <c r="C1896" i="2"/>
  <c r="C1897" i="2"/>
  <c r="C1898" i="2"/>
  <c r="C1899" i="2"/>
  <c r="C1900" i="2"/>
  <c r="C1901" i="2"/>
  <c r="C1902" i="2"/>
  <c r="C1903" i="2"/>
  <c r="C1904" i="2"/>
  <c r="C1905" i="2"/>
  <c r="C1906" i="2"/>
  <c r="C1907" i="2"/>
  <c r="C1908" i="2"/>
  <c r="C1909" i="2"/>
  <c r="C1910" i="2"/>
  <c r="C1911" i="2"/>
  <c r="C1912" i="2"/>
  <c r="C1913" i="2"/>
  <c r="C1914" i="2"/>
  <c r="C1915" i="2"/>
  <c r="C1916" i="2"/>
  <c r="C1917" i="2"/>
  <c r="C1918" i="2"/>
  <c r="C1919" i="2"/>
  <c r="C1920" i="2"/>
  <c r="C1921" i="2"/>
  <c r="C1922" i="2"/>
  <c r="C1923" i="2"/>
  <c r="C1924" i="2"/>
  <c r="C1925" i="2"/>
  <c r="C1926" i="2"/>
  <c r="C1927" i="2"/>
  <c r="C1928" i="2"/>
  <c r="C1929" i="2"/>
  <c r="C1930" i="2"/>
  <c r="C1931" i="2"/>
  <c r="C1932" i="2"/>
  <c r="C1933" i="2"/>
  <c r="C1934" i="2"/>
  <c r="C1935" i="2"/>
  <c r="C1936" i="2"/>
  <c r="C1937" i="2"/>
  <c r="C1938" i="2"/>
  <c r="C1939" i="2"/>
  <c r="C1940" i="2"/>
  <c r="C1941" i="2"/>
  <c r="C1942" i="2"/>
  <c r="C1943" i="2"/>
  <c r="C1944" i="2"/>
  <c r="C1945" i="2"/>
  <c r="C1946" i="2"/>
  <c r="C1947" i="2"/>
  <c r="C1948" i="2"/>
  <c r="C1949" i="2"/>
  <c r="C1950" i="2"/>
  <c r="C1951" i="2"/>
  <c r="C1952" i="2"/>
  <c r="C1953" i="2"/>
  <c r="C1954" i="2"/>
  <c r="C1955" i="2"/>
  <c r="C1956" i="2"/>
  <c r="C1957" i="2"/>
  <c r="C1958" i="2"/>
  <c r="C1959" i="2"/>
  <c r="C1960" i="2"/>
  <c r="C1961" i="2"/>
  <c r="C1962" i="2"/>
  <c r="C1963" i="2"/>
  <c r="C1964" i="2"/>
  <c r="C1965" i="2"/>
  <c r="C1966" i="2"/>
  <c r="C1967" i="2"/>
  <c r="C1968" i="2"/>
  <c r="C1969" i="2"/>
  <c r="C1970" i="2"/>
  <c r="C1971" i="2"/>
  <c r="C1972" i="2"/>
  <c r="C1973" i="2"/>
  <c r="C1974" i="2"/>
  <c r="C1975" i="2"/>
  <c r="C1976" i="2"/>
  <c r="C1977" i="2"/>
  <c r="C1978" i="2"/>
  <c r="C1979" i="2"/>
  <c r="C1980" i="2"/>
  <c r="C1981" i="2"/>
  <c r="C1982" i="2"/>
  <c r="C1983" i="2"/>
  <c r="C1984" i="2"/>
  <c r="C1985" i="2"/>
  <c r="C1986" i="2"/>
  <c r="C1987" i="2"/>
  <c r="C1988" i="2"/>
  <c r="C1989" i="2"/>
  <c r="C1990" i="2"/>
  <c r="C1991" i="2"/>
  <c r="C1992" i="2"/>
  <c r="C1993" i="2"/>
  <c r="C1994" i="2"/>
  <c r="C1995" i="2"/>
  <c r="C1996" i="2"/>
  <c r="C1997" i="2"/>
  <c r="C1998" i="2"/>
  <c r="C1999" i="2"/>
  <c r="C2000" i="2"/>
  <c r="C2001" i="2"/>
  <c r="C2002" i="2"/>
  <c r="C2003" i="2"/>
  <c r="C2004" i="2"/>
  <c r="C2005" i="2"/>
  <c r="C2006" i="2"/>
  <c r="C2007" i="2"/>
  <c r="C2008" i="2"/>
  <c r="C2009" i="2"/>
  <c r="C2010" i="2"/>
  <c r="C2011" i="2"/>
  <c r="C2012" i="2"/>
  <c r="C2013" i="2"/>
  <c r="C2014" i="2"/>
  <c r="C2015" i="2"/>
  <c r="C2016" i="2"/>
  <c r="C2017" i="2"/>
  <c r="C2018" i="2"/>
  <c r="C2019" i="2"/>
  <c r="C2020" i="2"/>
  <c r="C2021" i="2"/>
  <c r="C2022" i="2"/>
  <c r="C2023" i="2"/>
  <c r="C2024" i="2"/>
  <c r="C2025" i="2"/>
  <c r="C2026" i="2"/>
  <c r="C2027" i="2"/>
  <c r="C2028" i="2"/>
  <c r="C2029" i="2"/>
  <c r="C2030" i="2"/>
  <c r="C2031" i="2"/>
  <c r="C2032" i="2"/>
  <c r="C2033" i="2"/>
  <c r="C2034" i="2"/>
  <c r="C2035" i="2"/>
  <c r="C2036" i="2"/>
  <c r="C2037" i="2"/>
  <c r="C2038" i="2"/>
  <c r="C2039" i="2"/>
  <c r="C2040" i="2"/>
  <c r="C2041" i="2"/>
  <c r="C2042" i="2"/>
  <c r="C2043" i="2"/>
  <c r="C2044" i="2"/>
  <c r="C2045" i="2"/>
  <c r="C2046" i="2"/>
  <c r="C2047" i="2"/>
  <c r="C2048" i="2"/>
  <c r="C2049" i="2"/>
  <c r="C2050" i="2"/>
  <c r="C2051" i="2"/>
  <c r="C2052" i="2"/>
  <c r="C2053" i="2"/>
  <c r="C2054" i="2"/>
  <c r="C2055" i="2"/>
  <c r="C2056" i="2"/>
  <c r="C2057" i="2"/>
  <c r="C2058" i="2"/>
  <c r="C2059" i="2"/>
  <c r="C2060" i="2"/>
  <c r="C2061" i="2"/>
  <c r="C2062" i="2"/>
  <c r="C2063" i="2"/>
  <c r="C2064" i="2"/>
  <c r="C2065" i="2"/>
  <c r="C2066" i="2"/>
  <c r="C2067" i="2"/>
  <c r="C2068" i="2"/>
  <c r="C2069" i="2"/>
  <c r="C2070" i="2"/>
  <c r="C2071" i="2"/>
  <c r="C2072" i="2"/>
  <c r="C2073" i="2"/>
  <c r="C2074" i="2"/>
  <c r="C2075" i="2"/>
  <c r="C2076" i="2"/>
  <c r="C2077" i="2"/>
  <c r="C2078" i="2"/>
  <c r="C2079" i="2"/>
  <c r="C2080" i="2"/>
  <c r="C2081" i="2"/>
  <c r="C2082" i="2"/>
  <c r="C2083" i="2"/>
  <c r="C2084" i="2"/>
  <c r="C2085" i="2"/>
  <c r="C2086" i="2"/>
  <c r="C2087" i="2"/>
  <c r="C2088" i="2"/>
  <c r="C2089" i="2"/>
  <c r="C2090" i="2"/>
  <c r="C2091" i="2"/>
  <c r="C2092" i="2"/>
  <c r="C2093" i="2"/>
  <c r="C2094" i="2"/>
  <c r="C2095" i="2"/>
  <c r="C2096" i="2"/>
  <c r="C2097" i="2"/>
  <c r="C2098" i="2"/>
  <c r="C2099" i="2"/>
  <c r="C2100" i="2"/>
  <c r="C2101" i="2"/>
  <c r="C2102" i="2"/>
  <c r="C2103" i="2"/>
  <c r="C2104" i="2"/>
  <c r="C2105" i="2"/>
  <c r="C2106" i="2"/>
  <c r="C2107" i="2"/>
  <c r="C2108" i="2"/>
  <c r="C2109" i="2"/>
  <c r="C2110" i="2"/>
  <c r="C2111" i="2"/>
  <c r="C2112" i="2"/>
  <c r="C2113" i="2"/>
  <c r="C2114" i="2"/>
  <c r="C2115" i="2"/>
  <c r="C2116" i="2"/>
  <c r="C2117" i="2"/>
  <c r="C2118" i="2"/>
  <c r="C2119" i="2"/>
  <c r="C2120" i="2"/>
  <c r="C2121" i="2"/>
  <c r="C2122" i="2"/>
  <c r="C2123" i="2"/>
  <c r="C2124" i="2"/>
  <c r="C2125" i="2"/>
  <c r="C2126" i="2"/>
  <c r="C2127" i="2"/>
  <c r="C2128" i="2"/>
  <c r="C2129" i="2"/>
  <c r="C2130" i="2"/>
  <c r="C2131" i="2"/>
  <c r="C2132" i="2"/>
  <c r="C2133" i="2"/>
  <c r="C2134" i="2"/>
  <c r="C2135" i="2"/>
  <c r="C2136" i="2"/>
  <c r="C2137" i="2"/>
  <c r="C2138" i="2"/>
  <c r="C2139" i="2"/>
  <c r="C2140" i="2"/>
  <c r="C2141" i="2"/>
  <c r="C2142" i="2"/>
  <c r="C2143" i="2"/>
  <c r="C2144" i="2"/>
  <c r="C2145" i="2"/>
  <c r="C2146" i="2"/>
  <c r="C2147" i="2"/>
  <c r="C2148" i="2"/>
  <c r="C2149" i="2"/>
  <c r="C2150" i="2"/>
  <c r="C2151" i="2"/>
  <c r="C2152" i="2"/>
  <c r="C2153" i="2"/>
  <c r="C2154" i="2"/>
  <c r="C2155" i="2"/>
  <c r="C2156" i="2"/>
  <c r="C2157" i="2"/>
  <c r="C2158" i="2"/>
  <c r="C2159" i="2"/>
  <c r="C2160" i="2"/>
  <c r="C2161" i="2"/>
  <c r="C2162" i="2"/>
  <c r="C2163" i="2"/>
  <c r="C2164" i="2"/>
  <c r="C2165" i="2"/>
  <c r="C2166" i="2"/>
  <c r="C2167" i="2"/>
  <c r="C2168" i="2"/>
  <c r="C2169" i="2"/>
  <c r="C2170" i="2"/>
  <c r="C2171" i="2"/>
  <c r="C2172" i="2"/>
  <c r="C2173" i="2"/>
  <c r="C2174" i="2"/>
  <c r="C2175" i="2"/>
  <c r="C2176" i="2"/>
  <c r="C2177" i="2"/>
  <c r="C2178" i="2"/>
  <c r="C2179" i="2"/>
  <c r="C2180" i="2"/>
  <c r="C2181" i="2"/>
  <c r="C2182" i="2"/>
  <c r="C2183" i="2"/>
  <c r="C2184" i="2"/>
  <c r="C2185" i="2"/>
  <c r="C2186" i="2"/>
  <c r="C2187" i="2"/>
  <c r="C2188" i="2"/>
  <c r="C2189" i="2"/>
  <c r="C2190" i="2"/>
  <c r="C2191" i="2"/>
  <c r="C2192" i="2"/>
  <c r="C2193" i="2"/>
  <c r="C2194" i="2"/>
  <c r="C2195" i="2"/>
  <c r="C2196" i="2"/>
  <c r="C2197" i="2"/>
  <c r="C2198" i="2"/>
  <c r="C2199" i="2"/>
  <c r="C2200" i="2"/>
  <c r="C2201" i="2"/>
  <c r="C2202" i="2"/>
  <c r="C2203" i="2"/>
  <c r="C2204" i="2"/>
  <c r="C2205" i="2"/>
  <c r="C2206" i="2"/>
  <c r="C2207" i="2"/>
  <c r="C2208" i="2"/>
  <c r="C2209" i="2"/>
  <c r="C2210" i="2"/>
  <c r="C2211" i="2"/>
  <c r="C2212" i="2"/>
  <c r="C2213" i="2"/>
  <c r="C2214" i="2"/>
  <c r="C2215" i="2"/>
  <c r="C2216" i="2"/>
  <c r="C2217" i="2"/>
  <c r="C2218" i="2"/>
  <c r="C2219" i="2"/>
  <c r="C2220" i="2"/>
  <c r="C2221" i="2"/>
  <c r="C2222" i="2"/>
  <c r="C2223" i="2"/>
  <c r="C2224" i="2"/>
  <c r="C2225" i="2"/>
  <c r="C2226" i="2"/>
  <c r="C2227" i="2"/>
  <c r="C2228" i="2"/>
  <c r="C2229" i="2"/>
  <c r="C2230" i="2"/>
  <c r="C2231" i="2"/>
  <c r="C2232" i="2"/>
  <c r="C2233" i="2"/>
  <c r="C2234" i="2"/>
  <c r="C2235" i="2"/>
  <c r="C2236" i="2"/>
  <c r="C2237" i="2"/>
  <c r="C2238" i="2"/>
  <c r="C2239" i="2"/>
  <c r="C2240" i="2"/>
  <c r="C2241" i="2"/>
  <c r="C2242" i="2"/>
  <c r="C2243" i="2"/>
  <c r="C2244" i="2"/>
  <c r="C2245" i="2"/>
  <c r="C2246" i="2"/>
  <c r="C2247" i="2"/>
  <c r="C2248" i="2"/>
  <c r="C2249" i="2"/>
  <c r="C2250" i="2"/>
  <c r="C2251" i="2"/>
  <c r="C2252" i="2"/>
  <c r="C2253" i="2"/>
  <c r="C2254" i="2"/>
  <c r="C2255" i="2"/>
  <c r="C2256" i="2"/>
  <c r="C2257" i="2"/>
  <c r="C2258" i="2"/>
  <c r="C2259" i="2"/>
  <c r="C2260" i="2"/>
  <c r="C2261" i="2"/>
  <c r="C2262" i="2"/>
  <c r="C2263" i="2"/>
  <c r="C2264" i="2"/>
  <c r="C2265" i="2"/>
  <c r="C2266" i="2"/>
  <c r="C2267" i="2"/>
  <c r="C2268" i="2"/>
  <c r="C2269" i="2"/>
  <c r="C2270" i="2"/>
  <c r="C2271" i="2"/>
  <c r="C2272" i="2"/>
  <c r="C2273" i="2"/>
  <c r="C2274" i="2"/>
  <c r="C2275" i="2"/>
  <c r="C2276" i="2"/>
  <c r="C2277" i="2"/>
  <c r="C2278" i="2"/>
  <c r="C2279" i="2"/>
  <c r="C2280" i="2"/>
  <c r="C2281" i="2"/>
  <c r="C2282" i="2"/>
  <c r="C2283" i="2"/>
  <c r="C2284" i="2"/>
  <c r="C2285" i="2"/>
  <c r="C2286" i="2"/>
  <c r="C2287" i="2"/>
  <c r="C2288" i="2"/>
  <c r="C2289" i="2"/>
  <c r="C2290" i="2"/>
  <c r="C2291" i="2"/>
  <c r="C2292" i="2"/>
  <c r="C2293" i="2"/>
  <c r="C2294" i="2"/>
  <c r="C2295" i="2"/>
  <c r="C2296" i="2"/>
  <c r="C2297" i="2"/>
  <c r="C2298" i="2"/>
  <c r="C2299" i="2"/>
  <c r="C2300" i="2"/>
  <c r="C2301" i="2"/>
  <c r="C2302" i="2"/>
  <c r="C2303" i="2"/>
  <c r="C2304" i="2"/>
  <c r="C2305" i="2"/>
  <c r="C2306" i="2"/>
  <c r="C2307" i="2"/>
  <c r="C2308" i="2"/>
  <c r="C2309" i="2"/>
  <c r="C2310" i="2"/>
  <c r="C2311" i="2"/>
  <c r="C2312" i="2"/>
  <c r="C2313" i="2"/>
  <c r="C2314" i="2"/>
  <c r="C2315" i="2"/>
  <c r="C2316" i="2"/>
  <c r="C2317" i="2"/>
  <c r="C2318" i="2"/>
  <c r="C2319" i="2"/>
  <c r="C2320" i="2"/>
  <c r="C2321" i="2"/>
  <c r="C2322" i="2"/>
  <c r="C2323" i="2"/>
  <c r="C2324" i="2"/>
  <c r="C2325" i="2"/>
  <c r="C2326" i="2"/>
  <c r="C2327" i="2"/>
  <c r="C2328" i="2"/>
  <c r="C2329" i="2"/>
  <c r="C2330" i="2"/>
  <c r="C2331" i="2"/>
  <c r="C2332" i="2"/>
  <c r="C2333" i="2"/>
  <c r="C2334" i="2"/>
  <c r="C2335" i="2"/>
  <c r="C2336" i="2"/>
  <c r="C2337" i="2"/>
  <c r="C2338" i="2"/>
  <c r="C2339" i="2"/>
  <c r="C2340" i="2"/>
  <c r="C2341" i="2"/>
  <c r="C2342" i="2"/>
  <c r="C2343" i="2"/>
  <c r="C2344" i="2"/>
  <c r="C2345" i="2"/>
  <c r="C2346" i="2"/>
  <c r="C2347" i="2"/>
  <c r="C2348" i="2"/>
  <c r="C2349" i="2"/>
  <c r="C2350" i="2"/>
  <c r="C2351" i="2"/>
  <c r="C2352" i="2"/>
  <c r="C2353" i="2"/>
  <c r="C2354" i="2"/>
  <c r="C2355" i="2"/>
  <c r="C2356" i="2"/>
  <c r="C2357" i="2"/>
  <c r="C2358" i="2"/>
  <c r="C2359" i="2"/>
  <c r="C2360" i="2"/>
  <c r="C2361" i="2"/>
  <c r="C2362" i="2"/>
  <c r="C2363" i="2"/>
  <c r="C2364" i="2"/>
  <c r="C2365" i="2"/>
  <c r="C2366" i="2"/>
  <c r="C2367" i="2"/>
  <c r="C2368" i="2"/>
  <c r="C2369" i="2"/>
  <c r="C2370" i="2"/>
  <c r="C2371" i="2"/>
  <c r="C2372" i="2"/>
  <c r="C2373" i="2"/>
  <c r="C2374" i="2"/>
  <c r="C2375" i="2"/>
  <c r="C2376" i="2"/>
  <c r="C2377" i="2"/>
  <c r="C2378" i="2"/>
  <c r="C2379" i="2"/>
  <c r="C2380" i="2"/>
  <c r="C2381" i="2"/>
  <c r="C2382" i="2"/>
  <c r="C2383" i="2"/>
  <c r="C2384" i="2"/>
  <c r="C2385" i="2"/>
  <c r="C2386" i="2"/>
  <c r="C2387" i="2"/>
  <c r="C2388" i="2"/>
  <c r="C2389" i="2"/>
  <c r="C2390" i="2"/>
  <c r="C2391" i="2"/>
  <c r="C2392" i="2"/>
  <c r="C2393" i="2"/>
  <c r="C2394" i="2"/>
  <c r="C2395" i="2"/>
  <c r="C2396" i="2"/>
  <c r="C2397" i="2"/>
  <c r="C2398" i="2"/>
  <c r="C2399" i="2"/>
  <c r="C2400" i="2"/>
  <c r="C2401" i="2"/>
  <c r="C2402" i="2"/>
  <c r="C2403" i="2"/>
  <c r="C2404" i="2"/>
  <c r="C2405" i="2"/>
  <c r="C2406" i="2"/>
  <c r="C2407" i="2"/>
  <c r="C2408" i="2"/>
  <c r="C2409" i="2"/>
  <c r="C2410" i="2"/>
  <c r="C2411" i="2"/>
  <c r="C2412" i="2"/>
  <c r="C2413" i="2"/>
  <c r="C2414" i="2"/>
  <c r="C2415" i="2"/>
  <c r="C2416" i="2"/>
  <c r="C2417" i="2"/>
  <c r="C2418" i="2"/>
  <c r="C2419" i="2"/>
  <c r="C2420" i="2"/>
  <c r="C2421" i="2"/>
  <c r="C2422" i="2"/>
  <c r="C2423" i="2"/>
  <c r="C2424" i="2"/>
  <c r="C2425" i="2"/>
  <c r="C2426" i="2"/>
  <c r="C2427" i="2"/>
  <c r="C2428" i="2"/>
  <c r="C2429" i="2"/>
  <c r="C2430" i="2"/>
  <c r="C2431" i="2"/>
  <c r="C2432" i="2"/>
  <c r="C2433" i="2"/>
  <c r="C2434" i="2"/>
  <c r="C2435" i="2"/>
  <c r="C2436" i="2"/>
  <c r="C2437" i="2"/>
  <c r="C2438" i="2"/>
  <c r="C2439" i="2"/>
  <c r="C2440" i="2"/>
  <c r="C2441" i="2"/>
  <c r="C2442" i="2"/>
  <c r="C2443" i="2"/>
  <c r="C2444" i="2"/>
  <c r="C2445" i="2"/>
  <c r="C2446" i="2"/>
  <c r="C2447" i="2"/>
  <c r="C2448" i="2"/>
  <c r="C2449" i="2"/>
  <c r="C2450" i="2"/>
  <c r="C2451" i="2"/>
  <c r="C2452" i="2"/>
  <c r="C2453" i="2"/>
  <c r="C2454" i="2"/>
  <c r="C2455" i="2"/>
  <c r="C2456" i="2"/>
  <c r="C2457" i="2"/>
  <c r="C2458" i="2"/>
  <c r="C2459" i="2"/>
  <c r="C2460" i="2"/>
  <c r="C2461" i="2"/>
  <c r="C2462" i="2"/>
  <c r="C2463" i="2"/>
  <c r="C2464" i="2"/>
  <c r="C2465" i="2"/>
  <c r="C2466" i="2"/>
  <c r="C2467" i="2"/>
  <c r="C2468" i="2"/>
  <c r="C2469" i="2"/>
  <c r="C2470" i="2"/>
  <c r="C2471" i="2"/>
  <c r="C2472" i="2"/>
  <c r="C2473" i="2"/>
  <c r="C2474" i="2"/>
  <c r="C2475" i="2"/>
  <c r="C2476" i="2"/>
  <c r="C2477" i="2"/>
  <c r="C2478" i="2"/>
  <c r="C2479" i="2"/>
  <c r="C2480" i="2"/>
  <c r="C2481" i="2"/>
  <c r="C2482" i="2"/>
  <c r="C2483" i="2"/>
  <c r="C2484" i="2"/>
  <c r="C2485" i="2"/>
  <c r="C2486" i="2"/>
  <c r="C2487" i="2"/>
  <c r="C2488" i="2"/>
  <c r="C2489" i="2"/>
  <c r="C2490" i="2"/>
  <c r="C2491" i="2"/>
  <c r="C2492" i="2"/>
  <c r="C2493" i="2"/>
  <c r="C2494" i="2"/>
  <c r="C2495" i="2"/>
  <c r="C2496" i="2"/>
  <c r="C2497" i="2"/>
  <c r="C2498" i="2"/>
  <c r="C2499" i="2"/>
  <c r="C2500" i="2"/>
  <c r="C2501" i="2"/>
  <c r="C2502" i="2"/>
  <c r="C2503" i="2"/>
  <c r="C2504" i="2"/>
  <c r="C2505" i="2"/>
  <c r="C2506" i="2"/>
  <c r="C2507" i="2"/>
  <c r="C2508" i="2"/>
  <c r="C2509" i="2"/>
  <c r="C2510" i="2"/>
  <c r="C2511" i="2"/>
  <c r="C2512" i="2"/>
  <c r="C2513" i="2"/>
  <c r="C2514" i="2"/>
  <c r="C2515" i="2"/>
  <c r="C2516" i="2"/>
  <c r="C2517" i="2"/>
  <c r="C2518" i="2"/>
  <c r="C2519" i="2"/>
  <c r="C2520" i="2"/>
  <c r="C2521" i="2"/>
  <c r="C2522" i="2"/>
  <c r="C2523" i="2"/>
  <c r="C2524" i="2"/>
  <c r="C2525" i="2"/>
  <c r="C2526" i="2"/>
  <c r="C2527" i="2"/>
  <c r="C2528" i="2"/>
  <c r="C2529" i="2"/>
  <c r="C2530" i="2"/>
  <c r="C2531" i="2"/>
  <c r="C2532" i="2"/>
  <c r="C2533" i="2"/>
  <c r="C2534" i="2"/>
  <c r="C2535" i="2"/>
  <c r="C2536" i="2"/>
  <c r="C2537" i="2"/>
  <c r="C2538" i="2"/>
  <c r="C2539" i="2"/>
  <c r="C2540" i="2"/>
  <c r="C2541" i="2"/>
  <c r="C2542" i="2"/>
  <c r="C2543" i="2"/>
  <c r="C2544" i="2"/>
  <c r="C2545" i="2"/>
  <c r="C2546" i="2"/>
  <c r="C2547" i="2"/>
  <c r="C2548" i="2"/>
  <c r="C2549" i="2"/>
  <c r="C2550" i="2"/>
  <c r="C2551" i="2"/>
  <c r="C2552" i="2"/>
  <c r="C2553" i="2"/>
  <c r="C2554" i="2"/>
  <c r="C2555" i="2"/>
  <c r="C2556" i="2"/>
  <c r="C2557" i="2"/>
  <c r="C2558" i="2"/>
  <c r="C2559" i="2"/>
  <c r="C2560" i="2"/>
  <c r="C2561" i="2"/>
  <c r="C2562" i="2"/>
  <c r="C2563" i="2"/>
  <c r="C2564" i="2"/>
  <c r="C2565" i="2"/>
  <c r="C2566" i="2"/>
  <c r="C2567" i="2"/>
  <c r="C2568" i="2"/>
  <c r="C2569" i="2"/>
  <c r="C2570" i="2"/>
  <c r="C2571" i="2"/>
  <c r="C2572" i="2"/>
  <c r="C2573" i="2"/>
  <c r="C2574" i="2"/>
  <c r="C2575" i="2"/>
  <c r="C2576" i="2"/>
  <c r="C2577" i="2"/>
  <c r="C2578" i="2"/>
  <c r="C2579" i="2"/>
  <c r="C2580" i="2"/>
  <c r="C2581" i="2"/>
  <c r="C2582" i="2"/>
  <c r="C2583" i="2"/>
  <c r="C2584" i="2"/>
  <c r="C2585" i="2"/>
  <c r="C2586" i="2"/>
  <c r="C2587" i="2"/>
  <c r="C2588" i="2"/>
  <c r="C2589" i="2"/>
  <c r="C2590" i="2"/>
  <c r="C2591" i="2"/>
  <c r="C2592" i="2"/>
  <c r="C2593" i="2"/>
  <c r="C2594" i="2"/>
  <c r="C2595" i="2"/>
  <c r="C2596" i="2"/>
  <c r="C2597" i="2"/>
  <c r="C2598" i="2"/>
  <c r="C2599" i="2"/>
  <c r="C2600" i="2"/>
  <c r="C2601" i="2"/>
  <c r="C2602" i="2"/>
  <c r="C2603" i="2"/>
  <c r="C2604" i="2"/>
  <c r="C2605" i="2"/>
  <c r="C2606" i="2"/>
  <c r="C2607" i="2"/>
  <c r="C2608" i="2"/>
  <c r="C2609" i="2"/>
  <c r="C2610" i="2"/>
  <c r="C2611" i="2"/>
  <c r="C2612" i="2"/>
  <c r="C2613" i="2"/>
  <c r="C2614" i="2"/>
  <c r="C2615" i="2"/>
  <c r="C2616" i="2"/>
  <c r="C2617" i="2"/>
  <c r="C2618" i="2"/>
  <c r="C2619" i="2"/>
  <c r="C2620" i="2"/>
  <c r="C2621" i="2"/>
  <c r="C2622" i="2"/>
  <c r="C2623" i="2"/>
  <c r="C2624" i="2"/>
  <c r="C2625" i="2"/>
  <c r="C2626" i="2"/>
  <c r="C2627" i="2"/>
  <c r="C2628" i="2"/>
  <c r="C2629" i="2"/>
  <c r="C2630" i="2"/>
  <c r="C2631" i="2"/>
  <c r="C2632" i="2"/>
  <c r="C2633" i="2"/>
  <c r="C2634" i="2"/>
  <c r="C2635" i="2"/>
  <c r="C2636" i="2"/>
  <c r="C2637" i="2"/>
  <c r="C2638" i="2"/>
  <c r="C2639" i="2"/>
  <c r="C2640" i="2"/>
  <c r="C2641" i="2"/>
  <c r="C2642" i="2"/>
  <c r="C2643" i="2"/>
  <c r="C2644" i="2"/>
  <c r="C2645" i="2"/>
  <c r="C2646" i="2"/>
  <c r="C2647" i="2"/>
  <c r="C2648" i="2"/>
  <c r="C2649" i="2"/>
  <c r="C2650" i="2"/>
  <c r="C2651" i="2"/>
  <c r="C2652" i="2"/>
  <c r="C2653" i="2"/>
  <c r="C2654" i="2"/>
  <c r="C2655" i="2"/>
  <c r="C2656" i="2"/>
  <c r="C2657" i="2"/>
  <c r="C2658" i="2"/>
  <c r="C2659" i="2"/>
  <c r="C2660" i="2"/>
  <c r="C2661" i="2"/>
  <c r="C2662" i="2"/>
  <c r="C2663" i="2"/>
  <c r="C2664" i="2"/>
  <c r="C2665" i="2"/>
  <c r="C2666" i="2"/>
  <c r="C2667" i="2"/>
  <c r="C2668" i="2"/>
  <c r="C2669" i="2"/>
  <c r="C2670" i="2"/>
  <c r="C2671" i="2"/>
  <c r="C2672" i="2"/>
  <c r="C2673" i="2"/>
  <c r="C2674" i="2"/>
  <c r="C2675" i="2"/>
  <c r="C2676" i="2"/>
  <c r="C2677" i="2"/>
  <c r="C2678" i="2"/>
  <c r="C2679" i="2"/>
  <c r="C2680" i="2"/>
  <c r="C2681" i="2"/>
  <c r="C2682" i="2"/>
  <c r="C2683" i="2"/>
  <c r="C2684" i="2"/>
  <c r="C2685" i="2"/>
  <c r="C2686" i="2"/>
  <c r="C2687" i="2"/>
  <c r="C2688" i="2"/>
  <c r="C2689" i="2"/>
  <c r="C2690" i="2"/>
  <c r="C2691" i="2"/>
  <c r="C2692" i="2"/>
  <c r="C2693" i="2"/>
  <c r="C2694" i="2"/>
  <c r="C2695" i="2"/>
  <c r="C2696" i="2"/>
  <c r="C2697" i="2"/>
  <c r="C2698" i="2"/>
  <c r="C2699" i="2"/>
  <c r="C2700" i="2"/>
  <c r="C2701" i="2"/>
  <c r="C2702" i="2"/>
  <c r="C2703" i="2"/>
  <c r="C2704" i="2"/>
  <c r="C2705" i="2"/>
  <c r="C2706" i="2"/>
  <c r="C2707" i="2"/>
  <c r="C2708" i="2"/>
  <c r="C2709" i="2"/>
  <c r="C2710" i="2"/>
  <c r="C2711" i="2"/>
  <c r="C2712" i="2"/>
  <c r="C2713" i="2"/>
  <c r="C2714" i="2"/>
  <c r="C2715" i="2"/>
  <c r="C2716" i="2"/>
  <c r="C2717" i="2"/>
  <c r="C2718" i="2"/>
  <c r="C2719" i="2"/>
  <c r="C2720" i="2"/>
  <c r="C2721" i="2"/>
  <c r="C2722" i="2"/>
  <c r="C2723" i="2"/>
  <c r="C2724" i="2"/>
  <c r="C2725" i="2"/>
  <c r="C2726" i="2"/>
  <c r="C2727" i="2"/>
  <c r="C2728" i="2"/>
  <c r="C2729" i="2"/>
  <c r="C2730" i="2"/>
  <c r="C2731" i="2"/>
  <c r="C2732" i="2"/>
  <c r="C2733" i="2"/>
  <c r="C2734" i="2"/>
  <c r="C2735" i="2"/>
  <c r="C2736" i="2"/>
  <c r="C2737" i="2"/>
  <c r="C2738" i="2"/>
  <c r="C2739" i="2"/>
  <c r="C2740" i="2"/>
  <c r="C2741" i="2"/>
  <c r="C2742" i="2"/>
  <c r="C2743" i="2"/>
  <c r="C2744" i="2"/>
  <c r="C2745" i="2"/>
  <c r="C2746" i="2"/>
  <c r="C2747" i="2"/>
  <c r="C2748" i="2"/>
  <c r="C2749" i="2"/>
  <c r="C2750" i="2"/>
  <c r="C2751" i="2"/>
  <c r="C2752" i="2"/>
  <c r="C2753" i="2"/>
  <c r="C2754" i="2"/>
  <c r="C2755" i="2"/>
  <c r="C2756" i="2"/>
  <c r="C2757" i="2"/>
  <c r="C2758" i="2"/>
  <c r="C2759" i="2"/>
  <c r="C2760" i="2"/>
  <c r="C2761" i="2"/>
  <c r="C2762" i="2"/>
  <c r="C2763" i="2"/>
  <c r="C2764" i="2"/>
  <c r="C2765" i="2"/>
  <c r="C2766" i="2"/>
  <c r="C2767" i="2"/>
  <c r="C2768" i="2"/>
  <c r="C2769" i="2"/>
  <c r="C2770" i="2"/>
  <c r="C2771" i="2"/>
  <c r="C2772" i="2"/>
  <c r="C2773" i="2"/>
  <c r="C2774" i="2"/>
  <c r="C2775" i="2"/>
  <c r="C2776" i="2"/>
  <c r="C2777" i="2"/>
  <c r="C2778" i="2"/>
  <c r="C2779" i="2"/>
  <c r="C2780" i="2"/>
  <c r="C2781" i="2"/>
  <c r="C2782" i="2"/>
  <c r="C2783" i="2"/>
  <c r="C2784" i="2"/>
  <c r="C2785" i="2"/>
  <c r="C2786" i="2"/>
  <c r="C2787" i="2"/>
  <c r="C2788" i="2"/>
  <c r="C2789" i="2"/>
  <c r="C2790" i="2"/>
  <c r="C2791" i="2"/>
  <c r="C2792" i="2"/>
  <c r="C2793" i="2"/>
  <c r="C2794" i="2"/>
  <c r="C2795" i="2"/>
  <c r="C2796" i="2"/>
  <c r="C2797" i="2"/>
  <c r="C2798" i="2"/>
  <c r="C2799" i="2"/>
  <c r="C2800" i="2"/>
  <c r="C2801" i="2"/>
  <c r="C2802" i="2"/>
  <c r="C2803" i="2"/>
  <c r="C2804" i="2"/>
  <c r="C2805" i="2"/>
  <c r="C2806" i="2"/>
  <c r="C2807" i="2"/>
  <c r="C2808" i="2"/>
  <c r="C2809" i="2"/>
  <c r="C2810" i="2"/>
  <c r="C2811" i="2"/>
  <c r="C2812" i="2"/>
  <c r="C2813" i="2"/>
  <c r="C2814" i="2"/>
  <c r="C2815" i="2"/>
  <c r="C2816" i="2"/>
  <c r="C2817" i="2"/>
  <c r="C2818" i="2"/>
  <c r="C2819" i="2"/>
  <c r="C2820" i="2"/>
  <c r="C2821" i="2"/>
  <c r="C2822" i="2"/>
  <c r="C2823" i="2"/>
  <c r="C2824" i="2"/>
  <c r="C2825" i="2"/>
  <c r="C2826" i="2"/>
  <c r="C2827" i="2"/>
  <c r="C2828" i="2"/>
  <c r="C2829" i="2"/>
  <c r="C2830" i="2"/>
  <c r="C2831" i="2"/>
  <c r="C2832" i="2"/>
  <c r="C2833" i="2"/>
  <c r="C2834" i="2"/>
  <c r="C2835" i="2"/>
  <c r="C2836" i="2"/>
  <c r="C2837" i="2"/>
  <c r="C2838" i="2"/>
  <c r="C2839" i="2"/>
  <c r="C2840" i="2"/>
  <c r="C2841" i="2"/>
  <c r="C2842" i="2"/>
  <c r="C2843" i="2"/>
  <c r="C2844" i="2"/>
  <c r="C2845" i="2"/>
  <c r="C2846" i="2"/>
  <c r="C2847" i="2"/>
  <c r="C2848" i="2"/>
  <c r="C2849" i="2"/>
  <c r="C2850" i="2"/>
  <c r="C2851" i="2"/>
  <c r="C2852" i="2"/>
  <c r="C2853" i="2"/>
  <c r="C2854" i="2"/>
  <c r="C2855" i="2"/>
  <c r="C2856" i="2"/>
  <c r="C2857" i="2"/>
  <c r="C2858" i="2"/>
  <c r="C2859" i="2"/>
  <c r="C2860" i="2"/>
  <c r="C2861" i="2"/>
  <c r="C2862" i="2"/>
  <c r="C2863" i="2"/>
  <c r="C2864" i="2"/>
  <c r="C2865" i="2"/>
  <c r="C2866" i="2"/>
  <c r="C2867" i="2"/>
  <c r="C2868" i="2"/>
  <c r="C2869" i="2"/>
  <c r="C2870" i="2"/>
  <c r="C2871" i="2"/>
  <c r="C2872" i="2"/>
  <c r="C2873" i="2"/>
  <c r="C2874" i="2"/>
  <c r="C2875" i="2"/>
  <c r="C2876" i="2"/>
  <c r="C2877" i="2"/>
  <c r="C2878" i="2"/>
  <c r="C2879" i="2"/>
  <c r="C2880" i="2"/>
  <c r="C2881" i="2"/>
  <c r="C2882" i="2"/>
  <c r="C2883" i="2"/>
  <c r="C2884" i="2"/>
  <c r="C2885" i="2"/>
  <c r="C2886" i="2"/>
  <c r="C2887" i="2"/>
  <c r="C2888" i="2"/>
  <c r="C2889" i="2"/>
  <c r="C2890" i="2"/>
  <c r="C2891" i="2"/>
  <c r="C2892" i="2"/>
  <c r="C2893" i="2"/>
  <c r="C2894" i="2"/>
  <c r="C2895" i="2"/>
  <c r="C2896" i="2"/>
  <c r="C2897" i="2"/>
  <c r="C2898" i="2"/>
  <c r="C2899" i="2"/>
  <c r="C2900" i="2"/>
  <c r="C2901" i="2"/>
  <c r="C2902" i="2"/>
  <c r="C2903" i="2"/>
  <c r="C2904" i="2"/>
  <c r="C2905" i="2"/>
  <c r="C2906" i="2"/>
  <c r="C2907" i="2"/>
  <c r="C2908" i="2"/>
  <c r="C2909" i="2"/>
  <c r="C2910" i="2"/>
  <c r="C2911" i="2"/>
  <c r="C2912" i="2"/>
  <c r="C2913" i="2"/>
  <c r="C2914" i="2"/>
  <c r="C2915" i="2"/>
  <c r="C2916" i="2"/>
  <c r="C2917" i="2"/>
  <c r="C2918" i="2"/>
  <c r="C2919" i="2"/>
  <c r="C2920" i="2"/>
  <c r="C2921" i="2"/>
  <c r="C2922" i="2"/>
  <c r="C2923" i="2"/>
  <c r="C2924" i="2"/>
  <c r="C2925" i="2"/>
  <c r="C2926" i="2"/>
  <c r="C2927" i="2"/>
  <c r="C2928" i="2"/>
  <c r="C2929" i="2"/>
  <c r="C2930" i="2"/>
  <c r="C2931" i="2"/>
  <c r="C2932" i="2"/>
  <c r="C2933" i="2"/>
  <c r="C2934" i="2"/>
  <c r="C2935" i="2"/>
  <c r="C2936" i="2"/>
  <c r="C2937" i="2"/>
  <c r="C2938" i="2"/>
  <c r="C2939" i="2"/>
  <c r="C2940" i="2"/>
  <c r="C2941" i="2"/>
  <c r="C2942" i="2"/>
  <c r="C2943" i="2"/>
  <c r="C2944" i="2"/>
  <c r="C2945" i="2"/>
  <c r="C2946" i="2"/>
  <c r="C2947" i="2"/>
  <c r="C2948" i="2"/>
  <c r="C2949" i="2"/>
  <c r="C2950" i="2"/>
  <c r="C2951" i="2"/>
  <c r="C2952" i="2"/>
  <c r="C2953" i="2"/>
  <c r="C2954" i="2"/>
  <c r="C2955" i="2"/>
  <c r="C2956" i="2"/>
  <c r="C2957" i="2"/>
  <c r="C2958" i="2"/>
  <c r="C2959" i="2"/>
  <c r="C2960" i="2"/>
  <c r="C2961" i="2"/>
  <c r="C2962" i="2"/>
  <c r="C2963" i="2"/>
  <c r="C2964" i="2"/>
  <c r="C2965" i="2"/>
  <c r="C2966" i="2"/>
  <c r="C2967" i="2"/>
  <c r="C2968" i="2"/>
  <c r="C2969" i="2"/>
  <c r="C2970" i="2"/>
  <c r="C2971" i="2"/>
  <c r="C2972" i="2"/>
  <c r="C2973" i="2"/>
  <c r="C2974" i="2"/>
  <c r="C2975" i="2"/>
  <c r="C2976" i="2"/>
  <c r="C2977" i="2"/>
  <c r="C2978" i="2"/>
  <c r="C2979" i="2"/>
  <c r="C2980" i="2"/>
  <c r="C2981" i="2"/>
  <c r="C2982" i="2"/>
  <c r="C2983" i="2"/>
  <c r="C2984" i="2"/>
  <c r="C2985" i="2"/>
  <c r="C2986" i="2"/>
  <c r="C2987" i="2"/>
  <c r="C2988" i="2"/>
  <c r="C2989" i="2"/>
  <c r="C2990" i="2"/>
  <c r="C2991" i="2"/>
  <c r="C2992" i="2"/>
  <c r="C2993" i="2"/>
  <c r="C2994" i="2"/>
  <c r="C2995" i="2"/>
  <c r="C2996" i="2"/>
  <c r="C2997" i="2"/>
  <c r="C2998" i="2"/>
  <c r="C2999" i="2"/>
  <c r="C3000" i="2"/>
  <c r="C3001" i="2"/>
  <c r="C3002" i="2"/>
  <c r="C3003" i="2"/>
  <c r="C3004" i="2"/>
  <c r="C3005" i="2"/>
  <c r="C3006" i="2"/>
  <c r="C3007" i="2"/>
  <c r="C3008" i="2"/>
  <c r="C3009" i="2"/>
  <c r="C3010" i="2"/>
  <c r="C3011" i="2"/>
  <c r="C3012" i="2"/>
  <c r="C3013" i="2"/>
  <c r="C3014" i="2"/>
  <c r="C3015" i="2"/>
  <c r="C3016" i="2"/>
  <c r="C3017" i="2"/>
  <c r="C3018" i="2"/>
  <c r="C3019" i="2"/>
  <c r="C3020" i="2"/>
  <c r="C3021" i="2"/>
  <c r="C3022" i="2"/>
  <c r="C3023" i="2"/>
  <c r="C3024" i="2"/>
  <c r="C3025" i="2"/>
  <c r="C3026" i="2"/>
  <c r="C3027" i="2"/>
  <c r="C3028" i="2"/>
  <c r="C3029" i="2"/>
  <c r="C3030" i="2"/>
  <c r="C3031" i="2"/>
  <c r="C3032" i="2"/>
  <c r="C3033" i="2"/>
  <c r="C3034" i="2"/>
  <c r="C3035" i="2"/>
  <c r="C3036" i="2"/>
  <c r="C3037" i="2"/>
  <c r="C3038" i="2"/>
  <c r="C3039" i="2"/>
  <c r="C3040" i="2"/>
  <c r="C3041" i="2"/>
  <c r="C3042" i="2"/>
  <c r="C3043" i="2"/>
  <c r="C3044" i="2"/>
  <c r="C3045" i="2"/>
  <c r="C3046" i="2"/>
  <c r="C3047" i="2"/>
  <c r="C3048" i="2"/>
  <c r="C3049" i="2"/>
  <c r="C3050" i="2"/>
  <c r="C3051" i="2"/>
  <c r="C3052" i="2"/>
  <c r="C3053" i="2"/>
  <c r="C3054" i="2"/>
  <c r="C3055" i="2"/>
  <c r="C3056" i="2"/>
  <c r="C3057" i="2"/>
  <c r="C3058" i="2"/>
  <c r="C3059" i="2"/>
  <c r="C3060" i="2"/>
  <c r="C3061" i="2"/>
  <c r="C3062" i="2"/>
  <c r="C3063" i="2"/>
  <c r="C3064" i="2"/>
  <c r="C3065" i="2"/>
  <c r="C3066" i="2"/>
  <c r="C3067" i="2"/>
  <c r="C3068" i="2"/>
  <c r="C3069" i="2"/>
  <c r="C3070" i="2"/>
  <c r="C3071" i="2"/>
  <c r="C3072" i="2"/>
  <c r="C3073" i="2"/>
  <c r="C3074" i="2"/>
  <c r="C3075" i="2"/>
  <c r="C3076" i="2"/>
  <c r="C3077" i="2"/>
  <c r="C3078" i="2"/>
  <c r="C3079" i="2"/>
  <c r="C3080" i="2"/>
  <c r="C3081" i="2"/>
  <c r="C3082" i="2"/>
  <c r="C3083" i="2"/>
  <c r="C3084" i="2"/>
  <c r="C3085" i="2"/>
  <c r="C3086" i="2"/>
  <c r="C3087" i="2"/>
  <c r="C3088" i="2"/>
  <c r="C3089" i="2"/>
  <c r="C3090" i="2"/>
  <c r="C3091" i="2"/>
  <c r="C3092" i="2"/>
  <c r="C3093" i="2"/>
  <c r="C3094" i="2"/>
  <c r="C3095" i="2"/>
  <c r="C3096" i="2"/>
  <c r="C3097" i="2"/>
  <c r="C3098" i="2"/>
  <c r="C3099" i="2"/>
  <c r="C3100" i="2"/>
  <c r="C3101" i="2"/>
  <c r="C3102" i="2"/>
  <c r="C3103" i="2"/>
  <c r="C3104" i="2"/>
  <c r="C3105" i="2"/>
  <c r="C3106" i="2"/>
  <c r="C3107" i="2"/>
  <c r="C3108" i="2"/>
  <c r="C3109" i="2"/>
  <c r="C3110" i="2"/>
  <c r="C3111" i="2"/>
  <c r="C3112" i="2"/>
  <c r="C3113" i="2"/>
  <c r="C3114" i="2"/>
  <c r="C3115" i="2"/>
  <c r="C3116" i="2"/>
  <c r="C3117" i="2"/>
  <c r="C3118" i="2"/>
  <c r="C3119" i="2"/>
  <c r="C3120" i="2"/>
  <c r="C3121" i="2"/>
  <c r="C3122" i="2"/>
  <c r="C3123" i="2"/>
  <c r="C3124" i="2"/>
  <c r="C3125" i="2"/>
  <c r="C3126" i="2"/>
  <c r="C3127" i="2"/>
  <c r="C3128" i="2"/>
  <c r="C3129" i="2"/>
  <c r="C3130" i="2"/>
  <c r="C3131" i="2"/>
  <c r="C3132" i="2"/>
  <c r="C3133" i="2"/>
  <c r="C3134" i="2"/>
  <c r="C3135" i="2"/>
  <c r="C3136" i="2"/>
  <c r="C3137" i="2"/>
  <c r="C3138" i="2"/>
  <c r="C3139" i="2"/>
  <c r="C3140" i="2"/>
  <c r="C3141" i="2"/>
  <c r="C3142" i="2"/>
  <c r="C3143" i="2"/>
  <c r="C3144" i="2"/>
  <c r="C3145" i="2"/>
  <c r="C3146" i="2"/>
  <c r="C3147" i="2"/>
  <c r="C3148" i="2"/>
  <c r="C3149" i="2"/>
  <c r="C3150" i="2"/>
  <c r="C3151" i="2"/>
  <c r="C3152" i="2"/>
  <c r="C3153" i="2"/>
  <c r="C3154" i="2"/>
  <c r="C3155" i="2"/>
  <c r="C3156" i="2"/>
  <c r="C3157" i="2"/>
  <c r="C3158" i="2"/>
  <c r="C3159" i="2"/>
  <c r="C3160" i="2"/>
  <c r="C3161" i="2"/>
  <c r="C3162" i="2"/>
  <c r="C3163" i="2"/>
  <c r="C3164" i="2"/>
  <c r="C3165" i="2"/>
  <c r="C3166" i="2"/>
  <c r="C3167" i="2"/>
  <c r="C3168" i="2"/>
  <c r="C3169" i="2"/>
  <c r="C3170" i="2"/>
  <c r="C3171" i="2"/>
  <c r="C3172" i="2"/>
  <c r="C3173" i="2"/>
  <c r="C3174" i="2"/>
  <c r="C3175" i="2"/>
  <c r="C3176" i="2"/>
  <c r="C3177" i="2"/>
  <c r="C3178" i="2"/>
  <c r="C3179" i="2"/>
  <c r="C3180" i="2"/>
  <c r="C3181" i="2"/>
  <c r="C3182" i="2"/>
  <c r="C3183" i="2"/>
  <c r="C3184" i="2"/>
  <c r="C3185" i="2"/>
  <c r="C3186" i="2"/>
  <c r="C3187" i="2"/>
  <c r="C3188" i="2"/>
  <c r="C3189" i="2"/>
  <c r="C3190" i="2"/>
  <c r="C3191" i="2"/>
  <c r="C3192" i="2"/>
  <c r="C3193" i="2"/>
  <c r="C3194" i="2"/>
  <c r="C3195" i="2"/>
  <c r="C3196" i="2"/>
  <c r="C3197" i="2"/>
  <c r="C3198" i="2"/>
  <c r="C3199" i="2"/>
  <c r="C3200" i="2"/>
  <c r="C3201" i="2"/>
  <c r="C3202" i="2"/>
  <c r="C3203" i="2"/>
  <c r="C3204" i="2"/>
  <c r="C3205" i="2"/>
  <c r="C3206" i="2"/>
  <c r="C3207" i="2"/>
  <c r="C3208" i="2"/>
  <c r="C3209" i="2"/>
  <c r="C3210" i="2"/>
  <c r="C3211" i="2"/>
  <c r="C3212" i="2"/>
  <c r="C3213" i="2"/>
  <c r="C3214" i="2"/>
  <c r="C3215" i="2"/>
  <c r="C3216" i="2"/>
  <c r="C3217" i="2"/>
  <c r="C3218" i="2"/>
  <c r="C3219" i="2"/>
  <c r="C3220" i="2"/>
  <c r="C3221" i="2"/>
  <c r="C3222" i="2"/>
  <c r="C3223" i="2"/>
  <c r="C3224" i="2"/>
  <c r="C3225" i="2"/>
  <c r="C3226" i="2"/>
  <c r="C3227" i="2"/>
  <c r="C3228" i="2"/>
  <c r="C3229" i="2"/>
  <c r="C3230" i="2"/>
  <c r="C3231" i="2"/>
  <c r="C3232" i="2"/>
  <c r="C3233" i="2"/>
  <c r="C3234" i="2"/>
  <c r="C3235" i="2"/>
  <c r="C3236" i="2"/>
  <c r="C3237" i="2"/>
  <c r="C3238" i="2"/>
  <c r="C3239" i="2"/>
  <c r="C3240" i="2"/>
  <c r="C3241" i="2"/>
  <c r="C3242" i="2"/>
  <c r="C3243" i="2"/>
  <c r="C3244" i="2"/>
  <c r="C3245" i="2"/>
  <c r="C3246" i="2"/>
  <c r="C3247" i="2"/>
  <c r="C3248" i="2"/>
  <c r="C3249" i="2"/>
  <c r="C3250" i="2"/>
  <c r="C3251" i="2"/>
  <c r="C3252" i="2"/>
  <c r="C3253" i="2"/>
  <c r="C3254" i="2"/>
  <c r="C3255" i="2"/>
  <c r="C3256" i="2"/>
  <c r="C3257" i="2"/>
  <c r="C3258" i="2"/>
  <c r="C3259" i="2"/>
  <c r="C3260" i="2"/>
  <c r="C3261" i="2"/>
  <c r="C3262" i="2"/>
  <c r="C3263" i="2"/>
  <c r="C3264" i="2"/>
  <c r="C3265" i="2"/>
  <c r="C3266" i="2"/>
  <c r="C3267" i="2"/>
  <c r="C3268" i="2"/>
  <c r="C3269" i="2"/>
  <c r="C3270" i="2"/>
  <c r="C3271" i="2"/>
  <c r="C3272" i="2"/>
  <c r="C3273" i="2"/>
  <c r="C3274" i="2"/>
  <c r="C3275" i="2"/>
  <c r="C3276" i="2"/>
  <c r="C3277" i="2"/>
  <c r="C3278" i="2"/>
  <c r="C3279" i="2"/>
  <c r="C3280" i="2"/>
  <c r="C3281" i="2"/>
  <c r="C3282" i="2"/>
  <c r="C3283" i="2"/>
  <c r="C3284" i="2"/>
  <c r="C3285" i="2"/>
  <c r="C3286" i="2"/>
  <c r="C3287" i="2"/>
  <c r="C3288" i="2"/>
  <c r="C3289" i="2"/>
  <c r="C3290" i="2"/>
  <c r="C3291" i="2"/>
  <c r="C3292" i="2"/>
  <c r="C3293" i="2"/>
  <c r="C3294" i="2"/>
  <c r="C3295" i="2"/>
  <c r="C3296" i="2"/>
  <c r="C3297" i="2"/>
  <c r="C3298" i="2"/>
  <c r="C3299" i="2"/>
  <c r="C3300" i="2"/>
  <c r="C3301" i="2"/>
  <c r="C3302" i="2"/>
  <c r="C3303" i="2"/>
  <c r="C3304" i="2"/>
  <c r="C3305" i="2"/>
  <c r="C3306" i="2"/>
  <c r="C3307" i="2"/>
  <c r="C3308" i="2"/>
  <c r="C3309" i="2"/>
  <c r="C3310" i="2"/>
  <c r="C3311" i="2"/>
  <c r="C3312" i="2"/>
  <c r="C3313" i="2"/>
  <c r="C3314" i="2"/>
  <c r="C3315" i="2"/>
  <c r="C3316" i="2"/>
  <c r="C3317" i="2"/>
  <c r="C3318" i="2"/>
  <c r="C3319" i="2"/>
  <c r="C3320" i="2"/>
  <c r="C3321" i="2"/>
  <c r="C3322" i="2"/>
  <c r="C3323" i="2"/>
  <c r="C3324" i="2"/>
  <c r="C3325" i="2"/>
  <c r="C3326" i="2"/>
  <c r="C3327" i="2"/>
  <c r="C3328" i="2"/>
  <c r="C3329" i="2"/>
  <c r="C3330" i="2"/>
  <c r="C3331" i="2"/>
  <c r="C3332" i="2"/>
  <c r="C3333" i="2"/>
  <c r="C3334" i="2"/>
  <c r="C3335" i="2"/>
  <c r="C3336" i="2"/>
  <c r="C3337" i="2"/>
  <c r="C3338" i="2"/>
  <c r="C3339" i="2"/>
  <c r="C3340" i="2"/>
  <c r="C3341" i="2"/>
  <c r="C3342" i="2"/>
  <c r="C3343" i="2"/>
  <c r="C3344" i="2"/>
  <c r="C3345" i="2"/>
  <c r="C3346" i="2"/>
  <c r="C3347" i="2"/>
  <c r="C3348" i="2"/>
  <c r="C3349" i="2"/>
  <c r="C3350" i="2"/>
  <c r="C3351" i="2"/>
  <c r="C3352" i="2"/>
  <c r="C3353" i="2"/>
  <c r="C3354" i="2"/>
  <c r="C3355" i="2"/>
  <c r="C3356" i="2"/>
  <c r="C3357" i="2"/>
  <c r="C3358" i="2"/>
  <c r="C3359" i="2"/>
  <c r="C3360" i="2"/>
  <c r="C3361" i="2"/>
  <c r="C3362" i="2"/>
  <c r="C3363" i="2"/>
  <c r="C3364" i="2"/>
  <c r="C3365" i="2"/>
  <c r="C3366" i="2"/>
  <c r="C3367" i="2"/>
  <c r="C3368" i="2"/>
  <c r="C3369" i="2"/>
  <c r="C3370" i="2"/>
  <c r="C3371" i="2"/>
  <c r="C3372" i="2"/>
  <c r="C3373" i="2"/>
  <c r="C3374" i="2"/>
  <c r="C3375" i="2"/>
  <c r="C3376" i="2"/>
  <c r="C3377" i="2"/>
  <c r="C3378" i="2"/>
  <c r="C3379" i="2"/>
  <c r="C3380" i="2"/>
  <c r="C3381" i="2"/>
  <c r="C3382" i="2"/>
  <c r="C3383" i="2"/>
  <c r="C3384" i="2"/>
  <c r="C3385" i="2"/>
  <c r="C3386" i="2"/>
  <c r="C3387" i="2"/>
  <c r="C3388" i="2"/>
  <c r="C3389" i="2"/>
  <c r="C3390" i="2"/>
  <c r="C3391" i="2"/>
  <c r="C3392" i="2"/>
  <c r="C3393" i="2"/>
  <c r="C3394" i="2"/>
  <c r="C3395" i="2"/>
  <c r="C3396" i="2"/>
  <c r="C3397" i="2"/>
  <c r="C3398" i="2"/>
  <c r="C3399" i="2"/>
  <c r="C3400" i="2"/>
  <c r="C3401" i="2"/>
  <c r="C3402" i="2"/>
  <c r="C3403" i="2"/>
  <c r="C3404" i="2"/>
  <c r="C3405" i="2"/>
  <c r="C3406" i="2"/>
  <c r="C3407" i="2"/>
  <c r="C3408" i="2"/>
  <c r="C3409" i="2"/>
  <c r="C3410" i="2"/>
  <c r="C3411" i="2"/>
  <c r="C3412" i="2"/>
  <c r="C3413" i="2"/>
  <c r="C3414" i="2"/>
  <c r="C3415" i="2"/>
  <c r="C3416" i="2"/>
  <c r="C3417" i="2"/>
  <c r="C3418" i="2"/>
  <c r="C3419" i="2"/>
  <c r="C3420" i="2"/>
  <c r="C3421" i="2"/>
  <c r="C3422" i="2"/>
  <c r="C3423" i="2"/>
  <c r="C3424" i="2"/>
  <c r="C3425" i="2"/>
  <c r="C3426" i="2"/>
  <c r="C3427" i="2"/>
  <c r="C3428" i="2"/>
  <c r="C3429" i="2"/>
  <c r="C3430" i="2"/>
  <c r="C3431" i="2"/>
  <c r="C3432" i="2"/>
  <c r="C3433" i="2"/>
  <c r="C3434" i="2"/>
  <c r="C3435" i="2"/>
  <c r="C3436" i="2"/>
  <c r="C3437" i="2"/>
  <c r="C3438" i="2"/>
  <c r="C3439" i="2"/>
  <c r="C3440" i="2"/>
  <c r="C3441" i="2"/>
  <c r="C3442" i="2"/>
  <c r="C3443" i="2"/>
  <c r="C3444" i="2"/>
  <c r="C3445" i="2"/>
  <c r="C3446" i="2"/>
  <c r="C3447" i="2"/>
  <c r="C3448" i="2"/>
  <c r="C3449" i="2"/>
  <c r="C3450" i="2"/>
  <c r="C3451" i="2"/>
  <c r="C3452" i="2"/>
  <c r="C3453" i="2"/>
  <c r="C3454" i="2"/>
  <c r="C3455" i="2"/>
  <c r="C3456" i="2"/>
  <c r="C3457" i="2"/>
  <c r="C3458" i="2"/>
  <c r="C3459" i="2"/>
  <c r="C3460" i="2"/>
  <c r="C3461" i="2"/>
  <c r="C3462" i="2"/>
  <c r="C3463" i="2"/>
  <c r="C3464" i="2"/>
  <c r="C3465" i="2"/>
  <c r="C3466" i="2"/>
  <c r="C3467" i="2"/>
  <c r="C3468" i="2"/>
  <c r="C3469" i="2"/>
  <c r="C3470" i="2"/>
  <c r="C3471" i="2"/>
  <c r="C3472" i="2"/>
  <c r="C3473" i="2"/>
  <c r="C3474" i="2"/>
  <c r="C3475" i="2"/>
  <c r="C3476" i="2"/>
  <c r="C3477" i="2"/>
  <c r="C3478" i="2"/>
  <c r="C3479" i="2"/>
  <c r="C3480" i="2"/>
  <c r="C3481" i="2"/>
  <c r="C3482" i="2"/>
  <c r="C3483" i="2"/>
  <c r="C3484" i="2"/>
  <c r="C3485" i="2"/>
  <c r="C3486" i="2"/>
  <c r="C3487" i="2"/>
  <c r="C3488" i="2"/>
  <c r="C3489" i="2"/>
  <c r="C3490" i="2"/>
  <c r="C3491" i="2"/>
  <c r="C3492" i="2"/>
  <c r="C3493" i="2"/>
  <c r="C3494" i="2"/>
  <c r="C3495" i="2"/>
  <c r="C3496" i="2"/>
  <c r="C3497" i="2"/>
  <c r="C3498" i="2"/>
  <c r="C3499" i="2"/>
  <c r="C3500" i="2"/>
  <c r="C3501" i="2"/>
  <c r="C3502" i="2"/>
  <c r="C3503" i="2"/>
  <c r="C3504" i="2"/>
  <c r="C3505" i="2"/>
  <c r="C3506" i="2"/>
  <c r="C3507" i="2"/>
  <c r="C3508" i="2"/>
  <c r="C3509" i="2"/>
  <c r="C3510" i="2"/>
  <c r="C3511" i="2"/>
  <c r="C3512" i="2"/>
  <c r="C3513" i="2"/>
  <c r="C3514" i="2"/>
  <c r="C3515" i="2"/>
  <c r="C3516" i="2"/>
  <c r="C3517" i="2"/>
  <c r="C3518" i="2"/>
  <c r="C3519" i="2"/>
  <c r="C3520" i="2"/>
  <c r="C3521" i="2"/>
  <c r="C3522" i="2"/>
  <c r="C3523" i="2"/>
  <c r="C3524" i="2"/>
  <c r="C3525" i="2"/>
  <c r="C3526" i="2"/>
  <c r="C3527" i="2"/>
  <c r="C3528" i="2"/>
  <c r="C3529" i="2"/>
  <c r="C3530" i="2"/>
  <c r="C3531" i="2"/>
  <c r="C3532" i="2"/>
  <c r="C3533" i="2"/>
  <c r="C3534" i="2"/>
  <c r="C3535" i="2"/>
  <c r="C3536" i="2"/>
  <c r="C3537" i="2"/>
  <c r="C3538" i="2"/>
  <c r="C3539" i="2"/>
  <c r="C3540" i="2"/>
  <c r="C3541" i="2"/>
  <c r="C3542" i="2"/>
  <c r="C3543" i="2"/>
  <c r="C3544" i="2"/>
  <c r="C3545" i="2"/>
  <c r="C3546" i="2"/>
  <c r="C3547" i="2"/>
  <c r="C3548" i="2"/>
  <c r="C3549" i="2"/>
  <c r="C3550" i="2"/>
  <c r="C3551" i="2"/>
  <c r="C3552" i="2"/>
  <c r="C3553" i="2"/>
  <c r="C3554" i="2"/>
  <c r="C3555" i="2"/>
  <c r="C3556" i="2"/>
  <c r="C3557" i="2"/>
  <c r="C3558" i="2"/>
  <c r="C3559" i="2"/>
  <c r="C3560" i="2"/>
  <c r="C3561" i="2"/>
  <c r="C3562" i="2"/>
  <c r="C3563" i="2"/>
  <c r="C3564" i="2"/>
  <c r="C3565" i="2"/>
  <c r="C3566" i="2"/>
  <c r="C3567" i="2"/>
  <c r="C3568" i="2"/>
  <c r="C3569" i="2"/>
  <c r="C3570" i="2"/>
  <c r="C3571" i="2"/>
  <c r="C3572" i="2"/>
  <c r="C3573" i="2"/>
  <c r="C3574" i="2"/>
  <c r="C3575" i="2"/>
  <c r="C3576" i="2"/>
  <c r="C3577" i="2"/>
  <c r="C3578" i="2"/>
  <c r="C3579" i="2"/>
  <c r="C3580" i="2"/>
  <c r="C3581" i="2"/>
  <c r="C3582" i="2"/>
  <c r="C3583" i="2"/>
  <c r="C3584" i="2"/>
  <c r="C3585" i="2"/>
  <c r="C3586" i="2"/>
  <c r="C3587" i="2"/>
  <c r="C3588" i="2"/>
  <c r="C3589" i="2"/>
  <c r="C3590" i="2"/>
  <c r="C3591" i="2"/>
  <c r="C3592" i="2"/>
  <c r="C3593" i="2"/>
  <c r="C3594" i="2"/>
  <c r="C3595" i="2"/>
  <c r="C3596" i="2"/>
  <c r="C3597" i="2"/>
  <c r="C3598" i="2"/>
  <c r="C3599" i="2"/>
  <c r="C3600" i="2"/>
  <c r="C3601" i="2"/>
  <c r="C3602" i="2"/>
  <c r="C3603" i="2"/>
  <c r="C3604" i="2"/>
  <c r="C3605" i="2"/>
  <c r="C3606" i="2"/>
  <c r="C3607" i="2"/>
  <c r="C3608" i="2"/>
  <c r="C3609" i="2"/>
  <c r="C3610" i="2"/>
  <c r="C3611" i="2"/>
  <c r="C3612" i="2"/>
  <c r="C3613" i="2"/>
  <c r="C3614" i="2"/>
  <c r="C3615" i="2"/>
  <c r="C3616" i="2"/>
  <c r="C3617" i="2"/>
  <c r="C3618" i="2"/>
  <c r="C3619" i="2"/>
  <c r="C3620" i="2"/>
  <c r="C3621" i="2"/>
  <c r="C3622" i="2"/>
  <c r="C3623" i="2"/>
  <c r="C3624" i="2"/>
  <c r="C3625" i="2"/>
  <c r="C3626" i="2"/>
  <c r="C3627" i="2"/>
  <c r="C3628" i="2"/>
  <c r="C3629" i="2"/>
  <c r="C3630" i="2"/>
  <c r="C3631" i="2"/>
  <c r="C3632" i="2"/>
  <c r="C3633" i="2"/>
  <c r="C3634" i="2"/>
  <c r="C3635" i="2"/>
  <c r="C3636" i="2"/>
  <c r="C3637" i="2"/>
  <c r="C3638" i="2"/>
  <c r="C3639" i="2"/>
  <c r="C3640" i="2"/>
  <c r="C3641" i="2"/>
  <c r="C3642" i="2"/>
  <c r="C3643" i="2"/>
  <c r="C3644" i="2"/>
  <c r="C3645" i="2"/>
  <c r="C3646" i="2"/>
  <c r="C3647" i="2"/>
  <c r="C3648" i="2"/>
  <c r="C3649" i="2"/>
  <c r="C3650" i="2"/>
  <c r="C3651" i="2"/>
  <c r="C3652" i="2"/>
  <c r="C3653" i="2"/>
  <c r="C3654" i="2"/>
  <c r="C3655" i="2"/>
  <c r="C3656" i="2"/>
  <c r="C3657" i="2"/>
  <c r="C3658" i="2"/>
  <c r="C3659" i="2"/>
  <c r="C3660" i="2"/>
  <c r="C3661" i="2"/>
  <c r="C3662" i="2"/>
  <c r="C3663" i="2"/>
  <c r="C3664" i="2"/>
  <c r="C3665" i="2"/>
  <c r="C3666" i="2"/>
  <c r="C3667" i="2"/>
  <c r="C3668" i="2"/>
  <c r="C3669" i="2"/>
  <c r="C3670" i="2"/>
  <c r="C3671" i="2"/>
  <c r="C3672" i="2"/>
  <c r="C3673" i="2"/>
  <c r="C3674" i="2"/>
  <c r="C3675" i="2"/>
  <c r="C3676" i="2"/>
  <c r="C3677" i="2"/>
  <c r="C3678" i="2"/>
  <c r="C3679" i="2"/>
  <c r="C3680" i="2"/>
  <c r="C3681" i="2"/>
  <c r="C3682" i="2"/>
  <c r="C3683" i="2"/>
  <c r="C3684" i="2"/>
  <c r="C3685" i="2"/>
  <c r="C3686" i="2"/>
  <c r="C3687" i="2"/>
  <c r="C3688" i="2"/>
  <c r="C3689" i="2"/>
  <c r="C3690" i="2"/>
  <c r="C3691" i="2"/>
  <c r="C3692" i="2"/>
  <c r="C3693" i="2"/>
  <c r="C3694" i="2"/>
  <c r="C3695" i="2"/>
  <c r="C3696" i="2"/>
  <c r="C3697" i="2"/>
  <c r="C3698" i="2"/>
  <c r="C3699" i="2"/>
  <c r="C3700" i="2"/>
  <c r="C3701" i="2"/>
  <c r="C3702" i="2"/>
  <c r="C3703" i="2"/>
  <c r="C3704" i="2"/>
  <c r="C3705" i="2"/>
  <c r="C3706" i="2"/>
  <c r="C3707" i="2"/>
  <c r="C3708" i="2"/>
  <c r="C3709" i="2"/>
  <c r="C3710" i="2"/>
  <c r="C3711" i="2"/>
  <c r="C3712" i="2"/>
  <c r="C3713" i="2"/>
  <c r="C3714" i="2"/>
  <c r="C3715" i="2"/>
  <c r="C3716" i="2"/>
  <c r="C3717" i="2"/>
  <c r="C3718" i="2"/>
  <c r="C3719" i="2"/>
  <c r="C3720" i="2"/>
  <c r="C3721" i="2"/>
  <c r="C3722" i="2"/>
  <c r="C3723" i="2"/>
  <c r="C3724" i="2"/>
  <c r="C3725" i="2"/>
  <c r="C3726" i="2"/>
  <c r="C3727" i="2"/>
  <c r="C3728" i="2"/>
  <c r="C3729" i="2"/>
  <c r="C3730" i="2"/>
  <c r="C3731" i="2"/>
  <c r="C3732" i="2"/>
  <c r="C3733" i="2"/>
  <c r="C3734" i="2"/>
  <c r="C3735" i="2"/>
  <c r="C3736" i="2"/>
  <c r="C3737" i="2"/>
  <c r="C3738" i="2"/>
  <c r="C3739" i="2"/>
  <c r="C3740" i="2"/>
  <c r="C3741" i="2"/>
  <c r="C3742" i="2"/>
  <c r="C3743" i="2"/>
  <c r="C3744" i="2"/>
  <c r="C3745" i="2"/>
  <c r="C3746" i="2"/>
  <c r="C3747" i="2"/>
  <c r="C3748" i="2"/>
  <c r="C3749" i="2"/>
  <c r="C3750" i="2"/>
  <c r="C3751" i="2"/>
  <c r="C3752" i="2"/>
  <c r="C3753" i="2"/>
  <c r="C3754" i="2"/>
  <c r="C3755" i="2"/>
  <c r="C3756" i="2"/>
  <c r="C3757" i="2"/>
  <c r="C3758" i="2"/>
  <c r="C3759" i="2"/>
  <c r="C3760" i="2"/>
  <c r="C3761" i="2"/>
  <c r="C3762" i="2"/>
  <c r="C3763" i="2"/>
  <c r="C3764" i="2"/>
  <c r="C3765" i="2"/>
  <c r="C3766" i="2"/>
  <c r="C3767" i="2"/>
  <c r="C3768" i="2"/>
  <c r="C3769" i="2"/>
  <c r="C3770" i="2"/>
  <c r="C3771" i="2"/>
  <c r="C3772" i="2"/>
  <c r="C3773" i="2"/>
  <c r="C3774" i="2"/>
  <c r="C3775" i="2"/>
  <c r="C3776" i="2"/>
  <c r="C3777" i="2"/>
  <c r="C3778" i="2"/>
  <c r="C3779" i="2"/>
  <c r="C3780" i="2"/>
  <c r="C3781" i="2"/>
  <c r="C3782" i="2"/>
  <c r="C3783" i="2"/>
  <c r="C3784" i="2"/>
  <c r="C3785" i="2"/>
  <c r="C3786" i="2"/>
  <c r="C3787" i="2"/>
  <c r="C3788" i="2"/>
  <c r="C3789" i="2"/>
  <c r="C3790" i="2"/>
  <c r="C3791" i="2"/>
  <c r="C3792" i="2"/>
  <c r="C3793" i="2"/>
  <c r="C3794" i="2"/>
  <c r="C3795" i="2"/>
  <c r="C3796" i="2"/>
  <c r="C3797" i="2"/>
  <c r="C3798" i="2"/>
  <c r="C3799" i="2"/>
  <c r="C3800" i="2"/>
  <c r="C3801" i="2"/>
  <c r="C3802" i="2"/>
  <c r="C3803" i="2"/>
  <c r="C3804" i="2"/>
  <c r="C3805" i="2"/>
  <c r="C3806" i="2"/>
  <c r="C3807" i="2"/>
  <c r="C3808" i="2"/>
  <c r="C3809" i="2"/>
  <c r="C3810" i="2"/>
  <c r="C3811" i="2"/>
  <c r="C3812" i="2"/>
  <c r="C3813" i="2"/>
  <c r="C3814" i="2"/>
  <c r="C3815" i="2"/>
  <c r="C3816" i="2"/>
  <c r="C3817" i="2"/>
  <c r="C3818" i="2"/>
  <c r="C3819" i="2"/>
  <c r="C3820" i="2"/>
  <c r="C3821" i="2"/>
  <c r="C3822" i="2"/>
  <c r="C3823" i="2"/>
  <c r="C3824" i="2"/>
  <c r="C3825" i="2"/>
  <c r="C3826" i="2"/>
  <c r="C3827" i="2"/>
  <c r="C3828" i="2"/>
  <c r="C3829" i="2"/>
  <c r="C3830" i="2"/>
  <c r="C3831" i="2"/>
  <c r="C3832" i="2"/>
  <c r="C3833" i="2"/>
  <c r="C3834" i="2"/>
  <c r="C3835" i="2"/>
  <c r="C3836" i="2"/>
  <c r="C3837" i="2"/>
  <c r="C3838" i="2"/>
  <c r="C3839" i="2"/>
  <c r="C3840" i="2"/>
  <c r="C3841" i="2"/>
  <c r="C3842" i="2"/>
  <c r="C3843" i="2"/>
  <c r="C3844" i="2"/>
  <c r="C3845" i="2"/>
  <c r="C3846" i="2"/>
  <c r="C3847" i="2"/>
  <c r="C3848" i="2"/>
  <c r="C3849" i="2"/>
  <c r="C3850" i="2"/>
  <c r="C3851" i="2"/>
  <c r="C3852" i="2"/>
  <c r="C3853" i="2"/>
  <c r="C3854" i="2"/>
  <c r="C3855" i="2"/>
  <c r="C3856" i="2"/>
  <c r="C3857" i="2"/>
  <c r="C3858" i="2"/>
  <c r="C3859" i="2"/>
  <c r="C3860" i="2"/>
  <c r="C3861" i="2"/>
  <c r="C3862" i="2"/>
  <c r="C3863" i="2"/>
  <c r="C3864" i="2"/>
  <c r="C3865" i="2"/>
  <c r="C3866" i="2"/>
  <c r="C3867" i="2"/>
  <c r="C3868" i="2"/>
  <c r="C3869" i="2"/>
  <c r="C3870" i="2"/>
  <c r="C3871" i="2"/>
  <c r="C3872" i="2"/>
  <c r="C3873" i="2"/>
  <c r="C3874" i="2"/>
  <c r="C3875" i="2"/>
  <c r="C3876" i="2"/>
  <c r="C3877" i="2"/>
  <c r="C3878" i="2"/>
  <c r="C3879" i="2"/>
  <c r="C3880" i="2"/>
  <c r="C3881" i="2"/>
  <c r="C3882" i="2"/>
  <c r="C3883" i="2"/>
  <c r="C3884" i="2"/>
  <c r="C3885" i="2"/>
  <c r="C3886" i="2"/>
  <c r="C3887" i="2"/>
  <c r="C3888" i="2"/>
  <c r="C3889" i="2"/>
  <c r="C3890" i="2"/>
  <c r="C3891" i="2"/>
  <c r="C3892" i="2"/>
  <c r="C3893" i="2"/>
  <c r="C3894" i="2"/>
  <c r="C3895" i="2"/>
  <c r="C3896" i="2"/>
  <c r="C3897" i="2"/>
  <c r="C3898" i="2"/>
  <c r="C3899" i="2"/>
  <c r="C3900" i="2"/>
  <c r="C3901" i="2"/>
  <c r="C3902" i="2"/>
  <c r="C3903" i="2"/>
  <c r="C3904" i="2"/>
  <c r="C3905" i="2"/>
  <c r="C3906" i="2"/>
  <c r="C3907" i="2"/>
  <c r="C3908" i="2"/>
  <c r="C3909" i="2"/>
  <c r="C3910" i="2"/>
  <c r="C3911" i="2"/>
  <c r="C3912" i="2"/>
  <c r="C3913" i="2"/>
  <c r="C3914" i="2"/>
  <c r="C3915" i="2"/>
  <c r="C3916" i="2"/>
  <c r="C3917" i="2"/>
  <c r="C3918" i="2"/>
  <c r="C3919" i="2"/>
  <c r="C3920" i="2"/>
  <c r="C3921" i="2"/>
  <c r="C3922" i="2"/>
  <c r="C3923" i="2"/>
  <c r="C3924" i="2"/>
  <c r="C3925" i="2"/>
  <c r="C3926" i="2"/>
  <c r="C3927" i="2"/>
  <c r="C3928" i="2"/>
  <c r="C3929" i="2"/>
  <c r="C3930" i="2"/>
  <c r="C3931" i="2"/>
  <c r="C3932" i="2"/>
  <c r="C3933" i="2"/>
  <c r="C3934" i="2"/>
  <c r="C3935" i="2"/>
  <c r="C3936" i="2"/>
  <c r="C3937" i="2"/>
  <c r="C3938" i="2"/>
  <c r="C3939" i="2"/>
  <c r="C3940" i="2"/>
  <c r="C3941" i="2"/>
  <c r="C3942" i="2"/>
  <c r="C3943" i="2"/>
  <c r="C3944" i="2"/>
  <c r="C3945" i="2"/>
  <c r="C3946" i="2"/>
  <c r="C3947" i="2"/>
  <c r="C3948" i="2"/>
  <c r="C3949" i="2"/>
  <c r="C3950" i="2"/>
  <c r="C3951" i="2"/>
  <c r="C3952" i="2"/>
  <c r="C3953" i="2"/>
  <c r="C3954" i="2"/>
  <c r="C3955" i="2"/>
  <c r="C3956" i="2"/>
  <c r="C3957" i="2"/>
  <c r="C3958" i="2"/>
  <c r="C3959" i="2"/>
  <c r="C3960" i="2"/>
  <c r="C3961" i="2"/>
  <c r="C3962" i="2"/>
  <c r="C3963" i="2"/>
  <c r="C3964" i="2"/>
  <c r="C3965" i="2"/>
  <c r="C3966" i="2"/>
  <c r="C3967" i="2"/>
  <c r="C3968" i="2"/>
  <c r="C3969" i="2"/>
  <c r="C3970" i="2"/>
  <c r="C3971" i="2"/>
  <c r="C3972" i="2"/>
  <c r="C3973" i="2"/>
  <c r="C3974" i="2"/>
  <c r="C3975" i="2"/>
  <c r="C3976" i="2"/>
  <c r="C3977" i="2"/>
  <c r="C3978" i="2"/>
  <c r="C3979" i="2"/>
  <c r="C3980" i="2"/>
  <c r="C3981" i="2"/>
  <c r="C3982" i="2"/>
  <c r="C3983" i="2"/>
  <c r="C3984" i="2"/>
  <c r="C3985" i="2"/>
  <c r="C3986" i="2"/>
  <c r="C3987" i="2"/>
  <c r="C3988" i="2"/>
  <c r="C3989" i="2"/>
  <c r="C3990" i="2"/>
  <c r="C3991" i="2"/>
  <c r="C3992" i="2"/>
  <c r="C3993" i="2"/>
  <c r="C3994" i="2"/>
  <c r="C3995" i="2"/>
  <c r="C3996" i="2"/>
  <c r="C3997" i="2"/>
  <c r="C3998" i="2"/>
  <c r="C3999" i="2"/>
  <c r="C4000" i="2"/>
  <c r="C4001" i="2"/>
  <c r="C4002" i="2"/>
  <c r="C4003" i="2"/>
  <c r="C4004" i="2"/>
  <c r="C4005" i="2"/>
  <c r="C4006" i="2"/>
  <c r="C4007" i="2"/>
  <c r="C4008" i="2"/>
  <c r="C4009" i="2"/>
  <c r="C4010" i="2"/>
  <c r="C4011" i="2"/>
  <c r="C4012" i="2"/>
  <c r="C4013" i="2"/>
  <c r="C4014" i="2"/>
  <c r="C4015" i="2"/>
  <c r="C4016" i="2"/>
  <c r="C4017" i="2"/>
  <c r="C4018" i="2"/>
  <c r="C4019" i="2"/>
  <c r="C4020" i="2"/>
  <c r="C4021" i="2"/>
  <c r="C4022" i="2"/>
  <c r="C4023" i="2"/>
  <c r="C4024" i="2"/>
  <c r="C4025" i="2"/>
  <c r="C4026" i="2"/>
  <c r="C4027" i="2"/>
  <c r="C4028" i="2"/>
  <c r="C4029" i="2"/>
  <c r="C4030" i="2"/>
  <c r="C4031" i="2"/>
  <c r="C4032" i="2"/>
  <c r="C4033" i="2"/>
  <c r="C4034" i="2"/>
  <c r="C4035" i="2"/>
  <c r="C4036" i="2"/>
  <c r="C4037" i="2"/>
  <c r="C4038" i="2"/>
  <c r="C4039" i="2"/>
  <c r="C4040" i="2"/>
  <c r="C4041" i="2"/>
  <c r="C4042" i="2"/>
  <c r="C4043" i="2"/>
  <c r="C4044" i="2"/>
  <c r="C4045" i="2"/>
  <c r="C4046" i="2"/>
  <c r="C4047" i="2"/>
  <c r="C4048" i="2"/>
  <c r="C4049" i="2"/>
  <c r="C4050" i="2"/>
  <c r="C4051" i="2"/>
  <c r="C4052" i="2"/>
  <c r="C4053" i="2"/>
  <c r="C4054" i="2"/>
  <c r="C4055" i="2"/>
  <c r="C4056" i="2"/>
  <c r="C4057" i="2"/>
  <c r="C4058" i="2"/>
  <c r="C4059" i="2"/>
  <c r="C4060" i="2"/>
  <c r="C4061" i="2"/>
  <c r="C4062" i="2"/>
  <c r="C4063" i="2"/>
  <c r="C4064" i="2"/>
  <c r="C4065" i="2"/>
  <c r="C4066" i="2"/>
  <c r="C4067" i="2"/>
  <c r="C4068" i="2"/>
  <c r="C4069" i="2"/>
  <c r="C4070" i="2"/>
  <c r="C4071" i="2"/>
  <c r="C4072" i="2"/>
  <c r="C4073" i="2"/>
  <c r="C4074" i="2"/>
  <c r="C4075" i="2"/>
  <c r="C4076" i="2"/>
  <c r="C4077" i="2"/>
  <c r="C4078" i="2"/>
  <c r="C4079" i="2"/>
  <c r="C4080" i="2"/>
  <c r="C4081" i="2"/>
  <c r="C4082" i="2"/>
  <c r="C4083" i="2"/>
  <c r="C4084" i="2"/>
  <c r="C4085" i="2"/>
  <c r="C4086" i="2"/>
  <c r="C4087" i="2"/>
  <c r="C4088" i="2"/>
  <c r="C4089" i="2"/>
  <c r="C4090" i="2"/>
  <c r="C4091" i="2"/>
  <c r="C4092" i="2"/>
  <c r="C4093" i="2"/>
  <c r="C4094" i="2"/>
  <c r="C4095" i="2"/>
  <c r="C4096" i="2"/>
  <c r="C4097" i="2"/>
  <c r="C4098" i="2"/>
  <c r="C4099" i="2"/>
  <c r="C4100" i="2"/>
  <c r="C4101" i="2"/>
  <c r="C4102" i="2"/>
  <c r="C4103" i="2"/>
  <c r="C4104" i="2"/>
  <c r="C4105" i="2"/>
  <c r="C4106" i="2"/>
  <c r="C4107" i="2"/>
  <c r="C4108" i="2"/>
  <c r="C4109" i="2"/>
  <c r="C4110" i="2"/>
  <c r="C4111" i="2"/>
  <c r="C4112" i="2"/>
  <c r="C4113" i="2"/>
  <c r="C4114" i="2"/>
  <c r="C4115" i="2"/>
  <c r="C4116" i="2"/>
  <c r="C4117" i="2"/>
  <c r="C4118" i="2"/>
  <c r="C4119" i="2"/>
  <c r="C4120" i="2"/>
  <c r="C4121" i="2"/>
  <c r="C4122" i="2"/>
  <c r="C4123" i="2"/>
  <c r="C4124" i="2"/>
  <c r="C4125" i="2"/>
  <c r="C4126" i="2"/>
  <c r="C4127" i="2"/>
  <c r="C4128" i="2"/>
  <c r="C4129" i="2"/>
  <c r="C4130" i="2"/>
  <c r="C4131" i="2"/>
  <c r="C4132" i="2"/>
  <c r="C4133" i="2"/>
  <c r="C4134" i="2"/>
  <c r="C4135" i="2"/>
  <c r="C4136" i="2"/>
  <c r="C4137" i="2"/>
  <c r="C4138" i="2"/>
  <c r="C4139" i="2"/>
  <c r="C4140" i="2"/>
  <c r="C4141" i="2"/>
  <c r="C4142" i="2"/>
  <c r="C4143" i="2"/>
  <c r="C4144" i="2"/>
  <c r="C4145" i="2"/>
  <c r="C4146" i="2"/>
  <c r="C4147" i="2"/>
  <c r="C4148" i="2"/>
  <c r="C4149" i="2"/>
  <c r="C4150" i="2"/>
  <c r="C4151" i="2"/>
  <c r="C4152" i="2"/>
  <c r="C4153" i="2"/>
  <c r="C4154" i="2"/>
  <c r="C4155" i="2"/>
  <c r="C4156" i="2"/>
  <c r="C4157" i="2"/>
  <c r="C4158" i="2"/>
  <c r="C4159" i="2"/>
  <c r="C4160" i="2"/>
  <c r="C4161" i="2"/>
  <c r="C4162" i="2"/>
  <c r="C4163" i="2"/>
  <c r="C4164" i="2"/>
  <c r="C4165" i="2"/>
  <c r="C4166" i="2"/>
  <c r="C4167" i="2"/>
  <c r="C4168" i="2"/>
  <c r="C4169" i="2"/>
  <c r="C4170" i="2"/>
  <c r="C4171" i="2"/>
  <c r="C4172" i="2"/>
  <c r="C4173" i="2"/>
  <c r="C4174" i="2"/>
  <c r="C4175" i="2"/>
  <c r="C4176" i="2"/>
  <c r="C4177" i="2"/>
  <c r="C4178" i="2"/>
  <c r="C4179" i="2"/>
  <c r="C4180" i="2"/>
  <c r="C4181" i="2"/>
  <c r="C4182" i="2"/>
  <c r="C4183" i="2"/>
  <c r="C4184" i="2"/>
  <c r="C4185" i="2"/>
  <c r="C4186" i="2"/>
  <c r="C4187" i="2"/>
  <c r="C4188" i="2"/>
  <c r="C4189" i="2"/>
  <c r="C4190" i="2"/>
  <c r="C4191" i="2"/>
  <c r="C4192" i="2"/>
  <c r="C4193" i="2"/>
  <c r="C4194" i="2"/>
  <c r="C4195" i="2"/>
  <c r="C4196" i="2"/>
  <c r="C4197" i="2"/>
  <c r="C4198" i="2"/>
  <c r="C4199" i="2"/>
  <c r="C4200" i="2"/>
  <c r="C4201" i="2"/>
  <c r="C4202" i="2"/>
  <c r="C4203" i="2"/>
  <c r="C4204" i="2"/>
  <c r="C4205" i="2"/>
  <c r="C4206" i="2"/>
  <c r="C4207" i="2"/>
  <c r="C4208" i="2"/>
  <c r="C4209" i="2"/>
  <c r="C4210" i="2"/>
  <c r="C4211" i="2"/>
  <c r="C4212" i="2"/>
  <c r="C4213" i="2"/>
  <c r="C4214" i="2"/>
  <c r="C4215" i="2"/>
  <c r="C4216" i="2"/>
  <c r="C4217" i="2"/>
  <c r="C4218" i="2"/>
  <c r="C4219" i="2"/>
  <c r="C4220" i="2"/>
  <c r="C4221" i="2"/>
  <c r="C4222" i="2"/>
  <c r="C4223" i="2"/>
  <c r="C4224" i="2"/>
  <c r="C4225" i="2"/>
  <c r="C4226" i="2"/>
  <c r="C4227" i="2"/>
  <c r="C4228" i="2"/>
  <c r="C4229" i="2"/>
  <c r="C4230" i="2"/>
  <c r="C4231" i="2"/>
  <c r="C4232" i="2"/>
  <c r="C4233" i="2"/>
  <c r="C4234" i="2"/>
  <c r="C4235" i="2"/>
  <c r="C4236" i="2"/>
  <c r="C4237" i="2"/>
  <c r="C4238" i="2"/>
  <c r="C4239" i="2"/>
  <c r="C4240" i="2"/>
  <c r="C4241" i="2"/>
  <c r="C4242" i="2"/>
  <c r="C4243" i="2"/>
  <c r="C4244" i="2"/>
  <c r="C4245" i="2"/>
  <c r="C4246" i="2"/>
  <c r="C4247" i="2"/>
  <c r="C4248" i="2"/>
  <c r="C4249" i="2"/>
  <c r="C4250" i="2"/>
  <c r="C4251" i="2"/>
  <c r="C4252" i="2"/>
  <c r="C4253" i="2"/>
  <c r="C4254" i="2"/>
  <c r="C4255" i="2"/>
  <c r="C4256" i="2"/>
  <c r="C4257" i="2"/>
  <c r="C4258" i="2"/>
  <c r="C4259" i="2"/>
  <c r="C4260" i="2"/>
  <c r="C4261" i="2"/>
  <c r="C4262" i="2"/>
  <c r="C4263" i="2"/>
  <c r="C4264" i="2"/>
  <c r="C4265" i="2"/>
  <c r="C4266" i="2"/>
  <c r="C4267" i="2"/>
  <c r="C4268" i="2"/>
  <c r="C4269" i="2"/>
  <c r="C4270" i="2"/>
  <c r="C4271" i="2"/>
  <c r="C4272" i="2"/>
  <c r="C4273" i="2"/>
  <c r="C4274" i="2"/>
  <c r="C4275" i="2"/>
  <c r="C4276" i="2"/>
  <c r="C4277" i="2"/>
  <c r="C4278" i="2"/>
  <c r="C4279" i="2"/>
  <c r="C4280" i="2"/>
  <c r="C4281" i="2"/>
  <c r="C4282" i="2"/>
  <c r="C4283" i="2"/>
  <c r="C4284" i="2"/>
  <c r="C4285" i="2"/>
  <c r="C4286" i="2"/>
  <c r="C4287" i="2"/>
  <c r="C4288" i="2"/>
  <c r="C4289" i="2"/>
  <c r="C4290" i="2"/>
  <c r="C4291" i="2"/>
  <c r="C4292" i="2"/>
  <c r="C4293" i="2"/>
  <c r="C4294" i="2"/>
  <c r="C4295" i="2"/>
  <c r="C4296" i="2"/>
  <c r="C4297" i="2"/>
  <c r="C4298" i="2"/>
  <c r="C4299" i="2"/>
  <c r="C4300" i="2"/>
  <c r="C4301" i="2"/>
  <c r="C4302" i="2"/>
  <c r="C4303" i="2"/>
  <c r="C4304" i="2"/>
  <c r="C4305" i="2"/>
  <c r="C4306" i="2"/>
  <c r="C4307" i="2"/>
  <c r="C4308" i="2"/>
  <c r="C4309" i="2"/>
  <c r="C4310" i="2"/>
  <c r="C4311" i="2"/>
  <c r="C4312" i="2"/>
  <c r="C4313" i="2"/>
  <c r="C4314" i="2"/>
  <c r="C4315" i="2"/>
  <c r="C4316" i="2"/>
  <c r="C4317" i="2"/>
  <c r="C4318" i="2"/>
  <c r="C4319" i="2"/>
  <c r="C4320" i="2"/>
  <c r="C4321" i="2"/>
  <c r="C4322" i="2"/>
  <c r="C4323" i="2"/>
  <c r="C4324" i="2"/>
  <c r="C4325" i="2"/>
  <c r="C4326" i="2"/>
  <c r="C4327" i="2"/>
  <c r="C4328" i="2"/>
  <c r="C4329" i="2"/>
  <c r="C4330" i="2"/>
  <c r="C4331" i="2"/>
  <c r="C4332" i="2"/>
  <c r="C4333" i="2"/>
  <c r="C4334" i="2"/>
  <c r="C4335" i="2"/>
  <c r="C4336" i="2"/>
  <c r="C4337" i="2"/>
  <c r="C4338" i="2"/>
  <c r="C4339" i="2"/>
  <c r="C4340" i="2"/>
  <c r="C4341" i="2"/>
  <c r="C4342" i="2"/>
  <c r="C4343" i="2"/>
  <c r="C4344" i="2"/>
  <c r="C4345" i="2"/>
  <c r="C4346" i="2"/>
  <c r="C4347" i="2"/>
  <c r="C4348" i="2"/>
  <c r="C4349" i="2"/>
  <c r="C4350" i="2"/>
  <c r="C4351" i="2"/>
  <c r="C4352" i="2"/>
  <c r="C4353" i="2"/>
  <c r="C4354" i="2"/>
  <c r="C4355" i="2"/>
  <c r="C4356" i="2"/>
  <c r="C4357" i="2"/>
  <c r="C4358" i="2"/>
  <c r="C4359" i="2"/>
  <c r="C4360" i="2"/>
  <c r="C4361" i="2"/>
  <c r="C4362" i="2"/>
  <c r="C4363" i="2"/>
  <c r="C4364" i="2"/>
  <c r="C4365" i="2"/>
  <c r="C4366" i="2"/>
  <c r="C4367" i="2"/>
  <c r="C4368" i="2"/>
  <c r="C4369" i="2"/>
  <c r="C4370" i="2"/>
  <c r="C4371" i="2"/>
  <c r="C4372" i="2"/>
  <c r="C4373" i="2"/>
  <c r="C4374" i="2"/>
  <c r="C4375" i="2"/>
  <c r="C4376" i="2"/>
  <c r="C4377" i="2"/>
  <c r="C4378" i="2"/>
  <c r="C4379" i="2"/>
  <c r="C4380" i="2"/>
  <c r="C4381" i="2"/>
  <c r="C4382" i="2"/>
  <c r="C4383" i="2"/>
  <c r="C4384" i="2"/>
  <c r="C4385" i="2"/>
  <c r="C4386" i="2"/>
  <c r="C4387" i="2"/>
  <c r="C4388" i="2"/>
  <c r="C4389" i="2"/>
  <c r="C4390" i="2"/>
  <c r="C4391" i="2"/>
  <c r="C4392" i="2"/>
  <c r="C4393" i="2"/>
  <c r="C4394" i="2"/>
  <c r="C4395" i="2"/>
  <c r="C4396" i="2"/>
  <c r="C4397" i="2"/>
  <c r="C4398" i="2"/>
  <c r="C4399" i="2"/>
  <c r="C4400" i="2"/>
  <c r="C4401" i="2"/>
  <c r="C4402" i="2"/>
  <c r="C4403" i="2"/>
  <c r="C4404" i="2"/>
  <c r="C4405" i="2"/>
  <c r="C4406" i="2"/>
  <c r="C4407" i="2"/>
  <c r="C4408" i="2"/>
  <c r="C4409" i="2"/>
  <c r="C4410" i="2"/>
  <c r="C4411" i="2"/>
  <c r="C4412" i="2"/>
  <c r="C4413" i="2"/>
  <c r="C4414" i="2"/>
  <c r="C4415" i="2"/>
  <c r="C4416" i="2"/>
  <c r="C4417" i="2"/>
  <c r="C4418" i="2"/>
  <c r="C4419" i="2"/>
  <c r="C4420" i="2"/>
  <c r="C4421" i="2"/>
  <c r="C4422" i="2"/>
  <c r="C4423" i="2"/>
  <c r="C4424" i="2"/>
  <c r="C4425" i="2"/>
  <c r="C4426" i="2"/>
  <c r="C4427" i="2"/>
  <c r="C4428" i="2"/>
  <c r="C4429" i="2"/>
  <c r="C4430" i="2"/>
  <c r="C4431" i="2"/>
  <c r="C4432" i="2"/>
  <c r="C4433" i="2"/>
  <c r="C4434" i="2"/>
  <c r="C4435" i="2"/>
  <c r="C4436" i="2"/>
  <c r="C4437" i="2"/>
  <c r="C4438" i="2"/>
  <c r="C4439" i="2"/>
  <c r="C4440" i="2"/>
  <c r="C4441" i="2"/>
  <c r="C4442" i="2"/>
  <c r="C4443" i="2"/>
  <c r="C4444" i="2"/>
  <c r="C4445" i="2"/>
  <c r="C4446" i="2"/>
  <c r="C4447" i="2"/>
  <c r="C4448" i="2"/>
  <c r="C4449" i="2"/>
  <c r="C4450" i="2"/>
  <c r="C4451" i="2"/>
  <c r="C4452" i="2"/>
  <c r="C4453" i="2"/>
  <c r="C4454" i="2"/>
  <c r="C4455" i="2"/>
  <c r="C4456" i="2"/>
  <c r="C4457" i="2"/>
  <c r="C4458" i="2"/>
  <c r="C4459" i="2"/>
  <c r="C4460" i="2"/>
  <c r="C4461" i="2"/>
  <c r="C4462" i="2"/>
  <c r="C4463" i="2"/>
  <c r="C4464" i="2"/>
  <c r="C4465" i="2"/>
  <c r="C4466" i="2"/>
  <c r="C4467" i="2"/>
  <c r="C4468" i="2"/>
  <c r="C4469" i="2"/>
  <c r="C4470" i="2"/>
  <c r="C4471" i="2"/>
  <c r="C4472" i="2"/>
  <c r="C4473" i="2"/>
  <c r="C4474" i="2"/>
  <c r="C4475" i="2"/>
  <c r="C4476" i="2"/>
  <c r="C4477" i="2"/>
  <c r="C4478" i="2"/>
  <c r="C4479" i="2"/>
  <c r="C4480" i="2"/>
  <c r="C4481" i="2"/>
  <c r="C4482" i="2"/>
  <c r="C4483" i="2"/>
  <c r="C4484" i="2"/>
  <c r="C4485" i="2"/>
  <c r="C4486" i="2"/>
  <c r="C4487" i="2"/>
  <c r="C4488" i="2"/>
  <c r="C4489" i="2"/>
  <c r="C4490" i="2"/>
  <c r="C4491" i="2"/>
  <c r="C4492" i="2"/>
  <c r="C4493" i="2"/>
  <c r="C4494" i="2"/>
  <c r="C4495" i="2"/>
  <c r="C4496" i="2"/>
  <c r="C4497" i="2"/>
  <c r="C4498" i="2"/>
  <c r="C4499" i="2"/>
  <c r="C4500" i="2"/>
  <c r="C4501" i="2"/>
  <c r="C4502" i="2"/>
  <c r="C4503" i="2"/>
  <c r="C4504" i="2"/>
  <c r="C4505" i="2"/>
  <c r="C4506" i="2"/>
  <c r="C4507" i="2"/>
  <c r="C4508" i="2"/>
  <c r="C4509" i="2"/>
  <c r="C4510" i="2"/>
  <c r="C4511" i="2"/>
  <c r="C4512" i="2"/>
  <c r="C4513" i="2"/>
  <c r="C4514" i="2"/>
  <c r="C4515" i="2"/>
  <c r="C4516" i="2"/>
  <c r="C4517" i="2"/>
  <c r="C4518" i="2"/>
  <c r="C4519" i="2"/>
  <c r="C4520" i="2"/>
  <c r="C4521" i="2"/>
  <c r="C4522" i="2"/>
  <c r="C4523" i="2"/>
  <c r="C4524" i="2"/>
  <c r="C4525" i="2"/>
  <c r="C4526" i="2"/>
  <c r="C4527" i="2"/>
  <c r="C4528" i="2"/>
  <c r="C4529" i="2"/>
  <c r="C4530" i="2"/>
  <c r="C4531" i="2"/>
  <c r="C4532" i="2"/>
  <c r="C4533" i="2"/>
  <c r="C4534" i="2"/>
  <c r="C4535" i="2"/>
  <c r="C4536" i="2"/>
  <c r="C4537" i="2"/>
  <c r="C4538" i="2"/>
  <c r="C4539" i="2"/>
  <c r="C4540" i="2"/>
  <c r="C4541" i="2"/>
  <c r="C4542" i="2"/>
  <c r="C4543" i="2"/>
  <c r="C4544" i="2"/>
  <c r="C4545" i="2"/>
  <c r="C4546" i="2"/>
  <c r="C4547" i="2"/>
  <c r="C4548" i="2"/>
  <c r="C4549" i="2"/>
  <c r="C4550" i="2"/>
  <c r="C4551" i="2"/>
  <c r="C4552" i="2"/>
  <c r="C4553" i="2"/>
  <c r="C4554" i="2"/>
  <c r="C4555" i="2"/>
  <c r="C4556" i="2"/>
  <c r="C4557" i="2"/>
  <c r="C4558" i="2"/>
  <c r="C4559" i="2"/>
  <c r="C4560" i="2"/>
  <c r="C4561" i="2"/>
  <c r="C4562" i="2"/>
  <c r="C4563" i="2"/>
  <c r="C4564" i="2"/>
  <c r="C4565" i="2"/>
  <c r="C4566" i="2"/>
  <c r="C4567" i="2"/>
  <c r="C4568" i="2"/>
  <c r="C4569" i="2"/>
  <c r="C4570" i="2"/>
  <c r="C4571" i="2"/>
  <c r="C4572" i="2"/>
  <c r="C4573" i="2"/>
  <c r="C4574" i="2"/>
  <c r="C4575" i="2"/>
  <c r="C4576" i="2"/>
  <c r="C4577" i="2"/>
  <c r="C4578" i="2"/>
  <c r="C4579" i="2"/>
  <c r="C4580" i="2"/>
  <c r="C4581" i="2"/>
  <c r="C4582" i="2"/>
  <c r="C4583" i="2"/>
  <c r="C4584" i="2"/>
  <c r="C4585" i="2"/>
  <c r="C4586" i="2"/>
  <c r="C4587" i="2"/>
  <c r="C4588" i="2"/>
  <c r="C4589" i="2"/>
  <c r="C4590" i="2"/>
  <c r="C4591" i="2"/>
  <c r="C4592" i="2"/>
  <c r="C4593" i="2"/>
  <c r="C4594" i="2"/>
  <c r="C4595" i="2"/>
  <c r="C4596" i="2"/>
  <c r="C4597" i="2"/>
  <c r="C4598" i="2"/>
  <c r="C4599" i="2"/>
  <c r="C4600" i="2"/>
  <c r="C4601" i="2"/>
  <c r="C4602" i="2"/>
  <c r="C4603" i="2"/>
  <c r="C4604" i="2"/>
  <c r="C4605" i="2"/>
  <c r="C4606" i="2"/>
  <c r="C4607" i="2"/>
  <c r="C4608" i="2"/>
  <c r="C4609" i="2"/>
  <c r="C4610" i="2"/>
  <c r="C4611" i="2"/>
  <c r="C4612" i="2"/>
  <c r="C4613" i="2"/>
  <c r="C4614" i="2"/>
  <c r="C4615" i="2"/>
  <c r="C4616" i="2"/>
  <c r="C4617" i="2"/>
  <c r="C4618" i="2"/>
  <c r="C4619" i="2"/>
  <c r="C4620" i="2"/>
  <c r="C4621" i="2"/>
  <c r="C4622" i="2"/>
  <c r="C4623" i="2"/>
  <c r="C4624" i="2"/>
  <c r="C4625" i="2"/>
  <c r="C4626" i="2"/>
  <c r="C4627" i="2"/>
  <c r="C4628" i="2"/>
  <c r="C4629" i="2"/>
  <c r="C4630" i="2"/>
  <c r="C4631" i="2"/>
  <c r="C4632" i="2"/>
  <c r="C4633" i="2"/>
  <c r="C4634" i="2"/>
  <c r="C4635" i="2"/>
  <c r="C4636" i="2"/>
  <c r="C4637" i="2"/>
  <c r="C4638" i="2"/>
  <c r="C4639" i="2"/>
  <c r="C4640" i="2"/>
  <c r="C4641" i="2"/>
  <c r="C4642" i="2"/>
  <c r="C4643" i="2"/>
  <c r="C4644" i="2"/>
  <c r="C4645" i="2"/>
  <c r="C4646" i="2"/>
  <c r="C4647" i="2"/>
  <c r="C4648" i="2"/>
  <c r="C4649" i="2"/>
  <c r="C4650" i="2"/>
  <c r="C4651" i="2"/>
  <c r="C4652" i="2"/>
  <c r="C4653" i="2"/>
  <c r="C4654" i="2"/>
  <c r="C4655" i="2"/>
  <c r="C4656" i="2"/>
  <c r="C4657" i="2"/>
  <c r="C4658" i="2"/>
  <c r="C4659" i="2"/>
  <c r="C4660" i="2"/>
  <c r="C4661" i="2"/>
  <c r="C4662" i="2"/>
  <c r="C4663" i="2"/>
  <c r="C4664" i="2"/>
  <c r="C4665" i="2"/>
  <c r="C4666" i="2"/>
  <c r="C4667" i="2"/>
  <c r="C4668" i="2"/>
  <c r="C4669" i="2"/>
  <c r="C4670" i="2"/>
  <c r="C4671" i="2"/>
  <c r="C4672" i="2"/>
  <c r="C4673" i="2"/>
  <c r="C4674" i="2"/>
  <c r="C4675" i="2"/>
  <c r="C4676" i="2"/>
  <c r="C4677" i="2"/>
  <c r="C4678" i="2"/>
  <c r="C4679" i="2"/>
  <c r="C4680" i="2"/>
  <c r="C4681" i="2"/>
  <c r="C4682" i="2"/>
  <c r="C4683" i="2"/>
  <c r="C4684" i="2"/>
  <c r="C4685" i="2"/>
  <c r="C4686" i="2"/>
  <c r="C4687" i="2"/>
  <c r="C4688" i="2"/>
  <c r="C4689" i="2"/>
  <c r="C4690" i="2"/>
  <c r="C4691" i="2"/>
  <c r="C4692" i="2"/>
  <c r="C4693" i="2"/>
  <c r="C4694" i="2"/>
  <c r="C4695" i="2"/>
  <c r="C4696" i="2"/>
  <c r="C4697" i="2"/>
  <c r="C4698" i="2"/>
  <c r="C4699" i="2"/>
  <c r="C4700" i="2"/>
  <c r="C4701" i="2"/>
  <c r="C4702" i="2"/>
  <c r="C4703" i="2"/>
  <c r="C4704" i="2"/>
  <c r="C4705" i="2"/>
  <c r="C4706" i="2"/>
  <c r="C4707" i="2"/>
  <c r="C4708" i="2"/>
  <c r="C4709" i="2"/>
  <c r="C4710" i="2"/>
  <c r="C4711" i="2"/>
  <c r="C4712" i="2"/>
  <c r="C4713" i="2"/>
  <c r="C4714" i="2"/>
  <c r="C4715" i="2"/>
  <c r="C4716" i="2"/>
  <c r="C4717" i="2"/>
  <c r="C4718" i="2"/>
  <c r="C4719" i="2"/>
  <c r="C4720" i="2"/>
  <c r="C4721" i="2"/>
  <c r="C4722" i="2"/>
  <c r="C4723" i="2"/>
  <c r="C4724" i="2"/>
  <c r="C4725" i="2"/>
  <c r="C4726" i="2"/>
  <c r="C4727" i="2"/>
  <c r="C4728" i="2"/>
  <c r="C4729" i="2"/>
  <c r="C4730" i="2"/>
  <c r="C4731" i="2"/>
  <c r="C4732" i="2"/>
  <c r="C4733" i="2"/>
  <c r="C4734" i="2"/>
  <c r="C4735" i="2"/>
  <c r="C4736" i="2"/>
  <c r="C4737" i="2"/>
  <c r="C4738" i="2"/>
  <c r="C4739" i="2"/>
  <c r="C4740" i="2"/>
  <c r="C4741" i="2"/>
  <c r="C4742" i="2"/>
  <c r="C4743" i="2"/>
  <c r="C4744" i="2"/>
  <c r="C4745" i="2"/>
  <c r="C4746" i="2"/>
  <c r="C4747" i="2"/>
  <c r="C4748" i="2"/>
  <c r="C4749" i="2"/>
  <c r="C4750" i="2"/>
  <c r="C4751" i="2"/>
  <c r="C4752" i="2"/>
  <c r="C4753" i="2"/>
  <c r="C4754" i="2"/>
  <c r="C4755" i="2"/>
  <c r="C4756" i="2"/>
  <c r="C4757" i="2"/>
  <c r="C4758" i="2"/>
  <c r="C4759" i="2"/>
  <c r="C4760" i="2"/>
  <c r="C4761" i="2"/>
  <c r="C4762" i="2"/>
  <c r="C4763" i="2"/>
  <c r="C4764" i="2"/>
  <c r="C4765" i="2"/>
  <c r="C4766" i="2"/>
  <c r="C4767" i="2"/>
  <c r="C4768" i="2"/>
  <c r="C4769" i="2"/>
  <c r="C4770" i="2"/>
  <c r="C4771" i="2"/>
  <c r="C4772" i="2"/>
  <c r="C4773" i="2"/>
  <c r="C4774" i="2"/>
  <c r="C4775" i="2"/>
  <c r="C4776" i="2"/>
  <c r="C4777" i="2"/>
  <c r="C4778" i="2"/>
  <c r="C4779" i="2"/>
  <c r="C4780" i="2"/>
  <c r="C4781" i="2"/>
  <c r="C4782" i="2"/>
  <c r="C4783" i="2"/>
  <c r="C4784" i="2"/>
  <c r="C4785" i="2"/>
  <c r="C4786" i="2"/>
  <c r="C4787" i="2"/>
  <c r="C4788" i="2"/>
  <c r="C4789" i="2"/>
  <c r="C4790" i="2"/>
  <c r="C4791" i="2"/>
  <c r="C4792" i="2"/>
  <c r="C4793" i="2"/>
  <c r="C4794" i="2"/>
  <c r="C4795" i="2"/>
  <c r="C4796" i="2"/>
  <c r="C4797" i="2"/>
  <c r="C4798" i="2"/>
  <c r="C4799" i="2"/>
  <c r="C4800" i="2"/>
  <c r="C4801" i="2"/>
  <c r="C4802" i="2"/>
  <c r="C4803" i="2"/>
  <c r="C4804" i="2"/>
  <c r="C4805" i="2"/>
  <c r="C4806" i="2"/>
  <c r="C4807" i="2"/>
  <c r="C4808" i="2"/>
  <c r="C4809" i="2"/>
  <c r="C4810" i="2"/>
  <c r="C4811" i="2"/>
  <c r="C4812" i="2"/>
  <c r="C4813" i="2"/>
  <c r="C4814" i="2"/>
  <c r="C4815" i="2"/>
  <c r="C4816" i="2"/>
  <c r="C4817" i="2"/>
  <c r="C4818" i="2"/>
  <c r="C4819" i="2"/>
  <c r="C4820" i="2"/>
  <c r="C4821" i="2"/>
  <c r="C4822" i="2"/>
  <c r="C4823" i="2"/>
  <c r="C4824" i="2"/>
  <c r="C4825" i="2"/>
  <c r="C4826" i="2"/>
  <c r="C4827" i="2"/>
  <c r="C4828" i="2"/>
  <c r="C4829" i="2"/>
  <c r="C4830" i="2"/>
  <c r="C4831" i="2"/>
  <c r="C4832" i="2"/>
  <c r="C4833" i="2"/>
  <c r="C4834" i="2"/>
  <c r="C4835" i="2"/>
  <c r="C4836" i="2"/>
  <c r="C4837" i="2"/>
  <c r="C4838" i="2"/>
  <c r="C4839" i="2"/>
  <c r="C4840" i="2"/>
  <c r="C4841" i="2"/>
  <c r="C4842" i="2"/>
  <c r="C4843" i="2"/>
  <c r="C4844" i="2"/>
  <c r="C4845" i="2"/>
  <c r="C4846" i="2"/>
  <c r="C4847" i="2"/>
  <c r="C4848" i="2"/>
  <c r="C4849" i="2"/>
  <c r="C4850" i="2"/>
  <c r="C4851" i="2"/>
  <c r="C4852" i="2"/>
  <c r="C4853" i="2"/>
  <c r="C4854" i="2"/>
  <c r="C4855" i="2"/>
  <c r="C4856" i="2"/>
  <c r="C4857" i="2"/>
  <c r="C4858" i="2"/>
  <c r="C4859" i="2"/>
  <c r="C4860" i="2"/>
  <c r="C4861" i="2"/>
  <c r="C4862" i="2"/>
  <c r="C4863" i="2"/>
  <c r="C4864" i="2"/>
  <c r="C4865" i="2"/>
  <c r="C4866" i="2"/>
  <c r="C4867" i="2"/>
  <c r="C4868" i="2"/>
  <c r="C4869" i="2"/>
  <c r="C4870" i="2"/>
  <c r="C4871" i="2"/>
  <c r="C4872" i="2"/>
  <c r="C4873" i="2"/>
  <c r="C4874" i="2"/>
  <c r="C4875" i="2"/>
  <c r="C4876" i="2"/>
  <c r="C4877" i="2"/>
  <c r="C4878" i="2"/>
  <c r="C4879" i="2"/>
  <c r="C4880" i="2"/>
  <c r="C4881" i="2"/>
  <c r="C4882" i="2"/>
  <c r="C4883" i="2"/>
  <c r="C4884" i="2"/>
  <c r="C4885" i="2"/>
  <c r="C4886" i="2"/>
  <c r="C4887" i="2"/>
  <c r="C4888" i="2"/>
  <c r="C4889" i="2"/>
  <c r="C4890" i="2"/>
  <c r="C4891" i="2"/>
  <c r="C4892" i="2"/>
  <c r="C4893" i="2"/>
  <c r="C4894" i="2"/>
  <c r="C4895" i="2"/>
  <c r="C4896" i="2"/>
  <c r="C4897" i="2"/>
  <c r="C4898" i="2"/>
  <c r="C4899" i="2"/>
  <c r="C4900" i="2"/>
  <c r="C4901" i="2"/>
  <c r="C4902" i="2"/>
  <c r="C4903" i="2"/>
  <c r="C4904" i="2"/>
  <c r="C4905" i="2"/>
  <c r="C4906" i="2"/>
  <c r="C4907" i="2"/>
  <c r="C4908" i="2"/>
  <c r="C4909" i="2"/>
  <c r="C4910" i="2"/>
  <c r="C4911" i="2"/>
  <c r="C4912" i="2"/>
  <c r="C4913" i="2"/>
  <c r="C4914" i="2"/>
  <c r="C4915" i="2"/>
  <c r="C4916" i="2"/>
  <c r="C4917" i="2"/>
  <c r="C4918" i="2"/>
  <c r="C4919" i="2"/>
  <c r="C4920" i="2"/>
  <c r="C4921" i="2"/>
  <c r="C4922" i="2"/>
  <c r="C4923" i="2"/>
  <c r="C4924" i="2"/>
  <c r="C4925" i="2"/>
  <c r="C4926" i="2"/>
  <c r="C4927" i="2"/>
  <c r="C4928" i="2"/>
  <c r="C4929" i="2"/>
  <c r="C4930" i="2"/>
  <c r="C4931" i="2"/>
  <c r="C4932" i="2"/>
  <c r="C4933" i="2"/>
  <c r="C4934" i="2"/>
  <c r="C4935" i="2"/>
  <c r="C4936" i="2"/>
  <c r="C4937" i="2"/>
  <c r="C4938" i="2"/>
  <c r="C4939" i="2"/>
  <c r="C4940" i="2"/>
  <c r="C4941" i="2"/>
  <c r="C4942" i="2"/>
  <c r="C4943" i="2"/>
  <c r="C4944" i="2"/>
  <c r="C4945" i="2"/>
  <c r="C4946" i="2"/>
  <c r="C4947" i="2"/>
  <c r="C4948" i="2"/>
  <c r="C4949" i="2"/>
  <c r="C4950" i="2"/>
  <c r="C4951" i="2"/>
  <c r="C4952" i="2"/>
  <c r="C4953" i="2"/>
  <c r="C4954" i="2"/>
  <c r="C4955" i="2"/>
  <c r="C4956" i="2"/>
  <c r="C4957" i="2"/>
  <c r="C4958" i="2"/>
  <c r="C4959" i="2"/>
  <c r="C4960" i="2"/>
  <c r="C4961" i="2"/>
  <c r="C4962" i="2"/>
  <c r="C4963" i="2"/>
  <c r="C4964" i="2"/>
  <c r="C4965" i="2"/>
  <c r="C4966" i="2"/>
  <c r="C4967" i="2"/>
  <c r="C4968" i="2"/>
  <c r="C4969" i="2"/>
  <c r="C4970" i="2"/>
  <c r="C4971" i="2"/>
  <c r="C4972" i="2"/>
  <c r="C4973" i="2"/>
  <c r="C4974" i="2"/>
  <c r="C4975" i="2"/>
  <c r="C4976" i="2"/>
  <c r="C4977" i="2"/>
  <c r="C4978" i="2"/>
  <c r="C4979" i="2"/>
  <c r="C4980" i="2"/>
  <c r="C4981" i="2"/>
  <c r="C4982" i="2"/>
  <c r="C4983" i="2"/>
  <c r="C4984" i="2"/>
  <c r="C4985" i="2"/>
  <c r="C4986" i="2"/>
  <c r="C4987" i="2"/>
  <c r="C4988" i="2"/>
  <c r="C4989" i="2"/>
  <c r="C4990" i="2"/>
  <c r="C4991" i="2"/>
  <c r="C4992" i="2"/>
  <c r="C4993" i="2"/>
  <c r="C4994" i="2"/>
  <c r="C4995" i="2"/>
  <c r="C4996" i="2"/>
  <c r="C4997" i="2"/>
  <c r="C4998" i="2"/>
  <c r="C4999" i="2"/>
  <c r="C5000" i="2"/>
  <c r="C5001" i="2"/>
  <c r="C5002" i="2"/>
  <c r="C5003" i="2"/>
  <c r="C5004" i="2"/>
  <c r="C5005" i="2"/>
  <c r="C5006" i="2"/>
  <c r="C5007" i="2"/>
  <c r="C5008" i="2"/>
  <c r="C5009" i="2"/>
  <c r="C5010" i="2"/>
  <c r="C5011" i="2"/>
  <c r="C5012" i="2"/>
  <c r="C5013" i="2"/>
  <c r="C5014" i="2"/>
  <c r="C5015" i="2"/>
  <c r="C5016" i="2"/>
  <c r="C5017" i="2"/>
  <c r="C5018" i="2"/>
  <c r="C5019" i="2"/>
  <c r="C5020" i="2"/>
  <c r="C5021" i="2"/>
  <c r="C5022" i="2"/>
  <c r="C5023" i="2"/>
  <c r="C5024" i="2"/>
  <c r="C5025" i="2"/>
  <c r="C5026" i="2"/>
  <c r="C5027" i="2"/>
  <c r="C5028" i="2"/>
  <c r="C5029" i="2"/>
  <c r="C5030" i="2"/>
  <c r="C5031" i="2"/>
  <c r="C5032" i="2"/>
  <c r="C5033" i="2"/>
  <c r="C5034" i="2"/>
  <c r="C5035" i="2"/>
  <c r="C5036" i="2"/>
  <c r="C5037" i="2"/>
  <c r="C5038" i="2"/>
  <c r="C5039" i="2"/>
  <c r="C5040" i="2"/>
  <c r="C5041" i="2"/>
  <c r="C5042" i="2"/>
  <c r="C5043" i="2"/>
  <c r="C5044" i="2"/>
  <c r="C5045" i="2"/>
  <c r="C5046" i="2"/>
  <c r="C5047" i="2"/>
  <c r="C5048" i="2"/>
  <c r="C5049" i="2"/>
  <c r="C5050" i="2"/>
  <c r="C5051" i="2"/>
  <c r="C5052" i="2"/>
  <c r="C5053" i="2"/>
  <c r="C5054" i="2"/>
  <c r="C5055" i="2"/>
  <c r="C5056" i="2"/>
  <c r="C5057" i="2"/>
  <c r="C5058" i="2"/>
  <c r="C5059" i="2"/>
  <c r="C5060" i="2"/>
  <c r="C5061" i="2"/>
  <c r="C5062" i="2"/>
  <c r="C5063" i="2"/>
  <c r="C5064" i="2"/>
  <c r="C5065" i="2"/>
  <c r="C5066" i="2"/>
  <c r="C5067" i="2"/>
  <c r="C5068" i="2"/>
  <c r="C5069" i="2"/>
  <c r="C5070" i="2"/>
  <c r="C5071" i="2"/>
  <c r="C5072" i="2"/>
  <c r="C5073" i="2"/>
  <c r="C5074" i="2"/>
  <c r="C5075" i="2"/>
  <c r="C5076" i="2"/>
  <c r="C5077" i="2"/>
  <c r="C5078" i="2"/>
  <c r="C5079" i="2"/>
  <c r="C5080" i="2"/>
  <c r="C5081" i="2"/>
  <c r="C5082" i="2"/>
  <c r="C5083" i="2"/>
  <c r="C5084" i="2"/>
  <c r="C5085" i="2"/>
  <c r="C5086" i="2"/>
  <c r="C5087" i="2"/>
  <c r="C5088" i="2"/>
  <c r="C5089" i="2"/>
  <c r="C5090" i="2"/>
  <c r="C5091" i="2"/>
  <c r="C5092" i="2"/>
  <c r="C5093" i="2"/>
  <c r="C5094" i="2"/>
  <c r="C5095" i="2"/>
  <c r="C5096" i="2"/>
  <c r="C5097" i="2"/>
  <c r="C5098" i="2"/>
  <c r="C5099" i="2"/>
  <c r="C5100" i="2"/>
  <c r="C5101" i="2"/>
  <c r="C5102" i="2"/>
  <c r="C5103" i="2"/>
  <c r="C5104" i="2"/>
  <c r="C5105" i="2"/>
  <c r="C5106" i="2"/>
  <c r="C5107" i="2"/>
  <c r="C5108" i="2"/>
  <c r="C5109" i="2"/>
  <c r="C5110" i="2"/>
  <c r="C5111" i="2"/>
  <c r="C5112" i="2"/>
  <c r="C5113" i="2"/>
  <c r="C5114" i="2"/>
  <c r="C5115" i="2"/>
  <c r="C5116" i="2"/>
  <c r="C5117" i="2"/>
  <c r="C5118" i="2"/>
  <c r="C5119" i="2"/>
  <c r="C5120" i="2"/>
  <c r="C5121" i="2"/>
  <c r="C5122" i="2"/>
  <c r="C5123" i="2"/>
  <c r="C5124" i="2"/>
  <c r="C5125" i="2"/>
  <c r="C5126" i="2"/>
  <c r="C5127" i="2"/>
  <c r="C5128" i="2"/>
  <c r="C5129" i="2"/>
  <c r="C5130" i="2"/>
  <c r="C5131" i="2"/>
  <c r="C5132" i="2"/>
  <c r="C5133" i="2"/>
  <c r="C5134" i="2"/>
  <c r="C5135" i="2"/>
  <c r="C5136" i="2"/>
  <c r="C5137" i="2"/>
  <c r="C5138" i="2"/>
  <c r="C5139" i="2"/>
  <c r="C5140" i="2"/>
  <c r="C5141" i="2"/>
  <c r="C5142" i="2"/>
  <c r="C5143" i="2"/>
  <c r="C5144" i="2"/>
  <c r="C5145" i="2"/>
  <c r="C5146" i="2"/>
  <c r="C5147" i="2"/>
  <c r="C5148" i="2"/>
  <c r="C5149" i="2"/>
  <c r="C5150" i="2"/>
  <c r="C5151" i="2"/>
  <c r="C5152" i="2"/>
  <c r="C5153" i="2"/>
  <c r="C5154" i="2"/>
  <c r="C5155" i="2"/>
  <c r="C5156" i="2"/>
  <c r="C5157" i="2"/>
  <c r="C5158" i="2"/>
  <c r="C5159" i="2"/>
  <c r="C5160" i="2"/>
  <c r="C5161" i="2"/>
  <c r="C5162" i="2"/>
  <c r="C5163" i="2"/>
  <c r="C5164" i="2"/>
  <c r="C5165" i="2"/>
  <c r="C5166" i="2"/>
  <c r="C5167" i="2"/>
  <c r="C5168" i="2"/>
  <c r="C5169" i="2"/>
  <c r="C5170" i="2"/>
  <c r="C5171" i="2"/>
  <c r="C5172" i="2"/>
  <c r="C5173" i="2"/>
  <c r="C5174" i="2"/>
  <c r="C5175" i="2"/>
  <c r="C5176" i="2"/>
  <c r="C5177" i="2"/>
  <c r="C5178" i="2"/>
  <c r="C5179" i="2"/>
  <c r="C5180" i="2"/>
  <c r="C5181" i="2"/>
  <c r="C5182" i="2"/>
  <c r="C5183" i="2"/>
  <c r="C5184" i="2"/>
  <c r="C5185" i="2"/>
  <c r="C5186" i="2"/>
  <c r="C5187" i="2"/>
  <c r="C5188" i="2"/>
  <c r="C5189" i="2"/>
  <c r="C5190" i="2"/>
  <c r="C5191" i="2"/>
  <c r="C5192" i="2"/>
  <c r="C5193" i="2"/>
  <c r="C5194" i="2"/>
  <c r="C5195" i="2"/>
  <c r="C5196" i="2"/>
  <c r="C5197" i="2"/>
  <c r="C5198" i="2"/>
  <c r="C5199" i="2"/>
  <c r="C5200" i="2"/>
  <c r="C5201" i="2"/>
  <c r="C5202" i="2"/>
  <c r="C5203" i="2"/>
  <c r="C5204" i="2"/>
  <c r="C5205" i="2"/>
  <c r="C5206" i="2"/>
  <c r="C5207" i="2"/>
  <c r="C5208" i="2"/>
  <c r="C5209" i="2"/>
  <c r="C5210" i="2"/>
  <c r="C5211" i="2"/>
  <c r="C5212" i="2"/>
  <c r="C5213" i="2"/>
  <c r="C5214" i="2"/>
  <c r="C5215" i="2"/>
  <c r="C5216" i="2"/>
  <c r="C5217" i="2"/>
  <c r="C5218" i="2"/>
  <c r="C5219" i="2"/>
  <c r="C5220" i="2"/>
  <c r="C5221" i="2"/>
  <c r="C5222" i="2"/>
  <c r="C5223" i="2"/>
  <c r="C5224" i="2"/>
  <c r="C5225" i="2"/>
  <c r="C5226" i="2"/>
  <c r="C5227" i="2"/>
  <c r="C5228" i="2"/>
  <c r="C5229" i="2"/>
  <c r="C5230" i="2"/>
  <c r="C5231" i="2"/>
  <c r="C5232" i="2"/>
  <c r="C5233" i="2"/>
  <c r="C5234" i="2"/>
  <c r="C5235" i="2"/>
  <c r="C5236" i="2"/>
  <c r="C5237" i="2"/>
  <c r="C5238" i="2"/>
  <c r="C5239" i="2"/>
  <c r="C5240" i="2"/>
  <c r="C5241" i="2"/>
  <c r="C5242" i="2"/>
  <c r="C5243" i="2"/>
  <c r="C5244" i="2"/>
  <c r="C5245" i="2"/>
  <c r="C5246" i="2"/>
  <c r="C5247" i="2"/>
  <c r="C5248" i="2"/>
  <c r="C5249" i="2"/>
  <c r="C5250" i="2"/>
  <c r="C5251" i="2"/>
  <c r="C5252" i="2"/>
  <c r="C5253" i="2"/>
  <c r="C5254" i="2"/>
  <c r="C5255" i="2"/>
  <c r="C5256" i="2"/>
  <c r="C5257" i="2"/>
  <c r="C5258" i="2"/>
  <c r="C5259" i="2"/>
  <c r="C5260" i="2"/>
  <c r="C5261" i="2"/>
  <c r="C5262" i="2"/>
  <c r="C5263" i="2"/>
  <c r="C5264" i="2"/>
  <c r="C5265" i="2"/>
  <c r="C5266" i="2"/>
  <c r="C5267" i="2"/>
  <c r="C5268" i="2"/>
  <c r="C5269" i="2"/>
  <c r="C5270" i="2"/>
  <c r="C5271" i="2"/>
  <c r="C5272" i="2"/>
  <c r="C5273" i="2"/>
  <c r="C5274" i="2"/>
  <c r="C5275" i="2"/>
  <c r="C5276" i="2"/>
  <c r="C5277" i="2"/>
  <c r="C5278" i="2"/>
  <c r="C5279" i="2"/>
  <c r="C5280" i="2"/>
  <c r="C5281" i="2"/>
  <c r="C5282" i="2"/>
  <c r="C5283" i="2"/>
  <c r="C5284" i="2"/>
  <c r="C5285" i="2"/>
  <c r="C5286" i="2"/>
  <c r="C5287" i="2"/>
  <c r="C5288" i="2"/>
  <c r="C5289" i="2"/>
  <c r="C5290" i="2"/>
  <c r="C5291" i="2"/>
  <c r="C5292" i="2"/>
  <c r="C5293" i="2"/>
  <c r="C5294" i="2"/>
  <c r="C5295" i="2"/>
  <c r="C5296" i="2"/>
  <c r="C5297" i="2"/>
  <c r="C5298" i="2"/>
  <c r="C5299" i="2"/>
  <c r="C5300" i="2"/>
  <c r="C5301" i="2"/>
  <c r="C5302" i="2"/>
  <c r="C5303" i="2"/>
  <c r="C5304" i="2"/>
  <c r="C5305" i="2"/>
  <c r="C5306" i="2"/>
  <c r="C5307" i="2"/>
  <c r="C5308" i="2"/>
  <c r="C5309" i="2"/>
  <c r="C5310" i="2"/>
  <c r="C5311" i="2"/>
  <c r="C5312" i="2"/>
  <c r="C5313" i="2"/>
  <c r="C5314" i="2"/>
  <c r="C5315" i="2"/>
  <c r="C5316" i="2"/>
  <c r="C5317" i="2"/>
  <c r="C5318" i="2"/>
  <c r="C5319" i="2"/>
  <c r="C5320" i="2"/>
  <c r="C5321" i="2"/>
  <c r="C5322" i="2"/>
  <c r="C5323" i="2"/>
  <c r="C5324" i="2"/>
  <c r="C5325" i="2"/>
  <c r="C5326" i="2"/>
  <c r="C5327" i="2"/>
  <c r="C5328" i="2"/>
  <c r="C5329" i="2"/>
  <c r="C5330" i="2"/>
  <c r="C5331" i="2"/>
  <c r="C5332" i="2"/>
  <c r="C5333" i="2"/>
  <c r="C5334" i="2"/>
  <c r="C5335" i="2"/>
  <c r="C5336" i="2"/>
  <c r="C5337" i="2"/>
  <c r="C5338" i="2"/>
  <c r="C5339" i="2"/>
  <c r="C5340" i="2"/>
  <c r="C5341" i="2"/>
  <c r="C5342" i="2"/>
  <c r="C5343" i="2"/>
  <c r="C5344" i="2"/>
  <c r="C5345" i="2"/>
  <c r="C5346" i="2"/>
  <c r="C5347" i="2"/>
  <c r="C5348" i="2"/>
  <c r="C5349" i="2"/>
  <c r="C5350" i="2"/>
  <c r="C5351" i="2"/>
  <c r="C5352" i="2"/>
  <c r="C5353" i="2"/>
  <c r="C5354" i="2"/>
  <c r="C5355" i="2"/>
  <c r="C5356" i="2"/>
  <c r="C5357" i="2"/>
  <c r="C5358" i="2"/>
  <c r="C5359" i="2"/>
  <c r="C5360" i="2"/>
  <c r="C5361" i="2"/>
  <c r="C5362" i="2"/>
  <c r="C5363" i="2"/>
  <c r="C5364" i="2"/>
  <c r="C5365" i="2"/>
  <c r="C5366" i="2"/>
  <c r="C5367" i="2"/>
  <c r="C5368" i="2"/>
  <c r="C5369" i="2"/>
  <c r="C5370" i="2"/>
  <c r="C5371" i="2"/>
  <c r="C5372" i="2"/>
  <c r="C5373" i="2"/>
  <c r="C5374" i="2"/>
  <c r="C5375" i="2"/>
  <c r="C5376" i="2"/>
  <c r="C5377" i="2"/>
  <c r="C5378" i="2"/>
  <c r="C5379" i="2"/>
  <c r="C5380" i="2"/>
  <c r="C5381" i="2"/>
  <c r="C5382" i="2"/>
  <c r="C5383" i="2"/>
  <c r="C5384" i="2"/>
  <c r="C5385" i="2"/>
  <c r="C5386" i="2"/>
  <c r="C5387" i="2"/>
  <c r="C5388" i="2"/>
  <c r="C5389" i="2"/>
  <c r="C5390" i="2"/>
  <c r="C5391" i="2"/>
  <c r="C5392" i="2"/>
  <c r="C5393" i="2"/>
  <c r="C5394" i="2"/>
  <c r="C5395" i="2"/>
  <c r="C5396" i="2"/>
  <c r="C5397" i="2"/>
  <c r="C5398" i="2"/>
  <c r="C5399" i="2"/>
  <c r="C5400" i="2"/>
  <c r="C5401" i="2"/>
  <c r="C5402" i="2"/>
  <c r="C5403" i="2"/>
  <c r="C5404" i="2"/>
  <c r="C5405" i="2"/>
  <c r="C5406" i="2"/>
  <c r="C5407" i="2"/>
  <c r="C5408" i="2"/>
  <c r="C5409" i="2"/>
  <c r="C5410" i="2"/>
  <c r="C5411" i="2"/>
  <c r="C5412" i="2"/>
  <c r="C5413" i="2"/>
  <c r="C5414" i="2"/>
  <c r="C5415" i="2"/>
  <c r="C5416" i="2"/>
  <c r="C5417" i="2"/>
  <c r="C5418" i="2"/>
  <c r="C5419" i="2"/>
  <c r="C5420" i="2"/>
  <c r="C5421" i="2"/>
  <c r="C5422" i="2"/>
  <c r="C5423" i="2"/>
  <c r="C5424" i="2"/>
  <c r="C5425" i="2"/>
  <c r="C5426" i="2"/>
  <c r="C5427" i="2"/>
  <c r="C5428" i="2"/>
  <c r="C5429" i="2"/>
  <c r="C5430" i="2"/>
  <c r="C5431" i="2"/>
  <c r="C5432" i="2"/>
  <c r="C5433" i="2"/>
  <c r="C5434" i="2"/>
  <c r="C5435" i="2"/>
  <c r="C5436" i="2"/>
  <c r="C5437" i="2"/>
  <c r="C5438" i="2"/>
  <c r="C5439" i="2"/>
  <c r="C5440" i="2"/>
  <c r="C5441" i="2"/>
  <c r="C5442" i="2"/>
  <c r="C5443" i="2"/>
  <c r="C5444" i="2"/>
  <c r="C5445" i="2"/>
  <c r="C5446" i="2"/>
  <c r="C5447" i="2"/>
  <c r="C5448" i="2"/>
  <c r="C5449" i="2"/>
  <c r="C5450" i="2"/>
  <c r="C5451" i="2"/>
  <c r="C5452" i="2"/>
  <c r="C5453" i="2"/>
  <c r="C5454" i="2"/>
  <c r="C5455" i="2"/>
  <c r="C5456" i="2"/>
  <c r="C5457" i="2"/>
  <c r="C5458" i="2"/>
  <c r="C5459" i="2"/>
  <c r="C5460" i="2"/>
  <c r="C5461" i="2"/>
  <c r="C5462" i="2"/>
  <c r="C5463" i="2"/>
  <c r="C5464" i="2"/>
  <c r="C5465" i="2"/>
  <c r="C5466" i="2"/>
  <c r="C5467" i="2"/>
  <c r="C5468" i="2"/>
  <c r="C5469" i="2"/>
  <c r="C5470" i="2"/>
  <c r="C5471" i="2"/>
  <c r="C5472" i="2"/>
  <c r="C5473" i="2"/>
  <c r="C5474" i="2"/>
  <c r="C5475" i="2"/>
  <c r="C5476" i="2"/>
  <c r="C5477" i="2"/>
  <c r="C5478" i="2"/>
  <c r="C5479" i="2"/>
  <c r="C5480" i="2"/>
  <c r="C5481" i="2"/>
  <c r="C5482" i="2"/>
  <c r="C5483" i="2"/>
  <c r="C5484" i="2"/>
  <c r="C5485" i="2"/>
  <c r="C5486" i="2"/>
  <c r="C5487" i="2"/>
  <c r="C5488" i="2"/>
  <c r="C5489" i="2"/>
  <c r="C5490" i="2"/>
  <c r="C5491" i="2"/>
  <c r="C5492" i="2"/>
  <c r="C5493" i="2"/>
  <c r="C5494" i="2"/>
  <c r="C5495" i="2"/>
  <c r="C5496" i="2"/>
  <c r="C5497" i="2"/>
  <c r="C5498" i="2"/>
  <c r="C5499" i="2"/>
  <c r="C5500" i="2"/>
  <c r="C5501" i="2"/>
  <c r="C5502" i="2"/>
  <c r="C5503" i="2"/>
  <c r="C5504" i="2"/>
  <c r="C5505" i="2"/>
  <c r="C5506" i="2"/>
  <c r="C5507" i="2"/>
  <c r="C5508" i="2"/>
  <c r="C5509" i="2"/>
  <c r="C5510" i="2"/>
  <c r="C5511" i="2"/>
  <c r="C5512" i="2"/>
  <c r="C5513" i="2"/>
  <c r="C5514" i="2"/>
  <c r="C5515" i="2"/>
  <c r="C5516" i="2"/>
  <c r="C5517" i="2"/>
  <c r="C5518" i="2"/>
  <c r="C5519" i="2"/>
  <c r="C5520" i="2"/>
  <c r="C5521" i="2"/>
  <c r="C5522" i="2"/>
  <c r="C5523" i="2"/>
  <c r="C5524" i="2"/>
  <c r="C5525" i="2"/>
  <c r="C5526" i="2"/>
  <c r="C5527" i="2"/>
  <c r="C5528" i="2"/>
  <c r="C5529" i="2"/>
  <c r="C5530" i="2"/>
  <c r="C5531" i="2"/>
  <c r="C5532" i="2"/>
  <c r="C5533" i="2"/>
  <c r="C5534" i="2"/>
  <c r="C5535" i="2"/>
  <c r="C5536" i="2"/>
  <c r="C5537" i="2"/>
  <c r="C5538" i="2"/>
  <c r="C5539" i="2"/>
  <c r="C5540" i="2"/>
  <c r="C5541" i="2"/>
  <c r="C5542" i="2"/>
  <c r="C5543" i="2"/>
  <c r="C5544" i="2"/>
  <c r="C5545" i="2"/>
  <c r="C5546" i="2"/>
  <c r="C5547" i="2"/>
  <c r="C5548" i="2"/>
  <c r="C5549" i="2"/>
  <c r="C5550" i="2"/>
  <c r="C5551" i="2"/>
  <c r="C5552" i="2"/>
  <c r="C5553" i="2"/>
  <c r="C5554" i="2"/>
  <c r="C5555" i="2"/>
  <c r="C5556" i="2"/>
  <c r="C5557" i="2"/>
  <c r="C5558" i="2"/>
  <c r="C5559" i="2"/>
  <c r="C5560" i="2"/>
  <c r="C5561" i="2"/>
  <c r="C5562" i="2"/>
  <c r="C5563" i="2"/>
  <c r="C5564" i="2"/>
  <c r="C5565" i="2"/>
  <c r="C5566" i="2"/>
  <c r="C5567" i="2"/>
  <c r="C5568" i="2"/>
  <c r="C5569" i="2"/>
  <c r="C5570" i="2"/>
  <c r="C5571" i="2"/>
  <c r="C5572" i="2"/>
  <c r="C5573" i="2"/>
  <c r="C5574" i="2"/>
  <c r="C5575" i="2"/>
  <c r="C5576" i="2"/>
  <c r="C5577" i="2"/>
  <c r="C5578" i="2"/>
  <c r="C5579" i="2"/>
  <c r="C5580" i="2"/>
  <c r="C5581" i="2"/>
  <c r="C5582" i="2"/>
  <c r="C5583" i="2"/>
  <c r="C5584" i="2"/>
  <c r="C5585" i="2"/>
  <c r="C5586" i="2"/>
  <c r="C5587" i="2"/>
  <c r="C5588" i="2"/>
  <c r="C5589" i="2"/>
  <c r="C5590" i="2"/>
  <c r="C5591" i="2"/>
  <c r="C5592" i="2"/>
  <c r="C5593" i="2"/>
  <c r="C5594" i="2"/>
  <c r="C5595" i="2"/>
  <c r="C5596" i="2"/>
  <c r="C5597" i="2"/>
  <c r="C5598" i="2"/>
  <c r="C5599" i="2"/>
  <c r="C5600" i="2"/>
  <c r="C5601" i="2"/>
  <c r="C5602" i="2"/>
  <c r="C5603" i="2"/>
  <c r="C5604" i="2"/>
  <c r="C5605" i="2"/>
  <c r="C5606" i="2"/>
  <c r="C5607" i="2"/>
  <c r="C5608" i="2"/>
  <c r="C5609" i="2"/>
  <c r="C5610" i="2"/>
  <c r="C5611" i="2"/>
  <c r="C5612" i="2"/>
  <c r="C5613" i="2"/>
  <c r="C5614" i="2"/>
  <c r="C5615" i="2"/>
  <c r="C5616" i="2"/>
  <c r="C5617" i="2"/>
  <c r="C5618" i="2"/>
  <c r="C5619" i="2"/>
  <c r="C5620" i="2"/>
  <c r="C5621" i="2"/>
  <c r="C5622" i="2"/>
  <c r="C5623" i="2"/>
  <c r="C5624" i="2"/>
  <c r="C5625" i="2"/>
  <c r="C5626" i="2"/>
  <c r="C5627" i="2"/>
  <c r="C5628" i="2"/>
  <c r="C5629" i="2"/>
  <c r="C5630" i="2"/>
  <c r="C5631" i="2"/>
  <c r="C5632" i="2"/>
  <c r="C5633" i="2"/>
  <c r="C5634" i="2"/>
  <c r="C5635" i="2"/>
  <c r="C5636" i="2"/>
  <c r="C5637" i="2"/>
  <c r="C5638" i="2"/>
  <c r="C5639" i="2"/>
  <c r="C5640" i="2"/>
  <c r="C5641" i="2"/>
  <c r="C5642" i="2"/>
  <c r="C5643" i="2"/>
  <c r="C5644" i="2"/>
  <c r="C5645" i="2"/>
  <c r="C5646" i="2"/>
  <c r="C5647" i="2"/>
  <c r="C5648" i="2"/>
  <c r="C5649" i="2"/>
  <c r="C5650" i="2"/>
  <c r="C5651" i="2"/>
  <c r="C5652" i="2"/>
  <c r="C5653" i="2"/>
  <c r="C5654" i="2"/>
  <c r="C5655" i="2"/>
  <c r="C5656" i="2"/>
  <c r="C5657" i="2"/>
  <c r="C5658" i="2"/>
  <c r="C5659" i="2"/>
  <c r="C5660" i="2"/>
  <c r="C5661" i="2"/>
  <c r="C5662" i="2"/>
  <c r="C5663" i="2"/>
  <c r="C5664" i="2"/>
  <c r="C5665" i="2"/>
  <c r="C5666" i="2"/>
  <c r="C5667" i="2"/>
  <c r="C5668" i="2"/>
  <c r="C5669" i="2"/>
  <c r="C5670" i="2"/>
  <c r="C5671" i="2"/>
  <c r="C5672" i="2"/>
  <c r="C5673" i="2"/>
  <c r="C5674" i="2"/>
  <c r="C5675" i="2"/>
  <c r="C5676" i="2"/>
  <c r="C5677" i="2"/>
  <c r="C5678" i="2"/>
  <c r="C5679" i="2"/>
  <c r="C5680" i="2"/>
  <c r="C5681" i="2"/>
  <c r="C5682" i="2"/>
  <c r="C5683" i="2"/>
  <c r="C5684" i="2"/>
  <c r="C5685" i="2"/>
  <c r="C5686" i="2"/>
  <c r="C5687" i="2"/>
  <c r="C5688" i="2"/>
  <c r="C5689" i="2"/>
  <c r="C5690" i="2"/>
  <c r="C5691" i="2"/>
  <c r="C5692" i="2"/>
  <c r="C5693" i="2"/>
  <c r="C5694" i="2"/>
  <c r="C5695" i="2"/>
  <c r="C5696" i="2"/>
  <c r="C96" i="2"/>
  <c r="A7" i="1"/>
  <c r="F27" i="17" l="1"/>
  <c r="E27" i="17"/>
  <c r="I27" i="17"/>
  <c r="K27" i="17"/>
  <c r="E27" i="15"/>
  <c r="F27" i="15"/>
  <c r="I27" i="15"/>
  <c r="K27" i="15"/>
  <c r="F27" i="13"/>
  <c r="E27" i="13"/>
  <c r="I27" i="13"/>
  <c r="E27" i="11"/>
  <c r="F27" i="11"/>
  <c r="I27" i="11"/>
  <c r="H27" i="11"/>
  <c r="J27" i="11" s="1"/>
  <c r="K27" i="11"/>
  <c r="H27" i="8"/>
  <c r="H44" i="8" s="1"/>
  <c r="F24" i="8"/>
  <c r="F41" i="8" s="1"/>
  <c r="D432" i="9"/>
  <c r="D84" i="9"/>
  <c r="D284" i="9"/>
  <c r="H28" i="8"/>
  <c r="H45" i="8" s="1"/>
  <c r="G23" i="8"/>
  <c r="G40" i="8" s="1"/>
  <c r="H24" i="8"/>
  <c r="H41" i="8" s="1"/>
  <c r="D91" i="9"/>
  <c r="F27" i="8"/>
  <c r="F44" i="8" s="1"/>
  <c r="F29" i="8"/>
  <c r="F46" i="8" s="1"/>
  <c r="H22" i="8"/>
  <c r="H39" i="8" s="1"/>
  <c r="F22" i="8"/>
  <c r="F39" i="8" s="1"/>
  <c r="F30" i="8"/>
  <c r="F47" i="8" s="1"/>
  <c r="D35" i="9"/>
  <c r="D353" i="9"/>
  <c r="D276" i="9"/>
  <c r="D99" i="9"/>
  <c r="D470" i="9"/>
  <c r="D128" i="9"/>
  <c r="D72" i="9"/>
  <c r="D83" i="9"/>
  <c r="D207" i="9"/>
  <c r="D292" i="9"/>
  <c r="D385" i="9"/>
  <c r="D201" i="9"/>
  <c r="D453" i="9"/>
  <c r="D86" i="9"/>
  <c r="D52" i="9"/>
  <c r="D321" i="9"/>
  <c r="D187" i="9"/>
  <c r="D363" i="9"/>
  <c r="D395" i="9"/>
  <c r="D401" i="9"/>
  <c r="D122" i="9"/>
  <c r="D194" i="9"/>
  <c r="D248" i="9"/>
  <c r="D347" i="9"/>
  <c r="F25" i="8"/>
  <c r="F42" i="8" s="1"/>
  <c r="D169" i="9"/>
  <c r="D135" i="9"/>
  <c r="D235" i="9"/>
  <c r="D449" i="9"/>
  <c r="D64" i="9"/>
  <c r="D365" i="9"/>
  <c r="D46" i="9"/>
  <c r="G27" i="8"/>
  <c r="G44" i="8" s="1"/>
  <c r="D121" i="9"/>
  <c r="D117" i="9"/>
  <c r="D312" i="9"/>
  <c r="D63" i="9"/>
  <c r="D265" i="9"/>
  <c r="D397" i="9"/>
  <c r="F31" i="8"/>
  <c r="F48" i="8" s="1"/>
  <c r="D318" i="9"/>
  <c r="D30" i="9"/>
  <c r="D428" i="9"/>
  <c r="D75" i="9"/>
  <c r="D407" i="9"/>
  <c r="D340" i="9"/>
  <c r="D196" i="9"/>
  <c r="F26" i="8"/>
  <c r="F43" i="8" s="1"/>
  <c r="D213" i="9"/>
  <c r="D307" i="9"/>
  <c r="D152" i="9"/>
  <c r="D55" i="9"/>
  <c r="D25" i="9"/>
  <c r="D119" i="9"/>
  <c r="D398" i="9"/>
  <c r="D183" i="9"/>
  <c r="D79" i="9"/>
  <c r="D180" i="9"/>
  <c r="D228" i="9"/>
  <c r="D92" i="9"/>
  <c r="D479" i="9"/>
  <c r="D480" i="9"/>
  <c r="D413" i="9"/>
  <c r="D382" i="9"/>
  <c r="D167" i="9"/>
  <c r="G25" i="8"/>
  <c r="G42" i="8" s="1"/>
  <c r="D222" i="9"/>
  <c r="D102" i="9"/>
  <c r="D375" i="9"/>
  <c r="D81" i="9"/>
  <c r="D305" i="9"/>
  <c r="D327" i="9"/>
  <c r="D153" i="9"/>
  <c r="D186" i="9"/>
  <c r="D47" i="9"/>
  <c r="D21" i="9"/>
  <c r="D316" i="9"/>
  <c r="D127" i="9"/>
  <c r="D399" i="9"/>
  <c r="D231" i="9"/>
  <c r="D266" i="9"/>
  <c r="D451" i="9"/>
  <c r="D366" i="9"/>
  <c r="D402" i="9"/>
  <c r="D237" i="9"/>
  <c r="D269" i="9"/>
  <c r="D435" i="9"/>
  <c r="D65" i="9"/>
  <c r="D51" i="9"/>
  <c r="D177" i="9"/>
  <c r="D172" i="9"/>
  <c r="D124" i="9"/>
  <c r="D335" i="9"/>
  <c r="D114" i="9"/>
  <c r="D354" i="9"/>
  <c r="D36" i="9"/>
  <c r="D291" i="9"/>
  <c r="D448" i="9"/>
  <c r="D184" i="9"/>
  <c r="D197" i="9"/>
  <c r="D304" i="9"/>
  <c r="D27" i="8"/>
  <c r="D44" i="8" s="1"/>
  <c r="D224" i="9"/>
  <c r="D146" i="9"/>
  <c r="D441" i="9"/>
  <c r="D341" i="9"/>
  <c r="D96" i="9"/>
  <c r="G24" i="8"/>
  <c r="G41" i="8" s="1"/>
  <c r="D66" i="9"/>
  <c r="D242" i="9"/>
  <c r="D387" i="9"/>
  <c r="D147" i="9"/>
  <c r="D462" i="9"/>
  <c r="D191" i="9"/>
  <c r="D58" i="9"/>
  <c r="D12" i="9"/>
  <c r="E25" i="8"/>
  <c r="E42" i="8" s="1"/>
  <c r="D175" i="9"/>
  <c r="D246" i="9"/>
  <c r="D360" i="9"/>
  <c r="D215" i="9"/>
  <c r="D203" i="9"/>
  <c r="D134" i="9"/>
  <c r="D437" i="9"/>
  <c r="D389" i="9"/>
  <c r="D367" i="9"/>
  <c r="D18" i="9"/>
  <c r="D105" i="9"/>
  <c r="D319" i="9"/>
  <c r="D140" i="9"/>
  <c r="D42" i="9"/>
  <c r="D260" i="9"/>
  <c r="D17" i="9"/>
  <c r="D200" i="9"/>
  <c r="D477" i="9"/>
  <c r="D159" i="9"/>
  <c r="D216" i="9"/>
  <c r="D133" i="9"/>
  <c r="D123" i="9"/>
  <c r="D62" i="9"/>
  <c r="D16" i="9"/>
  <c r="D351" i="9"/>
  <c r="D406" i="9"/>
  <c r="D110" i="9"/>
  <c r="D198" i="9"/>
  <c r="D104" i="9"/>
  <c r="D109" i="9"/>
  <c r="D181" i="9"/>
  <c r="D252" i="9"/>
  <c r="D155" i="9"/>
  <c r="D285" i="9"/>
  <c r="H26" i="8"/>
  <c r="H43" i="8" s="1"/>
  <c r="D69" i="9"/>
  <c r="D214" i="9"/>
  <c r="G33" i="8"/>
  <c r="G50" i="8" s="1"/>
  <c r="D405" i="9"/>
  <c r="D161" i="9"/>
  <c r="G26" i="8"/>
  <c r="G43" i="8" s="1"/>
  <c r="D330" i="9"/>
  <c r="D455" i="9"/>
  <c r="D472" i="9"/>
  <c r="D258" i="9"/>
  <c r="D244" i="9"/>
  <c r="D26" i="9"/>
  <c r="D414" i="9"/>
  <c r="D384" i="9"/>
  <c r="D53" i="9"/>
  <c r="E33" i="8"/>
  <c r="E50" i="8" s="1"/>
  <c r="G28" i="8"/>
  <c r="G45" i="8" s="1"/>
  <c r="F33" i="8"/>
  <c r="F50" i="8" s="1"/>
  <c r="D24" i="8"/>
  <c r="D41" i="8" s="1"/>
  <c r="F23" i="8"/>
  <c r="F40" i="8" s="1"/>
  <c r="F28" i="8"/>
  <c r="F45" i="8" s="1"/>
  <c r="E30" i="8"/>
  <c r="E47" i="8" s="1"/>
  <c r="H25" i="8"/>
  <c r="H42" i="8" s="1"/>
  <c r="G22" i="8"/>
  <c r="G39" i="8" s="1"/>
  <c r="E23" i="8"/>
  <c r="E40" i="8" s="1"/>
  <c r="F32" i="8"/>
  <c r="F49" i="8" s="1"/>
  <c r="D49" i="9"/>
  <c r="D378" i="9"/>
  <c r="D418" i="9"/>
  <c r="D467" i="9"/>
  <c r="D344" i="9"/>
  <c r="E27" i="8"/>
  <c r="E44" i="8" s="1"/>
  <c r="D90" i="9"/>
  <c r="D73" i="9"/>
  <c r="D218" i="9"/>
  <c r="D306" i="9"/>
  <c r="D255" i="9"/>
  <c r="D346" i="9"/>
  <c r="D241" i="9"/>
  <c r="D131" i="9"/>
  <c r="D277" i="9"/>
  <c r="D331" i="9"/>
  <c r="D275" i="9"/>
  <c r="D94" i="9"/>
  <c r="D192" i="9"/>
  <c r="D296" i="9"/>
  <c r="D256" i="9"/>
  <c r="D317" i="9"/>
  <c r="D421" i="9"/>
  <c r="D362" i="9"/>
  <c r="D267" i="9"/>
  <c r="D107" i="9"/>
  <c r="D257" i="9"/>
  <c r="D463" i="9"/>
  <c r="D211" i="9"/>
  <c r="D33" i="9"/>
  <c r="D419" i="9"/>
  <c r="D429" i="9"/>
  <c r="D391" i="9"/>
  <c r="D475" i="9"/>
  <c r="D113" i="9"/>
  <c r="D230" i="9"/>
  <c r="D76" i="9"/>
  <c r="D206" i="9"/>
  <c r="D125" i="9"/>
  <c r="D15" i="9"/>
  <c r="D468" i="9"/>
  <c r="D408" i="9"/>
  <c r="D71" i="9"/>
  <c r="D148" i="9"/>
  <c r="D210" i="9"/>
  <c r="D173" i="9"/>
  <c r="D464" i="9"/>
  <c r="D178" i="9"/>
  <c r="D390" i="9"/>
  <c r="D343" i="9"/>
  <c r="D20" i="9"/>
  <c r="D452" i="9"/>
  <c r="D474" i="9"/>
  <c r="D11" i="9"/>
  <c r="D185" i="9"/>
  <c r="D156" i="9"/>
  <c r="D59" i="9"/>
  <c r="D423" i="9"/>
  <c r="D245" i="9"/>
  <c r="D116" i="9"/>
  <c r="D308" i="9"/>
  <c r="D103" i="9"/>
  <c r="D301" i="9"/>
  <c r="D165" i="9"/>
  <c r="D377" i="9"/>
  <c r="D34" i="9"/>
  <c r="D67" i="9"/>
  <c r="D310" i="9"/>
  <c r="D199" i="9"/>
  <c r="D106" i="9"/>
  <c r="D31" i="9"/>
  <c r="D60" i="9"/>
  <c r="D22" i="9"/>
  <c r="D24" i="9"/>
  <c r="D259" i="9"/>
  <c r="D45" i="9"/>
  <c r="D268" i="9"/>
  <c r="D250" i="9"/>
  <c r="D417" i="9"/>
  <c r="D430" i="9"/>
  <c r="D54" i="9"/>
  <c r="D333" i="9"/>
  <c r="D374" i="9"/>
  <c r="D95" i="9"/>
  <c r="D444" i="9"/>
  <c r="D253" i="9"/>
  <c r="D29" i="9"/>
  <c r="D371" i="9"/>
  <c r="D350" i="9"/>
  <c r="D315" i="9"/>
  <c r="D41" i="9"/>
  <c r="D32" i="9"/>
  <c r="D154" i="9"/>
  <c r="D342" i="9"/>
  <c r="D411" i="9"/>
  <c r="D221" i="9"/>
  <c r="D240" i="9"/>
  <c r="D23" i="8"/>
  <c r="D40" i="8" s="1"/>
  <c r="D26" i="8"/>
  <c r="D43" i="8" s="1"/>
  <c r="D300" i="9"/>
  <c r="D380" i="9"/>
  <c r="D481" i="9"/>
  <c r="D44" i="9"/>
  <c r="D145" i="9"/>
  <c r="D208" i="9"/>
  <c r="D13" i="9"/>
  <c r="D386" i="9"/>
  <c r="D129" i="9"/>
  <c r="D440" i="9"/>
  <c r="D157" i="9"/>
  <c r="D149" i="9"/>
  <c r="D273" i="9"/>
  <c r="D190" i="9"/>
  <c r="D112" i="9"/>
  <c r="D299" i="9"/>
  <c r="D111" i="9"/>
  <c r="D394" i="9"/>
  <c r="D424" i="9"/>
  <c r="D68" i="9"/>
  <c r="D254" i="9"/>
  <c r="D447" i="9"/>
  <c r="D270" i="9"/>
  <c r="D438" i="9"/>
  <c r="D458" i="9"/>
  <c r="D243" i="9"/>
  <c r="D136" i="9"/>
  <c r="D39" i="9"/>
  <c r="D168" i="9"/>
  <c r="D217" i="9"/>
  <c r="D412" i="9"/>
  <c r="D27" i="9"/>
  <c r="D336" i="9"/>
  <c r="D457" i="9"/>
  <c r="D420" i="9"/>
  <c r="D456" i="9"/>
  <c r="D352" i="9"/>
  <c r="D426" i="9"/>
  <c r="D454" i="9"/>
  <c r="D88" i="9"/>
  <c r="D361" i="9"/>
  <c r="D471" i="9"/>
  <c r="D323" i="9"/>
  <c r="D372" i="9"/>
  <c r="D379" i="9"/>
  <c r="D251" i="9"/>
  <c r="D320" i="9"/>
  <c r="D388" i="9"/>
  <c r="D478" i="9"/>
  <c r="D74" i="9"/>
  <c r="D322" i="9"/>
  <c r="D338" i="9"/>
  <c r="D332" i="9"/>
  <c r="D171" i="9"/>
  <c r="D233" i="9"/>
  <c r="D188" i="9"/>
  <c r="D445" i="9"/>
  <c r="D410" i="9"/>
  <c r="D56" i="9"/>
  <c r="D339" i="9"/>
  <c r="D97" i="9"/>
  <c r="D23" i="9"/>
  <c r="D232" i="9"/>
  <c r="D87" i="9"/>
  <c r="D392" i="9"/>
  <c r="D261" i="9"/>
  <c r="D202" i="9"/>
  <c r="D132" i="9"/>
  <c r="D376" i="9"/>
  <c r="D144" i="9"/>
  <c r="D98" i="9"/>
  <c r="D460" i="9"/>
  <c r="D473" i="9"/>
  <c r="D182" i="9"/>
  <c r="D325" i="9"/>
  <c r="D274" i="9"/>
  <c r="D163" i="9"/>
  <c r="D415" i="9"/>
  <c r="D290" i="9"/>
  <c r="D459" i="9"/>
  <c r="D368" i="9"/>
  <c r="D396" i="9"/>
  <c r="D138" i="9"/>
  <c r="D349" i="9"/>
  <c r="D450" i="9"/>
  <c r="D381" i="9"/>
  <c r="D40" i="9"/>
  <c r="D118" i="9"/>
  <c r="D126" i="9"/>
  <c r="D283" i="9"/>
  <c r="D57" i="9"/>
  <c r="D461" i="9"/>
  <c r="D309" i="9"/>
  <c r="D234" i="9"/>
  <c r="D297" i="9"/>
  <c r="D422" i="9"/>
  <c r="D324" i="9"/>
  <c r="D294" i="9"/>
  <c r="D293" i="9"/>
  <c r="D223" i="9"/>
  <c r="D61" i="9"/>
  <c r="D28" i="9"/>
  <c r="D295" i="9"/>
  <c r="D358" i="9"/>
  <c r="D314" i="9"/>
  <c r="D288" i="9"/>
  <c r="D364" i="9"/>
  <c r="H23" i="8"/>
  <c r="H40" i="8" s="1"/>
  <c r="D151" i="9"/>
  <c r="D482" i="9"/>
  <c r="D357" i="9"/>
  <c r="E28" i="8"/>
  <c r="E45" i="8" s="1"/>
  <c r="D226" i="9"/>
  <c r="D166" i="9"/>
  <c r="D219" i="9"/>
  <c r="D431" i="9"/>
  <c r="D281" i="9"/>
  <c r="D43" i="9"/>
  <c r="D409" i="9"/>
  <c r="D356" i="9"/>
  <c r="D247" i="9"/>
  <c r="D298" i="9"/>
  <c r="D77" i="9"/>
  <c r="D19" i="9"/>
  <c r="D328" i="9"/>
  <c r="D108" i="9"/>
  <c r="D263" i="9"/>
  <c r="D427" i="9"/>
  <c r="D279" i="9"/>
  <c r="D205" i="9"/>
  <c r="D469" i="9"/>
  <c r="D400" i="9"/>
  <c r="D130" i="9"/>
  <c r="D50" i="9"/>
  <c r="D48" i="9"/>
  <c r="D439" i="9"/>
  <c r="D289" i="9"/>
  <c r="D238" i="9"/>
  <c r="D158" i="9"/>
  <c r="D160" i="9"/>
  <c r="D82" i="9"/>
  <c r="D262" i="9"/>
  <c r="D14" i="9"/>
  <c r="D162" i="9"/>
  <c r="D373" i="9"/>
  <c r="D383" i="9"/>
  <c r="D329" i="9"/>
  <c r="D37" i="9"/>
  <c r="D93" i="9"/>
  <c r="D85" i="9"/>
  <c r="D141" i="9"/>
  <c r="D434" i="9"/>
  <c r="D303" i="9"/>
  <c r="D150" i="9"/>
  <c r="D370" i="9"/>
  <c r="D348" i="9"/>
  <c r="D249" i="9"/>
  <c r="D212" i="9"/>
  <c r="D337" i="9"/>
  <c r="D287" i="9"/>
  <c r="D280" i="9"/>
  <c r="D164" i="9"/>
  <c r="G29" i="8"/>
  <c r="G46" i="8" s="1"/>
  <c r="D115" i="9"/>
  <c r="D272" i="9"/>
  <c r="D193" i="9"/>
  <c r="D80" i="9"/>
  <c r="D446" i="9"/>
  <c r="D355" i="9"/>
  <c r="D313" i="9"/>
  <c r="D278" i="9"/>
  <c r="D142" i="9"/>
  <c r="D302" i="9"/>
  <c r="D403" i="9"/>
  <c r="D89" i="9"/>
  <c r="D78" i="9"/>
  <c r="D359" i="9"/>
  <c r="D282" i="9"/>
  <c r="D170" i="9"/>
  <c r="D443" i="9"/>
  <c r="D369" i="9"/>
  <c r="D436" i="9"/>
  <c r="D466" i="9"/>
  <c r="D139" i="9"/>
  <c r="D195" i="9"/>
  <c r="D334" i="9"/>
  <c r="D204" i="9"/>
  <c r="D227" i="9"/>
  <c r="D416" i="9"/>
  <c r="D264" i="9"/>
  <c r="D236" i="9"/>
  <c r="D465" i="9"/>
  <c r="D271" i="9"/>
  <c r="D220" i="9"/>
  <c r="D70" i="9"/>
  <c r="D286" i="9"/>
  <c r="D311" i="9"/>
  <c r="D120" i="9"/>
  <c r="D137" i="9"/>
  <c r="D189" i="9"/>
  <c r="D209" i="9"/>
  <c r="D176" i="9"/>
  <c r="D345" i="9"/>
  <c r="D143" i="9"/>
  <c r="D393" i="9"/>
  <c r="D38" i="9"/>
  <c r="D174" i="9"/>
  <c r="D476" i="9"/>
  <c r="D425" i="9"/>
  <c r="D239" i="9"/>
  <c r="D404" i="9"/>
  <c r="D100" i="9"/>
  <c r="D179" i="9"/>
  <c r="D101" i="9"/>
  <c r="D326" i="9"/>
  <c r="D433" i="9"/>
  <c r="D229" i="9"/>
  <c r="D442" i="9"/>
  <c r="G31" i="8"/>
  <c r="E22" i="8"/>
  <c r="G15" i="8"/>
  <c r="G32" i="8"/>
  <c r="D32" i="8"/>
  <c r="D29" i="8"/>
  <c r="D15" i="8"/>
  <c r="E29" i="8"/>
  <c r="E46" i="8" s="1"/>
  <c r="E24" i="8"/>
  <c r="D33" i="8"/>
  <c r="E7" i="8"/>
  <c r="D13" i="8"/>
  <c r="E12" i="8"/>
  <c r="D30" i="8"/>
  <c r="D28" i="8"/>
  <c r="G13" i="8"/>
  <c r="E32" i="8"/>
  <c r="E5" i="8"/>
  <c r="E14" i="8"/>
  <c r="G14" i="8"/>
  <c r="D8" i="8"/>
  <c r="G30" i="8"/>
  <c r="E15" i="8"/>
  <c r="D14" i="8"/>
  <c r="E31" i="8"/>
  <c r="D25" i="8"/>
  <c r="D31" i="8"/>
  <c r="D11" i="8"/>
  <c r="D5" i="8"/>
  <c r="E9" i="8"/>
  <c r="D16" i="8"/>
  <c r="D22" i="8"/>
  <c r="D39" i="8" s="1"/>
  <c r="E26" i="8"/>
  <c r="D12" i="8"/>
  <c r="H34" i="8" l="1"/>
  <c r="F34" i="8"/>
  <c r="G48" i="8"/>
  <c r="E41" i="8"/>
  <c r="D45" i="8"/>
  <c r="D46" i="8"/>
  <c r="D49" i="8"/>
  <c r="E48" i="8"/>
  <c r="E49" i="8"/>
  <c r="D50" i="8"/>
  <c r="D47" i="8"/>
  <c r="E34" i="8"/>
  <c r="G49" i="8"/>
  <c r="D17" i="8"/>
  <c r="D48" i="8"/>
  <c r="G17" i="8"/>
  <c r="D34" i="8"/>
  <c r="E39" i="8"/>
  <c r="E17" i="8"/>
  <c r="G47" i="8"/>
  <c r="E43" i="8"/>
  <c r="D42" i="8"/>
  <c r="G34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<sst xmlns="http://schemas.openxmlformats.org/spreadsheetml/2006/main" count="397" uniqueCount="90">
  <si>
    <t>Start Date</t>
  </si>
  <si>
    <t>End Date</t>
  </si>
  <si>
    <t>USDCOP Curncy</t>
  </si>
  <si>
    <t>Dates</t>
  </si>
  <si>
    <t>PX_LAST</t>
  </si>
  <si>
    <t>Last Price</t>
  </si>
  <si>
    <t>Tasa FED</t>
  </si>
  <si>
    <t>Forward</t>
  </si>
  <si>
    <t> 
Los valores ausentes se indican con un punto (.)
La fecha coresponde a la entrada en vigencia de la decisión de la Junta Directiva del Banco de la República
Descargado del sistema del Banco de la República: 12/08/2025  4:02:43 PM</t>
  </si>
  <si>
    <t>Fecha</t>
  </si>
  <si>
    <t>Porcentaje</t>
  </si>
  <si>
    <t>Tasa de política 
monetaria</t>
  </si>
  <si>
    <t>Serie</t>
  </si>
  <si>
    <t>Datos del Grupo Serie: Tasas de interés (Tasa de política monetaria)
 </t>
  </si>
  <si>
    <t>EFFR</t>
  </si>
  <si>
    <t>observation_date</t>
  </si>
  <si>
    <t>TRM SPOT</t>
  </si>
  <si>
    <t>SPOT</t>
  </si>
  <si>
    <t>Tasa Banrep</t>
  </si>
  <si>
    <t>SPOT - 90 días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</si>
  <si>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</si>
  <si>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</si>
  <si>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</si>
  <si>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</si>
  <si>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</si>
  <si>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</si>
  <si>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</si>
  <si>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</si>
  <si>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</si>
  <si>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</si>
  <si>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</si>
  <si>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</si>
  <si>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 USD</t>
  </si>
  <si>
    <t xml:space="preserve">Valor COP </t>
  </si>
  <si>
    <t>Valor COP FORWARD</t>
  </si>
  <si>
    <t>FORWARD</t>
  </si>
  <si>
    <t>Diferencia</t>
  </si>
  <si>
    <t>Total</t>
  </si>
  <si>
    <t>Media SPOT</t>
  </si>
  <si>
    <t>Media Forward</t>
  </si>
  <si>
    <t>Desviación Estandar SPOT</t>
  </si>
  <si>
    <t>Desviación Estandar Forward</t>
  </si>
  <si>
    <t>Z-Score Forward</t>
  </si>
  <si>
    <t>Z-Score SPOT</t>
  </si>
  <si>
    <t xml:space="preserve">           TP 18554-T</t>
  </si>
  <si>
    <t>TP 61323-T</t>
  </si>
  <si>
    <t xml:space="preserve">          Contador Publico,</t>
  </si>
  <si>
    <t>Revisora Fiscal.</t>
  </si>
  <si>
    <t>Representante Legal.</t>
  </si>
  <si>
    <t xml:space="preserve">          LUIS FERNANDO YEPES C.</t>
  </si>
  <si>
    <t>NORHA HELENA ACEVEDO O.</t>
  </si>
  <si>
    <t>JORGE ALBERTO GARCIA .</t>
  </si>
  <si>
    <t>Ver Estado de Resultados Reexpresado (No es Estado Financiero Básico)</t>
  </si>
  <si>
    <t>Ver Dictamen adjunto</t>
  </si>
  <si>
    <t>Las notas adjuntas forman un todo indivisible con  los estados (Ley 222 de 1995)</t>
  </si>
  <si>
    <t>UTILIDAD NETA POR ACCION</t>
  </si>
  <si>
    <t>UTILIDAD NETA</t>
  </si>
  <si>
    <t>(Nota No. 16)</t>
  </si>
  <si>
    <t>Impuesto sobre la Renta y Cree</t>
  </si>
  <si>
    <t>Impuesto Diferido</t>
  </si>
  <si>
    <t>UTILIDAD ANTES DE IMPUESTOS</t>
  </si>
  <si>
    <t>Otros Ingresos y (Egresos)</t>
  </si>
  <si>
    <t>(Nota No. 23)</t>
  </si>
  <si>
    <t>Gastos Financieros Y Bancarios</t>
  </si>
  <si>
    <t>INGRESOS Y GASTOS NO OPERACIONALES</t>
  </si>
  <si>
    <t>UTILIDAD DE LA OPERACIÓN</t>
  </si>
  <si>
    <t>(Nota No. 22)</t>
  </si>
  <si>
    <t xml:space="preserve">Ventas </t>
  </si>
  <si>
    <t>Administracion</t>
  </si>
  <si>
    <t>GASTOS OPERACIONALES</t>
  </si>
  <si>
    <t>UTILIDAD BRUTA EN VENTAS</t>
  </si>
  <si>
    <t>Costo mercancia nacional</t>
  </si>
  <si>
    <t>Otro</t>
  </si>
  <si>
    <t>Al Projects</t>
  </si>
  <si>
    <t>Costo mercancia Internacional</t>
  </si>
  <si>
    <t>COSTO DE VENTAS</t>
  </si>
  <si>
    <t>(Nota No. 21)</t>
  </si>
  <si>
    <t>INGRESOS OPERACIONALES</t>
  </si>
  <si>
    <t>CRECIMIENTO</t>
  </si>
  <si>
    <t>%</t>
  </si>
  <si>
    <t>VARIACION</t>
  </si>
  <si>
    <t>Mercancia Nacional</t>
  </si>
  <si>
    <t>Otros</t>
  </si>
  <si>
    <t>Al Project</t>
  </si>
  <si>
    <t>Mercancia Importada</t>
  </si>
  <si>
    <t xml:space="preserve">REAL </t>
  </si>
  <si>
    <t>Ingresos</t>
  </si>
  <si>
    <t>Costo AL Project</t>
  </si>
  <si>
    <t>Utilidad Neta</t>
  </si>
  <si>
    <t>SIMULACION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</si>
</sst>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\ #,##0;[Red]\-&quot;$&quot;\ #,##0"/>
    <numFmt numFmtId="8" formatCode="&quot;$&quot;\ #,##0.00;[Red]\-&quot;$&quot;\ #,##0.00"/>
    <numFmt numFmtId="43" formatCode="_-* #,##0.00_-;\-* #,##0.00_-;_-* &quot;-&quot;??_-;_-@_-"/>
    <numFmt numFmtId="164" formatCode="dd/mm/yyyy"/>
    <numFmt numFmtId="165" formatCode="##,###,###,###,###,###,###,###,###,##0.00"/>
    <numFmt numFmtId="166" formatCode="yyyy\-mm\-dd"/>
    <numFmt numFmtId="167" formatCode="&quot;$&quot;#,##0.00_);[Red]\(&quot;$&quot;#,##0.00\)"/>
    <numFmt numFmtId="168" formatCode="dd/mm/yyyy;@"/>
    <numFmt numFmtId="169" formatCode="_-[$$-240A]\ * #,##0.00_-;\-[$$-240A]\ * #,##0.00_-;_-[$$-240A]\ * &quot;-&quot;??_-;_-@_-"/>
    <numFmt numFmtId="170" formatCode="0.0%"/>
    <numFmt numFmtId="171" formatCode="_(* #,##0_);_(* \(#,##0\);_(* &quot;-&quot;??_);_(@_)"/>
    <numFmt numFmtId="172" formatCode="_-* #,##0.00\ _€_-;\-* #,##0.00\ _€_-;_-* &quot;-&quot;??\ _€_-;_-@_-"/>
  </numFmts>
  <fonts count="1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Helvetica"/>
    </font>
    <font>
      <sz val="9"/>
      <color rgb="FF000000"/>
      <name val="Helvetica"/>
    </font>
    <font>
      <b/>
      <sz val="10"/>
      <color rgb="FFFFFFFF"/>
      <name val="Helvetica"/>
    </font>
    <font>
      <b/>
      <sz val="10"/>
      <color rgb="FF000000"/>
      <name val="Helvetica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ptos Narrow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i/>
      <u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67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7" fillId="0" borderId="0"/>
    <xf numFmtId="9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34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left" vertical="center" indent="1"/>
    </xf>
    <xf numFmtId="0" fontId="3" fillId="2" borderId="0" xfId="1" applyFill="1" applyAlignment="1">
      <alignment horizontal="left"/>
    </xf>
    <xf numFmtId="0" fontId="7" fillId="0" borderId="0" xfId="2"/>
    <xf numFmtId="0" fontId="3" fillId="2" borderId="2" xfId="1" applyFill="1" applyBorder="1" applyAlignment="1">
      <alignment horizontal="left"/>
    </xf>
    <xf numFmtId="0" fontId="5" fillId="3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center" wrapText="1"/>
    </xf>
    <xf numFmtId="164" fontId="3" fillId="2" borderId="2" xfId="1" applyNumberFormat="1" applyFill="1" applyBorder="1" applyAlignment="1">
      <alignment horizontal="center" vertical="center"/>
    </xf>
    <xf numFmtId="165" fontId="3" fillId="2" borderId="2" xfId="1" applyNumberFormat="1" applyFill="1" applyBorder="1" applyAlignment="1">
      <alignment horizontal="center" vertical="center"/>
    </xf>
    <xf numFmtId="6" fontId="7" fillId="0" borderId="0" xfId="2" applyNumberFormat="1"/>
    <xf numFmtId="10" fontId="7" fillId="0" borderId="0" xfId="3" applyNumberFormat="1" applyFont="1"/>
    <xf numFmtId="170" fontId="3" fillId="2" borderId="2" xfId="3" applyNumberFormat="1" applyFont="1" applyFill="1" applyBorder="1" applyAlignment="1">
      <alignment horizontal="center" vertical="center"/>
    </xf>
    <xf numFmtId="10" fontId="3" fillId="2" borderId="2" xfId="3" applyNumberFormat="1" applyFont="1" applyFill="1" applyBorder="1" applyAlignment="1">
      <alignment horizontal="center" vertical="center"/>
    </xf>
    <xf numFmtId="10" fontId="3" fillId="2" borderId="0" xfId="1" applyNumberFormat="1" applyFill="1" applyAlignment="1">
      <alignment horizontal="left"/>
    </xf>
    <xf numFmtId="10" fontId="7" fillId="0" borderId="0" xfId="2" applyNumberFormat="1"/>
    <xf numFmtId="10" fontId="0" fillId="0" borderId="0" xfId="0" applyNumberFormat="1"/>
    <xf numFmtId="8" fontId="0" fillId="0" borderId="0" xfId="0" applyNumberFormat="1"/>
    <xf numFmtId="168" fontId="7" fillId="0" borderId="2" xfId="2" applyNumberFormat="1" applyBorder="1"/>
    <xf numFmtId="6" fontId="7" fillId="0" borderId="2" xfId="2" applyNumberFormat="1" applyBorder="1"/>
    <xf numFmtId="6" fontId="8" fillId="4" borderId="2" xfId="2" applyNumberFormat="1" applyFont="1" applyFill="1" applyBorder="1"/>
    <xf numFmtId="6" fontId="8" fillId="4" borderId="2" xfId="2" applyNumberFormat="1" applyFont="1" applyFill="1" applyBorder="1" applyAlignment="1">
      <alignment wrapText="1"/>
    </xf>
    <xf numFmtId="0" fontId="8" fillId="0" borderId="2" xfId="2" applyFont="1" applyBorder="1"/>
    <xf numFmtId="10" fontId="7" fillId="0" borderId="2" xfId="2" applyNumberFormat="1" applyBorder="1"/>
    <xf numFmtId="10" fontId="7" fillId="0" borderId="2" xfId="3" applyNumberFormat="1" applyFont="1" applyBorder="1"/>
    <xf numFmtId="0" fontId="8" fillId="4" borderId="2" xfId="2" applyFont="1" applyFill="1" applyBorder="1"/>
    <xf numFmtId="10" fontId="8" fillId="4" borderId="2" xfId="2" applyNumberFormat="1" applyFont="1" applyFill="1" applyBorder="1"/>
    <xf numFmtId="10" fontId="8" fillId="4" borderId="2" xfId="3" applyNumberFormat="1" applyFont="1" applyFill="1" applyBorder="1"/>
    <xf numFmtId="0" fontId="7" fillId="0" borderId="2" xfId="2" applyBorder="1"/>
    <xf numFmtId="8" fontId="7" fillId="0" borderId="2" xfId="2" applyNumberFormat="1" applyBorder="1"/>
    <xf numFmtId="10" fontId="8" fillId="4" borderId="2" xfId="3" applyNumberFormat="1" applyFont="1" applyFill="1" applyBorder="1" applyAlignment="1">
      <alignment wrapText="1"/>
    </xf>
    <xf numFmtId="2" fontId="0" fillId="0" borderId="0" xfId="0" applyNumberFormat="1"/>
    <xf numFmtId="6" fontId="8" fillId="0" borderId="2" xfId="2" applyNumberFormat="1" applyFont="1" applyBorder="1"/>
    <xf numFmtId="166" fontId="0" fillId="0" borderId="0" xfId="0" applyNumberFormat="1"/>
    <xf numFmtId="168" fontId="8" fillId="0" borderId="2" xfId="2" applyNumberFormat="1" applyFont="1" applyBorder="1"/>
    <xf numFmtId="167" fontId="8" fillId="0" borderId="2" xfId="2" applyNumberFormat="1" applyFont="1" applyBorder="1"/>
    <xf numFmtId="167" fontId="7" fillId="0" borderId="2" xfId="2" applyNumberFormat="1" applyBorder="1"/>
    <xf numFmtId="6" fontId="2" fillId="0" borderId="2" xfId="2" applyNumberFormat="1" applyFont="1" applyBorder="1"/>
    <xf numFmtId="169" fontId="2" fillId="0" borderId="2" xfId="2" applyNumberFormat="1" applyFont="1" applyBorder="1"/>
    <xf numFmtId="168" fontId="7" fillId="0" borderId="0" xfId="2" applyNumberFormat="1"/>
    <xf numFmtId="167" fontId="7" fillId="0" borderId="0" xfId="2" applyNumberFormat="1"/>
    <xf numFmtId="0" fontId="1" fillId="0" borderId="2" xfId="0" applyFont="1" applyBorder="1" applyAlignment="1">
      <alignment horizontal="center" vertical="top"/>
    </xf>
    <xf numFmtId="10" fontId="1" fillId="0" borderId="2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0" fillId="0" borderId="0" xfId="2" applyFont="1"/>
    <xf numFmtId="0" fontId="11" fillId="0" borderId="0" xfId="2" applyFont="1"/>
    <xf numFmtId="3" fontId="7" fillId="0" borderId="0" xfId="2" applyNumberFormat="1" applyAlignment="1">
      <alignment vertical="top"/>
    </xf>
    <xf numFmtId="0" fontId="7" fillId="0" borderId="0" xfId="2" applyAlignment="1">
      <alignment vertical="top"/>
    </xf>
    <xf numFmtId="0" fontId="7" fillId="0" borderId="0" xfId="2" applyAlignment="1">
      <alignment vertical="justify"/>
    </xf>
    <xf numFmtId="3" fontId="7" fillId="0" borderId="0" xfId="2" applyNumberFormat="1"/>
    <xf numFmtId="0" fontId="7" fillId="0" borderId="0" xfId="2" applyAlignment="1">
      <alignment vertical="center"/>
    </xf>
    <xf numFmtId="0" fontId="12" fillId="0" borderId="0" xfId="2" applyFont="1" applyAlignment="1">
      <alignment vertical="center"/>
    </xf>
    <xf numFmtId="0" fontId="7" fillId="0" borderId="0" xfId="2" applyAlignment="1">
      <alignment horizontal="left"/>
    </xf>
    <xf numFmtId="171" fontId="7" fillId="0" borderId="0" xfId="4" applyNumberFormat="1" applyFont="1" applyAlignment="1">
      <alignment horizontal="left"/>
    </xf>
    <xf numFmtId="3" fontId="7" fillId="0" borderId="0" xfId="2" applyNumberFormat="1" applyAlignment="1">
      <alignment horizontal="left"/>
    </xf>
    <xf numFmtId="0" fontId="10" fillId="0" borderId="0" xfId="2" applyFont="1" applyAlignment="1">
      <alignment horizontal="left"/>
    </xf>
    <xf numFmtId="172" fontId="10" fillId="0" borderId="0" xfId="2" applyNumberFormat="1" applyFont="1" applyAlignment="1">
      <alignment horizontal="left"/>
    </xf>
    <xf numFmtId="0" fontId="10" fillId="0" borderId="0" xfId="2" applyFont="1" applyAlignment="1">
      <alignment horizontal="left" indent="6"/>
    </xf>
    <xf numFmtId="0" fontId="7" fillId="0" borderId="0" xfId="2" applyAlignment="1">
      <alignment horizontal="left" indent="3"/>
    </xf>
    <xf numFmtId="0" fontId="7" fillId="0" borderId="0" xfId="2" applyAlignment="1">
      <alignment horizontal="left" indent="2"/>
    </xf>
    <xf numFmtId="43" fontId="7" fillId="0" borderId="0" xfId="4" applyFont="1"/>
    <xf numFmtId="0" fontId="11" fillId="0" borderId="0" xfId="2" applyFont="1" applyAlignment="1">
      <alignment horizontal="left" indent="6"/>
    </xf>
    <xf numFmtId="3" fontId="12" fillId="0" borderId="0" xfId="2" applyNumberFormat="1" applyFont="1"/>
    <xf numFmtId="171" fontId="7" fillId="0" borderId="0" xfId="2" applyNumberFormat="1"/>
    <xf numFmtId="0" fontId="12" fillId="5" borderId="0" xfId="2" applyFont="1" applyFill="1" applyAlignment="1">
      <alignment vertical="center"/>
    </xf>
    <xf numFmtId="4" fontId="7" fillId="0" borderId="0" xfId="2" applyNumberFormat="1"/>
    <xf numFmtId="0" fontId="7" fillId="0" borderId="3" xfId="2" applyBorder="1"/>
    <xf numFmtId="4" fontId="12" fillId="6" borderId="3" xfId="2" applyNumberFormat="1" applyFont="1" applyFill="1" applyBorder="1"/>
    <xf numFmtId="4" fontId="12" fillId="0" borderId="3" xfId="2" applyNumberFormat="1" applyFont="1" applyBorder="1"/>
    <xf numFmtId="0" fontId="12" fillId="0" borderId="3" xfId="2" applyFont="1" applyBorder="1"/>
    <xf numFmtId="4" fontId="12" fillId="7" borderId="4" xfId="2" applyNumberFormat="1" applyFont="1" applyFill="1" applyBorder="1"/>
    <xf numFmtId="4" fontId="12" fillId="6" borderId="4" xfId="2" applyNumberFormat="1" applyFont="1" applyFill="1" applyBorder="1"/>
    <xf numFmtId="4" fontId="12" fillId="0" borderId="4" xfId="2" applyNumberFormat="1" applyFont="1" applyBorder="1"/>
    <xf numFmtId="0" fontId="12" fillId="0" borderId="4" xfId="2" applyFont="1" applyBorder="1"/>
    <xf numFmtId="10" fontId="12" fillId="7" borderId="5" xfId="5" applyNumberFormat="1" applyFont="1" applyFill="1" applyBorder="1"/>
    <xf numFmtId="10" fontId="12" fillId="6" borderId="5" xfId="5" applyNumberFormat="1" applyFont="1" applyFill="1" applyBorder="1"/>
    <xf numFmtId="171" fontId="12" fillId="0" borderId="5" xfId="4" applyNumberFormat="1" applyFont="1" applyBorder="1"/>
    <xf numFmtId="0" fontId="7" fillId="0" borderId="5" xfId="2" applyBorder="1"/>
    <xf numFmtId="0" fontId="12" fillId="0" borderId="5" xfId="2" applyFont="1" applyBorder="1"/>
    <xf numFmtId="0" fontId="13" fillId="0" borderId="0" xfId="2" applyFont="1"/>
    <xf numFmtId="43" fontId="13" fillId="0" borderId="0" xfId="4" applyFont="1" applyAlignment="1"/>
    <xf numFmtId="10" fontId="13" fillId="7" borderId="0" xfId="5" applyNumberFormat="1" applyFont="1" applyFill="1" applyBorder="1"/>
    <xf numFmtId="10" fontId="13" fillId="6" borderId="0" xfId="5" applyNumberFormat="1" applyFont="1" applyFill="1" applyBorder="1"/>
    <xf numFmtId="37" fontId="7" fillId="0" borderId="0" xfId="2" applyNumberFormat="1"/>
    <xf numFmtId="10" fontId="12" fillId="7" borderId="0" xfId="5" applyNumberFormat="1" applyFont="1" applyFill="1" applyBorder="1"/>
    <xf numFmtId="10" fontId="12" fillId="6" borderId="0" xfId="5" applyNumberFormat="1" applyFont="1" applyFill="1" applyBorder="1"/>
    <xf numFmtId="3" fontId="13" fillId="0" borderId="0" xfId="2" applyNumberFormat="1" applyFont="1"/>
    <xf numFmtId="10" fontId="12" fillId="7" borderId="6" xfId="5" applyNumberFormat="1" applyFont="1" applyFill="1" applyBorder="1"/>
    <xf numFmtId="10" fontId="12" fillId="6" borderId="6" xfId="5" applyNumberFormat="1" applyFont="1" applyFill="1" applyBorder="1"/>
    <xf numFmtId="3" fontId="12" fillId="0" borderId="6" xfId="2" applyNumberFormat="1" applyFont="1" applyBorder="1"/>
    <xf numFmtId="0" fontId="7" fillId="0" borderId="6" xfId="2" applyBorder="1"/>
    <xf numFmtId="0" fontId="12" fillId="0" borderId="6" xfId="2" applyFont="1" applyBorder="1"/>
    <xf numFmtId="3" fontId="13" fillId="7" borderId="0" xfId="2" applyNumberFormat="1" applyFont="1" applyFill="1"/>
    <xf numFmtId="3" fontId="13" fillId="6" borderId="0" xfId="2" applyNumberFormat="1" applyFont="1" applyFill="1"/>
    <xf numFmtId="0" fontId="13" fillId="0" borderId="0" xfId="2" applyFont="1" applyAlignment="1">
      <alignment vertical="center"/>
    </xf>
    <xf numFmtId="0" fontId="12" fillId="7" borderId="0" xfId="2" applyFont="1" applyFill="1"/>
    <xf numFmtId="0" fontId="12" fillId="6" borderId="0" xfId="2" applyFont="1" applyFill="1"/>
    <xf numFmtId="0" fontId="12" fillId="0" borderId="0" xfId="2" applyFont="1"/>
    <xf numFmtId="0" fontId="7" fillId="7" borderId="0" xfId="2" applyFill="1"/>
    <xf numFmtId="0" fontId="7" fillId="6" borderId="0" xfId="2" applyFill="1"/>
    <xf numFmtId="9" fontId="12" fillId="7" borderId="7" xfId="2" applyNumberFormat="1" applyFont="1" applyFill="1" applyBorder="1" applyAlignment="1">
      <alignment horizontal="center"/>
    </xf>
    <xf numFmtId="9" fontId="12" fillId="7" borderId="7" xfId="5" applyFont="1" applyFill="1" applyBorder="1" applyAlignment="1">
      <alignment horizontal="center"/>
    </xf>
    <xf numFmtId="9" fontId="12" fillId="6" borderId="7" xfId="5" applyFont="1" applyFill="1" applyBorder="1" applyAlignment="1">
      <alignment horizontal="center"/>
    </xf>
    <xf numFmtId="0" fontId="12" fillId="0" borderId="7" xfId="2" applyFont="1" applyBorder="1"/>
    <xf numFmtId="9" fontId="12" fillId="6" borderId="7" xfId="2" applyNumberFormat="1" applyFont="1" applyFill="1" applyBorder="1" applyAlignment="1">
      <alignment horizontal="center"/>
    </xf>
    <xf numFmtId="0" fontId="7" fillId="0" borderId="0" xfId="2" applyAlignment="1">
      <alignment horizontal="center"/>
    </xf>
    <xf numFmtId="0" fontId="12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 indent="31"/>
    </xf>
    <xf numFmtId="0" fontId="15" fillId="0" borderId="0" xfId="2" applyFont="1" applyAlignment="1">
      <alignment horizontal="center" vertical="center"/>
    </xf>
    <xf numFmtId="0" fontId="14" fillId="0" borderId="0" xfId="2" applyFont="1" applyAlignment="1">
      <alignment horizontal="left" vertical="center" indent="29"/>
    </xf>
    <xf numFmtId="0" fontId="14" fillId="0" borderId="0" xfId="2" applyFont="1" applyAlignment="1">
      <alignment horizontal="left" vertical="center" indent="27"/>
    </xf>
    <xf numFmtId="10" fontId="12" fillId="8" borderId="4" xfId="5" applyNumberFormat="1" applyFont="1" applyFill="1" applyBorder="1"/>
    <xf numFmtId="10" fontId="12" fillId="8" borderId="5" xfId="5" applyNumberFormat="1" applyFont="1" applyFill="1" applyBorder="1"/>
    <xf numFmtId="10" fontId="13" fillId="8" borderId="0" xfId="5" applyNumberFormat="1" applyFont="1" applyFill="1" applyBorder="1"/>
    <xf numFmtId="10" fontId="12" fillId="8" borderId="0" xfId="5" applyNumberFormat="1" applyFont="1" applyFill="1" applyBorder="1"/>
    <xf numFmtId="10" fontId="12" fillId="8" borderId="6" xfId="5" applyNumberFormat="1" applyFont="1" applyFill="1" applyBorder="1"/>
    <xf numFmtId="0" fontId="12" fillId="8" borderId="0" xfId="2" applyFont="1" applyFill="1"/>
    <xf numFmtId="0" fontId="7" fillId="8" borderId="0" xfId="2" applyFill="1"/>
    <xf numFmtId="0" fontId="12" fillId="8" borderId="7" xfId="2" applyFont="1" applyFill="1" applyBorder="1"/>
    <xf numFmtId="8" fontId="7" fillId="0" borderId="0" xfId="2" applyNumberFormat="1"/>
    <xf numFmtId="0" fontId="16" fillId="0" borderId="0" xfId="2" applyFont="1"/>
    <xf numFmtId="9" fontId="7" fillId="0" borderId="0" xfId="2" applyNumberFormat="1"/>
    <xf numFmtId="37" fontId="8" fillId="0" borderId="0" xfId="2" applyNumberFormat="1" applyFont="1"/>
    <xf numFmtId="0" fontId="16" fillId="0" borderId="0" xfId="2" applyFont="1" applyAlignment="1">
      <alignment horizontal="left"/>
    </xf>
    <xf numFmtId="0" fontId="8" fillId="9" borderId="2" xfId="2" applyFont="1" applyFill="1" applyBorder="1"/>
    <xf numFmtId="0" fontId="6" fillId="2" borderId="2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8" fillId="0" borderId="2" xfId="2" applyFont="1" applyBorder="1" applyAlignment="1">
      <alignment horizontal="center"/>
    </xf>
    <xf numFmtId="0" fontId="7" fillId="0" borderId="2" xfId="2" applyBorder="1" applyAlignment="1">
      <alignment horizontal="center"/>
    </xf>
    <xf numFmtId="0" fontId="8" fillId="9" borderId="2" xfId="2" applyFont="1" applyFill="1" applyBorder="1" applyAlignment="1">
      <alignment horizontal="center"/>
    </xf>
  </cellXfs>
  <cellStyles count="6">
    <cellStyle name="Millares 2" xfId="4" xr:uid="{BF3196EA-AEC5-4F86-AFAC-F64F0307DC61}"/>
    <cellStyle name="Normal" xfId="0" builtinId="0"/>
    <cellStyle name="Normal 2" xfId="1" xr:uid="{4F60F947-E95E-4583-908E-670960A3FD86}"/>
    <cellStyle name="Normal 3" xfId="2" xr:uid="{BCB9D729-F33A-49AD-A865-AE2C6CC63AAF}"/>
    <cellStyle name="Porcentaje" xfId="3" builtinId="5"/>
    <cellStyle name="Porcentaje 2" xfId="5" xr:uid="{FE1CD5D0-0DBA-4FDB-BC50-E423CA459D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Normalización!$C$10</c:f>
              <c:strCache>
                <c:ptCount val="1"/>
                <c:pt idx="0">
                  <c:v>Z-Score SPOT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Normalización!$C$11:$C$482</c:f>
              <c:numCache>
                <c:formatCode>0.00</c:formatCode>
                <c:ptCount val="472"/>
                <c:pt idx="0">
                  <c:v>-1.3125003165851685</c:v>
                </c:pt>
                <c:pt idx="1">
                  <c:v>-0.81038661462186046</c:v>
                </c:pt>
                <c:pt idx="2">
                  <c:v>-0.80454808320368243</c:v>
                </c:pt>
                <c:pt idx="3">
                  <c:v>-0.69069672054921138</c:v>
                </c:pt>
                <c:pt idx="4">
                  <c:v>-0.68777745484012243</c:v>
                </c:pt>
                <c:pt idx="5">
                  <c:v>-0.74616276902190248</c:v>
                </c:pt>
                <c:pt idx="6">
                  <c:v>-0.8454178031309284</c:v>
                </c:pt>
                <c:pt idx="7">
                  <c:v>-0.68485818913103347</c:v>
                </c:pt>
                <c:pt idx="8">
                  <c:v>-0.8687719288036404</c:v>
                </c:pt>
                <c:pt idx="9">
                  <c:v>-1.2453572052761215</c:v>
                </c:pt>
                <c:pt idx="10">
                  <c:v>-1.3446122393851474</c:v>
                </c:pt>
                <c:pt idx="11">
                  <c:v>-1.3913204907305714</c:v>
                </c:pt>
                <c:pt idx="12">
                  <c:v>-1.4701406648759745</c:v>
                </c:pt>
                <c:pt idx="13">
                  <c:v>-1.4684766834217933</c:v>
                </c:pt>
                <c:pt idx="14">
                  <c:v>-1.8554837384757226</c:v>
                </c:pt>
                <c:pt idx="15">
                  <c:v>-1.4645940600287051</c:v>
                </c:pt>
                <c:pt idx="16">
                  <c:v>-1.9284653812029475</c:v>
                </c:pt>
                <c:pt idx="17">
                  <c:v>-1.4607114366356171</c:v>
                </c:pt>
                <c:pt idx="18">
                  <c:v>-1.9138690526575026</c:v>
                </c:pt>
                <c:pt idx="19">
                  <c:v>-1.7387131101121625</c:v>
                </c:pt>
                <c:pt idx="20">
                  <c:v>-1.8846763955666126</c:v>
                </c:pt>
                <c:pt idx="21">
                  <c:v>-1.8496452070575446</c:v>
                </c:pt>
                <c:pt idx="22">
                  <c:v>-1.9051112555302356</c:v>
                </c:pt>
                <c:pt idx="23">
                  <c:v>-1.7533094386576076</c:v>
                </c:pt>
                <c:pt idx="24">
                  <c:v>-1.7679057672030525</c:v>
                </c:pt>
                <c:pt idx="25">
                  <c:v>-1.8204525499666546</c:v>
                </c:pt>
                <c:pt idx="26">
                  <c:v>-1.8438066756393665</c:v>
                </c:pt>
                <c:pt idx="27">
                  <c:v>-1.5080911190941315</c:v>
                </c:pt>
                <c:pt idx="28">
                  <c:v>-1.3650470993487704</c:v>
                </c:pt>
                <c:pt idx="29">
                  <c:v>-1.5869112932395346</c:v>
                </c:pt>
                <c:pt idx="30">
                  <c:v>-1.6307002788758695</c:v>
                </c:pt>
                <c:pt idx="31">
                  <c:v>-1.6248617474576916</c:v>
                </c:pt>
                <c:pt idx="32">
                  <c:v>-1.6803277959303826</c:v>
                </c:pt>
                <c:pt idx="33">
                  <c:v>-1.6219424817486026</c:v>
                </c:pt>
                <c:pt idx="34">
                  <c:v>-1.4643021334577966</c:v>
                </c:pt>
                <c:pt idx="35">
                  <c:v>-1.6131846846213356</c:v>
                </c:pt>
                <c:pt idx="36">
                  <c:v>-1.3329351765487916</c:v>
                </c:pt>
                <c:pt idx="37">
                  <c:v>-1.2365994081488545</c:v>
                </c:pt>
                <c:pt idx="38">
                  <c:v>-1.3416929736760586</c:v>
                </c:pt>
                <c:pt idx="39">
                  <c:v>-1.5518801047304664</c:v>
                </c:pt>
                <c:pt idx="40">
                  <c:v>-1.5927498246577125</c:v>
                </c:pt>
                <c:pt idx="41">
                  <c:v>-1.4788984620032415</c:v>
                </c:pt>
                <c:pt idx="42">
                  <c:v>-1.0585241998944255</c:v>
                </c:pt>
                <c:pt idx="43">
                  <c:v>-1.3154195822942576</c:v>
                </c:pt>
                <c:pt idx="44">
                  <c:v>-1.3300159108397025</c:v>
                </c:pt>
                <c:pt idx="45">
                  <c:v>-1.2628727995306555</c:v>
                </c:pt>
                <c:pt idx="46">
                  <c:v>-1.3592085679305925</c:v>
                </c:pt>
                <c:pt idx="47">
                  <c:v>-1.3533700365124144</c:v>
                </c:pt>
                <c:pt idx="48">
                  <c:v>-1.2920654566215455</c:v>
                </c:pt>
                <c:pt idx="49">
                  <c:v>-1.1402636397489174</c:v>
                </c:pt>
                <c:pt idx="50">
                  <c:v>-0.77243616040370344</c:v>
                </c:pt>
                <c:pt idx="51">
                  <c:v>-1.1431829054580065</c:v>
                </c:pt>
                <c:pt idx="52">
                  <c:v>-1.0556049341853364</c:v>
                </c:pt>
                <c:pt idx="53">
                  <c:v>-1.2541150024033885</c:v>
                </c:pt>
                <c:pt idx="54">
                  <c:v>-1.0059774171308236</c:v>
                </c:pt>
                <c:pt idx="55">
                  <c:v>-1.2476050398721199</c:v>
                </c:pt>
                <c:pt idx="56">
                  <c:v>-1.1986489539306975</c:v>
                </c:pt>
                <c:pt idx="57">
                  <c:v>-1.2425255175383056</c:v>
                </c:pt>
                <c:pt idx="58">
                  <c:v>-1.2371832612906717</c:v>
                </c:pt>
                <c:pt idx="59">
                  <c:v>-1.2657920652397445</c:v>
                </c:pt>
                <c:pt idx="60">
                  <c:v>-1.3834092806589402</c:v>
                </c:pt>
                <c:pt idx="61">
                  <c:v>-0.89796458589453043</c:v>
                </c:pt>
                <c:pt idx="62">
                  <c:v>-1.4409480077850845</c:v>
                </c:pt>
                <c:pt idx="63">
                  <c:v>-1.0205737456762685</c:v>
                </c:pt>
                <c:pt idx="64">
                  <c:v>-1.0468471370580694</c:v>
                </c:pt>
                <c:pt idx="65">
                  <c:v>-0.9943003542944675</c:v>
                </c:pt>
                <c:pt idx="66">
                  <c:v>-0.71113158051283443</c:v>
                </c:pt>
                <c:pt idx="67">
                  <c:v>-0.74616276902190248</c:v>
                </c:pt>
                <c:pt idx="68">
                  <c:v>-0.8220636774582164</c:v>
                </c:pt>
                <c:pt idx="69">
                  <c:v>-0.69361598625830045</c:v>
                </c:pt>
                <c:pt idx="70">
                  <c:v>-0.6585847977492324</c:v>
                </c:pt>
                <c:pt idx="71">
                  <c:v>-0.57392609218565138</c:v>
                </c:pt>
                <c:pt idx="72">
                  <c:v>-0.70821231480374547</c:v>
                </c:pt>
                <c:pt idx="73">
                  <c:v>-0.72280864334919048</c:v>
                </c:pt>
                <c:pt idx="74">
                  <c:v>-0.39877014964031138</c:v>
                </c:pt>
                <c:pt idx="75">
                  <c:v>-0.51262151229478237</c:v>
                </c:pt>
                <c:pt idx="76">
                  <c:v>-0.76075909756734739</c:v>
                </c:pt>
                <c:pt idx="77">
                  <c:v>-0.62939214065834237</c:v>
                </c:pt>
                <c:pt idx="78">
                  <c:v>-0.59144168644018547</c:v>
                </c:pt>
                <c:pt idx="79">
                  <c:v>-0.6585847977492324</c:v>
                </c:pt>
                <c:pt idx="80">
                  <c:v>-0.65566553204014344</c:v>
                </c:pt>
                <c:pt idx="81">
                  <c:v>-0.77827469182188147</c:v>
                </c:pt>
                <c:pt idx="82">
                  <c:v>-0.96510769720357747</c:v>
                </c:pt>
                <c:pt idx="83">
                  <c:v>-0.80746734891277139</c:v>
                </c:pt>
                <c:pt idx="84">
                  <c:v>-0.74032423760372446</c:v>
                </c:pt>
                <c:pt idx="85">
                  <c:v>-0.76075909756734739</c:v>
                </c:pt>
                <c:pt idx="86">
                  <c:v>-0.76951689469461448</c:v>
                </c:pt>
                <c:pt idx="87">
                  <c:v>-0.79287102036732648</c:v>
                </c:pt>
                <c:pt idx="88">
                  <c:v>-0.69069672054921138</c:v>
                </c:pt>
                <c:pt idx="89">
                  <c:v>-0.77827469182188147</c:v>
                </c:pt>
                <c:pt idx="90">
                  <c:v>-0.68777745484012243</c:v>
                </c:pt>
                <c:pt idx="91">
                  <c:v>-0.74032423760372446</c:v>
                </c:pt>
                <c:pt idx="92">
                  <c:v>-0.7520013004400804</c:v>
                </c:pt>
                <c:pt idx="93">
                  <c:v>-0.8775297259309075</c:v>
                </c:pt>
                <c:pt idx="94">
                  <c:v>-0.85125633454910643</c:v>
                </c:pt>
                <c:pt idx="95">
                  <c:v>-0.9067807683359792</c:v>
                </c:pt>
                <c:pt idx="96">
                  <c:v>-0.93591504011268745</c:v>
                </c:pt>
                <c:pt idx="97">
                  <c:v>-1.0118159485490015</c:v>
                </c:pt>
                <c:pt idx="98">
                  <c:v>-0.9008838516036195</c:v>
                </c:pt>
                <c:pt idx="99">
                  <c:v>-0.8921260544763524</c:v>
                </c:pt>
                <c:pt idx="100">
                  <c:v>-0.94175357153086547</c:v>
                </c:pt>
                <c:pt idx="101">
                  <c:v>-0.89504532018544147</c:v>
                </c:pt>
                <c:pt idx="102">
                  <c:v>-0.63231140636743144</c:v>
                </c:pt>
                <c:pt idx="103">
                  <c:v>-0.63814993778560947</c:v>
                </c:pt>
                <c:pt idx="104">
                  <c:v>-0.60311874927654141</c:v>
                </c:pt>
                <c:pt idx="105">
                  <c:v>-0.59436095214927442</c:v>
                </c:pt>
                <c:pt idx="106">
                  <c:v>-0.54765270080385042</c:v>
                </c:pt>
                <c:pt idx="107">
                  <c:v>-0.2761609898585734</c:v>
                </c:pt>
                <c:pt idx="108">
                  <c:v>-0.28491878698584039</c:v>
                </c:pt>
                <c:pt idx="109">
                  <c:v>-0.36665822684033239</c:v>
                </c:pt>
                <c:pt idx="110">
                  <c:v>-0.46299399524026941</c:v>
                </c:pt>
                <c:pt idx="111">
                  <c:v>-0.53889490367658344</c:v>
                </c:pt>
                <c:pt idx="112">
                  <c:v>-0.57392609218565138</c:v>
                </c:pt>
                <c:pt idx="113">
                  <c:v>-0.2878380526949294</c:v>
                </c:pt>
                <c:pt idx="114">
                  <c:v>-0.28199952127675137</c:v>
                </c:pt>
                <c:pt idx="115">
                  <c:v>-0.31994997549490839</c:v>
                </c:pt>
                <c:pt idx="116">
                  <c:v>-0.21485640996770439</c:v>
                </c:pt>
                <c:pt idx="117">
                  <c:v>-0.34330410116762039</c:v>
                </c:pt>
                <c:pt idx="118">
                  <c:v>-0.27324172414948439</c:v>
                </c:pt>
                <c:pt idx="119">
                  <c:v>-0.22069494138588239</c:v>
                </c:pt>
                <c:pt idx="120">
                  <c:v>-0.40168941534940039</c:v>
                </c:pt>
                <c:pt idx="121">
                  <c:v>-0.42796280673120141</c:v>
                </c:pt>
                <c:pt idx="122">
                  <c:v>-0.52137930942204946</c:v>
                </c:pt>
                <c:pt idx="123">
                  <c:v>-0.41044721247666738</c:v>
                </c:pt>
                <c:pt idx="124">
                  <c:v>-0.43963986956755741</c:v>
                </c:pt>
                <c:pt idx="125">
                  <c:v>-0.35206189829488738</c:v>
                </c:pt>
                <c:pt idx="126">
                  <c:v>-0.44547840098573538</c:v>
                </c:pt>
                <c:pt idx="127">
                  <c:v>-0.37833528967668839</c:v>
                </c:pt>
                <c:pt idx="128">
                  <c:v>-0.42504354102211239</c:v>
                </c:pt>
                <c:pt idx="129">
                  <c:v>-0.48342885520389239</c:v>
                </c:pt>
                <c:pt idx="130">
                  <c:v>-0.49802518374933741</c:v>
                </c:pt>
                <c:pt idx="131">
                  <c:v>-0.8220636774582164</c:v>
                </c:pt>
                <c:pt idx="132">
                  <c:v>-0.30243438124037442</c:v>
                </c:pt>
                <c:pt idx="133">
                  <c:v>-0.8775297259309075</c:v>
                </c:pt>
                <c:pt idx="134">
                  <c:v>-0.90672238302179742</c:v>
                </c:pt>
                <c:pt idx="135">
                  <c:v>-0.90964164873088649</c:v>
                </c:pt>
                <c:pt idx="136">
                  <c:v>-0.25047145161858964</c:v>
                </c:pt>
                <c:pt idx="137">
                  <c:v>-1.0001388857126454</c:v>
                </c:pt>
                <c:pt idx="138">
                  <c:v>-1.1023131855307604</c:v>
                </c:pt>
                <c:pt idx="139">
                  <c:v>-1.1548599682943625</c:v>
                </c:pt>
                <c:pt idx="140">
                  <c:v>-0.27922621885311738</c:v>
                </c:pt>
                <c:pt idx="141">
                  <c:v>-0.96218843149448841</c:v>
                </c:pt>
                <c:pt idx="142">
                  <c:v>-0.25295282747131637</c:v>
                </c:pt>
                <c:pt idx="143">
                  <c:v>-0.96510769720357747</c:v>
                </c:pt>
                <c:pt idx="144">
                  <c:v>-0.41628574389484541</c:v>
                </c:pt>
                <c:pt idx="145">
                  <c:v>-0.25572612989495036</c:v>
                </c:pt>
                <c:pt idx="146">
                  <c:v>-0.78177781067278773</c:v>
                </c:pt>
                <c:pt idx="147">
                  <c:v>-5.7216061676898369E-2</c:v>
                </c:pt>
                <c:pt idx="148">
                  <c:v>-0.76805726184006995</c:v>
                </c:pt>
                <c:pt idx="149">
                  <c:v>-3.0942670295097365E-2</c:v>
                </c:pt>
                <c:pt idx="150">
                  <c:v>-0.34117303719998537</c:v>
                </c:pt>
                <c:pt idx="151">
                  <c:v>-0.36081969542215442</c:v>
                </c:pt>
                <c:pt idx="152">
                  <c:v>-0.96566235768830455</c:v>
                </c:pt>
                <c:pt idx="153">
                  <c:v>-0.95208777214104046</c:v>
                </c:pt>
                <c:pt idx="154">
                  <c:v>-0.93851318659377625</c:v>
                </c:pt>
                <c:pt idx="155">
                  <c:v>-0.35352153114943191</c:v>
                </c:pt>
                <c:pt idx="156">
                  <c:v>-0.3381078082054414</c:v>
                </c:pt>
                <c:pt idx="157">
                  <c:v>-0.83128855709893723</c:v>
                </c:pt>
                <c:pt idx="158">
                  <c:v>0.76601686828619975</c:v>
                </c:pt>
                <c:pt idx="159">
                  <c:v>-0.80434373460404573</c:v>
                </c:pt>
                <c:pt idx="160">
                  <c:v>1.0199929849769427</c:v>
                </c:pt>
                <c:pt idx="161">
                  <c:v>0.93241501370427271</c:v>
                </c:pt>
                <c:pt idx="162">
                  <c:v>0.82732144817706876</c:v>
                </c:pt>
                <c:pt idx="163">
                  <c:v>0.56166826864996966</c:v>
                </c:pt>
                <c:pt idx="164">
                  <c:v>0.66092330275899569</c:v>
                </c:pt>
                <c:pt idx="165">
                  <c:v>0.6054572542863047</c:v>
                </c:pt>
                <c:pt idx="166">
                  <c:v>0.31936921479558267</c:v>
                </c:pt>
                <c:pt idx="167">
                  <c:v>0.29309582341378165</c:v>
                </c:pt>
                <c:pt idx="168">
                  <c:v>0.75725907115893276</c:v>
                </c:pt>
                <c:pt idx="169">
                  <c:v>0.86819116810431474</c:v>
                </c:pt>
                <c:pt idx="170">
                  <c:v>1.1163287533768798</c:v>
                </c:pt>
                <c:pt idx="171">
                  <c:v>1.0287507821042097</c:v>
                </c:pt>
                <c:pt idx="172">
                  <c:v>0.70471228839533073</c:v>
                </c:pt>
                <c:pt idx="173">
                  <c:v>0.88862602806793778</c:v>
                </c:pt>
                <c:pt idx="174">
                  <c:v>0.94701134224971772</c:v>
                </c:pt>
                <c:pt idx="175">
                  <c:v>0.90906088803156071</c:v>
                </c:pt>
                <c:pt idx="176">
                  <c:v>1.1367636133405028</c:v>
                </c:pt>
                <c:pt idx="177">
                  <c:v>1.1571984733041258</c:v>
                </c:pt>
                <c:pt idx="178">
                  <c:v>1.4870754984311827</c:v>
                </c:pt>
                <c:pt idx="179">
                  <c:v>1.4987525612675388</c:v>
                </c:pt>
                <c:pt idx="180">
                  <c:v>1.3819819329039789</c:v>
                </c:pt>
                <c:pt idx="181">
                  <c:v>2.3365818197760819</c:v>
                </c:pt>
                <c:pt idx="182">
                  <c:v>2.4241597910487518</c:v>
                </c:pt>
                <c:pt idx="183">
                  <c:v>2.3161469598124587</c:v>
                </c:pt>
                <c:pt idx="184">
                  <c:v>2.173102940067098</c:v>
                </c:pt>
                <c:pt idx="185">
                  <c:v>2.6343469221031599</c:v>
                </c:pt>
                <c:pt idx="186">
                  <c:v>2.3278240226488149</c:v>
                </c:pt>
                <c:pt idx="187">
                  <c:v>2.4737873081032649</c:v>
                </c:pt>
                <c:pt idx="188">
                  <c:v>2.0534130459944486</c:v>
                </c:pt>
                <c:pt idx="189">
                  <c:v>2.0855249687944277</c:v>
                </c:pt>
                <c:pt idx="190">
                  <c:v>2.2898735684306577</c:v>
                </c:pt>
                <c:pt idx="191">
                  <c:v>2.5000606994850658</c:v>
                </c:pt>
                <c:pt idx="192">
                  <c:v>2.3044698969761028</c:v>
                </c:pt>
                <c:pt idx="193">
                  <c:v>2.190618534321632</c:v>
                </c:pt>
                <c:pt idx="194">
                  <c:v>2.012543326067203</c:v>
                </c:pt>
                <c:pt idx="195">
                  <c:v>1.9833506689763127</c:v>
                </c:pt>
                <c:pt idx="196">
                  <c:v>2.0358974517399147</c:v>
                </c:pt>
                <c:pt idx="197">
                  <c:v>1.9862699346854018</c:v>
                </c:pt>
                <c:pt idx="198">
                  <c:v>1.9366424176308887</c:v>
                </c:pt>
                <c:pt idx="199">
                  <c:v>1.9103690262490878</c:v>
                </c:pt>
                <c:pt idx="200">
                  <c:v>2.1585066115216529</c:v>
                </c:pt>
                <c:pt idx="201">
                  <c:v>1.9687543404308678</c:v>
                </c:pt>
                <c:pt idx="202">
                  <c:v>1.7206167551583027</c:v>
                </c:pt>
                <c:pt idx="203">
                  <c:v>1.7060204266128578</c:v>
                </c:pt>
                <c:pt idx="204">
                  <c:v>1.3177580873040207</c:v>
                </c:pt>
                <c:pt idx="205">
                  <c:v>1.3002424930494867</c:v>
                </c:pt>
                <c:pt idx="206">
                  <c:v>1.3177580873040207</c:v>
                </c:pt>
                <c:pt idx="207">
                  <c:v>1.5950883296674758</c:v>
                </c:pt>
                <c:pt idx="208">
                  <c:v>1.3849011986130677</c:v>
                </c:pt>
                <c:pt idx="209">
                  <c:v>1.9979469975217579</c:v>
                </c:pt>
                <c:pt idx="210">
                  <c:v>1.9979469975217579</c:v>
                </c:pt>
                <c:pt idx="211">
                  <c:v>1.8079319925171544</c:v>
                </c:pt>
                <c:pt idx="212">
                  <c:v>1.9541580118854229</c:v>
                </c:pt>
                <c:pt idx="213">
                  <c:v>1.9541580118854229</c:v>
                </c:pt>
                <c:pt idx="214">
                  <c:v>1.94224740779234</c:v>
                </c:pt>
                <c:pt idx="215">
                  <c:v>1.8673390496971165</c:v>
                </c:pt>
                <c:pt idx="216">
                  <c:v>2.377451539703328</c:v>
                </c:pt>
                <c:pt idx="217">
                  <c:v>2.4679487766850867</c:v>
                </c:pt>
                <c:pt idx="218">
                  <c:v>2.4679487766850867</c:v>
                </c:pt>
                <c:pt idx="219">
                  <c:v>2.257761645630679</c:v>
                </c:pt>
                <c:pt idx="220">
                  <c:v>2.257761645630679</c:v>
                </c:pt>
                <c:pt idx="221">
                  <c:v>2.3336625540669931</c:v>
                </c:pt>
                <c:pt idx="222">
                  <c:v>2.0008662632308467</c:v>
                </c:pt>
                <c:pt idx="223">
                  <c:v>1.9979469975217579</c:v>
                </c:pt>
                <c:pt idx="224">
                  <c:v>1.7206167551583027</c:v>
                </c:pt>
                <c:pt idx="225">
                  <c:v>1.9508300489770605</c:v>
                </c:pt>
                <c:pt idx="226">
                  <c:v>1.9775121375581348</c:v>
                </c:pt>
                <c:pt idx="227">
                  <c:v>2.0417359831580928</c:v>
                </c:pt>
                <c:pt idx="228">
                  <c:v>1.9950277318126688</c:v>
                </c:pt>
                <c:pt idx="229">
                  <c:v>1.8460284100207665</c:v>
                </c:pt>
                <c:pt idx="230">
                  <c:v>1.6184424553401877</c:v>
                </c:pt>
                <c:pt idx="231">
                  <c:v>1.5308644840675179</c:v>
                </c:pt>
                <c:pt idx="232">
                  <c:v>1.5308644840675179</c:v>
                </c:pt>
                <c:pt idx="233">
                  <c:v>1.3849011986130677</c:v>
                </c:pt>
                <c:pt idx="234">
                  <c:v>1.4403672470857587</c:v>
                </c:pt>
                <c:pt idx="235">
                  <c:v>1.0199929849769427</c:v>
                </c:pt>
                <c:pt idx="236">
                  <c:v>0.97620399934060775</c:v>
                </c:pt>
                <c:pt idx="237">
                  <c:v>1.1747140675586598</c:v>
                </c:pt>
                <c:pt idx="238">
                  <c:v>2.0579962931577178</c:v>
                </c:pt>
                <c:pt idx="239">
                  <c:v>1.7430659084611961</c:v>
                </c:pt>
                <c:pt idx="240">
                  <c:v>1.7206167551583027</c:v>
                </c:pt>
                <c:pt idx="241">
                  <c:v>1.7336950655350203</c:v>
                </c:pt>
                <c:pt idx="242">
                  <c:v>1.0433471106496548</c:v>
                </c:pt>
                <c:pt idx="243">
                  <c:v>1.0433471106496548</c:v>
                </c:pt>
                <c:pt idx="244">
                  <c:v>0.76601686828619975</c:v>
                </c:pt>
                <c:pt idx="245">
                  <c:v>0.74266274261348775</c:v>
                </c:pt>
                <c:pt idx="246">
                  <c:v>0.74266274261348775</c:v>
                </c:pt>
                <c:pt idx="247">
                  <c:v>0.46241323454094369</c:v>
                </c:pt>
                <c:pt idx="248">
                  <c:v>0.88570676235884871</c:v>
                </c:pt>
                <c:pt idx="249">
                  <c:v>0.33104627763193867</c:v>
                </c:pt>
                <c:pt idx="250">
                  <c:v>0.12669767799570866</c:v>
                </c:pt>
                <c:pt idx="251">
                  <c:v>0.15880960079568765</c:v>
                </c:pt>
                <c:pt idx="252">
                  <c:v>0.15880960079568765</c:v>
                </c:pt>
                <c:pt idx="253">
                  <c:v>0.93533427941336178</c:v>
                </c:pt>
                <c:pt idx="254">
                  <c:v>0.26682243203198064</c:v>
                </c:pt>
                <c:pt idx="255">
                  <c:v>0.95722877223152925</c:v>
                </c:pt>
                <c:pt idx="256">
                  <c:v>0.2752883025883377</c:v>
                </c:pt>
                <c:pt idx="257">
                  <c:v>0.36315820043191765</c:v>
                </c:pt>
                <c:pt idx="258">
                  <c:v>3.0361909595771643E-2</c:v>
                </c:pt>
                <c:pt idx="259">
                  <c:v>3.0361909595771643E-2</c:v>
                </c:pt>
                <c:pt idx="260">
                  <c:v>3.0361909595771643E-2</c:v>
                </c:pt>
                <c:pt idx="261">
                  <c:v>-1.3427076040563363E-2</c:v>
                </c:pt>
                <c:pt idx="262">
                  <c:v>-0.39585088393122242</c:v>
                </c:pt>
                <c:pt idx="263">
                  <c:v>-0.29075731840401842</c:v>
                </c:pt>
                <c:pt idx="264">
                  <c:v>0.45102809827549767</c:v>
                </c:pt>
                <c:pt idx="265">
                  <c:v>-0.14771329865865737</c:v>
                </c:pt>
                <c:pt idx="266">
                  <c:v>-0.14771329865865737</c:v>
                </c:pt>
                <c:pt idx="267">
                  <c:v>9.9270496321486393E-3</c:v>
                </c:pt>
                <c:pt idx="268">
                  <c:v>0.10042428661390765</c:v>
                </c:pt>
                <c:pt idx="269">
                  <c:v>0.10042428661390765</c:v>
                </c:pt>
                <c:pt idx="270">
                  <c:v>0.60242121794885228</c:v>
                </c:pt>
                <c:pt idx="271">
                  <c:v>-3.6781201713275362E-2</c:v>
                </c:pt>
                <c:pt idx="272">
                  <c:v>-3.6781201713275362E-2</c:v>
                </c:pt>
                <c:pt idx="273">
                  <c:v>0.33055000246139332</c:v>
                </c:pt>
                <c:pt idx="274">
                  <c:v>-0.24404906705859439</c:v>
                </c:pt>
                <c:pt idx="275">
                  <c:v>-0.49802518374933741</c:v>
                </c:pt>
                <c:pt idx="276">
                  <c:v>-0.49802518374933741</c:v>
                </c:pt>
                <c:pt idx="277">
                  <c:v>-0.40752794676757842</c:v>
                </c:pt>
                <c:pt idx="278">
                  <c:v>-0.20317934713134839</c:v>
                </c:pt>
                <c:pt idx="279">
                  <c:v>-7.473165593143237E-2</c:v>
                </c:pt>
                <c:pt idx="280">
                  <c:v>7.9989426650284648E-2</c:v>
                </c:pt>
                <c:pt idx="281">
                  <c:v>0.31644994908649365</c:v>
                </c:pt>
                <c:pt idx="282">
                  <c:v>0.96744620221334077</c:v>
                </c:pt>
                <c:pt idx="283">
                  <c:v>0.50328295446818971</c:v>
                </c:pt>
                <c:pt idx="284">
                  <c:v>0.25806463490471365</c:v>
                </c:pt>
                <c:pt idx="285">
                  <c:v>0.33396554334102768</c:v>
                </c:pt>
                <c:pt idx="286">
                  <c:v>0.44489764028640966</c:v>
                </c:pt>
                <c:pt idx="287">
                  <c:v>0.4069471860682527</c:v>
                </c:pt>
                <c:pt idx="288">
                  <c:v>0.39235085752280768</c:v>
                </c:pt>
                <c:pt idx="289">
                  <c:v>0.19967932072293365</c:v>
                </c:pt>
                <c:pt idx="290">
                  <c:v>4.7877503850305647E-2</c:v>
                </c:pt>
                <c:pt idx="291">
                  <c:v>3.0361909595771643E-2</c:v>
                </c:pt>
                <c:pt idx="292">
                  <c:v>-0.32578850691308642</c:v>
                </c:pt>
                <c:pt idx="293">
                  <c:v>-0.32578850691308642</c:v>
                </c:pt>
                <c:pt idx="294">
                  <c:v>-0.14771329865865737</c:v>
                </c:pt>
                <c:pt idx="295">
                  <c:v>-0.38709308680395538</c:v>
                </c:pt>
                <c:pt idx="296">
                  <c:v>-5.1377530258720369E-2</c:v>
                </c:pt>
                <c:pt idx="297">
                  <c:v>-7.765092164052137E-2</c:v>
                </c:pt>
                <c:pt idx="298">
                  <c:v>7.0077839230596392E-3</c:v>
                </c:pt>
                <c:pt idx="299">
                  <c:v>-0.29367658411310738</c:v>
                </c:pt>
                <c:pt idx="300">
                  <c:v>-0.13311697011321239</c:v>
                </c:pt>
                <c:pt idx="301">
                  <c:v>-0.16230962720410239</c:v>
                </c:pt>
                <c:pt idx="302">
                  <c:v>-0.25864539560403937</c:v>
                </c:pt>
                <c:pt idx="303">
                  <c:v>-0.56224902934929544</c:v>
                </c:pt>
                <c:pt idx="304">
                  <c:v>-0.37541602396759938</c:v>
                </c:pt>
                <c:pt idx="305">
                  <c:v>-0.34330410116762039</c:v>
                </c:pt>
                <c:pt idx="306">
                  <c:v>-0.56224902934929544</c:v>
                </c:pt>
                <c:pt idx="307">
                  <c:v>-0.56224902934929544</c:v>
                </c:pt>
                <c:pt idx="308">
                  <c:v>-0.78995175465823742</c:v>
                </c:pt>
                <c:pt idx="309">
                  <c:v>-0.51262151229478237</c:v>
                </c:pt>
                <c:pt idx="310">
                  <c:v>-0.51262151229478237</c:v>
                </c:pt>
                <c:pt idx="311">
                  <c:v>-0.39585088393122242</c:v>
                </c:pt>
                <c:pt idx="312">
                  <c:v>-0.48342885520389239</c:v>
                </c:pt>
                <c:pt idx="313">
                  <c:v>-0.49802518374933741</c:v>
                </c:pt>
                <c:pt idx="314">
                  <c:v>-0.51262151229478237</c:v>
                </c:pt>
                <c:pt idx="315">
                  <c:v>-0.51846004371296039</c:v>
                </c:pt>
                <c:pt idx="316">
                  <c:v>-0.46883252665844743</c:v>
                </c:pt>
                <c:pt idx="317">
                  <c:v>-0.48050958949480344</c:v>
                </c:pt>
                <c:pt idx="318">
                  <c:v>-0.51262151229478237</c:v>
                </c:pt>
                <c:pt idx="319">
                  <c:v>-0.57100682647656242</c:v>
                </c:pt>
                <c:pt idx="320">
                  <c:v>-0.57100682647656242</c:v>
                </c:pt>
                <c:pt idx="321">
                  <c:v>-0.28491878698584039</c:v>
                </c:pt>
                <c:pt idx="322">
                  <c:v>-0.36665822684033239</c:v>
                </c:pt>
                <c:pt idx="323">
                  <c:v>-0.41920500960393442</c:v>
                </c:pt>
                <c:pt idx="324">
                  <c:v>-0.49802518374933741</c:v>
                </c:pt>
                <c:pt idx="325">
                  <c:v>-0.47467105807662541</c:v>
                </c:pt>
                <c:pt idx="326">
                  <c:v>-0.50678298087660445</c:v>
                </c:pt>
                <c:pt idx="327">
                  <c:v>-0.36081969542215442</c:v>
                </c:pt>
                <c:pt idx="328">
                  <c:v>-0.36081969542215442</c:v>
                </c:pt>
                <c:pt idx="329">
                  <c:v>-0.42504354102211239</c:v>
                </c:pt>
                <c:pt idx="330">
                  <c:v>-0.37249675825851042</c:v>
                </c:pt>
                <c:pt idx="331">
                  <c:v>-0.37249675825851042</c:v>
                </c:pt>
                <c:pt idx="332">
                  <c:v>-0.54765270080385042</c:v>
                </c:pt>
                <c:pt idx="333">
                  <c:v>-0.54765270080385042</c:v>
                </c:pt>
                <c:pt idx="334">
                  <c:v>-0.59436095214927442</c:v>
                </c:pt>
                <c:pt idx="335">
                  <c:v>-0.6118765464038084</c:v>
                </c:pt>
                <c:pt idx="336">
                  <c:v>-0.32389098420217827</c:v>
                </c:pt>
                <c:pt idx="337">
                  <c:v>-0.62939214065834237</c:v>
                </c:pt>
                <c:pt idx="338">
                  <c:v>-0.7753554261127924</c:v>
                </c:pt>
                <c:pt idx="339">
                  <c:v>-0.94467283723995443</c:v>
                </c:pt>
                <c:pt idx="340">
                  <c:v>-0.7753554261127924</c:v>
                </c:pt>
                <c:pt idx="341">
                  <c:v>-0.45423619811300242</c:v>
                </c:pt>
                <c:pt idx="342">
                  <c:v>-0.2413633426062323</c:v>
                </c:pt>
                <c:pt idx="343">
                  <c:v>-0.48342885520389239</c:v>
                </c:pt>
                <c:pt idx="344">
                  <c:v>-0.60019948356745245</c:v>
                </c:pt>
                <c:pt idx="345">
                  <c:v>-0.54473343509476146</c:v>
                </c:pt>
                <c:pt idx="346">
                  <c:v>-0.60019948356745245</c:v>
                </c:pt>
                <c:pt idx="347">
                  <c:v>-0.74616276902190248</c:v>
                </c:pt>
                <c:pt idx="348">
                  <c:v>-0.60019948356745245</c:v>
                </c:pt>
                <c:pt idx="349">
                  <c:v>-0.60019948356745245</c:v>
                </c:pt>
                <c:pt idx="350">
                  <c:v>-0.67901965771285544</c:v>
                </c:pt>
                <c:pt idx="351">
                  <c:v>-0.51554077800387144</c:v>
                </c:pt>
                <c:pt idx="352">
                  <c:v>-0.51554077800387144</c:v>
                </c:pt>
                <c:pt idx="353">
                  <c:v>-0.36665822684033239</c:v>
                </c:pt>
                <c:pt idx="354">
                  <c:v>-0.36665822684033239</c:v>
                </c:pt>
                <c:pt idx="355">
                  <c:v>-0.46591326094935842</c:v>
                </c:pt>
                <c:pt idx="356">
                  <c:v>-0.77885854496369866</c:v>
                </c:pt>
                <c:pt idx="357">
                  <c:v>0.12961694370479765</c:v>
                </c:pt>
                <c:pt idx="358">
                  <c:v>0.17924446075931066</c:v>
                </c:pt>
                <c:pt idx="359">
                  <c:v>0.17924446075931066</c:v>
                </c:pt>
                <c:pt idx="360">
                  <c:v>-1.9499148715468272E-2</c:v>
                </c:pt>
                <c:pt idx="361">
                  <c:v>0.12669767799570866</c:v>
                </c:pt>
                <c:pt idx="362">
                  <c:v>0.1609990500775044</c:v>
                </c:pt>
                <c:pt idx="363">
                  <c:v>1.2846315341237639E-2</c:v>
                </c:pt>
                <c:pt idx="364">
                  <c:v>1.2846315341237639E-2</c:v>
                </c:pt>
                <c:pt idx="365">
                  <c:v>-0.58577831096455257</c:v>
                </c:pt>
                <c:pt idx="366">
                  <c:v>0.19967932072293365</c:v>
                </c:pt>
                <c:pt idx="367">
                  <c:v>0.15297106937750965</c:v>
                </c:pt>
                <c:pt idx="368">
                  <c:v>4.203897243212764E-2</c:v>
                </c:pt>
                <c:pt idx="369">
                  <c:v>-3.3861936004186362E-2</c:v>
                </c:pt>
                <c:pt idx="370">
                  <c:v>-0.13311697011321239</c:v>
                </c:pt>
                <c:pt idx="371">
                  <c:v>-0.27324172414948439</c:v>
                </c:pt>
                <c:pt idx="372">
                  <c:v>-0.27908025556766242</c:v>
                </c:pt>
                <c:pt idx="373">
                  <c:v>-0.72061919406737374</c:v>
                </c:pt>
                <c:pt idx="374">
                  <c:v>3.7981193096492977E-2</c:v>
                </c:pt>
                <c:pt idx="375">
                  <c:v>4.2710403545216838E-2</c:v>
                </c:pt>
                <c:pt idx="376">
                  <c:v>-0.17106742433136937</c:v>
                </c:pt>
                <c:pt idx="377">
                  <c:v>-0.24404906705859439</c:v>
                </c:pt>
                <c:pt idx="378">
                  <c:v>5.4358273724483964E-2</c:v>
                </c:pt>
                <c:pt idx="379">
                  <c:v>5.9175062144479755E-2</c:v>
                </c:pt>
                <c:pt idx="380">
                  <c:v>-0.14771329865865737</c:v>
                </c:pt>
                <c:pt idx="381">
                  <c:v>-9.224725018596637E-2</c:v>
                </c:pt>
                <c:pt idx="382">
                  <c:v>-0.34505566059307352</c:v>
                </c:pt>
                <c:pt idx="383">
                  <c:v>-7.181239022234337E-2</c:v>
                </c:pt>
                <c:pt idx="384">
                  <c:v>-0.34093949594325845</c:v>
                </c:pt>
                <c:pt idx="385">
                  <c:v>-0.33060529533308353</c:v>
                </c:pt>
                <c:pt idx="386">
                  <c:v>-0.32608043348399501</c:v>
                </c:pt>
                <c:pt idx="387">
                  <c:v>-0.13311697011321239</c:v>
                </c:pt>
                <c:pt idx="388">
                  <c:v>-0.17769415749100134</c:v>
                </c:pt>
                <c:pt idx="389">
                  <c:v>-0.13895550153139039</c:v>
                </c:pt>
                <c:pt idx="390">
                  <c:v>-0.15939036149501337</c:v>
                </c:pt>
                <c:pt idx="391">
                  <c:v>0.10334355232299665</c:v>
                </c:pt>
                <c:pt idx="392">
                  <c:v>0.17632519505022165</c:v>
                </c:pt>
                <c:pt idx="393">
                  <c:v>0.20259858643202266</c:v>
                </c:pt>
                <c:pt idx="394">
                  <c:v>0.59378019144994865</c:v>
                </c:pt>
                <c:pt idx="395">
                  <c:v>0.47409029737729969</c:v>
                </c:pt>
                <c:pt idx="396">
                  <c:v>0.49160589163183371</c:v>
                </c:pt>
                <c:pt idx="397">
                  <c:v>0.3018536205410487</c:v>
                </c:pt>
                <c:pt idx="398">
                  <c:v>0.20259858643202266</c:v>
                </c:pt>
                <c:pt idx="399">
                  <c:v>0.14129400654115365</c:v>
                </c:pt>
                <c:pt idx="400">
                  <c:v>0.24472359061417778</c:v>
                </c:pt>
                <c:pt idx="401">
                  <c:v>0.23179124352291267</c:v>
                </c:pt>
                <c:pt idx="402">
                  <c:v>0.37483526326827366</c:v>
                </c:pt>
                <c:pt idx="403">
                  <c:v>0.23389311483345748</c:v>
                </c:pt>
                <c:pt idx="404">
                  <c:v>0.3835930603955407</c:v>
                </c:pt>
                <c:pt idx="405">
                  <c:v>0.24784720492290216</c:v>
                </c:pt>
                <c:pt idx="406">
                  <c:v>0.52663708014090171</c:v>
                </c:pt>
                <c:pt idx="407">
                  <c:v>0.25426958948289741</c:v>
                </c:pt>
                <c:pt idx="408">
                  <c:v>0.56750680006814769</c:v>
                </c:pt>
                <c:pt idx="409">
                  <c:v>0.62297284854083868</c:v>
                </c:pt>
                <c:pt idx="410">
                  <c:v>0.95576913937698471</c:v>
                </c:pt>
                <c:pt idx="411">
                  <c:v>0.9878810621769637</c:v>
                </c:pt>
                <c:pt idx="412">
                  <c:v>1.0929746277041676</c:v>
                </c:pt>
                <c:pt idx="413">
                  <c:v>0.95868840508607378</c:v>
                </c:pt>
                <c:pt idx="414">
                  <c:v>0.8711104338134037</c:v>
                </c:pt>
                <c:pt idx="415">
                  <c:v>0.85455819724286886</c:v>
                </c:pt>
                <c:pt idx="416">
                  <c:v>0.86527190239522578</c:v>
                </c:pt>
                <c:pt idx="417">
                  <c:v>1.1221672847950577</c:v>
                </c:pt>
                <c:pt idx="418">
                  <c:v>0.77185539970437766</c:v>
                </c:pt>
                <c:pt idx="419">
                  <c:v>0.84775630814069169</c:v>
                </c:pt>
                <c:pt idx="420">
                  <c:v>0.6988737569771527</c:v>
                </c:pt>
                <c:pt idx="421">
                  <c:v>0.6988737569771527</c:v>
                </c:pt>
                <c:pt idx="422">
                  <c:v>0.71347008552259772</c:v>
                </c:pt>
                <c:pt idx="423">
                  <c:v>0.75142053974075473</c:v>
                </c:pt>
                <c:pt idx="424">
                  <c:v>0.36315820043191765</c:v>
                </c:pt>
                <c:pt idx="425">
                  <c:v>0.3368848090501167</c:v>
                </c:pt>
                <c:pt idx="426">
                  <c:v>0.29017655770469269</c:v>
                </c:pt>
                <c:pt idx="427">
                  <c:v>0.3018536205410487</c:v>
                </c:pt>
                <c:pt idx="428">
                  <c:v>0.3018536205410487</c:v>
                </c:pt>
                <c:pt idx="429">
                  <c:v>0.21427564926837867</c:v>
                </c:pt>
                <c:pt idx="430">
                  <c:v>0.20551785214111165</c:v>
                </c:pt>
                <c:pt idx="431">
                  <c:v>0.20551785214111165</c:v>
                </c:pt>
                <c:pt idx="432">
                  <c:v>0.26682243203198064</c:v>
                </c:pt>
                <c:pt idx="433">
                  <c:v>7.1231629523017648E-2</c:v>
                </c:pt>
                <c:pt idx="434">
                  <c:v>7.1231629523017648E-2</c:v>
                </c:pt>
                <c:pt idx="435">
                  <c:v>-1.0507810331474363E-2</c:v>
                </c:pt>
                <c:pt idx="436">
                  <c:v>0.83450284182142775</c:v>
                </c:pt>
                <c:pt idx="437">
                  <c:v>0.12085914657753065</c:v>
                </c:pt>
                <c:pt idx="438">
                  <c:v>0.83920285961306007</c:v>
                </c:pt>
                <c:pt idx="439">
                  <c:v>5.0796769559394647E-2</c:v>
                </c:pt>
                <c:pt idx="440">
                  <c:v>0.12961694370479765</c:v>
                </c:pt>
                <c:pt idx="441">
                  <c:v>0.12961694370479765</c:v>
                </c:pt>
                <c:pt idx="442">
                  <c:v>0.12961694370479765</c:v>
                </c:pt>
                <c:pt idx="443">
                  <c:v>0.12961694370479765</c:v>
                </c:pt>
                <c:pt idx="444">
                  <c:v>0.13837474083206466</c:v>
                </c:pt>
                <c:pt idx="445">
                  <c:v>0.13837474083206466</c:v>
                </c:pt>
                <c:pt idx="446">
                  <c:v>9.1666489486640648E-2</c:v>
                </c:pt>
                <c:pt idx="447">
                  <c:v>9.1666489486640648E-2</c:v>
                </c:pt>
                <c:pt idx="448">
                  <c:v>0.17340592934113266</c:v>
                </c:pt>
                <c:pt idx="449">
                  <c:v>0.75725907115893276</c:v>
                </c:pt>
                <c:pt idx="450">
                  <c:v>1.0053966564314978</c:v>
                </c:pt>
                <c:pt idx="451">
                  <c:v>0.6755196313044407</c:v>
                </c:pt>
                <c:pt idx="452">
                  <c:v>0.55291047152270267</c:v>
                </c:pt>
                <c:pt idx="453">
                  <c:v>0.25590437827998846</c:v>
                </c:pt>
                <c:pt idx="454">
                  <c:v>0.55291047152270267</c:v>
                </c:pt>
                <c:pt idx="455">
                  <c:v>0.39235085752280768</c:v>
                </c:pt>
                <c:pt idx="456">
                  <c:v>0.64048844279537265</c:v>
                </c:pt>
                <c:pt idx="457">
                  <c:v>0.33396554334102768</c:v>
                </c:pt>
                <c:pt idx="458">
                  <c:v>0.26390316632289168</c:v>
                </c:pt>
                <c:pt idx="459">
                  <c:v>0.25222610348653568</c:v>
                </c:pt>
                <c:pt idx="460">
                  <c:v>0.25222610348653568</c:v>
                </c:pt>
                <c:pt idx="461">
                  <c:v>0.3252077462137607</c:v>
                </c:pt>
                <c:pt idx="462">
                  <c:v>0.25514536919562464</c:v>
                </c:pt>
                <c:pt idx="463">
                  <c:v>0.23762977494109067</c:v>
                </c:pt>
                <c:pt idx="464">
                  <c:v>-2.8023404586008365E-2</c:v>
                </c:pt>
                <c:pt idx="465">
                  <c:v>-6.3054593095076369E-2</c:v>
                </c:pt>
                <c:pt idx="466">
                  <c:v>-0.11852064156776737</c:v>
                </c:pt>
                <c:pt idx="467">
                  <c:v>-0.10392431302232237</c:v>
                </c:pt>
                <c:pt idx="468">
                  <c:v>-0.10392431302232237</c:v>
                </c:pt>
                <c:pt idx="469">
                  <c:v>-0.16230962720410239</c:v>
                </c:pt>
                <c:pt idx="470">
                  <c:v>-0.16230962720410239</c:v>
                </c:pt>
                <c:pt idx="471">
                  <c:v>-5.7216061676898369E-2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067-4088-9FC1-E2FC5F834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8533759"/>
        <c:axId val="1788534239"/>
      </c:scatterChart>
      <c:valAx>
        <c:axId val="17885337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88534239"/>
        <c:crosses val="autoZero"/>
        <c:crossBetween val="midCat"/>
      </c:valAx>
      <c:valAx>
        <c:axId val="1788534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885337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Normalización!$D$10</c:f>
              <c:strCache>
                <c:ptCount val="1"/>
                <c:pt idx="0">
                  <c:v>Z-Score Forward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Normalización!$D$11:$D$482</c:f>
              <c:numCache>
                <c:formatCode>0.00</c:formatCode>
                <c:ptCount val="472"/>
                <c:pt idx="0">
                  <c:v>-0.93342953396690442</c:v>
                </c:pt>
                <c:pt idx="1">
                  <c:v>-1.1576980850080512</c:v>
                </c:pt>
                <c:pt idx="2">
                  <c:v>-1.1824820195824284</c:v>
                </c:pt>
                <c:pt idx="3">
                  <c:v>-1.2292127692019053</c:v>
                </c:pt>
                <c:pt idx="4">
                  <c:v>-1.1568833427261784</c:v>
                </c:pt>
                <c:pt idx="5">
                  <c:v>-1.1899461101647437</c:v>
                </c:pt>
                <c:pt idx="6">
                  <c:v>-1.0121813588180795</c:v>
                </c:pt>
                <c:pt idx="7">
                  <c:v>-0.99048069560260588</c:v>
                </c:pt>
                <c:pt idx="8">
                  <c:v>-0.96165856233543345</c:v>
                </c:pt>
                <c:pt idx="9">
                  <c:v>-0.92318546066936014</c:v>
                </c:pt>
                <c:pt idx="10">
                  <c:v>-0.89866806528472731</c:v>
                </c:pt>
                <c:pt idx="11">
                  <c:v>-0.63664688305894035</c:v>
                </c:pt>
                <c:pt idx="12">
                  <c:v>-1.1430491612264828</c:v>
                </c:pt>
                <c:pt idx="13">
                  <c:v>-1.0484316335811126</c:v>
                </c:pt>
                <c:pt idx="14">
                  <c:v>-1.0694345303858843</c:v>
                </c:pt>
                <c:pt idx="15">
                  <c:v>-1.0666393687464428</c:v>
                </c:pt>
                <c:pt idx="16">
                  <c:v>-1.1093504835173371</c:v>
                </c:pt>
                <c:pt idx="17">
                  <c:v>-0.99741340290982528</c:v>
                </c:pt>
                <c:pt idx="18">
                  <c:v>-0.66395323162513853</c:v>
                </c:pt>
                <c:pt idx="19">
                  <c:v>-0.59830611760724384</c:v>
                </c:pt>
                <c:pt idx="20">
                  <c:v>-0.70710843749762586</c:v>
                </c:pt>
                <c:pt idx="21">
                  <c:v>-0.73252612231235414</c:v>
                </c:pt>
                <c:pt idx="22">
                  <c:v>-0.7561674427207089</c:v>
                </c:pt>
                <c:pt idx="23">
                  <c:v>-0.72949585361912817</c:v>
                </c:pt>
                <c:pt idx="24">
                  <c:v>-0.76476191168683993</c:v>
                </c:pt>
                <c:pt idx="25">
                  <c:v>-0.90261301422262441</c:v>
                </c:pt>
                <c:pt idx="26">
                  <c:v>-0.85945780835013708</c:v>
                </c:pt>
                <c:pt idx="27">
                  <c:v>-0.74678928357529417</c:v>
                </c:pt>
                <c:pt idx="28">
                  <c:v>-0.65611632983231416</c:v>
                </c:pt>
                <c:pt idx="29">
                  <c:v>-0.78861221614300225</c:v>
                </c:pt>
                <c:pt idx="30">
                  <c:v>-1.0276638438301289</c:v>
                </c:pt>
                <c:pt idx="31">
                  <c:v>-1.2308224613061174</c:v>
                </c:pt>
                <c:pt idx="32">
                  <c:v>-1.2355768483937657</c:v>
                </c:pt>
                <c:pt idx="33">
                  <c:v>-1.2603394492494373</c:v>
                </c:pt>
                <c:pt idx="34">
                  <c:v>-1.3015364587114109</c:v>
                </c:pt>
                <c:pt idx="35">
                  <c:v>-1.3318137789184041</c:v>
                </c:pt>
                <c:pt idx="36">
                  <c:v>-1.5447426241206959</c:v>
                </c:pt>
                <c:pt idx="37">
                  <c:v>-1.6992863274751957</c:v>
                </c:pt>
                <c:pt idx="38">
                  <c:v>-1.6349192407501303</c:v>
                </c:pt>
                <c:pt idx="39">
                  <c:v>-1.767545742090699</c:v>
                </c:pt>
                <c:pt idx="40">
                  <c:v>-1.8169182233854944</c:v>
                </c:pt>
                <c:pt idx="41">
                  <c:v>-1.8237624509512276</c:v>
                </c:pt>
                <c:pt idx="42">
                  <c:v>-1.7970124928317199</c:v>
                </c:pt>
                <c:pt idx="43">
                  <c:v>-1.8302148334273201</c:v>
                </c:pt>
                <c:pt idx="44">
                  <c:v>-1.6811308383218193</c:v>
                </c:pt>
                <c:pt idx="45">
                  <c:v>-1.7404823078994776</c:v>
                </c:pt>
                <c:pt idx="46">
                  <c:v>-1.6973793480389427</c:v>
                </c:pt>
                <c:pt idx="47">
                  <c:v>-1.6982675302421291</c:v>
                </c:pt>
                <c:pt idx="48">
                  <c:v>-1.6621213170523255</c:v>
                </c:pt>
                <c:pt idx="49">
                  <c:v>-1.4279510026816045</c:v>
                </c:pt>
                <c:pt idx="50">
                  <c:v>-1.485081283365709</c:v>
                </c:pt>
                <c:pt idx="51">
                  <c:v>-1.4510682799925383</c:v>
                </c:pt>
                <c:pt idx="52">
                  <c:v>-1.5978832407891717</c:v>
                </c:pt>
                <c:pt idx="53">
                  <c:v>-1.5266179003882439</c:v>
                </c:pt>
                <c:pt idx="54">
                  <c:v>-1.3378743779574216</c:v>
                </c:pt>
                <c:pt idx="55">
                  <c:v>-1.2307385780752076</c:v>
                </c:pt>
                <c:pt idx="56">
                  <c:v>-1.1374486630838911</c:v>
                </c:pt>
                <c:pt idx="57">
                  <c:v>-1.2516119026560142</c:v>
                </c:pt>
                <c:pt idx="58">
                  <c:v>-1.4126682806793862</c:v>
                </c:pt>
                <c:pt idx="59">
                  <c:v>-1.4181805103246314</c:v>
                </c:pt>
                <c:pt idx="60">
                  <c:v>-1.4586993168638445</c:v>
                </c:pt>
                <c:pt idx="61">
                  <c:v>-1.2328546472755146</c:v>
                </c:pt>
                <c:pt idx="62">
                  <c:v>-1.1160789765919021</c:v>
                </c:pt>
                <c:pt idx="63">
                  <c:v>-1.1821915963840537</c:v>
                </c:pt>
                <c:pt idx="64">
                  <c:v>-1.1872677243800098</c:v>
                </c:pt>
                <c:pt idx="65">
                  <c:v>-1.2151162400284965</c:v>
                </c:pt>
                <c:pt idx="66">
                  <c:v>-1.2134965327393721</c:v>
                </c:pt>
                <c:pt idx="67">
                  <c:v>-1.2004343771819213</c:v>
                </c:pt>
                <c:pt idx="68">
                  <c:v>-1.3411660411578994</c:v>
                </c:pt>
                <c:pt idx="69">
                  <c:v>-1.2500705683002351</c:v>
                </c:pt>
                <c:pt idx="70">
                  <c:v>-1.2674171108805301</c:v>
                </c:pt>
                <c:pt idx="71">
                  <c:v>-1.0932463286774758</c:v>
                </c:pt>
                <c:pt idx="72">
                  <c:v>-0.96853630399428814</c:v>
                </c:pt>
                <c:pt idx="73">
                  <c:v>-0.75115983342106285</c:v>
                </c:pt>
                <c:pt idx="74">
                  <c:v>-1.0215270838554595</c:v>
                </c:pt>
                <c:pt idx="75">
                  <c:v>-1.1237801921944526</c:v>
                </c:pt>
                <c:pt idx="76">
                  <c:v>-1.1237801921944526</c:v>
                </c:pt>
                <c:pt idx="77">
                  <c:v>-1.0383254355830978</c:v>
                </c:pt>
                <c:pt idx="78">
                  <c:v>-0.98210451347131622</c:v>
                </c:pt>
                <c:pt idx="79">
                  <c:v>-0.97309140095804236</c:v>
                </c:pt>
                <c:pt idx="80">
                  <c:v>-1.0028999846613622</c:v>
                </c:pt>
                <c:pt idx="81">
                  <c:v>-1.1663377582353869</c:v>
                </c:pt>
                <c:pt idx="82">
                  <c:v>-1.1958328423730276</c:v>
                </c:pt>
                <c:pt idx="83">
                  <c:v>-1.3770617162993395</c:v>
                </c:pt>
                <c:pt idx="84">
                  <c:v>-1.2486575191899507</c:v>
                </c:pt>
                <c:pt idx="85">
                  <c:v>-1.0931617346131295</c:v>
                </c:pt>
                <c:pt idx="86">
                  <c:v>-1.009725589245426</c:v>
                </c:pt>
                <c:pt idx="87">
                  <c:v>-0.93169811925456469</c:v>
                </c:pt>
                <c:pt idx="88">
                  <c:v>-0.900455784433986</c:v>
                </c:pt>
                <c:pt idx="89">
                  <c:v>-0.91341247178432605</c:v>
                </c:pt>
                <c:pt idx="90">
                  <c:v>-0.95317069385533049</c:v>
                </c:pt>
                <c:pt idx="91">
                  <c:v>-0.9163642977330938</c:v>
                </c:pt>
                <c:pt idx="92">
                  <c:v>-0.88282319580196988</c:v>
                </c:pt>
                <c:pt idx="93">
                  <c:v>-0.87890484277263214</c:v>
                </c:pt>
                <c:pt idx="94">
                  <c:v>-0.70393731883597643</c:v>
                </c:pt>
                <c:pt idx="95">
                  <c:v>-0.74006453376646275</c:v>
                </c:pt>
                <c:pt idx="96">
                  <c:v>-0.76989626149648061</c:v>
                </c:pt>
                <c:pt idx="97">
                  <c:v>-0.78068479350392139</c:v>
                </c:pt>
                <c:pt idx="98">
                  <c:v>-0.78068479350392139</c:v>
                </c:pt>
                <c:pt idx="99">
                  <c:v>-0.6160094768576575</c:v>
                </c:pt>
                <c:pt idx="100">
                  <c:v>-0.48738300808129204</c:v>
                </c:pt>
                <c:pt idx="101">
                  <c:v>-0.62645713767640254</c:v>
                </c:pt>
                <c:pt idx="102">
                  <c:v>-0.39728701076007389</c:v>
                </c:pt>
                <c:pt idx="103">
                  <c:v>-0.44569173184914768</c:v>
                </c:pt>
                <c:pt idx="104">
                  <c:v>-0.71072913075349387</c:v>
                </c:pt>
                <c:pt idx="105">
                  <c:v>-0.68921417840401056</c:v>
                </c:pt>
                <c:pt idx="106">
                  <c:v>-0.65339953721080191</c:v>
                </c:pt>
                <c:pt idx="107">
                  <c:v>-0.88695739528771655</c:v>
                </c:pt>
                <c:pt idx="108">
                  <c:v>-0.90837539821508662</c:v>
                </c:pt>
                <c:pt idx="109">
                  <c:v>-0.83444544464667503</c:v>
                </c:pt>
                <c:pt idx="110">
                  <c:v>-0.83444544464667503</c:v>
                </c:pt>
                <c:pt idx="111">
                  <c:v>-0.77261074496595805</c:v>
                </c:pt>
                <c:pt idx="112">
                  <c:v>-0.74909945231169217</c:v>
                </c:pt>
                <c:pt idx="113">
                  <c:v>-0.78290346641682518</c:v>
                </c:pt>
                <c:pt idx="114">
                  <c:v>-0.72652861136359781</c:v>
                </c:pt>
                <c:pt idx="115">
                  <c:v>-0.72689434258266405</c:v>
                </c:pt>
                <c:pt idx="116">
                  <c:v>-0.98094692154125251</c:v>
                </c:pt>
                <c:pt idx="117">
                  <c:v>-0.91088326943154174</c:v>
                </c:pt>
                <c:pt idx="118">
                  <c:v>-0.91346951162351109</c:v>
                </c:pt>
                <c:pt idx="119">
                  <c:v>-0.87383992167182223</c:v>
                </c:pt>
                <c:pt idx="120">
                  <c:v>-0.89063743409036866</c:v>
                </c:pt>
                <c:pt idx="121">
                  <c:v>-0.83499795836370849</c:v>
                </c:pt>
                <c:pt idx="122">
                  <c:v>-0.63895028175613788</c:v>
                </c:pt>
                <c:pt idx="123">
                  <c:v>-0.63434969627841342</c:v>
                </c:pt>
                <c:pt idx="124">
                  <c:v>-0.60975224778671733</c:v>
                </c:pt>
                <c:pt idx="125">
                  <c:v>-0.59830306347283468</c:v>
                </c:pt>
                <c:pt idx="126">
                  <c:v>-0.57250318923127874</c:v>
                </c:pt>
                <c:pt idx="127">
                  <c:v>-0.45897851463038897</c:v>
                </c:pt>
                <c:pt idx="128">
                  <c:v>-0.43059081105761204</c:v>
                </c:pt>
                <c:pt idx="129">
                  <c:v>-0.35128299094729559</c:v>
                </c:pt>
                <c:pt idx="130">
                  <c:v>-0.35881583438843384</c:v>
                </c:pt>
                <c:pt idx="131">
                  <c:v>-0.51741612689628302</c:v>
                </c:pt>
                <c:pt idx="132">
                  <c:v>-0.56439426634374035</c:v>
                </c:pt>
                <c:pt idx="133">
                  <c:v>-0.40244400066080838</c:v>
                </c:pt>
                <c:pt idx="134">
                  <c:v>-0.28762890441791378</c:v>
                </c:pt>
                <c:pt idx="135">
                  <c:v>-0.28472384955514707</c:v>
                </c:pt>
                <c:pt idx="136">
                  <c:v>-0.1186908040650814</c:v>
                </c:pt>
                <c:pt idx="137">
                  <c:v>-0.1186908040650814</c:v>
                </c:pt>
                <c:pt idx="138">
                  <c:v>-5.8893701476362664E-2</c:v>
                </c:pt>
                <c:pt idx="139">
                  <c:v>-0.19229584153382537</c:v>
                </c:pt>
                <c:pt idx="140">
                  <c:v>-0.1363775215804523</c:v>
                </c:pt>
                <c:pt idx="141">
                  <c:v>-0.28248837071822536</c:v>
                </c:pt>
                <c:pt idx="142">
                  <c:v>-0.17432022415425028</c:v>
                </c:pt>
                <c:pt idx="143">
                  <c:v>-0.38507516669641595</c:v>
                </c:pt>
                <c:pt idx="144">
                  <c:v>-0.44442614827766763</c:v>
                </c:pt>
                <c:pt idx="145">
                  <c:v>-0.42246370613084805</c:v>
                </c:pt>
                <c:pt idx="146">
                  <c:v>-0.3597646291753856</c:v>
                </c:pt>
                <c:pt idx="147">
                  <c:v>-0.4078067790503494</c:v>
                </c:pt>
                <c:pt idx="148">
                  <c:v>-0.43811877519890519</c:v>
                </c:pt>
                <c:pt idx="149">
                  <c:v>-0.37510449551053027</c:v>
                </c:pt>
                <c:pt idx="150">
                  <c:v>-0.43294419700023551</c:v>
                </c:pt>
                <c:pt idx="151">
                  <c:v>-0.47510256252747424</c:v>
                </c:pt>
                <c:pt idx="152">
                  <c:v>-0.47350028196849436</c:v>
                </c:pt>
                <c:pt idx="153">
                  <c:v>-0.70685537190243808</c:v>
                </c:pt>
                <c:pt idx="154">
                  <c:v>-0.72038282252332675</c:v>
                </c:pt>
                <c:pt idx="155">
                  <c:v>-0.72732104217295801</c:v>
                </c:pt>
                <c:pt idx="156">
                  <c:v>-0.79853869285640022</c:v>
                </c:pt>
                <c:pt idx="157">
                  <c:v>-0.89325055561565347</c:v>
                </c:pt>
                <c:pt idx="158">
                  <c:v>-0.88713418532105726</c:v>
                </c:pt>
                <c:pt idx="159">
                  <c:v>-0.93168131145809963</c:v>
                </c:pt>
                <c:pt idx="160">
                  <c:v>-0.92813749175951454</c:v>
                </c:pt>
                <c:pt idx="161">
                  <c:v>-0.64489442103546923</c:v>
                </c:pt>
                <c:pt idx="162">
                  <c:v>-0.35120364482966737</c:v>
                </c:pt>
                <c:pt idx="163">
                  <c:v>-0.15811972437210015</c:v>
                </c:pt>
                <c:pt idx="164">
                  <c:v>-5.6102702718495018E-2</c:v>
                </c:pt>
                <c:pt idx="165">
                  <c:v>-3.7405056267865958E-2</c:v>
                </c:pt>
                <c:pt idx="166">
                  <c:v>4.963665658113138E-2</c:v>
                </c:pt>
                <c:pt idx="167">
                  <c:v>-5.5959237811161883E-2</c:v>
                </c:pt>
                <c:pt idx="168">
                  <c:v>-0.43881662693682966</c:v>
                </c:pt>
                <c:pt idx="169">
                  <c:v>-0.83523486262955038</c:v>
                </c:pt>
                <c:pt idx="170">
                  <c:v>-0.73404529422250564</c:v>
                </c:pt>
                <c:pt idx="171">
                  <c:v>-0.62927893951472702</c:v>
                </c:pt>
                <c:pt idx="172">
                  <c:v>-0.30030679025881829</c:v>
                </c:pt>
                <c:pt idx="173">
                  <c:v>-0.49114611470517133</c:v>
                </c:pt>
                <c:pt idx="174">
                  <c:v>-0.18260878559194202</c:v>
                </c:pt>
                <c:pt idx="175">
                  <c:v>2.5379136112985975E-2</c:v>
                </c:pt>
                <c:pt idx="176">
                  <c:v>0.16334533398729451</c:v>
                </c:pt>
                <c:pt idx="177">
                  <c:v>0.64942178413107954</c:v>
                </c:pt>
                <c:pt idx="178">
                  <c:v>1.0973714976791415</c:v>
                </c:pt>
                <c:pt idx="179">
                  <c:v>0.74037377163769502</c:v>
                </c:pt>
                <c:pt idx="180">
                  <c:v>0.74037377163769502</c:v>
                </c:pt>
                <c:pt idx="181">
                  <c:v>0.97870531681259809</c:v>
                </c:pt>
                <c:pt idx="182">
                  <c:v>0.87852402961970455</c:v>
                </c:pt>
                <c:pt idx="183">
                  <c:v>0.72366529231844989</c:v>
                </c:pt>
                <c:pt idx="184">
                  <c:v>0.52108549268948279</c:v>
                </c:pt>
                <c:pt idx="185">
                  <c:v>0.63020204938748892</c:v>
                </c:pt>
                <c:pt idx="186">
                  <c:v>0.5997022382892836</c:v>
                </c:pt>
                <c:pt idx="187">
                  <c:v>0.3860718688440794</c:v>
                </c:pt>
                <c:pt idx="188">
                  <c:v>0.21316059089959161</c:v>
                </c:pt>
                <c:pt idx="189">
                  <c:v>0.21316059089959161</c:v>
                </c:pt>
                <c:pt idx="190">
                  <c:v>0.82215595550469145</c:v>
                </c:pt>
                <c:pt idx="191">
                  <c:v>0.73084089067094504</c:v>
                </c:pt>
                <c:pt idx="192">
                  <c:v>0.81860027804505664</c:v>
                </c:pt>
                <c:pt idx="193">
                  <c:v>0.88707999208247623</c:v>
                </c:pt>
                <c:pt idx="194">
                  <c:v>1.1034439967683229</c:v>
                </c:pt>
                <c:pt idx="195">
                  <c:v>1.0843352856077588</c:v>
                </c:pt>
                <c:pt idx="196">
                  <c:v>0.83904075133223399</c:v>
                </c:pt>
                <c:pt idx="197">
                  <c:v>0.93706870388346053</c:v>
                </c:pt>
                <c:pt idx="198">
                  <c:v>0.77840387991842064</c:v>
                </c:pt>
                <c:pt idx="199">
                  <c:v>1.0811848815013922</c:v>
                </c:pt>
                <c:pt idx="200">
                  <c:v>1.4320947174114291</c:v>
                </c:pt>
                <c:pt idx="201">
                  <c:v>1.357687360213506</c:v>
                </c:pt>
                <c:pt idx="202">
                  <c:v>2.045809984136314</c:v>
                </c:pt>
                <c:pt idx="203">
                  <c:v>2.2463185092364788</c:v>
                </c:pt>
                <c:pt idx="204">
                  <c:v>2.3887078548337866</c:v>
                </c:pt>
                <c:pt idx="205">
                  <c:v>2.1704039667648227</c:v>
                </c:pt>
                <c:pt idx="206">
                  <c:v>2.0279352956267909</c:v>
                </c:pt>
                <c:pt idx="207">
                  <c:v>2.5057711638138072</c:v>
                </c:pt>
                <c:pt idx="208">
                  <c:v>2.7164337991769201</c:v>
                </c:pt>
                <c:pt idx="209">
                  <c:v>2.2000830483410176</c:v>
                </c:pt>
                <c:pt idx="210">
                  <c:v>2.2000830483410176</c:v>
                </c:pt>
                <c:pt idx="211">
                  <c:v>2.3185164881428673</c:v>
                </c:pt>
                <c:pt idx="212">
                  <c:v>2.3185164881428673</c:v>
                </c:pt>
                <c:pt idx="213">
                  <c:v>2.3185164881428673</c:v>
                </c:pt>
                <c:pt idx="214">
                  <c:v>2.445282859268727</c:v>
                </c:pt>
                <c:pt idx="215">
                  <c:v>2.445282859268727</c:v>
                </c:pt>
                <c:pt idx="216">
                  <c:v>2.2280711160895881</c:v>
                </c:pt>
                <c:pt idx="217">
                  <c:v>2.2341819323938599</c:v>
                </c:pt>
                <c:pt idx="218">
                  <c:v>2.2341819323938599</c:v>
                </c:pt>
                <c:pt idx="219">
                  <c:v>2.120166268881245</c:v>
                </c:pt>
                <c:pt idx="220">
                  <c:v>2.120166268881245</c:v>
                </c:pt>
                <c:pt idx="221">
                  <c:v>2.025514750540609</c:v>
                </c:pt>
                <c:pt idx="222">
                  <c:v>2.025514750540609</c:v>
                </c:pt>
                <c:pt idx="223">
                  <c:v>2.0336360518627381</c:v>
                </c:pt>
                <c:pt idx="224">
                  <c:v>2.0113355404146782</c:v>
                </c:pt>
                <c:pt idx="225">
                  <c:v>2.0090340641442386</c:v>
                </c:pt>
                <c:pt idx="226">
                  <c:v>2.0090340641442386</c:v>
                </c:pt>
                <c:pt idx="227">
                  <c:v>1.8444051440197156</c:v>
                </c:pt>
                <c:pt idx="228">
                  <c:v>1.7525886998889344</c:v>
                </c:pt>
                <c:pt idx="229">
                  <c:v>1.8381167084216949</c:v>
                </c:pt>
                <c:pt idx="230">
                  <c:v>1.8626627448526283</c:v>
                </c:pt>
                <c:pt idx="231">
                  <c:v>2.2094719388823849</c:v>
                </c:pt>
                <c:pt idx="232">
                  <c:v>2.2094719388823849</c:v>
                </c:pt>
                <c:pt idx="233">
                  <c:v>2.3983895853198312</c:v>
                </c:pt>
                <c:pt idx="234">
                  <c:v>1.9256452870017382</c:v>
                </c:pt>
                <c:pt idx="235">
                  <c:v>1.657336681211971</c:v>
                </c:pt>
                <c:pt idx="236">
                  <c:v>1.773086475517841</c:v>
                </c:pt>
                <c:pt idx="237">
                  <c:v>1.2226989841307001</c:v>
                </c:pt>
                <c:pt idx="238">
                  <c:v>1.3629439877097178</c:v>
                </c:pt>
                <c:pt idx="239">
                  <c:v>1.5166798845805891</c:v>
                </c:pt>
                <c:pt idx="240">
                  <c:v>1.489060606226718</c:v>
                </c:pt>
                <c:pt idx="241">
                  <c:v>1.6997594024188376</c:v>
                </c:pt>
                <c:pt idx="242">
                  <c:v>2.0105987172470741</c:v>
                </c:pt>
                <c:pt idx="243">
                  <c:v>2.0105987172470741</c:v>
                </c:pt>
                <c:pt idx="244">
                  <c:v>1.9322077717256898</c:v>
                </c:pt>
                <c:pt idx="245">
                  <c:v>1.8816526370928643</c:v>
                </c:pt>
                <c:pt idx="246">
                  <c:v>1.8816526370928643</c:v>
                </c:pt>
                <c:pt idx="247">
                  <c:v>1.9104693289365353</c:v>
                </c:pt>
                <c:pt idx="248">
                  <c:v>1.7471128844648594</c:v>
                </c:pt>
                <c:pt idx="249">
                  <c:v>2.0775220906092922</c:v>
                </c:pt>
                <c:pt idx="250">
                  <c:v>2.0835662936203367</c:v>
                </c:pt>
                <c:pt idx="251">
                  <c:v>1.906534768586243</c:v>
                </c:pt>
                <c:pt idx="252">
                  <c:v>1.906534768586243</c:v>
                </c:pt>
                <c:pt idx="253">
                  <c:v>1.7751215435713916</c:v>
                </c:pt>
                <c:pt idx="254">
                  <c:v>1.6422549208028629</c:v>
                </c:pt>
                <c:pt idx="255">
                  <c:v>1.6015868717600501</c:v>
                </c:pt>
                <c:pt idx="256">
                  <c:v>1.3638091160814401</c:v>
                </c:pt>
                <c:pt idx="257">
                  <c:v>1.3638091160814401</c:v>
                </c:pt>
                <c:pt idx="258">
                  <c:v>0.94844716328954304</c:v>
                </c:pt>
                <c:pt idx="259">
                  <c:v>0.94844716328954304</c:v>
                </c:pt>
                <c:pt idx="260">
                  <c:v>0.94844716328954304</c:v>
                </c:pt>
                <c:pt idx="261">
                  <c:v>1.1495937902462672</c:v>
                </c:pt>
                <c:pt idx="262">
                  <c:v>1.2038832330516678</c:v>
                </c:pt>
                <c:pt idx="263">
                  <c:v>1.2484970671539557</c:v>
                </c:pt>
                <c:pt idx="264">
                  <c:v>1.697074191740364</c:v>
                </c:pt>
                <c:pt idx="265">
                  <c:v>1.4600498241854427</c:v>
                </c:pt>
                <c:pt idx="266">
                  <c:v>1.4600498241854427</c:v>
                </c:pt>
                <c:pt idx="267">
                  <c:v>1.1501907834368663</c:v>
                </c:pt>
                <c:pt idx="268">
                  <c:v>0.88311751139630823</c:v>
                </c:pt>
                <c:pt idx="269">
                  <c:v>0.88311751139630823</c:v>
                </c:pt>
                <c:pt idx="270">
                  <c:v>1.0311854131356872</c:v>
                </c:pt>
                <c:pt idx="271">
                  <c:v>0.40658376156238879</c:v>
                </c:pt>
                <c:pt idx="272">
                  <c:v>0.40658376156238879</c:v>
                </c:pt>
                <c:pt idx="273">
                  <c:v>0.34378778553728562</c:v>
                </c:pt>
                <c:pt idx="274">
                  <c:v>0.30142899715057947</c:v>
                </c:pt>
                <c:pt idx="275">
                  <c:v>0.27218860426705821</c:v>
                </c:pt>
                <c:pt idx="276">
                  <c:v>0.27218860426705821</c:v>
                </c:pt>
                <c:pt idx="277">
                  <c:v>0.32994955293191497</c:v>
                </c:pt>
                <c:pt idx="278">
                  <c:v>0.29440231467602923</c:v>
                </c:pt>
                <c:pt idx="279">
                  <c:v>0.24218153960959324</c:v>
                </c:pt>
                <c:pt idx="280">
                  <c:v>0.20846762614170475</c:v>
                </c:pt>
                <c:pt idx="281">
                  <c:v>0.45668270402225997</c:v>
                </c:pt>
                <c:pt idx="282">
                  <c:v>0.28544504884195443</c:v>
                </c:pt>
                <c:pt idx="283">
                  <c:v>0.21859344414153065</c:v>
                </c:pt>
                <c:pt idx="284">
                  <c:v>0.11624846168779207</c:v>
                </c:pt>
                <c:pt idx="285">
                  <c:v>-0.20995131921760513</c:v>
                </c:pt>
                <c:pt idx="286">
                  <c:v>-0.22935471915444539</c:v>
                </c:pt>
                <c:pt idx="287">
                  <c:v>-0.22763173965185671</c:v>
                </c:pt>
                <c:pt idx="288">
                  <c:v>-0.30623152241465951</c:v>
                </c:pt>
                <c:pt idx="289">
                  <c:v>-0.38030213157252635</c:v>
                </c:pt>
                <c:pt idx="290">
                  <c:v>0.24826487253644572</c:v>
                </c:pt>
                <c:pt idx="291">
                  <c:v>0.24826487253644572</c:v>
                </c:pt>
                <c:pt idx="292">
                  <c:v>-0.1082065569443284</c:v>
                </c:pt>
                <c:pt idx="293">
                  <c:v>-0.1082065569443284</c:v>
                </c:pt>
                <c:pt idx="294">
                  <c:v>-0.25253297993862489</c:v>
                </c:pt>
                <c:pt idx="295">
                  <c:v>0.1748565542329967</c:v>
                </c:pt>
                <c:pt idx="296">
                  <c:v>0.16272338578009893</c:v>
                </c:pt>
                <c:pt idx="297">
                  <c:v>0.15604749396758644</c:v>
                </c:pt>
                <c:pt idx="298">
                  <c:v>8.4361131885618584E-2</c:v>
                </c:pt>
                <c:pt idx="299">
                  <c:v>0.10799166957117518</c:v>
                </c:pt>
                <c:pt idx="300">
                  <c:v>-5.445507973167534E-3</c:v>
                </c:pt>
                <c:pt idx="301">
                  <c:v>3.7047073246149996E-2</c:v>
                </c:pt>
                <c:pt idx="302">
                  <c:v>-0.21732559811787994</c:v>
                </c:pt>
                <c:pt idx="303">
                  <c:v>-0.21732559811787994</c:v>
                </c:pt>
                <c:pt idx="304">
                  <c:v>-0.29325062166810939</c:v>
                </c:pt>
                <c:pt idx="305">
                  <c:v>-0.34708162231502898</c:v>
                </c:pt>
                <c:pt idx="306">
                  <c:v>-0.42533790967280205</c:v>
                </c:pt>
                <c:pt idx="307">
                  <c:v>-0.42533790967280205</c:v>
                </c:pt>
                <c:pt idx="308">
                  <c:v>4.9259716601579698E-2</c:v>
                </c:pt>
                <c:pt idx="309">
                  <c:v>0.45651560879895892</c:v>
                </c:pt>
                <c:pt idx="310">
                  <c:v>0.45651560879895892</c:v>
                </c:pt>
                <c:pt idx="311">
                  <c:v>0.53752702611110115</c:v>
                </c:pt>
                <c:pt idx="312">
                  <c:v>0.48131177838828731</c:v>
                </c:pt>
                <c:pt idx="313">
                  <c:v>0.44279294229546262</c:v>
                </c:pt>
                <c:pt idx="314">
                  <c:v>0.41638078302135917</c:v>
                </c:pt>
                <c:pt idx="315">
                  <c:v>0.41638078302135917</c:v>
                </c:pt>
                <c:pt idx="316">
                  <c:v>0.18222122853409881</c:v>
                </c:pt>
                <c:pt idx="317">
                  <c:v>0.12510526524928078</c:v>
                </c:pt>
                <c:pt idx="318">
                  <c:v>0.16720047195594809</c:v>
                </c:pt>
                <c:pt idx="319">
                  <c:v>-0.21451748489515654</c:v>
                </c:pt>
                <c:pt idx="320">
                  <c:v>-0.21451748489515654</c:v>
                </c:pt>
                <c:pt idx="321">
                  <c:v>-0.12317433025412609</c:v>
                </c:pt>
                <c:pt idx="322">
                  <c:v>-0.11008746297086872</c:v>
                </c:pt>
                <c:pt idx="323">
                  <c:v>-6.1846197135219418E-2</c:v>
                </c:pt>
                <c:pt idx="324">
                  <c:v>8.9394542379179473E-2</c:v>
                </c:pt>
                <c:pt idx="325">
                  <c:v>8.9394542379179473E-2</c:v>
                </c:pt>
                <c:pt idx="326">
                  <c:v>3.0874522482996197E-2</c:v>
                </c:pt>
                <c:pt idx="327">
                  <c:v>-0.27719669135707065</c:v>
                </c:pt>
                <c:pt idx="328">
                  <c:v>-0.27719669135707065</c:v>
                </c:pt>
                <c:pt idx="329">
                  <c:v>-0.2526654381095087</c:v>
                </c:pt>
                <c:pt idx="330">
                  <c:v>-0.15218266967753838</c:v>
                </c:pt>
                <c:pt idx="331">
                  <c:v>-0.15218266967753838</c:v>
                </c:pt>
                <c:pt idx="332">
                  <c:v>-0.16715044298733608</c:v>
                </c:pt>
                <c:pt idx="333">
                  <c:v>-0.16715044298733608</c:v>
                </c:pt>
                <c:pt idx="334">
                  <c:v>-0.31804679125743895</c:v>
                </c:pt>
                <c:pt idx="335">
                  <c:v>-0.330497859320455</c:v>
                </c:pt>
                <c:pt idx="336">
                  <c:v>-0.41217156748701628</c:v>
                </c:pt>
                <c:pt idx="337">
                  <c:v>-0.63419795352137764</c:v>
                </c:pt>
                <c:pt idx="338">
                  <c:v>-0.33988199433372196</c:v>
                </c:pt>
                <c:pt idx="339">
                  <c:v>-0.33752554116007089</c:v>
                </c:pt>
                <c:pt idx="340">
                  <c:v>-0.39860798466131658</c:v>
                </c:pt>
                <c:pt idx="341">
                  <c:v>-0.25804158130279226</c:v>
                </c:pt>
                <c:pt idx="342">
                  <c:v>-0.39733708856766281</c:v>
                </c:pt>
                <c:pt idx="343">
                  <c:v>-0.27432493750273512</c:v>
                </c:pt>
                <c:pt idx="344">
                  <c:v>-0.37975635927211615</c:v>
                </c:pt>
                <c:pt idx="345">
                  <c:v>-0.33569862802544287</c:v>
                </c:pt>
                <c:pt idx="346">
                  <c:v>-0.27895841284418166</c:v>
                </c:pt>
                <c:pt idx="347">
                  <c:v>-0.36551173222241001</c:v>
                </c:pt>
                <c:pt idx="348">
                  <c:v>-0.34091459740981472</c:v>
                </c:pt>
                <c:pt idx="349">
                  <c:v>-0.34091459740981472</c:v>
                </c:pt>
                <c:pt idx="350">
                  <c:v>-0.3579657866663406</c:v>
                </c:pt>
                <c:pt idx="351">
                  <c:v>-0.37359056903474486</c:v>
                </c:pt>
                <c:pt idx="352">
                  <c:v>-0.37359056903474486</c:v>
                </c:pt>
                <c:pt idx="353">
                  <c:v>-0.42135510252921748</c:v>
                </c:pt>
                <c:pt idx="354">
                  <c:v>-0.42135510252921748</c:v>
                </c:pt>
                <c:pt idx="355">
                  <c:v>-0.42339270312704275</c:v>
                </c:pt>
                <c:pt idx="356">
                  <c:v>-0.48002212233932606</c:v>
                </c:pt>
                <c:pt idx="357">
                  <c:v>-0.49542320737743378</c:v>
                </c:pt>
                <c:pt idx="358">
                  <c:v>-0.45035783311644256</c:v>
                </c:pt>
                <c:pt idx="359">
                  <c:v>-0.45035783311644256</c:v>
                </c:pt>
                <c:pt idx="360">
                  <c:v>-0.45035783311644256</c:v>
                </c:pt>
                <c:pt idx="361">
                  <c:v>-0.54668077046817765</c:v>
                </c:pt>
                <c:pt idx="362">
                  <c:v>-0.54668077046817765</c:v>
                </c:pt>
                <c:pt idx="363">
                  <c:v>-0.55409022718754242</c:v>
                </c:pt>
                <c:pt idx="364">
                  <c:v>-0.55409022718754242</c:v>
                </c:pt>
                <c:pt idx="365">
                  <c:v>-0.55409022718754242</c:v>
                </c:pt>
                <c:pt idx="366">
                  <c:v>-0.54019749583873533</c:v>
                </c:pt>
                <c:pt idx="367">
                  <c:v>-0.67519232518890004</c:v>
                </c:pt>
                <c:pt idx="368">
                  <c:v>-0.79823774980246687</c:v>
                </c:pt>
                <c:pt idx="369">
                  <c:v>-0.77492387987568523</c:v>
                </c:pt>
                <c:pt idx="370">
                  <c:v>-0.68161553425036014</c:v>
                </c:pt>
                <c:pt idx="371">
                  <c:v>-0.63897917122099746</c:v>
                </c:pt>
                <c:pt idx="372">
                  <c:v>-0.63897917122099746</c:v>
                </c:pt>
                <c:pt idx="373">
                  <c:v>-0.5607376122830483</c:v>
                </c:pt>
                <c:pt idx="374">
                  <c:v>-0.44065267908875433</c:v>
                </c:pt>
                <c:pt idx="375">
                  <c:v>-0.43203553442194126</c:v>
                </c:pt>
                <c:pt idx="376">
                  <c:v>-0.43203553442194126</c:v>
                </c:pt>
                <c:pt idx="377">
                  <c:v>-0.34245423602980768</c:v>
                </c:pt>
                <c:pt idx="378">
                  <c:v>-0.34245423602980768</c:v>
                </c:pt>
                <c:pt idx="379">
                  <c:v>-0.43864377419710554</c:v>
                </c:pt>
                <c:pt idx="380">
                  <c:v>-0.43864377419710554</c:v>
                </c:pt>
                <c:pt idx="381">
                  <c:v>-0.38683517435981468</c:v>
                </c:pt>
                <c:pt idx="382">
                  <c:v>-0.40470385471185966</c:v>
                </c:pt>
                <c:pt idx="383">
                  <c:v>-0.4357097157369319</c:v>
                </c:pt>
                <c:pt idx="384">
                  <c:v>-0.40903886000436723</c:v>
                </c:pt>
                <c:pt idx="385">
                  <c:v>-0.44855613385985199</c:v>
                </c:pt>
                <c:pt idx="386">
                  <c:v>-0.47044262399519687</c:v>
                </c:pt>
                <c:pt idx="387">
                  <c:v>-0.51572228293462596</c:v>
                </c:pt>
                <c:pt idx="388">
                  <c:v>-0.51572228293462596</c:v>
                </c:pt>
                <c:pt idx="389">
                  <c:v>-0.51500859303890822</c:v>
                </c:pt>
                <c:pt idx="390">
                  <c:v>-0.52838367034384182</c:v>
                </c:pt>
                <c:pt idx="391">
                  <c:v>-0.52838367034384182</c:v>
                </c:pt>
                <c:pt idx="392">
                  <c:v>-0.3591627295091207</c:v>
                </c:pt>
                <c:pt idx="393">
                  <c:v>-0.36964490886093465</c:v>
                </c:pt>
                <c:pt idx="394">
                  <c:v>-0.11667322027217693</c:v>
                </c:pt>
                <c:pt idx="395">
                  <c:v>0.17041175729024549</c:v>
                </c:pt>
                <c:pt idx="396">
                  <c:v>0.23615640864041937</c:v>
                </c:pt>
                <c:pt idx="397">
                  <c:v>0.19058401176074199</c:v>
                </c:pt>
                <c:pt idx="398">
                  <c:v>6.8652766806886714E-2</c:v>
                </c:pt>
                <c:pt idx="399">
                  <c:v>0.1715471066910724</c:v>
                </c:pt>
                <c:pt idx="400">
                  <c:v>0.20080215636817919</c:v>
                </c:pt>
                <c:pt idx="401">
                  <c:v>0.12837742598523535</c:v>
                </c:pt>
                <c:pt idx="402">
                  <c:v>4.758279420550441E-2</c:v>
                </c:pt>
                <c:pt idx="403">
                  <c:v>2.9654835062224841E-2</c:v>
                </c:pt>
                <c:pt idx="404">
                  <c:v>-0.27229529860869089</c:v>
                </c:pt>
                <c:pt idx="405">
                  <c:v>-0.39879434464028934</c:v>
                </c:pt>
                <c:pt idx="406">
                  <c:v>-6.7615564766707215E-2</c:v>
                </c:pt>
                <c:pt idx="407">
                  <c:v>-9.2250006417193595E-2</c:v>
                </c:pt>
                <c:pt idx="408">
                  <c:v>-0.16113667122546663</c:v>
                </c:pt>
                <c:pt idx="409">
                  <c:v>-0.13314898832137684</c:v>
                </c:pt>
                <c:pt idx="410">
                  <c:v>2.2083172335638019E-2</c:v>
                </c:pt>
                <c:pt idx="411">
                  <c:v>0.15967575994281707</c:v>
                </c:pt>
                <c:pt idx="412">
                  <c:v>-0.12468752922348914</c:v>
                </c:pt>
                <c:pt idx="413">
                  <c:v>-0.17289900136186884</c:v>
                </c:pt>
                <c:pt idx="414">
                  <c:v>-0.10284994775161932</c:v>
                </c:pt>
                <c:pt idx="415">
                  <c:v>0.11283573011909584</c:v>
                </c:pt>
                <c:pt idx="416">
                  <c:v>0.27005206077751143</c:v>
                </c:pt>
                <c:pt idx="417">
                  <c:v>0.27005206077751143</c:v>
                </c:pt>
                <c:pt idx="418">
                  <c:v>0.22113743564961272</c:v>
                </c:pt>
                <c:pt idx="419">
                  <c:v>0.26576488991467501</c:v>
                </c:pt>
                <c:pt idx="420">
                  <c:v>0.35130084392271088</c:v>
                </c:pt>
                <c:pt idx="421">
                  <c:v>0.35130084392271088</c:v>
                </c:pt>
                <c:pt idx="422">
                  <c:v>0.50604627783116962</c:v>
                </c:pt>
                <c:pt idx="423">
                  <c:v>0.49665657705199484</c:v>
                </c:pt>
                <c:pt idx="424">
                  <c:v>0.89495396881126943</c:v>
                </c:pt>
                <c:pt idx="425">
                  <c:v>0.92143503505365798</c:v>
                </c:pt>
                <c:pt idx="426">
                  <c:v>0.93350149895852008</c:v>
                </c:pt>
                <c:pt idx="427">
                  <c:v>0.60984403153157352</c:v>
                </c:pt>
                <c:pt idx="428">
                  <c:v>0.74435015210872435</c:v>
                </c:pt>
                <c:pt idx="429">
                  <c:v>1.0624013488277211</c:v>
                </c:pt>
                <c:pt idx="430">
                  <c:v>1.0692289708708393</c:v>
                </c:pt>
                <c:pt idx="431">
                  <c:v>0.93352009721071583</c:v>
                </c:pt>
                <c:pt idx="432">
                  <c:v>0.93352009721071583</c:v>
                </c:pt>
                <c:pt idx="433">
                  <c:v>0.82535896499869521</c:v>
                </c:pt>
                <c:pt idx="434">
                  <c:v>0.89062997727190163</c:v>
                </c:pt>
                <c:pt idx="435">
                  <c:v>0.89062997727190163</c:v>
                </c:pt>
                <c:pt idx="436">
                  <c:v>0.93280833738382829</c:v>
                </c:pt>
                <c:pt idx="437">
                  <c:v>0.87271888299102307</c:v>
                </c:pt>
                <c:pt idx="438">
                  <c:v>0.85439213406663617</c:v>
                </c:pt>
                <c:pt idx="439">
                  <c:v>0.85439213406663617</c:v>
                </c:pt>
                <c:pt idx="440">
                  <c:v>0.69361177640528493</c:v>
                </c:pt>
                <c:pt idx="441">
                  <c:v>0.69361177640528493</c:v>
                </c:pt>
                <c:pt idx="442">
                  <c:v>0.76183678569132529</c:v>
                </c:pt>
                <c:pt idx="443">
                  <c:v>0.76183678569132529</c:v>
                </c:pt>
                <c:pt idx="444">
                  <c:v>0.78235032606536137</c:v>
                </c:pt>
                <c:pt idx="445">
                  <c:v>0.78235032606536137</c:v>
                </c:pt>
                <c:pt idx="446">
                  <c:v>0.77341859277434488</c:v>
                </c:pt>
                <c:pt idx="447">
                  <c:v>0.77341859277434488</c:v>
                </c:pt>
                <c:pt idx="448">
                  <c:v>0.78967895625532403</c:v>
                </c:pt>
                <c:pt idx="449">
                  <c:v>0.64453543520617218</c:v>
                </c:pt>
                <c:pt idx="450">
                  <c:v>0.65369906824773871</c:v>
                </c:pt>
                <c:pt idx="451">
                  <c:v>0.57941570959758293</c:v>
                </c:pt>
                <c:pt idx="452">
                  <c:v>0.58257558306019219</c:v>
                </c:pt>
                <c:pt idx="453">
                  <c:v>0.2484716289470531</c:v>
                </c:pt>
                <c:pt idx="454">
                  <c:v>0.2484716289470531</c:v>
                </c:pt>
                <c:pt idx="455">
                  <c:v>0.18909234012886839</c:v>
                </c:pt>
                <c:pt idx="456">
                  <c:v>0.14148357995889857</c:v>
                </c:pt>
                <c:pt idx="457">
                  <c:v>0.22108605893778016</c:v>
                </c:pt>
                <c:pt idx="458">
                  <c:v>-1.9195985614742495E-2</c:v>
                </c:pt>
                <c:pt idx="459">
                  <c:v>-6.9514759471354885E-3</c:v>
                </c:pt>
                <c:pt idx="460">
                  <c:v>5.5587686333658563E-2</c:v>
                </c:pt>
                <c:pt idx="461">
                  <c:v>0.10677763642791643</c:v>
                </c:pt>
                <c:pt idx="462">
                  <c:v>4.5844743157282562E-2</c:v>
                </c:pt>
                <c:pt idx="463">
                  <c:v>0.20734060937543264</c:v>
                </c:pt>
                <c:pt idx="464">
                  <c:v>0.23283025530714191</c:v>
                </c:pt>
                <c:pt idx="465">
                  <c:v>0.18846036543634559</c:v>
                </c:pt>
                <c:pt idx="466">
                  <c:v>0.62799876408519006</c:v>
                </c:pt>
                <c:pt idx="467">
                  <c:v>0.62799876408519006</c:v>
                </c:pt>
                <c:pt idx="468">
                  <c:v>0.62799876408519006</c:v>
                </c:pt>
                <c:pt idx="469">
                  <c:v>0.59605770983398698</c:v>
                </c:pt>
                <c:pt idx="470">
                  <c:v>0.59605770983398698</c:v>
                </c:pt>
                <c:pt idx="471">
                  <c:v>0.48259192024748782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0D8-4B0D-93F3-F17D5BECB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2599743"/>
        <c:axId val="125553135"/>
      </c:scatterChart>
      <c:valAx>
        <c:axId val="18225997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25553135"/>
        <c:crosses val="autoZero"/>
        <c:crossBetween val="midCat"/>
      </c:valAx>
      <c:valAx>
        <c:axId val="125553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225997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Z-Score</a:t>
            </a:r>
            <a:r>
              <a:rPr lang="es-ES" baseline="0"/>
              <a:t> SPOT VS Z-Score FORWARD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Normalización!$C$10</c:f>
              <c:strCache>
                <c:ptCount val="1"/>
                <c:pt idx="0">
                  <c:v>Z-Score SPOT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Normalización!$C$11:$C$482</c:f>
              <c:numCache>
                <c:formatCode>0.00</c:formatCode>
                <c:ptCount val="472"/>
                <c:pt idx="0">
                  <c:v>-1.3125003165851685</c:v>
                </c:pt>
                <c:pt idx="1">
                  <c:v>-0.81038661462186046</c:v>
                </c:pt>
                <c:pt idx="2">
                  <c:v>-0.80454808320368243</c:v>
                </c:pt>
                <c:pt idx="3">
                  <c:v>-0.69069672054921138</c:v>
                </c:pt>
                <c:pt idx="4">
                  <c:v>-0.68777745484012243</c:v>
                </c:pt>
                <c:pt idx="5">
                  <c:v>-0.74616276902190248</c:v>
                </c:pt>
                <c:pt idx="6">
                  <c:v>-0.8454178031309284</c:v>
                </c:pt>
                <c:pt idx="7">
                  <c:v>-0.68485818913103347</c:v>
                </c:pt>
                <c:pt idx="8">
                  <c:v>-0.8687719288036404</c:v>
                </c:pt>
                <c:pt idx="9">
                  <c:v>-1.2453572052761215</c:v>
                </c:pt>
                <c:pt idx="10">
                  <c:v>-1.3446122393851474</c:v>
                </c:pt>
                <c:pt idx="11">
                  <c:v>-1.3913204907305714</c:v>
                </c:pt>
                <c:pt idx="12">
                  <c:v>-1.4701406648759745</c:v>
                </c:pt>
                <c:pt idx="13">
                  <c:v>-1.4684766834217933</c:v>
                </c:pt>
                <c:pt idx="14">
                  <c:v>-1.8554837384757226</c:v>
                </c:pt>
                <c:pt idx="15">
                  <c:v>-1.4645940600287051</c:v>
                </c:pt>
                <c:pt idx="16">
                  <c:v>-1.9284653812029475</c:v>
                </c:pt>
                <c:pt idx="17">
                  <c:v>-1.4607114366356171</c:v>
                </c:pt>
                <c:pt idx="18">
                  <c:v>-1.9138690526575026</c:v>
                </c:pt>
                <c:pt idx="19">
                  <c:v>-1.7387131101121625</c:v>
                </c:pt>
                <c:pt idx="20">
                  <c:v>-1.8846763955666126</c:v>
                </c:pt>
                <c:pt idx="21">
                  <c:v>-1.8496452070575446</c:v>
                </c:pt>
                <c:pt idx="22">
                  <c:v>-1.9051112555302356</c:v>
                </c:pt>
                <c:pt idx="23">
                  <c:v>-1.7533094386576076</c:v>
                </c:pt>
                <c:pt idx="24">
                  <c:v>-1.7679057672030525</c:v>
                </c:pt>
                <c:pt idx="25">
                  <c:v>-1.8204525499666546</c:v>
                </c:pt>
                <c:pt idx="26">
                  <c:v>-1.8438066756393665</c:v>
                </c:pt>
                <c:pt idx="27">
                  <c:v>-1.5080911190941315</c:v>
                </c:pt>
                <c:pt idx="28">
                  <c:v>-1.3650470993487704</c:v>
                </c:pt>
                <c:pt idx="29">
                  <c:v>-1.5869112932395346</c:v>
                </c:pt>
                <c:pt idx="30">
                  <c:v>-1.6307002788758695</c:v>
                </c:pt>
                <c:pt idx="31">
                  <c:v>-1.6248617474576916</c:v>
                </c:pt>
                <c:pt idx="32">
                  <c:v>-1.6803277959303826</c:v>
                </c:pt>
                <c:pt idx="33">
                  <c:v>-1.6219424817486026</c:v>
                </c:pt>
                <c:pt idx="34">
                  <c:v>-1.4643021334577966</c:v>
                </c:pt>
                <c:pt idx="35">
                  <c:v>-1.6131846846213356</c:v>
                </c:pt>
                <c:pt idx="36">
                  <c:v>-1.3329351765487916</c:v>
                </c:pt>
                <c:pt idx="37">
                  <c:v>-1.2365994081488545</c:v>
                </c:pt>
                <c:pt idx="38">
                  <c:v>-1.3416929736760586</c:v>
                </c:pt>
                <c:pt idx="39">
                  <c:v>-1.5518801047304664</c:v>
                </c:pt>
                <c:pt idx="40">
                  <c:v>-1.5927498246577125</c:v>
                </c:pt>
                <c:pt idx="41">
                  <c:v>-1.4788984620032415</c:v>
                </c:pt>
                <c:pt idx="42">
                  <c:v>-1.0585241998944255</c:v>
                </c:pt>
                <c:pt idx="43">
                  <c:v>-1.3154195822942576</c:v>
                </c:pt>
                <c:pt idx="44">
                  <c:v>-1.3300159108397025</c:v>
                </c:pt>
                <c:pt idx="45">
                  <c:v>-1.2628727995306555</c:v>
                </c:pt>
                <c:pt idx="46">
                  <c:v>-1.3592085679305925</c:v>
                </c:pt>
                <c:pt idx="47">
                  <c:v>-1.3533700365124144</c:v>
                </c:pt>
                <c:pt idx="48">
                  <c:v>-1.2920654566215455</c:v>
                </c:pt>
                <c:pt idx="49">
                  <c:v>-1.1402636397489174</c:v>
                </c:pt>
                <c:pt idx="50">
                  <c:v>-0.77243616040370344</c:v>
                </c:pt>
                <c:pt idx="51">
                  <c:v>-1.1431829054580065</c:v>
                </c:pt>
                <c:pt idx="52">
                  <c:v>-1.0556049341853364</c:v>
                </c:pt>
                <c:pt idx="53">
                  <c:v>-1.2541150024033885</c:v>
                </c:pt>
                <c:pt idx="54">
                  <c:v>-1.0059774171308236</c:v>
                </c:pt>
                <c:pt idx="55">
                  <c:v>-1.2476050398721199</c:v>
                </c:pt>
                <c:pt idx="56">
                  <c:v>-1.1986489539306975</c:v>
                </c:pt>
                <c:pt idx="57">
                  <c:v>-1.2425255175383056</c:v>
                </c:pt>
                <c:pt idx="58">
                  <c:v>-1.2371832612906717</c:v>
                </c:pt>
                <c:pt idx="59">
                  <c:v>-1.2657920652397445</c:v>
                </c:pt>
                <c:pt idx="60">
                  <c:v>-1.3834092806589402</c:v>
                </c:pt>
                <c:pt idx="61">
                  <c:v>-0.89796458589453043</c:v>
                </c:pt>
                <c:pt idx="62">
                  <c:v>-1.4409480077850845</c:v>
                </c:pt>
                <c:pt idx="63">
                  <c:v>-1.0205737456762685</c:v>
                </c:pt>
                <c:pt idx="64">
                  <c:v>-1.0468471370580694</c:v>
                </c:pt>
                <c:pt idx="65">
                  <c:v>-0.9943003542944675</c:v>
                </c:pt>
                <c:pt idx="66">
                  <c:v>-0.71113158051283443</c:v>
                </c:pt>
                <c:pt idx="67">
                  <c:v>-0.74616276902190248</c:v>
                </c:pt>
                <c:pt idx="68">
                  <c:v>-0.8220636774582164</c:v>
                </c:pt>
                <c:pt idx="69">
                  <c:v>-0.69361598625830045</c:v>
                </c:pt>
                <c:pt idx="70">
                  <c:v>-0.6585847977492324</c:v>
                </c:pt>
                <c:pt idx="71">
                  <c:v>-0.57392609218565138</c:v>
                </c:pt>
                <c:pt idx="72">
                  <c:v>-0.70821231480374547</c:v>
                </c:pt>
                <c:pt idx="73">
                  <c:v>-0.72280864334919048</c:v>
                </c:pt>
                <c:pt idx="74">
                  <c:v>-0.39877014964031138</c:v>
                </c:pt>
                <c:pt idx="75">
                  <c:v>-0.51262151229478237</c:v>
                </c:pt>
                <c:pt idx="76">
                  <c:v>-0.76075909756734739</c:v>
                </c:pt>
                <c:pt idx="77">
                  <c:v>-0.62939214065834237</c:v>
                </c:pt>
                <c:pt idx="78">
                  <c:v>-0.59144168644018547</c:v>
                </c:pt>
                <c:pt idx="79">
                  <c:v>-0.6585847977492324</c:v>
                </c:pt>
                <c:pt idx="80">
                  <c:v>-0.65566553204014344</c:v>
                </c:pt>
                <c:pt idx="81">
                  <c:v>-0.77827469182188147</c:v>
                </c:pt>
                <c:pt idx="82">
                  <c:v>-0.96510769720357747</c:v>
                </c:pt>
                <c:pt idx="83">
                  <c:v>-0.80746734891277139</c:v>
                </c:pt>
                <c:pt idx="84">
                  <c:v>-0.74032423760372446</c:v>
                </c:pt>
                <c:pt idx="85">
                  <c:v>-0.76075909756734739</c:v>
                </c:pt>
                <c:pt idx="86">
                  <c:v>-0.76951689469461448</c:v>
                </c:pt>
                <c:pt idx="87">
                  <c:v>-0.79287102036732648</c:v>
                </c:pt>
                <c:pt idx="88">
                  <c:v>-0.69069672054921138</c:v>
                </c:pt>
                <c:pt idx="89">
                  <c:v>-0.77827469182188147</c:v>
                </c:pt>
                <c:pt idx="90">
                  <c:v>-0.68777745484012243</c:v>
                </c:pt>
                <c:pt idx="91">
                  <c:v>-0.74032423760372446</c:v>
                </c:pt>
                <c:pt idx="92">
                  <c:v>-0.7520013004400804</c:v>
                </c:pt>
                <c:pt idx="93">
                  <c:v>-0.8775297259309075</c:v>
                </c:pt>
                <c:pt idx="94">
                  <c:v>-0.85125633454910643</c:v>
                </c:pt>
                <c:pt idx="95">
                  <c:v>-0.9067807683359792</c:v>
                </c:pt>
                <c:pt idx="96">
                  <c:v>-0.93591504011268745</c:v>
                </c:pt>
                <c:pt idx="97">
                  <c:v>-1.0118159485490015</c:v>
                </c:pt>
                <c:pt idx="98">
                  <c:v>-0.9008838516036195</c:v>
                </c:pt>
                <c:pt idx="99">
                  <c:v>-0.8921260544763524</c:v>
                </c:pt>
                <c:pt idx="100">
                  <c:v>-0.94175357153086547</c:v>
                </c:pt>
                <c:pt idx="101">
                  <c:v>-0.89504532018544147</c:v>
                </c:pt>
                <c:pt idx="102">
                  <c:v>-0.63231140636743144</c:v>
                </c:pt>
                <c:pt idx="103">
                  <c:v>-0.63814993778560947</c:v>
                </c:pt>
                <c:pt idx="104">
                  <c:v>-0.60311874927654141</c:v>
                </c:pt>
                <c:pt idx="105">
                  <c:v>-0.59436095214927442</c:v>
                </c:pt>
                <c:pt idx="106">
                  <c:v>-0.54765270080385042</c:v>
                </c:pt>
                <c:pt idx="107">
                  <c:v>-0.2761609898585734</c:v>
                </c:pt>
                <c:pt idx="108">
                  <c:v>-0.28491878698584039</c:v>
                </c:pt>
                <c:pt idx="109">
                  <c:v>-0.36665822684033239</c:v>
                </c:pt>
                <c:pt idx="110">
                  <c:v>-0.46299399524026941</c:v>
                </c:pt>
                <c:pt idx="111">
                  <c:v>-0.53889490367658344</c:v>
                </c:pt>
                <c:pt idx="112">
                  <c:v>-0.57392609218565138</c:v>
                </c:pt>
                <c:pt idx="113">
                  <c:v>-0.2878380526949294</c:v>
                </c:pt>
                <c:pt idx="114">
                  <c:v>-0.28199952127675137</c:v>
                </c:pt>
                <c:pt idx="115">
                  <c:v>-0.31994997549490839</c:v>
                </c:pt>
                <c:pt idx="116">
                  <c:v>-0.21485640996770439</c:v>
                </c:pt>
                <c:pt idx="117">
                  <c:v>-0.34330410116762039</c:v>
                </c:pt>
                <c:pt idx="118">
                  <c:v>-0.27324172414948439</c:v>
                </c:pt>
                <c:pt idx="119">
                  <c:v>-0.22069494138588239</c:v>
                </c:pt>
                <c:pt idx="120">
                  <c:v>-0.40168941534940039</c:v>
                </c:pt>
                <c:pt idx="121">
                  <c:v>-0.42796280673120141</c:v>
                </c:pt>
                <c:pt idx="122">
                  <c:v>-0.52137930942204946</c:v>
                </c:pt>
                <c:pt idx="123">
                  <c:v>-0.41044721247666738</c:v>
                </c:pt>
                <c:pt idx="124">
                  <c:v>-0.43963986956755741</c:v>
                </c:pt>
                <c:pt idx="125">
                  <c:v>-0.35206189829488738</c:v>
                </c:pt>
                <c:pt idx="126">
                  <c:v>-0.44547840098573538</c:v>
                </c:pt>
                <c:pt idx="127">
                  <c:v>-0.37833528967668839</c:v>
                </c:pt>
                <c:pt idx="128">
                  <c:v>-0.42504354102211239</c:v>
                </c:pt>
                <c:pt idx="129">
                  <c:v>-0.48342885520389239</c:v>
                </c:pt>
                <c:pt idx="130">
                  <c:v>-0.49802518374933741</c:v>
                </c:pt>
                <c:pt idx="131">
                  <c:v>-0.8220636774582164</c:v>
                </c:pt>
                <c:pt idx="132">
                  <c:v>-0.30243438124037442</c:v>
                </c:pt>
                <c:pt idx="133">
                  <c:v>-0.8775297259309075</c:v>
                </c:pt>
                <c:pt idx="134">
                  <c:v>-0.90672238302179742</c:v>
                </c:pt>
                <c:pt idx="135">
                  <c:v>-0.90964164873088649</c:v>
                </c:pt>
                <c:pt idx="136">
                  <c:v>-0.25047145161858964</c:v>
                </c:pt>
                <c:pt idx="137">
                  <c:v>-1.0001388857126454</c:v>
                </c:pt>
                <c:pt idx="138">
                  <c:v>-1.1023131855307604</c:v>
                </c:pt>
                <c:pt idx="139">
                  <c:v>-1.1548599682943625</c:v>
                </c:pt>
                <c:pt idx="140">
                  <c:v>-0.27922621885311738</c:v>
                </c:pt>
                <c:pt idx="141">
                  <c:v>-0.96218843149448841</c:v>
                </c:pt>
                <c:pt idx="142">
                  <c:v>-0.25295282747131637</c:v>
                </c:pt>
                <c:pt idx="143">
                  <c:v>-0.96510769720357747</c:v>
                </c:pt>
                <c:pt idx="144">
                  <c:v>-0.41628574389484541</c:v>
                </c:pt>
                <c:pt idx="145">
                  <c:v>-0.25572612989495036</c:v>
                </c:pt>
                <c:pt idx="146">
                  <c:v>-0.78177781067278773</c:v>
                </c:pt>
                <c:pt idx="147">
                  <c:v>-5.7216061676898369E-2</c:v>
                </c:pt>
                <c:pt idx="148">
                  <c:v>-0.76805726184006995</c:v>
                </c:pt>
                <c:pt idx="149">
                  <c:v>-3.0942670295097365E-2</c:v>
                </c:pt>
                <c:pt idx="150">
                  <c:v>-0.34117303719998537</c:v>
                </c:pt>
                <c:pt idx="151">
                  <c:v>-0.36081969542215442</c:v>
                </c:pt>
                <c:pt idx="152">
                  <c:v>-0.96566235768830455</c:v>
                </c:pt>
                <c:pt idx="153">
                  <c:v>-0.95208777214104046</c:v>
                </c:pt>
                <c:pt idx="154">
                  <c:v>-0.93851318659377625</c:v>
                </c:pt>
                <c:pt idx="155">
                  <c:v>-0.35352153114943191</c:v>
                </c:pt>
                <c:pt idx="156">
                  <c:v>-0.3381078082054414</c:v>
                </c:pt>
                <c:pt idx="157">
                  <c:v>-0.83128855709893723</c:v>
                </c:pt>
                <c:pt idx="158">
                  <c:v>0.76601686828619975</c:v>
                </c:pt>
                <c:pt idx="159">
                  <c:v>-0.80434373460404573</c:v>
                </c:pt>
                <c:pt idx="160">
                  <c:v>1.0199929849769427</c:v>
                </c:pt>
                <c:pt idx="161">
                  <c:v>0.93241501370427271</c:v>
                </c:pt>
                <c:pt idx="162">
                  <c:v>0.82732144817706876</c:v>
                </c:pt>
                <c:pt idx="163">
                  <c:v>0.56166826864996966</c:v>
                </c:pt>
                <c:pt idx="164">
                  <c:v>0.66092330275899569</c:v>
                </c:pt>
                <c:pt idx="165">
                  <c:v>0.6054572542863047</c:v>
                </c:pt>
                <c:pt idx="166">
                  <c:v>0.31936921479558267</c:v>
                </c:pt>
                <c:pt idx="167">
                  <c:v>0.29309582341378165</c:v>
                </c:pt>
                <c:pt idx="168">
                  <c:v>0.75725907115893276</c:v>
                </c:pt>
                <c:pt idx="169">
                  <c:v>0.86819116810431474</c:v>
                </c:pt>
                <c:pt idx="170">
                  <c:v>1.1163287533768798</c:v>
                </c:pt>
                <c:pt idx="171">
                  <c:v>1.0287507821042097</c:v>
                </c:pt>
                <c:pt idx="172">
                  <c:v>0.70471228839533073</c:v>
                </c:pt>
                <c:pt idx="173">
                  <c:v>0.88862602806793778</c:v>
                </c:pt>
                <c:pt idx="174">
                  <c:v>0.94701134224971772</c:v>
                </c:pt>
                <c:pt idx="175">
                  <c:v>0.90906088803156071</c:v>
                </c:pt>
                <c:pt idx="176">
                  <c:v>1.1367636133405028</c:v>
                </c:pt>
                <c:pt idx="177">
                  <c:v>1.1571984733041258</c:v>
                </c:pt>
                <c:pt idx="178">
                  <c:v>1.4870754984311827</c:v>
                </c:pt>
                <c:pt idx="179">
                  <c:v>1.4987525612675388</c:v>
                </c:pt>
                <c:pt idx="180">
                  <c:v>1.3819819329039789</c:v>
                </c:pt>
                <c:pt idx="181">
                  <c:v>2.3365818197760819</c:v>
                </c:pt>
                <c:pt idx="182">
                  <c:v>2.4241597910487518</c:v>
                </c:pt>
                <c:pt idx="183">
                  <c:v>2.3161469598124587</c:v>
                </c:pt>
                <c:pt idx="184">
                  <c:v>2.173102940067098</c:v>
                </c:pt>
                <c:pt idx="185">
                  <c:v>2.6343469221031599</c:v>
                </c:pt>
                <c:pt idx="186">
                  <c:v>2.3278240226488149</c:v>
                </c:pt>
                <c:pt idx="187">
                  <c:v>2.4737873081032649</c:v>
                </c:pt>
                <c:pt idx="188">
                  <c:v>2.0534130459944486</c:v>
                </c:pt>
                <c:pt idx="189">
                  <c:v>2.0855249687944277</c:v>
                </c:pt>
                <c:pt idx="190">
                  <c:v>2.2898735684306577</c:v>
                </c:pt>
                <c:pt idx="191">
                  <c:v>2.5000606994850658</c:v>
                </c:pt>
                <c:pt idx="192">
                  <c:v>2.3044698969761028</c:v>
                </c:pt>
                <c:pt idx="193">
                  <c:v>2.190618534321632</c:v>
                </c:pt>
                <c:pt idx="194">
                  <c:v>2.012543326067203</c:v>
                </c:pt>
                <c:pt idx="195">
                  <c:v>1.9833506689763127</c:v>
                </c:pt>
                <c:pt idx="196">
                  <c:v>2.0358974517399147</c:v>
                </c:pt>
                <c:pt idx="197">
                  <c:v>1.9862699346854018</c:v>
                </c:pt>
                <c:pt idx="198">
                  <c:v>1.9366424176308887</c:v>
                </c:pt>
                <c:pt idx="199">
                  <c:v>1.9103690262490878</c:v>
                </c:pt>
                <c:pt idx="200">
                  <c:v>2.1585066115216529</c:v>
                </c:pt>
                <c:pt idx="201">
                  <c:v>1.9687543404308678</c:v>
                </c:pt>
                <c:pt idx="202">
                  <c:v>1.7206167551583027</c:v>
                </c:pt>
                <c:pt idx="203">
                  <c:v>1.7060204266128578</c:v>
                </c:pt>
                <c:pt idx="204">
                  <c:v>1.3177580873040207</c:v>
                </c:pt>
                <c:pt idx="205">
                  <c:v>1.3002424930494867</c:v>
                </c:pt>
                <c:pt idx="206">
                  <c:v>1.3177580873040207</c:v>
                </c:pt>
                <c:pt idx="207">
                  <c:v>1.5950883296674758</c:v>
                </c:pt>
                <c:pt idx="208">
                  <c:v>1.3849011986130677</c:v>
                </c:pt>
                <c:pt idx="209">
                  <c:v>1.9979469975217579</c:v>
                </c:pt>
                <c:pt idx="210">
                  <c:v>1.9979469975217579</c:v>
                </c:pt>
                <c:pt idx="211">
                  <c:v>1.8079319925171544</c:v>
                </c:pt>
                <c:pt idx="212">
                  <c:v>1.9541580118854229</c:v>
                </c:pt>
                <c:pt idx="213">
                  <c:v>1.9541580118854229</c:v>
                </c:pt>
                <c:pt idx="214">
                  <c:v>1.94224740779234</c:v>
                </c:pt>
                <c:pt idx="215">
                  <c:v>1.8673390496971165</c:v>
                </c:pt>
                <c:pt idx="216">
                  <c:v>2.377451539703328</c:v>
                </c:pt>
                <c:pt idx="217">
                  <c:v>2.4679487766850867</c:v>
                </c:pt>
                <c:pt idx="218">
                  <c:v>2.4679487766850867</c:v>
                </c:pt>
                <c:pt idx="219">
                  <c:v>2.257761645630679</c:v>
                </c:pt>
                <c:pt idx="220">
                  <c:v>2.257761645630679</c:v>
                </c:pt>
                <c:pt idx="221">
                  <c:v>2.3336625540669931</c:v>
                </c:pt>
                <c:pt idx="222">
                  <c:v>2.0008662632308467</c:v>
                </c:pt>
                <c:pt idx="223">
                  <c:v>1.9979469975217579</c:v>
                </c:pt>
                <c:pt idx="224">
                  <c:v>1.7206167551583027</c:v>
                </c:pt>
                <c:pt idx="225">
                  <c:v>1.9508300489770605</c:v>
                </c:pt>
                <c:pt idx="226">
                  <c:v>1.9775121375581348</c:v>
                </c:pt>
                <c:pt idx="227">
                  <c:v>2.0417359831580928</c:v>
                </c:pt>
                <c:pt idx="228">
                  <c:v>1.9950277318126688</c:v>
                </c:pt>
                <c:pt idx="229">
                  <c:v>1.8460284100207665</c:v>
                </c:pt>
                <c:pt idx="230">
                  <c:v>1.6184424553401877</c:v>
                </c:pt>
                <c:pt idx="231">
                  <c:v>1.5308644840675179</c:v>
                </c:pt>
                <c:pt idx="232">
                  <c:v>1.5308644840675179</c:v>
                </c:pt>
                <c:pt idx="233">
                  <c:v>1.3849011986130677</c:v>
                </c:pt>
                <c:pt idx="234">
                  <c:v>1.4403672470857587</c:v>
                </c:pt>
                <c:pt idx="235">
                  <c:v>1.0199929849769427</c:v>
                </c:pt>
                <c:pt idx="236">
                  <c:v>0.97620399934060775</c:v>
                </c:pt>
                <c:pt idx="237">
                  <c:v>1.1747140675586598</c:v>
                </c:pt>
                <c:pt idx="238">
                  <c:v>2.0579962931577178</c:v>
                </c:pt>
                <c:pt idx="239">
                  <c:v>1.7430659084611961</c:v>
                </c:pt>
                <c:pt idx="240">
                  <c:v>1.7206167551583027</c:v>
                </c:pt>
                <c:pt idx="241">
                  <c:v>1.7336950655350203</c:v>
                </c:pt>
                <c:pt idx="242">
                  <c:v>1.0433471106496548</c:v>
                </c:pt>
                <c:pt idx="243">
                  <c:v>1.0433471106496548</c:v>
                </c:pt>
                <c:pt idx="244">
                  <c:v>0.76601686828619975</c:v>
                </c:pt>
                <c:pt idx="245">
                  <c:v>0.74266274261348775</c:v>
                </c:pt>
                <c:pt idx="246">
                  <c:v>0.74266274261348775</c:v>
                </c:pt>
                <c:pt idx="247">
                  <c:v>0.46241323454094369</c:v>
                </c:pt>
                <c:pt idx="248">
                  <c:v>0.88570676235884871</c:v>
                </c:pt>
                <c:pt idx="249">
                  <c:v>0.33104627763193867</c:v>
                </c:pt>
                <c:pt idx="250">
                  <c:v>0.12669767799570866</c:v>
                </c:pt>
                <c:pt idx="251">
                  <c:v>0.15880960079568765</c:v>
                </c:pt>
                <c:pt idx="252">
                  <c:v>0.15880960079568765</c:v>
                </c:pt>
                <c:pt idx="253">
                  <c:v>0.93533427941336178</c:v>
                </c:pt>
                <c:pt idx="254">
                  <c:v>0.26682243203198064</c:v>
                </c:pt>
                <c:pt idx="255">
                  <c:v>0.95722877223152925</c:v>
                </c:pt>
                <c:pt idx="256">
                  <c:v>0.2752883025883377</c:v>
                </c:pt>
                <c:pt idx="257">
                  <c:v>0.36315820043191765</c:v>
                </c:pt>
                <c:pt idx="258">
                  <c:v>3.0361909595771643E-2</c:v>
                </c:pt>
                <c:pt idx="259">
                  <c:v>3.0361909595771643E-2</c:v>
                </c:pt>
                <c:pt idx="260">
                  <c:v>3.0361909595771643E-2</c:v>
                </c:pt>
                <c:pt idx="261">
                  <c:v>-1.3427076040563363E-2</c:v>
                </c:pt>
                <c:pt idx="262">
                  <c:v>-0.39585088393122242</c:v>
                </c:pt>
                <c:pt idx="263">
                  <c:v>-0.29075731840401842</c:v>
                </c:pt>
                <c:pt idx="264">
                  <c:v>0.45102809827549767</c:v>
                </c:pt>
                <c:pt idx="265">
                  <c:v>-0.14771329865865737</c:v>
                </c:pt>
                <c:pt idx="266">
                  <c:v>-0.14771329865865737</c:v>
                </c:pt>
                <c:pt idx="267">
                  <c:v>9.9270496321486393E-3</c:v>
                </c:pt>
                <c:pt idx="268">
                  <c:v>0.10042428661390765</c:v>
                </c:pt>
                <c:pt idx="269">
                  <c:v>0.10042428661390765</c:v>
                </c:pt>
                <c:pt idx="270">
                  <c:v>0.60242121794885228</c:v>
                </c:pt>
                <c:pt idx="271">
                  <c:v>-3.6781201713275362E-2</c:v>
                </c:pt>
                <c:pt idx="272">
                  <c:v>-3.6781201713275362E-2</c:v>
                </c:pt>
                <c:pt idx="273">
                  <c:v>0.33055000246139332</c:v>
                </c:pt>
                <c:pt idx="274">
                  <c:v>-0.24404906705859439</c:v>
                </c:pt>
                <c:pt idx="275">
                  <c:v>-0.49802518374933741</c:v>
                </c:pt>
                <c:pt idx="276">
                  <c:v>-0.49802518374933741</c:v>
                </c:pt>
                <c:pt idx="277">
                  <c:v>-0.40752794676757842</c:v>
                </c:pt>
                <c:pt idx="278">
                  <c:v>-0.20317934713134839</c:v>
                </c:pt>
                <c:pt idx="279">
                  <c:v>-7.473165593143237E-2</c:v>
                </c:pt>
                <c:pt idx="280">
                  <c:v>7.9989426650284648E-2</c:v>
                </c:pt>
                <c:pt idx="281">
                  <c:v>0.31644994908649365</c:v>
                </c:pt>
                <c:pt idx="282">
                  <c:v>0.96744620221334077</c:v>
                </c:pt>
                <c:pt idx="283">
                  <c:v>0.50328295446818971</c:v>
                </c:pt>
                <c:pt idx="284">
                  <c:v>0.25806463490471365</c:v>
                </c:pt>
                <c:pt idx="285">
                  <c:v>0.33396554334102768</c:v>
                </c:pt>
                <c:pt idx="286">
                  <c:v>0.44489764028640966</c:v>
                </c:pt>
                <c:pt idx="287">
                  <c:v>0.4069471860682527</c:v>
                </c:pt>
                <c:pt idx="288">
                  <c:v>0.39235085752280768</c:v>
                </c:pt>
                <c:pt idx="289">
                  <c:v>0.19967932072293365</c:v>
                </c:pt>
                <c:pt idx="290">
                  <c:v>4.7877503850305647E-2</c:v>
                </c:pt>
                <c:pt idx="291">
                  <c:v>3.0361909595771643E-2</c:v>
                </c:pt>
                <c:pt idx="292">
                  <c:v>-0.32578850691308642</c:v>
                </c:pt>
                <c:pt idx="293">
                  <c:v>-0.32578850691308642</c:v>
                </c:pt>
                <c:pt idx="294">
                  <c:v>-0.14771329865865737</c:v>
                </c:pt>
                <c:pt idx="295">
                  <c:v>-0.38709308680395538</c:v>
                </c:pt>
                <c:pt idx="296">
                  <c:v>-5.1377530258720369E-2</c:v>
                </c:pt>
                <c:pt idx="297">
                  <c:v>-7.765092164052137E-2</c:v>
                </c:pt>
                <c:pt idx="298">
                  <c:v>7.0077839230596392E-3</c:v>
                </c:pt>
                <c:pt idx="299">
                  <c:v>-0.29367658411310738</c:v>
                </c:pt>
                <c:pt idx="300">
                  <c:v>-0.13311697011321239</c:v>
                </c:pt>
                <c:pt idx="301">
                  <c:v>-0.16230962720410239</c:v>
                </c:pt>
                <c:pt idx="302">
                  <c:v>-0.25864539560403937</c:v>
                </c:pt>
                <c:pt idx="303">
                  <c:v>-0.56224902934929544</c:v>
                </c:pt>
                <c:pt idx="304">
                  <c:v>-0.37541602396759938</c:v>
                </c:pt>
                <c:pt idx="305">
                  <c:v>-0.34330410116762039</c:v>
                </c:pt>
                <c:pt idx="306">
                  <c:v>-0.56224902934929544</c:v>
                </c:pt>
                <c:pt idx="307">
                  <c:v>-0.56224902934929544</c:v>
                </c:pt>
                <c:pt idx="308">
                  <c:v>-0.78995175465823742</c:v>
                </c:pt>
                <c:pt idx="309">
                  <c:v>-0.51262151229478237</c:v>
                </c:pt>
                <c:pt idx="310">
                  <c:v>-0.51262151229478237</c:v>
                </c:pt>
                <c:pt idx="311">
                  <c:v>-0.39585088393122242</c:v>
                </c:pt>
                <c:pt idx="312">
                  <c:v>-0.48342885520389239</c:v>
                </c:pt>
                <c:pt idx="313">
                  <c:v>-0.49802518374933741</c:v>
                </c:pt>
                <c:pt idx="314">
                  <c:v>-0.51262151229478237</c:v>
                </c:pt>
                <c:pt idx="315">
                  <c:v>-0.51846004371296039</c:v>
                </c:pt>
                <c:pt idx="316">
                  <c:v>-0.46883252665844743</c:v>
                </c:pt>
                <c:pt idx="317">
                  <c:v>-0.48050958949480344</c:v>
                </c:pt>
                <c:pt idx="318">
                  <c:v>-0.51262151229478237</c:v>
                </c:pt>
                <c:pt idx="319">
                  <c:v>-0.57100682647656242</c:v>
                </c:pt>
                <c:pt idx="320">
                  <c:v>-0.57100682647656242</c:v>
                </c:pt>
                <c:pt idx="321">
                  <c:v>-0.28491878698584039</c:v>
                </c:pt>
                <c:pt idx="322">
                  <c:v>-0.36665822684033239</c:v>
                </c:pt>
                <c:pt idx="323">
                  <c:v>-0.41920500960393442</c:v>
                </c:pt>
                <c:pt idx="324">
                  <c:v>-0.49802518374933741</c:v>
                </c:pt>
                <c:pt idx="325">
                  <c:v>-0.47467105807662541</c:v>
                </c:pt>
                <c:pt idx="326">
                  <c:v>-0.50678298087660445</c:v>
                </c:pt>
                <c:pt idx="327">
                  <c:v>-0.36081969542215442</c:v>
                </c:pt>
                <c:pt idx="328">
                  <c:v>-0.36081969542215442</c:v>
                </c:pt>
                <c:pt idx="329">
                  <c:v>-0.42504354102211239</c:v>
                </c:pt>
                <c:pt idx="330">
                  <c:v>-0.37249675825851042</c:v>
                </c:pt>
                <c:pt idx="331">
                  <c:v>-0.37249675825851042</c:v>
                </c:pt>
                <c:pt idx="332">
                  <c:v>-0.54765270080385042</c:v>
                </c:pt>
                <c:pt idx="333">
                  <c:v>-0.54765270080385042</c:v>
                </c:pt>
                <c:pt idx="334">
                  <c:v>-0.59436095214927442</c:v>
                </c:pt>
                <c:pt idx="335">
                  <c:v>-0.6118765464038084</c:v>
                </c:pt>
                <c:pt idx="336">
                  <c:v>-0.32389098420217827</c:v>
                </c:pt>
                <c:pt idx="337">
                  <c:v>-0.62939214065834237</c:v>
                </c:pt>
                <c:pt idx="338">
                  <c:v>-0.7753554261127924</c:v>
                </c:pt>
                <c:pt idx="339">
                  <c:v>-0.94467283723995443</c:v>
                </c:pt>
                <c:pt idx="340">
                  <c:v>-0.7753554261127924</c:v>
                </c:pt>
                <c:pt idx="341">
                  <c:v>-0.45423619811300242</c:v>
                </c:pt>
                <c:pt idx="342">
                  <c:v>-0.2413633426062323</c:v>
                </c:pt>
                <c:pt idx="343">
                  <c:v>-0.48342885520389239</c:v>
                </c:pt>
                <c:pt idx="344">
                  <c:v>-0.60019948356745245</c:v>
                </c:pt>
                <c:pt idx="345">
                  <c:v>-0.54473343509476146</c:v>
                </c:pt>
                <c:pt idx="346">
                  <c:v>-0.60019948356745245</c:v>
                </c:pt>
                <c:pt idx="347">
                  <c:v>-0.74616276902190248</c:v>
                </c:pt>
                <c:pt idx="348">
                  <c:v>-0.60019948356745245</c:v>
                </c:pt>
                <c:pt idx="349">
                  <c:v>-0.60019948356745245</c:v>
                </c:pt>
                <c:pt idx="350">
                  <c:v>-0.67901965771285544</c:v>
                </c:pt>
                <c:pt idx="351">
                  <c:v>-0.51554077800387144</c:v>
                </c:pt>
                <c:pt idx="352">
                  <c:v>-0.51554077800387144</c:v>
                </c:pt>
                <c:pt idx="353">
                  <c:v>-0.36665822684033239</c:v>
                </c:pt>
                <c:pt idx="354">
                  <c:v>-0.36665822684033239</c:v>
                </c:pt>
                <c:pt idx="355">
                  <c:v>-0.46591326094935842</c:v>
                </c:pt>
                <c:pt idx="356">
                  <c:v>-0.77885854496369866</c:v>
                </c:pt>
                <c:pt idx="357">
                  <c:v>0.12961694370479765</c:v>
                </c:pt>
                <c:pt idx="358">
                  <c:v>0.17924446075931066</c:v>
                </c:pt>
                <c:pt idx="359">
                  <c:v>0.17924446075931066</c:v>
                </c:pt>
                <c:pt idx="360">
                  <c:v>-1.9499148715468272E-2</c:v>
                </c:pt>
                <c:pt idx="361">
                  <c:v>0.12669767799570866</c:v>
                </c:pt>
                <c:pt idx="362">
                  <c:v>0.1609990500775044</c:v>
                </c:pt>
                <c:pt idx="363">
                  <c:v>1.2846315341237639E-2</c:v>
                </c:pt>
                <c:pt idx="364">
                  <c:v>1.2846315341237639E-2</c:v>
                </c:pt>
                <c:pt idx="365">
                  <c:v>-0.58577831096455257</c:v>
                </c:pt>
                <c:pt idx="366">
                  <c:v>0.19967932072293365</c:v>
                </c:pt>
                <c:pt idx="367">
                  <c:v>0.15297106937750965</c:v>
                </c:pt>
                <c:pt idx="368">
                  <c:v>4.203897243212764E-2</c:v>
                </c:pt>
                <c:pt idx="369">
                  <c:v>-3.3861936004186362E-2</c:v>
                </c:pt>
                <c:pt idx="370">
                  <c:v>-0.13311697011321239</c:v>
                </c:pt>
                <c:pt idx="371">
                  <c:v>-0.27324172414948439</c:v>
                </c:pt>
                <c:pt idx="372">
                  <c:v>-0.27908025556766242</c:v>
                </c:pt>
                <c:pt idx="373">
                  <c:v>-0.72061919406737374</c:v>
                </c:pt>
                <c:pt idx="374">
                  <c:v>3.7981193096492977E-2</c:v>
                </c:pt>
                <c:pt idx="375">
                  <c:v>4.2710403545216838E-2</c:v>
                </c:pt>
                <c:pt idx="376">
                  <c:v>-0.17106742433136937</c:v>
                </c:pt>
                <c:pt idx="377">
                  <c:v>-0.24404906705859439</c:v>
                </c:pt>
                <c:pt idx="378">
                  <c:v>5.4358273724483964E-2</c:v>
                </c:pt>
                <c:pt idx="379">
                  <c:v>5.9175062144479755E-2</c:v>
                </c:pt>
                <c:pt idx="380">
                  <c:v>-0.14771329865865737</c:v>
                </c:pt>
                <c:pt idx="381">
                  <c:v>-9.224725018596637E-2</c:v>
                </c:pt>
                <c:pt idx="382">
                  <c:v>-0.34505566059307352</c:v>
                </c:pt>
                <c:pt idx="383">
                  <c:v>-7.181239022234337E-2</c:v>
                </c:pt>
                <c:pt idx="384">
                  <c:v>-0.34093949594325845</c:v>
                </c:pt>
                <c:pt idx="385">
                  <c:v>-0.33060529533308353</c:v>
                </c:pt>
                <c:pt idx="386">
                  <c:v>-0.32608043348399501</c:v>
                </c:pt>
                <c:pt idx="387">
                  <c:v>-0.13311697011321239</c:v>
                </c:pt>
                <c:pt idx="388">
                  <c:v>-0.17769415749100134</c:v>
                </c:pt>
                <c:pt idx="389">
                  <c:v>-0.13895550153139039</c:v>
                </c:pt>
                <c:pt idx="390">
                  <c:v>-0.15939036149501337</c:v>
                </c:pt>
                <c:pt idx="391">
                  <c:v>0.10334355232299665</c:v>
                </c:pt>
                <c:pt idx="392">
                  <c:v>0.17632519505022165</c:v>
                </c:pt>
                <c:pt idx="393">
                  <c:v>0.20259858643202266</c:v>
                </c:pt>
                <c:pt idx="394">
                  <c:v>0.59378019144994865</c:v>
                </c:pt>
                <c:pt idx="395">
                  <c:v>0.47409029737729969</c:v>
                </c:pt>
                <c:pt idx="396">
                  <c:v>0.49160589163183371</c:v>
                </c:pt>
                <c:pt idx="397">
                  <c:v>0.3018536205410487</c:v>
                </c:pt>
                <c:pt idx="398">
                  <c:v>0.20259858643202266</c:v>
                </c:pt>
                <c:pt idx="399">
                  <c:v>0.14129400654115365</c:v>
                </c:pt>
                <c:pt idx="400">
                  <c:v>0.24472359061417778</c:v>
                </c:pt>
                <c:pt idx="401">
                  <c:v>0.23179124352291267</c:v>
                </c:pt>
                <c:pt idx="402">
                  <c:v>0.37483526326827366</c:v>
                </c:pt>
                <c:pt idx="403">
                  <c:v>0.23389311483345748</c:v>
                </c:pt>
                <c:pt idx="404">
                  <c:v>0.3835930603955407</c:v>
                </c:pt>
                <c:pt idx="405">
                  <c:v>0.24784720492290216</c:v>
                </c:pt>
                <c:pt idx="406">
                  <c:v>0.52663708014090171</c:v>
                </c:pt>
                <c:pt idx="407">
                  <c:v>0.25426958948289741</c:v>
                </c:pt>
                <c:pt idx="408">
                  <c:v>0.56750680006814769</c:v>
                </c:pt>
                <c:pt idx="409">
                  <c:v>0.62297284854083868</c:v>
                </c:pt>
                <c:pt idx="410">
                  <c:v>0.95576913937698471</c:v>
                </c:pt>
                <c:pt idx="411">
                  <c:v>0.9878810621769637</c:v>
                </c:pt>
                <c:pt idx="412">
                  <c:v>1.0929746277041676</c:v>
                </c:pt>
                <c:pt idx="413">
                  <c:v>0.95868840508607378</c:v>
                </c:pt>
                <c:pt idx="414">
                  <c:v>0.8711104338134037</c:v>
                </c:pt>
                <c:pt idx="415">
                  <c:v>0.85455819724286886</c:v>
                </c:pt>
                <c:pt idx="416">
                  <c:v>0.86527190239522578</c:v>
                </c:pt>
                <c:pt idx="417">
                  <c:v>1.1221672847950577</c:v>
                </c:pt>
                <c:pt idx="418">
                  <c:v>0.77185539970437766</c:v>
                </c:pt>
                <c:pt idx="419">
                  <c:v>0.84775630814069169</c:v>
                </c:pt>
                <c:pt idx="420">
                  <c:v>0.6988737569771527</c:v>
                </c:pt>
                <c:pt idx="421">
                  <c:v>0.6988737569771527</c:v>
                </c:pt>
                <c:pt idx="422">
                  <c:v>0.71347008552259772</c:v>
                </c:pt>
                <c:pt idx="423">
                  <c:v>0.75142053974075473</c:v>
                </c:pt>
                <c:pt idx="424">
                  <c:v>0.36315820043191765</c:v>
                </c:pt>
                <c:pt idx="425">
                  <c:v>0.3368848090501167</c:v>
                </c:pt>
                <c:pt idx="426">
                  <c:v>0.29017655770469269</c:v>
                </c:pt>
                <c:pt idx="427">
                  <c:v>0.3018536205410487</c:v>
                </c:pt>
                <c:pt idx="428">
                  <c:v>0.3018536205410487</c:v>
                </c:pt>
                <c:pt idx="429">
                  <c:v>0.21427564926837867</c:v>
                </c:pt>
                <c:pt idx="430">
                  <c:v>0.20551785214111165</c:v>
                </c:pt>
                <c:pt idx="431">
                  <c:v>0.20551785214111165</c:v>
                </c:pt>
                <c:pt idx="432">
                  <c:v>0.26682243203198064</c:v>
                </c:pt>
                <c:pt idx="433">
                  <c:v>7.1231629523017648E-2</c:v>
                </c:pt>
                <c:pt idx="434">
                  <c:v>7.1231629523017648E-2</c:v>
                </c:pt>
                <c:pt idx="435">
                  <c:v>-1.0507810331474363E-2</c:v>
                </c:pt>
                <c:pt idx="436">
                  <c:v>0.83450284182142775</c:v>
                </c:pt>
                <c:pt idx="437">
                  <c:v>0.12085914657753065</c:v>
                </c:pt>
                <c:pt idx="438">
                  <c:v>0.83920285961306007</c:v>
                </c:pt>
                <c:pt idx="439">
                  <c:v>5.0796769559394647E-2</c:v>
                </c:pt>
                <c:pt idx="440">
                  <c:v>0.12961694370479765</c:v>
                </c:pt>
                <c:pt idx="441">
                  <c:v>0.12961694370479765</c:v>
                </c:pt>
                <c:pt idx="442">
                  <c:v>0.12961694370479765</c:v>
                </c:pt>
                <c:pt idx="443">
                  <c:v>0.12961694370479765</c:v>
                </c:pt>
                <c:pt idx="444">
                  <c:v>0.13837474083206466</c:v>
                </c:pt>
                <c:pt idx="445">
                  <c:v>0.13837474083206466</c:v>
                </c:pt>
                <c:pt idx="446">
                  <c:v>9.1666489486640648E-2</c:v>
                </c:pt>
                <c:pt idx="447">
                  <c:v>9.1666489486640648E-2</c:v>
                </c:pt>
                <c:pt idx="448">
                  <c:v>0.17340592934113266</c:v>
                </c:pt>
                <c:pt idx="449">
                  <c:v>0.75725907115893276</c:v>
                </c:pt>
                <c:pt idx="450">
                  <c:v>1.0053966564314978</c:v>
                </c:pt>
                <c:pt idx="451">
                  <c:v>0.6755196313044407</c:v>
                </c:pt>
                <c:pt idx="452">
                  <c:v>0.55291047152270267</c:v>
                </c:pt>
                <c:pt idx="453">
                  <c:v>0.25590437827998846</c:v>
                </c:pt>
                <c:pt idx="454">
                  <c:v>0.55291047152270267</c:v>
                </c:pt>
                <c:pt idx="455">
                  <c:v>0.39235085752280768</c:v>
                </c:pt>
                <c:pt idx="456">
                  <c:v>0.64048844279537265</c:v>
                </c:pt>
                <c:pt idx="457">
                  <c:v>0.33396554334102768</c:v>
                </c:pt>
                <c:pt idx="458">
                  <c:v>0.26390316632289168</c:v>
                </c:pt>
                <c:pt idx="459">
                  <c:v>0.25222610348653568</c:v>
                </c:pt>
                <c:pt idx="460">
                  <c:v>0.25222610348653568</c:v>
                </c:pt>
                <c:pt idx="461">
                  <c:v>0.3252077462137607</c:v>
                </c:pt>
                <c:pt idx="462">
                  <c:v>0.25514536919562464</c:v>
                </c:pt>
                <c:pt idx="463">
                  <c:v>0.23762977494109067</c:v>
                </c:pt>
                <c:pt idx="464">
                  <c:v>-2.8023404586008365E-2</c:v>
                </c:pt>
                <c:pt idx="465">
                  <c:v>-6.3054593095076369E-2</c:v>
                </c:pt>
                <c:pt idx="466">
                  <c:v>-0.11852064156776737</c:v>
                </c:pt>
                <c:pt idx="467">
                  <c:v>-0.10392431302232237</c:v>
                </c:pt>
                <c:pt idx="468">
                  <c:v>-0.10392431302232237</c:v>
                </c:pt>
                <c:pt idx="469">
                  <c:v>-0.16230962720410239</c:v>
                </c:pt>
                <c:pt idx="470">
                  <c:v>-0.16230962720410239</c:v>
                </c:pt>
                <c:pt idx="471">
                  <c:v>-5.7216061676898369E-2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28-4210-9007-CFA9CE66A912}"/>
            </c:ext>
          </c:extLst>
        </c:ser>
        <c:ser>
          <c:idx val="1"/>
          <c:order val="1"/>
          <c:tx>
            <c:strRef>
              <c:f>Normalización!$D$10</c:f>
              <c:strCache>
                <c:ptCount val="1"/>
                <c:pt idx="0">
                  <c:v>Z-Score Forward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Normalización!$D$11:$D$482</c:f>
              <c:numCache>
                <c:formatCode>0.00</c:formatCode>
                <c:ptCount val="472"/>
                <c:pt idx="0">
                  <c:v>-0.93342953396690442</c:v>
                </c:pt>
                <c:pt idx="1">
                  <c:v>-1.1576980850080512</c:v>
                </c:pt>
                <c:pt idx="2">
                  <c:v>-1.1824820195824284</c:v>
                </c:pt>
                <c:pt idx="3">
                  <c:v>-1.2292127692019053</c:v>
                </c:pt>
                <c:pt idx="4">
                  <c:v>-1.1568833427261784</c:v>
                </c:pt>
                <c:pt idx="5">
                  <c:v>-1.1899461101647437</c:v>
                </c:pt>
                <c:pt idx="6">
                  <c:v>-1.0121813588180795</c:v>
                </c:pt>
                <c:pt idx="7">
                  <c:v>-0.99048069560260588</c:v>
                </c:pt>
                <c:pt idx="8">
                  <c:v>-0.96165856233543345</c:v>
                </c:pt>
                <c:pt idx="9">
                  <c:v>-0.92318546066936014</c:v>
                </c:pt>
                <c:pt idx="10">
                  <c:v>-0.89866806528472731</c:v>
                </c:pt>
                <c:pt idx="11">
                  <c:v>-0.63664688305894035</c:v>
                </c:pt>
                <c:pt idx="12">
                  <c:v>-1.1430491612264828</c:v>
                </c:pt>
                <c:pt idx="13">
                  <c:v>-1.0484316335811126</c:v>
                </c:pt>
                <c:pt idx="14">
                  <c:v>-1.0694345303858843</c:v>
                </c:pt>
                <c:pt idx="15">
                  <c:v>-1.0666393687464428</c:v>
                </c:pt>
                <c:pt idx="16">
                  <c:v>-1.1093504835173371</c:v>
                </c:pt>
                <c:pt idx="17">
                  <c:v>-0.99741340290982528</c:v>
                </c:pt>
                <c:pt idx="18">
                  <c:v>-0.66395323162513853</c:v>
                </c:pt>
                <c:pt idx="19">
                  <c:v>-0.59830611760724384</c:v>
                </c:pt>
                <c:pt idx="20">
                  <c:v>-0.70710843749762586</c:v>
                </c:pt>
                <c:pt idx="21">
                  <c:v>-0.73252612231235414</c:v>
                </c:pt>
                <c:pt idx="22">
                  <c:v>-0.7561674427207089</c:v>
                </c:pt>
                <c:pt idx="23">
                  <c:v>-0.72949585361912817</c:v>
                </c:pt>
                <c:pt idx="24">
                  <c:v>-0.76476191168683993</c:v>
                </c:pt>
                <c:pt idx="25">
                  <c:v>-0.90261301422262441</c:v>
                </c:pt>
                <c:pt idx="26">
                  <c:v>-0.85945780835013708</c:v>
                </c:pt>
                <c:pt idx="27">
                  <c:v>-0.74678928357529417</c:v>
                </c:pt>
                <c:pt idx="28">
                  <c:v>-0.65611632983231416</c:v>
                </c:pt>
                <c:pt idx="29">
                  <c:v>-0.78861221614300225</c:v>
                </c:pt>
                <c:pt idx="30">
                  <c:v>-1.0276638438301289</c:v>
                </c:pt>
                <c:pt idx="31">
                  <c:v>-1.2308224613061174</c:v>
                </c:pt>
                <c:pt idx="32">
                  <c:v>-1.2355768483937657</c:v>
                </c:pt>
                <c:pt idx="33">
                  <c:v>-1.2603394492494373</c:v>
                </c:pt>
                <c:pt idx="34">
                  <c:v>-1.3015364587114109</c:v>
                </c:pt>
                <c:pt idx="35">
                  <c:v>-1.3318137789184041</c:v>
                </c:pt>
                <c:pt idx="36">
                  <c:v>-1.5447426241206959</c:v>
                </c:pt>
                <c:pt idx="37">
                  <c:v>-1.6992863274751957</c:v>
                </c:pt>
                <c:pt idx="38">
                  <c:v>-1.6349192407501303</c:v>
                </c:pt>
                <c:pt idx="39">
                  <c:v>-1.767545742090699</c:v>
                </c:pt>
                <c:pt idx="40">
                  <c:v>-1.8169182233854944</c:v>
                </c:pt>
                <c:pt idx="41">
                  <c:v>-1.8237624509512276</c:v>
                </c:pt>
                <c:pt idx="42">
                  <c:v>-1.7970124928317199</c:v>
                </c:pt>
                <c:pt idx="43">
                  <c:v>-1.8302148334273201</c:v>
                </c:pt>
                <c:pt idx="44">
                  <c:v>-1.6811308383218193</c:v>
                </c:pt>
                <c:pt idx="45">
                  <c:v>-1.7404823078994776</c:v>
                </c:pt>
                <c:pt idx="46">
                  <c:v>-1.6973793480389427</c:v>
                </c:pt>
                <c:pt idx="47">
                  <c:v>-1.6982675302421291</c:v>
                </c:pt>
                <c:pt idx="48">
                  <c:v>-1.6621213170523255</c:v>
                </c:pt>
                <c:pt idx="49">
                  <c:v>-1.4279510026816045</c:v>
                </c:pt>
                <c:pt idx="50">
                  <c:v>-1.485081283365709</c:v>
                </c:pt>
                <c:pt idx="51">
                  <c:v>-1.4510682799925383</c:v>
                </c:pt>
                <c:pt idx="52">
                  <c:v>-1.5978832407891717</c:v>
                </c:pt>
                <c:pt idx="53">
                  <c:v>-1.5266179003882439</c:v>
                </c:pt>
                <c:pt idx="54">
                  <c:v>-1.3378743779574216</c:v>
                </c:pt>
                <c:pt idx="55">
                  <c:v>-1.2307385780752076</c:v>
                </c:pt>
                <c:pt idx="56">
                  <c:v>-1.1374486630838911</c:v>
                </c:pt>
                <c:pt idx="57">
                  <c:v>-1.2516119026560142</c:v>
                </c:pt>
                <c:pt idx="58">
                  <c:v>-1.4126682806793862</c:v>
                </c:pt>
                <c:pt idx="59">
                  <c:v>-1.4181805103246314</c:v>
                </c:pt>
                <c:pt idx="60">
                  <c:v>-1.4586993168638445</c:v>
                </c:pt>
                <c:pt idx="61">
                  <c:v>-1.2328546472755146</c:v>
                </c:pt>
                <c:pt idx="62">
                  <c:v>-1.1160789765919021</c:v>
                </c:pt>
                <c:pt idx="63">
                  <c:v>-1.1821915963840537</c:v>
                </c:pt>
                <c:pt idx="64">
                  <c:v>-1.1872677243800098</c:v>
                </c:pt>
                <c:pt idx="65">
                  <c:v>-1.2151162400284965</c:v>
                </c:pt>
                <c:pt idx="66">
                  <c:v>-1.2134965327393721</c:v>
                </c:pt>
                <c:pt idx="67">
                  <c:v>-1.2004343771819213</c:v>
                </c:pt>
                <c:pt idx="68">
                  <c:v>-1.3411660411578994</c:v>
                </c:pt>
                <c:pt idx="69">
                  <c:v>-1.2500705683002351</c:v>
                </c:pt>
                <c:pt idx="70">
                  <c:v>-1.2674171108805301</c:v>
                </c:pt>
                <c:pt idx="71">
                  <c:v>-1.0932463286774758</c:v>
                </c:pt>
                <c:pt idx="72">
                  <c:v>-0.96853630399428814</c:v>
                </c:pt>
                <c:pt idx="73">
                  <c:v>-0.75115983342106285</c:v>
                </c:pt>
                <c:pt idx="74">
                  <c:v>-1.0215270838554595</c:v>
                </c:pt>
                <c:pt idx="75">
                  <c:v>-1.1237801921944526</c:v>
                </c:pt>
                <c:pt idx="76">
                  <c:v>-1.1237801921944526</c:v>
                </c:pt>
                <c:pt idx="77">
                  <c:v>-1.0383254355830978</c:v>
                </c:pt>
                <c:pt idx="78">
                  <c:v>-0.98210451347131622</c:v>
                </c:pt>
                <c:pt idx="79">
                  <c:v>-0.97309140095804236</c:v>
                </c:pt>
                <c:pt idx="80">
                  <c:v>-1.0028999846613622</c:v>
                </c:pt>
                <c:pt idx="81">
                  <c:v>-1.1663377582353869</c:v>
                </c:pt>
                <c:pt idx="82">
                  <c:v>-1.1958328423730276</c:v>
                </c:pt>
                <c:pt idx="83">
                  <c:v>-1.3770617162993395</c:v>
                </c:pt>
                <c:pt idx="84">
                  <c:v>-1.2486575191899507</c:v>
                </c:pt>
                <c:pt idx="85">
                  <c:v>-1.0931617346131295</c:v>
                </c:pt>
                <c:pt idx="86">
                  <c:v>-1.009725589245426</c:v>
                </c:pt>
                <c:pt idx="87">
                  <c:v>-0.93169811925456469</c:v>
                </c:pt>
                <c:pt idx="88">
                  <c:v>-0.900455784433986</c:v>
                </c:pt>
                <c:pt idx="89">
                  <c:v>-0.91341247178432605</c:v>
                </c:pt>
                <c:pt idx="90">
                  <c:v>-0.95317069385533049</c:v>
                </c:pt>
                <c:pt idx="91">
                  <c:v>-0.9163642977330938</c:v>
                </c:pt>
                <c:pt idx="92">
                  <c:v>-0.88282319580196988</c:v>
                </c:pt>
                <c:pt idx="93">
                  <c:v>-0.87890484277263214</c:v>
                </c:pt>
                <c:pt idx="94">
                  <c:v>-0.70393731883597643</c:v>
                </c:pt>
                <c:pt idx="95">
                  <c:v>-0.74006453376646275</c:v>
                </c:pt>
                <c:pt idx="96">
                  <c:v>-0.76989626149648061</c:v>
                </c:pt>
                <c:pt idx="97">
                  <c:v>-0.78068479350392139</c:v>
                </c:pt>
                <c:pt idx="98">
                  <c:v>-0.78068479350392139</c:v>
                </c:pt>
                <c:pt idx="99">
                  <c:v>-0.6160094768576575</c:v>
                </c:pt>
                <c:pt idx="100">
                  <c:v>-0.48738300808129204</c:v>
                </c:pt>
                <c:pt idx="101">
                  <c:v>-0.62645713767640254</c:v>
                </c:pt>
                <c:pt idx="102">
                  <c:v>-0.39728701076007389</c:v>
                </c:pt>
                <c:pt idx="103">
                  <c:v>-0.44569173184914768</c:v>
                </c:pt>
                <c:pt idx="104">
                  <c:v>-0.71072913075349387</c:v>
                </c:pt>
                <c:pt idx="105">
                  <c:v>-0.68921417840401056</c:v>
                </c:pt>
                <c:pt idx="106">
                  <c:v>-0.65339953721080191</c:v>
                </c:pt>
                <c:pt idx="107">
                  <c:v>-0.88695739528771655</c:v>
                </c:pt>
                <c:pt idx="108">
                  <c:v>-0.90837539821508662</c:v>
                </c:pt>
                <c:pt idx="109">
                  <c:v>-0.83444544464667503</c:v>
                </c:pt>
                <c:pt idx="110">
                  <c:v>-0.83444544464667503</c:v>
                </c:pt>
                <c:pt idx="111">
                  <c:v>-0.77261074496595805</c:v>
                </c:pt>
                <c:pt idx="112">
                  <c:v>-0.74909945231169217</c:v>
                </c:pt>
                <c:pt idx="113">
                  <c:v>-0.78290346641682518</c:v>
                </c:pt>
                <c:pt idx="114">
                  <c:v>-0.72652861136359781</c:v>
                </c:pt>
                <c:pt idx="115">
                  <c:v>-0.72689434258266405</c:v>
                </c:pt>
                <c:pt idx="116">
                  <c:v>-0.98094692154125251</c:v>
                </c:pt>
                <c:pt idx="117">
                  <c:v>-0.91088326943154174</c:v>
                </c:pt>
                <c:pt idx="118">
                  <c:v>-0.91346951162351109</c:v>
                </c:pt>
                <c:pt idx="119">
                  <c:v>-0.87383992167182223</c:v>
                </c:pt>
                <c:pt idx="120">
                  <c:v>-0.89063743409036866</c:v>
                </c:pt>
                <c:pt idx="121">
                  <c:v>-0.83499795836370849</c:v>
                </c:pt>
                <c:pt idx="122">
                  <c:v>-0.63895028175613788</c:v>
                </c:pt>
                <c:pt idx="123">
                  <c:v>-0.63434969627841342</c:v>
                </c:pt>
                <c:pt idx="124">
                  <c:v>-0.60975224778671733</c:v>
                </c:pt>
                <c:pt idx="125">
                  <c:v>-0.59830306347283468</c:v>
                </c:pt>
                <c:pt idx="126">
                  <c:v>-0.57250318923127874</c:v>
                </c:pt>
                <c:pt idx="127">
                  <c:v>-0.45897851463038897</c:v>
                </c:pt>
                <c:pt idx="128">
                  <c:v>-0.43059081105761204</c:v>
                </c:pt>
                <c:pt idx="129">
                  <c:v>-0.35128299094729559</c:v>
                </c:pt>
                <c:pt idx="130">
                  <c:v>-0.35881583438843384</c:v>
                </c:pt>
                <c:pt idx="131">
                  <c:v>-0.51741612689628302</c:v>
                </c:pt>
                <c:pt idx="132">
                  <c:v>-0.56439426634374035</c:v>
                </c:pt>
                <c:pt idx="133">
                  <c:v>-0.40244400066080838</c:v>
                </c:pt>
                <c:pt idx="134">
                  <c:v>-0.28762890441791378</c:v>
                </c:pt>
                <c:pt idx="135">
                  <c:v>-0.28472384955514707</c:v>
                </c:pt>
                <c:pt idx="136">
                  <c:v>-0.1186908040650814</c:v>
                </c:pt>
                <c:pt idx="137">
                  <c:v>-0.1186908040650814</c:v>
                </c:pt>
                <c:pt idx="138">
                  <c:v>-5.8893701476362664E-2</c:v>
                </c:pt>
                <c:pt idx="139">
                  <c:v>-0.19229584153382537</c:v>
                </c:pt>
                <c:pt idx="140">
                  <c:v>-0.1363775215804523</c:v>
                </c:pt>
                <c:pt idx="141">
                  <c:v>-0.28248837071822536</c:v>
                </c:pt>
                <c:pt idx="142">
                  <c:v>-0.17432022415425028</c:v>
                </c:pt>
                <c:pt idx="143">
                  <c:v>-0.38507516669641595</c:v>
                </c:pt>
                <c:pt idx="144">
                  <c:v>-0.44442614827766763</c:v>
                </c:pt>
                <c:pt idx="145">
                  <c:v>-0.42246370613084805</c:v>
                </c:pt>
                <c:pt idx="146">
                  <c:v>-0.3597646291753856</c:v>
                </c:pt>
                <c:pt idx="147">
                  <c:v>-0.4078067790503494</c:v>
                </c:pt>
                <c:pt idx="148">
                  <c:v>-0.43811877519890519</c:v>
                </c:pt>
                <c:pt idx="149">
                  <c:v>-0.37510449551053027</c:v>
                </c:pt>
                <c:pt idx="150">
                  <c:v>-0.43294419700023551</c:v>
                </c:pt>
                <c:pt idx="151">
                  <c:v>-0.47510256252747424</c:v>
                </c:pt>
                <c:pt idx="152">
                  <c:v>-0.47350028196849436</c:v>
                </c:pt>
                <c:pt idx="153">
                  <c:v>-0.70685537190243808</c:v>
                </c:pt>
                <c:pt idx="154">
                  <c:v>-0.72038282252332675</c:v>
                </c:pt>
                <c:pt idx="155">
                  <c:v>-0.72732104217295801</c:v>
                </c:pt>
                <c:pt idx="156">
                  <c:v>-0.79853869285640022</c:v>
                </c:pt>
                <c:pt idx="157">
                  <c:v>-0.89325055561565347</c:v>
                </c:pt>
                <c:pt idx="158">
                  <c:v>-0.88713418532105726</c:v>
                </c:pt>
                <c:pt idx="159">
                  <c:v>-0.93168131145809963</c:v>
                </c:pt>
                <c:pt idx="160">
                  <c:v>-0.92813749175951454</c:v>
                </c:pt>
                <c:pt idx="161">
                  <c:v>-0.64489442103546923</c:v>
                </c:pt>
                <c:pt idx="162">
                  <c:v>-0.35120364482966737</c:v>
                </c:pt>
                <c:pt idx="163">
                  <c:v>-0.15811972437210015</c:v>
                </c:pt>
                <c:pt idx="164">
                  <c:v>-5.6102702718495018E-2</c:v>
                </c:pt>
                <c:pt idx="165">
                  <c:v>-3.7405056267865958E-2</c:v>
                </c:pt>
                <c:pt idx="166">
                  <c:v>4.963665658113138E-2</c:v>
                </c:pt>
                <c:pt idx="167">
                  <c:v>-5.5959237811161883E-2</c:v>
                </c:pt>
                <c:pt idx="168">
                  <c:v>-0.43881662693682966</c:v>
                </c:pt>
                <c:pt idx="169">
                  <c:v>-0.83523486262955038</c:v>
                </c:pt>
                <c:pt idx="170">
                  <c:v>-0.73404529422250564</c:v>
                </c:pt>
                <c:pt idx="171">
                  <c:v>-0.62927893951472702</c:v>
                </c:pt>
                <c:pt idx="172">
                  <c:v>-0.30030679025881829</c:v>
                </c:pt>
                <c:pt idx="173">
                  <c:v>-0.49114611470517133</c:v>
                </c:pt>
                <c:pt idx="174">
                  <c:v>-0.18260878559194202</c:v>
                </c:pt>
                <c:pt idx="175">
                  <c:v>2.5379136112985975E-2</c:v>
                </c:pt>
                <c:pt idx="176">
                  <c:v>0.16334533398729451</c:v>
                </c:pt>
                <c:pt idx="177">
                  <c:v>0.64942178413107954</c:v>
                </c:pt>
                <c:pt idx="178">
                  <c:v>1.0973714976791415</c:v>
                </c:pt>
                <c:pt idx="179">
                  <c:v>0.74037377163769502</c:v>
                </c:pt>
                <c:pt idx="180">
                  <c:v>0.74037377163769502</c:v>
                </c:pt>
                <c:pt idx="181">
                  <c:v>0.97870531681259809</c:v>
                </c:pt>
                <c:pt idx="182">
                  <c:v>0.87852402961970455</c:v>
                </c:pt>
                <c:pt idx="183">
                  <c:v>0.72366529231844989</c:v>
                </c:pt>
                <c:pt idx="184">
                  <c:v>0.52108549268948279</c:v>
                </c:pt>
                <c:pt idx="185">
                  <c:v>0.63020204938748892</c:v>
                </c:pt>
                <c:pt idx="186">
                  <c:v>0.5997022382892836</c:v>
                </c:pt>
                <c:pt idx="187">
                  <c:v>0.3860718688440794</c:v>
                </c:pt>
                <c:pt idx="188">
                  <c:v>0.21316059089959161</c:v>
                </c:pt>
                <c:pt idx="189">
                  <c:v>0.21316059089959161</c:v>
                </c:pt>
                <c:pt idx="190">
                  <c:v>0.82215595550469145</c:v>
                </c:pt>
                <c:pt idx="191">
                  <c:v>0.73084089067094504</c:v>
                </c:pt>
                <c:pt idx="192">
                  <c:v>0.81860027804505664</c:v>
                </c:pt>
                <c:pt idx="193">
                  <c:v>0.88707999208247623</c:v>
                </c:pt>
                <c:pt idx="194">
                  <c:v>1.1034439967683229</c:v>
                </c:pt>
                <c:pt idx="195">
                  <c:v>1.0843352856077588</c:v>
                </c:pt>
                <c:pt idx="196">
                  <c:v>0.83904075133223399</c:v>
                </c:pt>
                <c:pt idx="197">
                  <c:v>0.93706870388346053</c:v>
                </c:pt>
                <c:pt idx="198">
                  <c:v>0.77840387991842064</c:v>
                </c:pt>
                <c:pt idx="199">
                  <c:v>1.0811848815013922</c:v>
                </c:pt>
                <c:pt idx="200">
                  <c:v>1.4320947174114291</c:v>
                </c:pt>
                <c:pt idx="201">
                  <c:v>1.357687360213506</c:v>
                </c:pt>
                <c:pt idx="202">
                  <c:v>2.045809984136314</c:v>
                </c:pt>
                <c:pt idx="203">
                  <c:v>2.2463185092364788</c:v>
                </c:pt>
                <c:pt idx="204">
                  <c:v>2.3887078548337866</c:v>
                </c:pt>
                <c:pt idx="205">
                  <c:v>2.1704039667648227</c:v>
                </c:pt>
                <c:pt idx="206">
                  <c:v>2.0279352956267909</c:v>
                </c:pt>
                <c:pt idx="207">
                  <c:v>2.5057711638138072</c:v>
                </c:pt>
                <c:pt idx="208">
                  <c:v>2.7164337991769201</c:v>
                </c:pt>
                <c:pt idx="209">
                  <c:v>2.2000830483410176</c:v>
                </c:pt>
                <c:pt idx="210">
                  <c:v>2.2000830483410176</c:v>
                </c:pt>
                <c:pt idx="211">
                  <c:v>2.3185164881428673</c:v>
                </c:pt>
                <c:pt idx="212">
                  <c:v>2.3185164881428673</c:v>
                </c:pt>
                <c:pt idx="213">
                  <c:v>2.3185164881428673</c:v>
                </c:pt>
                <c:pt idx="214">
                  <c:v>2.445282859268727</c:v>
                </c:pt>
                <c:pt idx="215">
                  <c:v>2.445282859268727</c:v>
                </c:pt>
                <c:pt idx="216">
                  <c:v>2.2280711160895881</c:v>
                </c:pt>
                <c:pt idx="217">
                  <c:v>2.2341819323938599</c:v>
                </c:pt>
                <c:pt idx="218">
                  <c:v>2.2341819323938599</c:v>
                </c:pt>
                <c:pt idx="219">
                  <c:v>2.120166268881245</c:v>
                </c:pt>
                <c:pt idx="220">
                  <c:v>2.120166268881245</c:v>
                </c:pt>
                <c:pt idx="221">
                  <c:v>2.025514750540609</c:v>
                </c:pt>
                <c:pt idx="222">
                  <c:v>2.025514750540609</c:v>
                </c:pt>
                <c:pt idx="223">
                  <c:v>2.0336360518627381</c:v>
                </c:pt>
                <c:pt idx="224">
                  <c:v>2.0113355404146782</c:v>
                </c:pt>
                <c:pt idx="225">
                  <c:v>2.0090340641442386</c:v>
                </c:pt>
                <c:pt idx="226">
                  <c:v>2.0090340641442386</c:v>
                </c:pt>
                <c:pt idx="227">
                  <c:v>1.8444051440197156</c:v>
                </c:pt>
                <c:pt idx="228">
                  <c:v>1.7525886998889344</c:v>
                </c:pt>
                <c:pt idx="229">
                  <c:v>1.8381167084216949</c:v>
                </c:pt>
                <c:pt idx="230">
                  <c:v>1.8626627448526283</c:v>
                </c:pt>
                <c:pt idx="231">
                  <c:v>2.2094719388823849</c:v>
                </c:pt>
                <c:pt idx="232">
                  <c:v>2.2094719388823849</c:v>
                </c:pt>
                <c:pt idx="233">
                  <c:v>2.3983895853198312</c:v>
                </c:pt>
                <c:pt idx="234">
                  <c:v>1.9256452870017382</c:v>
                </c:pt>
                <c:pt idx="235">
                  <c:v>1.657336681211971</c:v>
                </c:pt>
                <c:pt idx="236">
                  <c:v>1.773086475517841</c:v>
                </c:pt>
                <c:pt idx="237">
                  <c:v>1.2226989841307001</c:v>
                </c:pt>
                <c:pt idx="238">
                  <c:v>1.3629439877097178</c:v>
                </c:pt>
                <c:pt idx="239">
                  <c:v>1.5166798845805891</c:v>
                </c:pt>
                <c:pt idx="240">
                  <c:v>1.489060606226718</c:v>
                </c:pt>
                <c:pt idx="241">
                  <c:v>1.6997594024188376</c:v>
                </c:pt>
                <c:pt idx="242">
                  <c:v>2.0105987172470741</c:v>
                </c:pt>
                <c:pt idx="243">
                  <c:v>2.0105987172470741</c:v>
                </c:pt>
                <c:pt idx="244">
                  <c:v>1.9322077717256898</c:v>
                </c:pt>
                <c:pt idx="245">
                  <c:v>1.8816526370928643</c:v>
                </c:pt>
                <c:pt idx="246">
                  <c:v>1.8816526370928643</c:v>
                </c:pt>
                <c:pt idx="247">
                  <c:v>1.9104693289365353</c:v>
                </c:pt>
                <c:pt idx="248">
                  <c:v>1.7471128844648594</c:v>
                </c:pt>
                <c:pt idx="249">
                  <c:v>2.0775220906092922</c:v>
                </c:pt>
                <c:pt idx="250">
                  <c:v>2.0835662936203367</c:v>
                </c:pt>
                <c:pt idx="251">
                  <c:v>1.906534768586243</c:v>
                </c:pt>
                <c:pt idx="252">
                  <c:v>1.906534768586243</c:v>
                </c:pt>
                <c:pt idx="253">
                  <c:v>1.7751215435713916</c:v>
                </c:pt>
                <c:pt idx="254">
                  <c:v>1.6422549208028629</c:v>
                </c:pt>
                <c:pt idx="255">
                  <c:v>1.6015868717600501</c:v>
                </c:pt>
                <c:pt idx="256">
                  <c:v>1.3638091160814401</c:v>
                </c:pt>
                <c:pt idx="257">
                  <c:v>1.3638091160814401</c:v>
                </c:pt>
                <c:pt idx="258">
                  <c:v>0.94844716328954304</c:v>
                </c:pt>
                <c:pt idx="259">
                  <c:v>0.94844716328954304</c:v>
                </c:pt>
                <c:pt idx="260">
                  <c:v>0.94844716328954304</c:v>
                </c:pt>
                <c:pt idx="261">
                  <c:v>1.1495937902462672</c:v>
                </c:pt>
                <c:pt idx="262">
                  <c:v>1.2038832330516678</c:v>
                </c:pt>
                <c:pt idx="263">
                  <c:v>1.2484970671539557</c:v>
                </c:pt>
                <c:pt idx="264">
                  <c:v>1.697074191740364</c:v>
                </c:pt>
                <c:pt idx="265">
                  <c:v>1.4600498241854427</c:v>
                </c:pt>
                <c:pt idx="266">
                  <c:v>1.4600498241854427</c:v>
                </c:pt>
                <c:pt idx="267">
                  <c:v>1.1501907834368663</c:v>
                </c:pt>
                <c:pt idx="268">
                  <c:v>0.88311751139630823</c:v>
                </c:pt>
                <c:pt idx="269">
                  <c:v>0.88311751139630823</c:v>
                </c:pt>
                <c:pt idx="270">
                  <c:v>1.0311854131356872</c:v>
                </c:pt>
                <c:pt idx="271">
                  <c:v>0.40658376156238879</c:v>
                </c:pt>
                <c:pt idx="272">
                  <c:v>0.40658376156238879</c:v>
                </c:pt>
                <c:pt idx="273">
                  <c:v>0.34378778553728562</c:v>
                </c:pt>
                <c:pt idx="274">
                  <c:v>0.30142899715057947</c:v>
                </c:pt>
                <c:pt idx="275">
                  <c:v>0.27218860426705821</c:v>
                </c:pt>
                <c:pt idx="276">
                  <c:v>0.27218860426705821</c:v>
                </c:pt>
                <c:pt idx="277">
                  <c:v>0.32994955293191497</c:v>
                </c:pt>
                <c:pt idx="278">
                  <c:v>0.29440231467602923</c:v>
                </c:pt>
                <c:pt idx="279">
                  <c:v>0.24218153960959324</c:v>
                </c:pt>
                <c:pt idx="280">
                  <c:v>0.20846762614170475</c:v>
                </c:pt>
                <c:pt idx="281">
                  <c:v>0.45668270402225997</c:v>
                </c:pt>
                <c:pt idx="282">
                  <c:v>0.28544504884195443</c:v>
                </c:pt>
                <c:pt idx="283">
                  <c:v>0.21859344414153065</c:v>
                </c:pt>
                <c:pt idx="284">
                  <c:v>0.11624846168779207</c:v>
                </c:pt>
                <c:pt idx="285">
                  <c:v>-0.20995131921760513</c:v>
                </c:pt>
                <c:pt idx="286">
                  <c:v>-0.22935471915444539</c:v>
                </c:pt>
                <c:pt idx="287">
                  <c:v>-0.22763173965185671</c:v>
                </c:pt>
                <c:pt idx="288">
                  <c:v>-0.30623152241465951</c:v>
                </c:pt>
                <c:pt idx="289">
                  <c:v>-0.38030213157252635</c:v>
                </c:pt>
                <c:pt idx="290">
                  <c:v>0.24826487253644572</c:v>
                </c:pt>
                <c:pt idx="291">
                  <c:v>0.24826487253644572</c:v>
                </c:pt>
                <c:pt idx="292">
                  <c:v>-0.1082065569443284</c:v>
                </c:pt>
                <c:pt idx="293">
                  <c:v>-0.1082065569443284</c:v>
                </c:pt>
                <c:pt idx="294">
                  <c:v>-0.25253297993862489</c:v>
                </c:pt>
                <c:pt idx="295">
                  <c:v>0.1748565542329967</c:v>
                </c:pt>
                <c:pt idx="296">
                  <c:v>0.16272338578009893</c:v>
                </c:pt>
                <c:pt idx="297">
                  <c:v>0.15604749396758644</c:v>
                </c:pt>
                <c:pt idx="298">
                  <c:v>8.4361131885618584E-2</c:v>
                </c:pt>
                <c:pt idx="299">
                  <c:v>0.10799166957117518</c:v>
                </c:pt>
                <c:pt idx="300">
                  <c:v>-5.445507973167534E-3</c:v>
                </c:pt>
                <c:pt idx="301">
                  <c:v>3.7047073246149996E-2</c:v>
                </c:pt>
                <c:pt idx="302">
                  <c:v>-0.21732559811787994</c:v>
                </c:pt>
                <c:pt idx="303">
                  <c:v>-0.21732559811787994</c:v>
                </c:pt>
                <c:pt idx="304">
                  <c:v>-0.29325062166810939</c:v>
                </c:pt>
                <c:pt idx="305">
                  <c:v>-0.34708162231502898</c:v>
                </c:pt>
                <c:pt idx="306">
                  <c:v>-0.42533790967280205</c:v>
                </c:pt>
                <c:pt idx="307">
                  <c:v>-0.42533790967280205</c:v>
                </c:pt>
                <c:pt idx="308">
                  <c:v>4.9259716601579698E-2</c:v>
                </c:pt>
                <c:pt idx="309">
                  <c:v>0.45651560879895892</c:v>
                </c:pt>
                <c:pt idx="310">
                  <c:v>0.45651560879895892</c:v>
                </c:pt>
                <c:pt idx="311">
                  <c:v>0.53752702611110115</c:v>
                </c:pt>
                <c:pt idx="312">
                  <c:v>0.48131177838828731</c:v>
                </c:pt>
                <c:pt idx="313">
                  <c:v>0.44279294229546262</c:v>
                </c:pt>
                <c:pt idx="314">
                  <c:v>0.41638078302135917</c:v>
                </c:pt>
                <c:pt idx="315">
                  <c:v>0.41638078302135917</c:v>
                </c:pt>
                <c:pt idx="316">
                  <c:v>0.18222122853409881</c:v>
                </c:pt>
                <c:pt idx="317">
                  <c:v>0.12510526524928078</c:v>
                </c:pt>
                <c:pt idx="318">
                  <c:v>0.16720047195594809</c:v>
                </c:pt>
                <c:pt idx="319">
                  <c:v>-0.21451748489515654</c:v>
                </c:pt>
                <c:pt idx="320">
                  <c:v>-0.21451748489515654</c:v>
                </c:pt>
                <c:pt idx="321">
                  <c:v>-0.12317433025412609</c:v>
                </c:pt>
                <c:pt idx="322">
                  <c:v>-0.11008746297086872</c:v>
                </c:pt>
                <c:pt idx="323">
                  <c:v>-6.1846197135219418E-2</c:v>
                </c:pt>
                <c:pt idx="324">
                  <c:v>8.9394542379179473E-2</c:v>
                </c:pt>
                <c:pt idx="325">
                  <c:v>8.9394542379179473E-2</c:v>
                </c:pt>
                <c:pt idx="326">
                  <c:v>3.0874522482996197E-2</c:v>
                </c:pt>
                <c:pt idx="327">
                  <c:v>-0.27719669135707065</c:v>
                </c:pt>
                <c:pt idx="328">
                  <c:v>-0.27719669135707065</c:v>
                </c:pt>
                <c:pt idx="329">
                  <c:v>-0.2526654381095087</c:v>
                </c:pt>
                <c:pt idx="330">
                  <c:v>-0.15218266967753838</c:v>
                </c:pt>
                <c:pt idx="331">
                  <c:v>-0.15218266967753838</c:v>
                </c:pt>
                <c:pt idx="332">
                  <c:v>-0.16715044298733608</c:v>
                </c:pt>
                <c:pt idx="333">
                  <c:v>-0.16715044298733608</c:v>
                </c:pt>
                <c:pt idx="334">
                  <c:v>-0.31804679125743895</c:v>
                </c:pt>
                <c:pt idx="335">
                  <c:v>-0.330497859320455</c:v>
                </c:pt>
                <c:pt idx="336">
                  <c:v>-0.41217156748701628</c:v>
                </c:pt>
                <c:pt idx="337">
                  <c:v>-0.63419795352137764</c:v>
                </c:pt>
                <c:pt idx="338">
                  <c:v>-0.33988199433372196</c:v>
                </c:pt>
                <c:pt idx="339">
                  <c:v>-0.33752554116007089</c:v>
                </c:pt>
                <c:pt idx="340">
                  <c:v>-0.39860798466131658</c:v>
                </c:pt>
                <c:pt idx="341">
                  <c:v>-0.25804158130279226</c:v>
                </c:pt>
                <c:pt idx="342">
                  <c:v>-0.39733708856766281</c:v>
                </c:pt>
                <c:pt idx="343">
                  <c:v>-0.27432493750273512</c:v>
                </c:pt>
                <c:pt idx="344">
                  <c:v>-0.37975635927211615</c:v>
                </c:pt>
                <c:pt idx="345">
                  <c:v>-0.33569862802544287</c:v>
                </c:pt>
                <c:pt idx="346">
                  <c:v>-0.27895841284418166</c:v>
                </c:pt>
                <c:pt idx="347">
                  <c:v>-0.36551173222241001</c:v>
                </c:pt>
                <c:pt idx="348">
                  <c:v>-0.34091459740981472</c:v>
                </c:pt>
                <c:pt idx="349">
                  <c:v>-0.34091459740981472</c:v>
                </c:pt>
                <c:pt idx="350">
                  <c:v>-0.3579657866663406</c:v>
                </c:pt>
                <c:pt idx="351">
                  <c:v>-0.37359056903474486</c:v>
                </c:pt>
                <c:pt idx="352">
                  <c:v>-0.37359056903474486</c:v>
                </c:pt>
                <c:pt idx="353">
                  <c:v>-0.42135510252921748</c:v>
                </c:pt>
                <c:pt idx="354">
                  <c:v>-0.42135510252921748</c:v>
                </c:pt>
                <c:pt idx="355">
                  <c:v>-0.42339270312704275</c:v>
                </c:pt>
                <c:pt idx="356">
                  <c:v>-0.48002212233932606</c:v>
                </c:pt>
                <c:pt idx="357">
                  <c:v>-0.49542320737743378</c:v>
                </c:pt>
                <c:pt idx="358">
                  <c:v>-0.45035783311644256</c:v>
                </c:pt>
                <c:pt idx="359">
                  <c:v>-0.45035783311644256</c:v>
                </c:pt>
                <c:pt idx="360">
                  <c:v>-0.45035783311644256</c:v>
                </c:pt>
                <c:pt idx="361">
                  <c:v>-0.54668077046817765</c:v>
                </c:pt>
                <c:pt idx="362">
                  <c:v>-0.54668077046817765</c:v>
                </c:pt>
                <c:pt idx="363">
                  <c:v>-0.55409022718754242</c:v>
                </c:pt>
                <c:pt idx="364">
                  <c:v>-0.55409022718754242</c:v>
                </c:pt>
                <c:pt idx="365">
                  <c:v>-0.55409022718754242</c:v>
                </c:pt>
                <c:pt idx="366">
                  <c:v>-0.54019749583873533</c:v>
                </c:pt>
                <c:pt idx="367">
                  <c:v>-0.67519232518890004</c:v>
                </c:pt>
                <c:pt idx="368">
                  <c:v>-0.79823774980246687</c:v>
                </c:pt>
                <c:pt idx="369">
                  <c:v>-0.77492387987568523</c:v>
                </c:pt>
                <c:pt idx="370">
                  <c:v>-0.68161553425036014</c:v>
                </c:pt>
                <c:pt idx="371">
                  <c:v>-0.63897917122099746</c:v>
                </c:pt>
                <c:pt idx="372">
                  <c:v>-0.63897917122099746</c:v>
                </c:pt>
                <c:pt idx="373">
                  <c:v>-0.5607376122830483</c:v>
                </c:pt>
                <c:pt idx="374">
                  <c:v>-0.44065267908875433</c:v>
                </c:pt>
                <c:pt idx="375">
                  <c:v>-0.43203553442194126</c:v>
                </c:pt>
                <c:pt idx="376">
                  <c:v>-0.43203553442194126</c:v>
                </c:pt>
                <c:pt idx="377">
                  <c:v>-0.34245423602980768</c:v>
                </c:pt>
                <c:pt idx="378">
                  <c:v>-0.34245423602980768</c:v>
                </c:pt>
                <c:pt idx="379">
                  <c:v>-0.43864377419710554</c:v>
                </c:pt>
                <c:pt idx="380">
                  <c:v>-0.43864377419710554</c:v>
                </c:pt>
                <c:pt idx="381">
                  <c:v>-0.38683517435981468</c:v>
                </c:pt>
                <c:pt idx="382">
                  <c:v>-0.40470385471185966</c:v>
                </c:pt>
                <c:pt idx="383">
                  <c:v>-0.4357097157369319</c:v>
                </c:pt>
                <c:pt idx="384">
                  <c:v>-0.40903886000436723</c:v>
                </c:pt>
                <c:pt idx="385">
                  <c:v>-0.44855613385985199</c:v>
                </c:pt>
                <c:pt idx="386">
                  <c:v>-0.47044262399519687</c:v>
                </c:pt>
                <c:pt idx="387">
                  <c:v>-0.51572228293462596</c:v>
                </c:pt>
                <c:pt idx="388">
                  <c:v>-0.51572228293462596</c:v>
                </c:pt>
                <c:pt idx="389">
                  <c:v>-0.51500859303890822</c:v>
                </c:pt>
                <c:pt idx="390">
                  <c:v>-0.52838367034384182</c:v>
                </c:pt>
                <c:pt idx="391">
                  <c:v>-0.52838367034384182</c:v>
                </c:pt>
                <c:pt idx="392">
                  <c:v>-0.3591627295091207</c:v>
                </c:pt>
                <c:pt idx="393">
                  <c:v>-0.36964490886093465</c:v>
                </c:pt>
                <c:pt idx="394">
                  <c:v>-0.11667322027217693</c:v>
                </c:pt>
                <c:pt idx="395">
                  <c:v>0.17041175729024549</c:v>
                </c:pt>
                <c:pt idx="396">
                  <c:v>0.23615640864041937</c:v>
                </c:pt>
                <c:pt idx="397">
                  <c:v>0.19058401176074199</c:v>
                </c:pt>
                <c:pt idx="398">
                  <c:v>6.8652766806886714E-2</c:v>
                </c:pt>
                <c:pt idx="399">
                  <c:v>0.1715471066910724</c:v>
                </c:pt>
                <c:pt idx="400">
                  <c:v>0.20080215636817919</c:v>
                </c:pt>
                <c:pt idx="401">
                  <c:v>0.12837742598523535</c:v>
                </c:pt>
                <c:pt idx="402">
                  <c:v>4.758279420550441E-2</c:v>
                </c:pt>
                <c:pt idx="403">
                  <c:v>2.9654835062224841E-2</c:v>
                </c:pt>
                <c:pt idx="404">
                  <c:v>-0.27229529860869089</c:v>
                </c:pt>
                <c:pt idx="405">
                  <c:v>-0.39879434464028934</c:v>
                </c:pt>
                <c:pt idx="406">
                  <c:v>-6.7615564766707215E-2</c:v>
                </c:pt>
                <c:pt idx="407">
                  <c:v>-9.2250006417193595E-2</c:v>
                </c:pt>
                <c:pt idx="408">
                  <c:v>-0.16113667122546663</c:v>
                </c:pt>
                <c:pt idx="409">
                  <c:v>-0.13314898832137684</c:v>
                </c:pt>
                <c:pt idx="410">
                  <c:v>2.2083172335638019E-2</c:v>
                </c:pt>
                <c:pt idx="411">
                  <c:v>0.15967575994281707</c:v>
                </c:pt>
                <c:pt idx="412">
                  <c:v>-0.12468752922348914</c:v>
                </c:pt>
                <c:pt idx="413">
                  <c:v>-0.17289900136186884</c:v>
                </c:pt>
                <c:pt idx="414">
                  <c:v>-0.10284994775161932</c:v>
                </c:pt>
                <c:pt idx="415">
                  <c:v>0.11283573011909584</c:v>
                </c:pt>
                <c:pt idx="416">
                  <c:v>0.27005206077751143</c:v>
                </c:pt>
                <c:pt idx="417">
                  <c:v>0.27005206077751143</c:v>
                </c:pt>
                <c:pt idx="418">
                  <c:v>0.22113743564961272</c:v>
                </c:pt>
                <c:pt idx="419">
                  <c:v>0.26576488991467501</c:v>
                </c:pt>
                <c:pt idx="420">
                  <c:v>0.35130084392271088</c:v>
                </c:pt>
                <c:pt idx="421">
                  <c:v>0.35130084392271088</c:v>
                </c:pt>
                <c:pt idx="422">
                  <c:v>0.50604627783116962</c:v>
                </c:pt>
                <c:pt idx="423">
                  <c:v>0.49665657705199484</c:v>
                </c:pt>
                <c:pt idx="424">
                  <c:v>0.89495396881126943</c:v>
                </c:pt>
                <c:pt idx="425">
                  <c:v>0.92143503505365798</c:v>
                </c:pt>
                <c:pt idx="426">
                  <c:v>0.93350149895852008</c:v>
                </c:pt>
                <c:pt idx="427">
                  <c:v>0.60984403153157352</c:v>
                </c:pt>
                <c:pt idx="428">
                  <c:v>0.74435015210872435</c:v>
                </c:pt>
                <c:pt idx="429">
                  <c:v>1.0624013488277211</c:v>
                </c:pt>
                <c:pt idx="430">
                  <c:v>1.0692289708708393</c:v>
                </c:pt>
                <c:pt idx="431">
                  <c:v>0.93352009721071583</c:v>
                </c:pt>
                <c:pt idx="432">
                  <c:v>0.93352009721071583</c:v>
                </c:pt>
                <c:pt idx="433">
                  <c:v>0.82535896499869521</c:v>
                </c:pt>
                <c:pt idx="434">
                  <c:v>0.89062997727190163</c:v>
                </c:pt>
                <c:pt idx="435">
                  <c:v>0.89062997727190163</c:v>
                </c:pt>
                <c:pt idx="436">
                  <c:v>0.93280833738382829</c:v>
                </c:pt>
                <c:pt idx="437">
                  <c:v>0.87271888299102307</c:v>
                </c:pt>
                <c:pt idx="438">
                  <c:v>0.85439213406663617</c:v>
                </c:pt>
                <c:pt idx="439">
                  <c:v>0.85439213406663617</c:v>
                </c:pt>
                <c:pt idx="440">
                  <c:v>0.69361177640528493</c:v>
                </c:pt>
                <c:pt idx="441">
                  <c:v>0.69361177640528493</c:v>
                </c:pt>
                <c:pt idx="442">
                  <c:v>0.76183678569132529</c:v>
                </c:pt>
                <c:pt idx="443">
                  <c:v>0.76183678569132529</c:v>
                </c:pt>
                <c:pt idx="444">
                  <c:v>0.78235032606536137</c:v>
                </c:pt>
                <c:pt idx="445">
                  <c:v>0.78235032606536137</c:v>
                </c:pt>
                <c:pt idx="446">
                  <c:v>0.77341859277434488</c:v>
                </c:pt>
                <c:pt idx="447">
                  <c:v>0.77341859277434488</c:v>
                </c:pt>
                <c:pt idx="448">
                  <c:v>0.78967895625532403</c:v>
                </c:pt>
                <c:pt idx="449">
                  <c:v>0.64453543520617218</c:v>
                </c:pt>
                <c:pt idx="450">
                  <c:v>0.65369906824773871</c:v>
                </c:pt>
                <c:pt idx="451">
                  <c:v>0.57941570959758293</c:v>
                </c:pt>
                <c:pt idx="452">
                  <c:v>0.58257558306019219</c:v>
                </c:pt>
                <c:pt idx="453">
                  <c:v>0.2484716289470531</c:v>
                </c:pt>
                <c:pt idx="454">
                  <c:v>0.2484716289470531</c:v>
                </c:pt>
                <c:pt idx="455">
                  <c:v>0.18909234012886839</c:v>
                </c:pt>
                <c:pt idx="456">
                  <c:v>0.14148357995889857</c:v>
                </c:pt>
                <c:pt idx="457">
                  <c:v>0.22108605893778016</c:v>
                </c:pt>
                <c:pt idx="458">
                  <c:v>-1.9195985614742495E-2</c:v>
                </c:pt>
                <c:pt idx="459">
                  <c:v>-6.9514759471354885E-3</c:v>
                </c:pt>
                <c:pt idx="460">
                  <c:v>5.5587686333658563E-2</c:v>
                </c:pt>
                <c:pt idx="461">
                  <c:v>0.10677763642791643</c:v>
                </c:pt>
                <c:pt idx="462">
                  <c:v>4.5844743157282562E-2</c:v>
                </c:pt>
                <c:pt idx="463">
                  <c:v>0.20734060937543264</c:v>
                </c:pt>
                <c:pt idx="464">
                  <c:v>0.23283025530714191</c:v>
                </c:pt>
                <c:pt idx="465">
                  <c:v>0.18846036543634559</c:v>
                </c:pt>
                <c:pt idx="466">
                  <c:v>0.62799876408519006</c:v>
                </c:pt>
                <c:pt idx="467">
                  <c:v>0.62799876408519006</c:v>
                </c:pt>
                <c:pt idx="468">
                  <c:v>0.62799876408519006</c:v>
                </c:pt>
                <c:pt idx="469">
                  <c:v>0.59605770983398698</c:v>
                </c:pt>
                <c:pt idx="470">
                  <c:v>0.59605770983398698</c:v>
                </c:pt>
                <c:pt idx="471">
                  <c:v>0.48259192024748782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8-4210-9007-CFA9CE66A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14389359"/>
        <c:axId val="1814389839"/>
      </c:lineChart>
      <c:catAx>
        <c:axId val="181438935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4389839"/>
        <c:crosses val="autoZero"/>
        <c:auto val="1"/>
        <c:lblAlgn val="ctr"/>
        <c:lblOffset val="100"/>
        <c:noMultiLvlLbl val="0"/>
      </c:catAx>
      <c:valAx>
        <c:axId val="1814389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814389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Utilidad</a:t>
            </a:r>
            <a:r>
              <a:rPr lang="es-ES" baseline="0"/>
              <a:t> Real VS Simulación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Graficos!$B$17</c:f>
              <c:strCache>
                <c:ptCount val="1"/>
                <c:pt idx="0">
                  <c:v>Costo AL Project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Graficos!$C$15:$L$16</c:f>
              <c:multiLvlStrCache>
                <c:ptCount val="10"/>
                <c:lvl>
                  <c:pt idx="0">
                    <c:v>REAL </c:v>
                  </c:pt>
                  <c:pt idx="1">
                    <c:v>SIMULACION</c:v>
                  </c:pt>
                  <c:pt idx="2">
                    <c:v>REAL </c:v>
                  </c:pt>
                  <c:pt idx="3">
                    <c:v>SIMULACION</c:v>
                  </c:pt>
                  <c:pt idx="4">
                    <c:v>REAL </c:v>
                  </c:pt>
                  <c:pt idx="5">
                    <c:v>SIMULACION</c:v>
                  </c:pt>
                  <c:pt idx="6">
                    <c:v>REAL </c:v>
                  </c:pt>
                  <c:pt idx="7">
                    <c:v>SIMULACION</c:v>
                  </c:pt>
                  <c:pt idx="8">
                    <c:v>REAL </c:v>
                  </c:pt>
                  <c:pt idx="9">
                    <c:v>SIMULACION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4">
                    <c:v>2023</c:v>
                  </c:pt>
                  <c:pt idx="6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Graficos!$C$17:$L$17</c:f>
              <c:numCache>
                <c:formatCode>"$"#,##0_);[Red]\("$"#,##0\)</c:formatCode>
                <c:ptCount val="10"/>
                <c:pt idx="0" formatCode="&quot;$&quot;#,##0.00_);[Red]\(&quot;$&quot;#,##0.00\)">
                  <c:v>-18752905135.439999</c:v>
                </c:pt>
                <c:pt idx="1">
                  <c:v>-18556293879.581299</c:v>
                </c:pt>
                <c:pt idx="2">
                  <c:v>-20011779699.709999</c:v>
                </c:pt>
                <c:pt idx="3">
                  <c:v>-19162371165.310101</c:v>
                </c:pt>
                <c:pt idx="4">
                  <c:v>-18402802653.009998</c:v>
                </c:pt>
                <c:pt idx="5">
                  <c:v>-19316789917.9184</c:v>
                </c:pt>
                <c:pt idx="6">
                  <c:v>-29448596894</c:v>
                </c:pt>
                <c:pt idx="7">
                  <c:v>-28990507458.936699</c:v>
                </c:pt>
                <c:pt idx="8">
                  <c:v>-9440121133</c:v>
                </c:pt>
                <c:pt idx="9">
                  <c:v>-9864273243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0B-4B27-B03E-5D4AA236A60E}"/>
            </c:ext>
          </c:extLst>
        </c:ser>
        <c:ser>
          <c:idx val="1"/>
          <c:order val="1"/>
          <c:tx>
            <c:strRef>
              <c:f>Graficos!$B$18</c:f>
              <c:strCache>
                <c:ptCount val="1"/>
                <c:pt idx="0">
                  <c:v>Utilidad Neta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Graficos!$C$15:$L$16</c:f>
              <c:multiLvlStrCache>
                <c:ptCount val="10"/>
                <c:lvl>
                  <c:pt idx="0">
                    <c:v>REAL </c:v>
                  </c:pt>
                  <c:pt idx="1">
                    <c:v>SIMULACION</c:v>
                  </c:pt>
                  <c:pt idx="2">
                    <c:v>REAL </c:v>
                  </c:pt>
                  <c:pt idx="3">
                    <c:v>SIMULACION</c:v>
                  </c:pt>
                  <c:pt idx="4">
                    <c:v>REAL </c:v>
                  </c:pt>
                  <c:pt idx="5">
                    <c:v>SIMULACION</c:v>
                  </c:pt>
                  <c:pt idx="6">
                    <c:v>REAL </c:v>
                  </c:pt>
                  <c:pt idx="7">
                    <c:v>SIMULACION</c:v>
                  </c:pt>
                  <c:pt idx="8">
                    <c:v>REAL </c:v>
                  </c:pt>
                  <c:pt idx="9">
                    <c:v>SIMULACION</c:v>
                  </c:pt>
                </c:lvl>
                <c:lvl>
                  <c:pt idx="0">
                    <c:v>2021</c:v>
                  </c:pt>
                  <c:pt idx="2">
                    <c:v>2022</c:v>
                  </c:pt>
                  <c:pt idx="4">
                    <c:v>2023</c:v>
                  </c:pt>
                  <c:pt idx="6">
                    <c:v>2024</c:v>
                  </c:pt>
                  <c:pt idx="8">
                    <c:v>2025</c:v>
                  </c:pt>
                </c:lvl>
              </c:multiLvlStrCache>
            </c:multiLvlStrRef>
          </c:cat>
          <c:val>
            <c:numRef>
              <c:f>Graficos!$C$18:$L$18</c:f>
              <c:numCache>
                <c:formatCode>"$"#,##0_);[Red]\("$"#,##0\)</c:formatCode>
                <c:ptCount val="10"/>
                <c:pt idx="0">
                  <c:v>3333860602</c:v>
                </c:pt>
                <c:pt idx="1">
                  <c:v>3530471857.8586998</c:v>
                </c:pt>
                <c:pt idx="2">
                  <c:v>5538258381</c:v>
                </c:pt>
                <c:pt idx="3">
                  <c:v>6387666915.3999023</c:v>
                </c:pt>
                <c:pt idx="4">
                  <c:v>6884415807</c:v>
                </c:pt>
                <c:pt idx="5">
                  <c:v>5770428542.0915985</c:v>
                </c:pt>
                <c:pt idx="6">
                  <c:v>15604624356</c:v>
                </c:pt>
                <c:pt idx="7">
                  <c:v>16062713791.063301</c:v>
                </c:pt>
                <c:pt idx="8">
                  <c:v>5550460394.8400011</c:v>
                </c:pt>
                <c:pt idx="9">
                  <c:v>5126308284.8399973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0B-4B27-B03E-5D4AA236A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4132335"/>
        <c:axId val="1754132815"/>
      </c:lineChart>
      <c:catAx>
        <c:axId val="17541323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54132815"/>
        <c:crosses val="autoZero"/>
        <c:auto val="1"/>
        <c:lblAlgn val="ctr"/>
        <c:lblOffset val="100"/>
        <c:noMultiLvlLbl val="0"/>
      </c:catAx>
      <c:valAx>
        <c:axId val="1754132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.00_);[Red]\(&quot;$&quot;#,##0.0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541323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456770</xdr:colOff>
      <xdr:row>0</xdr:row>
      <xdr:rowOff>121727</xdr:rowOff>
    </xdr:from>
    <xdr:to>
      <xdr:col>10</xdr:col>
      <xdr:colOff>624883</xdr:colOff>
      <xdr:row>12</xdr:row>
      <xdr:rowOff>7427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ACCB6E8-E0B6-6F18-2292-8E54F29438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460106</xdr:colOff>
      <xdr:row>12</xdr:row>
      <xdr:rowOff>67752</xdr:rowOff>
    </xdr:from>
    <xdr:to>
      <xdr:col>10</xdr:col>
      <xdr:colOff>621869</xdr:colOff>
      <xdr:row>27</xdr:row>
      <xdr:rowOff>144006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C725246-59E0-463D-9957-72F973689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443961</xdr:colOff>
      <xdr:row>28</xdr:row>
      <xdr:rowOff>16144</xdr:rowOff>
    </xdr:from>
    <xdr:to>
      <xdr:col>10</xdr:col>
      <xdr:colOff>618424</xdr:colOff>
      <xdr:row>43</xdr:row>
      <xdr:rowOff>98748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A6216FA-66A4-44C4-9A10-232F8F3408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29102</xdr:colOff>
      <xdr:row>21</xdr:row>
      <xdr:rowOff>25880</xdr:rowOff>
    </xdr:from>
    <xdr:to>
      <xdr:col>10</xdr:col>
      <xdr:colOff>624176</xdr:colOff>
      <xdr:row>56</xdr:row>
      <xdr:rowOff>49309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0F03B19-DB15-45CD-9E9C-B3D9808B7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177800</xdr:colOff>
      <xdr:row>1</xdr:row>
      <xdr:rowOff>112713</xdr:rowOff>
    </xdr:from>
    <xdr:ext cx="2505075" cy="829907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80B1290E-A93F-4C8A-8968-01D5F79CCCFA}"/>
            </a:ext>
          </a:extLst>
        </xdr:cNvPr>
        <xdr:cNvSpPr txBox="1"/>
      </xdr:nvSpPr>
      <xdr:spPr>
        <a:xfrm>
          <a:off x="1800225" y="293688"/>
          <a:ext cx="2505075" cy="829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es-ES" sz="1400" b="1">
              <a:latin typeface="Arial" pitchFamily="34" charset="0"/>
              <a:cs typeface="Arial" pitchFamily="34" charset="0"/>
            </a:rPr>
            <a:t>AUTOMATIZACIÓN</a:t>
          </a:r>
          <a:r>
            <a:rPr lang="es-ES" sz="1200" b="1">
              <a:latin typeface="Arial" pitchFamily="34" charset="0"/>
              <a:cs typeface="Arial" pitchFamily="34" charset="0"/>
            </a:rPr>
            <a:t> S.A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ESTADO DE RESULTADOS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NIT 890.900.769-6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A</a:t>
          </a:r>
          <a:r>
            <a:rPr lang="es-ES" sz="1200" b="1" baseline="0">
              <a:latin typeface="Arial" pitchFamily="34" charset="0"/>
              <a:cs typeface="Arial" pitchFamily="34" charset="0"/>
            </a:rPr>
            <a:t> DICIEMBRE 31</a:t>
          </a:r>
          <a:endParaRPr lang="es-ES" sz="1200" b="1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177800</xdr:colOff>
      <xdr:row>1</xdr:row>
      <xdr:rowOff>112713</xdr:rowOff>
    </xdr:from>
    <xdr:ext cx="2505075" cy="829907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2828AD21-1751-4503-8D71-A114B1ECB783}"/>
            </a:ext>
          </a:extLst>
        </xdr:cNvPr>
        <xdr:cNvSpPr txBox="1"/>
      </xdr:nvSpPr>
      <xdr:spPr>
        <a:xfrm>
          <a:off x="1800225" y="293688"/>
          <a:ext cx="2505075" cy="829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es-ES" sz="1400" b="1">
              <a:latin typeface="Arial" pitchFamily="34" charset="0"/>
              <a:cs typeface="Arial" pitchFamily="34" charset="0"/>
            </a:rPr>
            <a:t>AUTOMATIZACIÓN</a:t>
          </a:r>
          <a:r>
            <a:rPr lang="es-ES" sz="1200" b="1">
              <a:latin typeface="Arial" pitchFamily="34" charset="0"/>
              <a:cs typeface="Arial" pitchFamily="34" charset="0"/>
            </a:rPr>
            <a:t> S.A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ESTADO DE RESULTADOS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NIT 890.900.769-6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A</a:t>
          </a:r>
          <a:r>
            <a:rPr lang="es-ES" sz="1200" b="1" baseline="0">
              <a:latin typeface="Arial" pitchFamily="34" charset="0"/>
              <a:cs typeface="Arial" pitchFamily="34" charset="0"/>
            </a:rPr>
            <a:t> DICIEMBRE 31</a:t>
          </a:r>
          <a:endParaRPr lang="es-ES" sz="1200" b="1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177800</xdr:colOff>
      <xdr:row>1</xdr:row>
      <xdr:rowOff>112713</xdr:rowOff>
    </xdr:from>
    <xdr:ext cx="2505075" cy="829907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CB97532-506A-42D8-B56B-91EE8AE2D118}"/>
            </a:ext>
          </a:extLst>
        </xdr:cNvPr>
        <xdr:cNvSpPr txBox="1"/>
      </xdr:nvSpPr>
      <xdr:spPr>
        <a:xfrm>
          <a:off x="1800225" y="293688"/>
          <a:ext cx="2505075" cy="829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es-ES" sz="1400" b="1">
              <a:latin typeface="Arial" pitchFamily="34" charset="0"/>
              <a:cs typeface="Arial" pitchFamily="34" charset="0"/>
            </a:rPr>
            <a:t>AUTOMATIZACIÓN</a:t>
          </a:r>
          <a:r>
            <a:rPr lang="es-ES" sz="1200" b="1">
              <a:latin typeface="Arial" pitchFamily="34" charset="0"/>
              <a:cs typeface="Arial" pitchFamily="34" charset="0"/>
            </a:rPr>
            <a:t> S.A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ESTADO DE RESULTADOS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NIT 890.900.769-6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A</a:t>
          </a:r>
          <a:r>
            <a:rPr lang="es-ES" sz="1200" b="1" baseline="0">
              <a:latin typeface="Arial" pitchFamily="34" charset="0"/>
              <a:cs typeface="Arial" pitchFamily="34" charset="0"/>
            </a:rPr>
            <a:t> DICIEMBRE 31</a:t>
          </a:r>
          <a:endParaRPr lang="es-ES" sz="1200" b="1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177800</xdr:colOff>
      <xdr:row>1</xdr:row>
      <xdr:rowOff>112713</xdr:rowOff>
    </xdr:from>
    <xdr:ext cx="2505075" cy="829907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E98B1602-67E7-42B5-803E-9A514BE533E0}"/>
            </a:ext>
          </a:extLst>
        </xdr:cNvPr>
        <xdr:cNvSpPr txBox="1"/>
      </xdr:nvSpPr>
      <xdr:spPr>
        <a:xfrm>
          <a:off x="1800225" y="293688"/>
          <a:ext cx="2505075" cy="829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es-ES" sz="1400" b="1">
              <a:latin typeface="Arial" pitchFamily="34" charset="0"/>
              <a:cs typeface="Arial" pitchFamily="34" charset="0"/>
            </a:rPr>
            <a:t>AUTOMATIZACIÓN</a:t>
          </a:r>
          <a:r>
            <a:rPr lang="es-ES" sz="1200" b="1">
              <a:latin typeface="Arial" pitchFamily="34" charset="0"/>
              <a:cs typeface="Arial" pitchFamily="34" charset="0"/>
            </a:rPr>
            <a:t> S.A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ESTADO DE RESULTADOS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NIT 890.900.769-6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A</a:t>
          </a:r>
          <a:r>
            <a:rPr lang="es-ES" sz="1200" b="1" baseline="0">
              <a:latin typeface="Arial" pitchFamily="34" charset="0"/>
              <a:cs typeface="Arial" pitchFamily="34" charset="0"/>
            </a:rPr>
            <a:t> DICIEMBRE 31</a:t>
          </a:r>
          <a:endParaRPr lang="es-ES" sz="1200" b="1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177800</xdr:colOff>
      <xdr:row>1</xdr:row>
      <xdr:rowOff>112713</xdr:rowOff>
    </xdr:from>
    <xdr:ext cx="2505075" cy="829907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A3D769D3-DFA5-4483-B6DB-AB9BF4BCA7A6}"/>
            </a:ext>
          </a:extLst>
        </xdr:cNvPr>
        <xdr:cNvSpPr txBox="1"/>
      </xdr:nvSpPr>
      <xdr:spPr>
        <a:xfrm>
          <a:off x="1800225" y="293688"/>
          <a:ext cx="2505075" cy="829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es-ES" sz="1400" b="1">
              <a:latin typeface="Arial" pitchFamily="34" charset="0"/>
              <a:cs typeface="Arial" pitchFamily="34" charset="0"/>
            </a:rPr>
            <a:t>AUTOMATIZACIÓN</a:t>
          </a:r>
          <a:r>
            <a:rPr lang="es-ES" sz="1200" b="1">
              <a:latin typeface="Arial" pitchFamily="34" charset="0"/>
              <a:cs typeface="Arial" pitchFamily="34" charset="0"/>
            </a:rPr>
            <a:t> S.A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ESTADO DE RESULTADOS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NIT 890.900.769-6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A</a:t>
          </a:r>
          <a:r>
            <a:rPr lang="es-ES" sz="1200" b="1" baseline="0">
              <a:latin typeface="Arial" pitchFamily="34" charset="0"/>
              <a:cs typeface="Arial" pitchFamily="34" charset="0"/>
            </a:rPr>
            <a:t> DICIEMBRE 31</a:t>
          </a:r>
          <a:endParaRPr lang="es-ES" sz="1200" b="1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177800</xdr:colOff>
      <xdr:row>1</xdr:row>
      <xdr:rowOff>112713</xdr:rowOff>
    </xdr:from>
    <xdr:ext cx="2505075" cy="829907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B9A95380-7BA3-4086-94BA-9567050FF3B5}"/>
            </a:ext>
          </a:extLst>
        </xdr:cNvPr>
        <xdr:cNvSpPr txBox="1"/>
      </xdr:nvSpPr>
      <xdr:spPr>
        <a:xfrm>
          <a:off x="1800225" y="293688"/>
          <a:ext cx="2505075" cy="829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es-ES" sz="1400" b="1">
              <a:latin typeface="Arial" pitchFamily="34" charset="0"/>
              <a:cs typeface="Arial" pitchFamily="34" charset="0"/>
            </a:rPr>
            <a:t>AUTOMATIZACIÓN</a:t>
          </a:r>
          <a:r>
            <a:rPr lang="es-ES" sz="1200" b="1">
              <a:latin typeface="Arial" pitchFamily="34" charset="0"/>
              <a:cs typeface="Arial" pitchFamily="34" charset="0"/>
            </a:rPr>
            <a:t> S.A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ESTADO DE RESULTADOS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NIT 890.900.769-6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A</a:t>
          </a:r>
          <a:r>
            <a:rPr lang="es-ES" sz="1200" b="1" baseline="0">
              <a:latin typeface="Arial" pitchFamily="34" charset="0"/>
              <a:cs typeface="Arial" pitchFamily="34" charset="0"/>
            </a:rPr>
            <a:t> DICIEMBRE 31</a:t>
          </a:r>
          <a:endParaRPr lang="es-ES" sz="1200" b="1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177800</xdr:colOff>
      <xdr:row>1</xdr:row>
      <xdr:rowOff>112713</xdr:rowOff>
    </xdr:from>
    <xdr:ext cx="2505075" cy="829907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1EB509A0-DDAD-461E-B649-8D0D8CF12B59}"/>
            </a:ext>
          </a:extLst>
        </xdr:cNvPr>
        <xdr:cNvSpPr txBox="1"/>
      </xdr:nvSpPr>
      <xdr:spPr>
        <a:xfrm>
          <a:off x="1800225" y="293688"/>
          <a:ext cx="2505075" cy="829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es-ES" sz="1400" b="1">
              <a:latin typeface="Arial" pitchFamily="34" charset="0"/>
              <a:cs typeface="Arial" pitchFamily="34" charset="0"/>
            </a:rPr>
            <a:t>AUTOMATIZACIÓN</a:t>
          </a:r>
          <a:r>
            <a:rPr lang="es-ES" sz="1200" b="1">
              <a:latin typeface="Arial" pitchFamily="34" charset="0"/>
              <a:cs typeface="Arial" pitchFamily="34" charset="0"/>
            </a:rPr>
            <a:t> S.A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ESTADO DE RESULTADOS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NIT 890.900.769-6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A</a:t>
          </a:r>
          <a:r>
            <a:rPr lang="es-ES" sz="1200" b="1" baseline="0">
              <a:latin typeface="Arial" pitchFamily="34" charset="0"/>
              <a:cs typeface="Arial" pitchFamily="34" charset="0"/>
            </a:rPr>
            <a:t> JULIO</a:t>
          </a:r>
          <a:endParaRPr lang="es-ES" sz="1200" b="1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177800</xdr:colOff>
      <xdr:row>1</xdr:row>
      <xdr:rowOff>112713</xdr:rowOff>
    </xdr:from>
    <xdr:ext cx="2505075" cy="829907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D5CE732C-8C4A-4C70-A130-62AD75EEBC8B}"/>
            </a:ext>
          </a:extLst>
        </xdr:cNvPr>
        <xdr:cNvSpPr txBox="1"/>
      </xdr:nvSpPr>
      <xdr:spPr>
        <a:xfrm>
          <a:off x="1800225" y="293688"/>
          <a:ext cx="2505075" cy="8299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ctr">
          <a:spAutoFit/>
        </a:bodyPr>
        <a:lstStyle/>
        <a:p>
          <a:pPr algn="ctr"/>
          <a:r>
            <a:rPr lang="es-ES" sz="1400" b="1">
              <a:latin typeface="Arial" pitchFamily="34" charset="0"/>
              <a:cs typeface="Arial" pitchFamily="34" charset="0"/>
            </a:rPr>
            <a:t>AUTOMATIZACIÓN</a:t>
          </a:r>
          <a:r>
            <a:rPr lang="es-ES" sz="1200" b="1">
              <a:latin typeface="Arial" pitchFamily="34" charset="0"/>
              <a:cs typeface="Arial" pitchFamily="34" charset="0"/>
            </a:rPr>
            <a:t> S.A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ESTADO DE RESULTADOS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NIT 890.900.769-6</a:t>
          </a:r>
        </a:p>
        <a:p>
          <a:pPr algn="ctr"/>
          <a:r>
            <a:rPr lang="es-ES" sz="1200" b="1">
              <a:latin typeface="Arial" pitchFamily="34" charset="0"/>
              <a:cs typeface="Arial" pitchFamily="34" charset="0"/>
            </a:rPr>
            <a:t>A</a:t>
          </a:r>
          <a:r>
            <a:rPr lang="es-ES" sz="1200" b="1" baseline="0">
              <a:latin typeface="Arial" pitchFamily="34" charset="0"/>
              <a:cs typeface="Arial" pitchFamily="34" charset="0"/>
            </a:rPr>
            <a:t> JULIO</a:t>
          </a:r>
          <a:endParaRPr lang="es-ES" sz="1200" b="1">
            <a:latin typeface="Arial" pitchFamily="34" charset="0"/>
            <a:cs typeface="Arial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DE0AC-D04C-4DA7-B668-1EFCB1C3A91E}">
  <dimension ref="A1:B5696"/>
  <sheetViews>
    <sheetView zoomScale="96" zoomScaleNormal="96" workbookViewId="0">
      <selection activeCell="AE1222" sqref="AE1222"/>
    </sheetView>
  </sheetViews>
  <sheetFormatPr baseColWidth="10" defaultRowHeight="14.5" x14ac:dyDescent="0.35"/>
  <sheetData>
    <row r="1" spans="1:2" x14ac:dyDescent="0.35">
      <c r="A1" t="s">
        <v>0</v>
      </c>
      <c r="B1" s="1">
        <v>40179</v>
      </c>
    </row>
    <row r="2" spans="1:2" x14ac:dyDescent="0.35">
      <c r="A2" t="s">
        <v>1</v>
      </c>
    </row>
    <row r="4" spans="1:2" x14ac:dyDescent="0.35">
      <c r="B4" t="s">
        <v>2</v>
      </c>
    </row>
    <row r="6" spans="1:2" x14ac:dyDescent="0.35">
      <c r="A6" t="s">
        <v>3</v>
      </c>
      <c r="B6" t="s">
        <v>4</v>
      </c>
    </row>
    <row r="7" spans="1:2" x14ac:dyDescent="0.35">
      <c r="A7" s="2" t="e">
        <f ca="1">_xll.BDH(B$4,B$6,$B1,$B2,"Dir=V","CDR=7D","Dts=S","cols=2;rows=5690")</f>
        <v>#NAME?</v>
      </c>
      <c r="B7">
        <v>2043.79</v>
      </c>
    </row>
    <row r="8" spans="1:2" x14ac:dyDescent="0.35">
      <c r="A8" s="2">
        <v>40180</v>
      </c>
      <c r="B8">
        <v>2043.79</v>
      </c>
    </row>
    <row r="9" spans="1:2" x14ac:dyDescent="0.35">
      <c r="A9" s="2">
        <v>40181</v>
      </c>
      <c r="B9">
        <v>2043.79</v>
      </c>
    </row>
    <row r="10" spans="1:2" x14ac:dyDescent="0.35">
      <c r="A10" s="2">
        <v>40182</v>
      </c>
      <c r="B10">
        <v>2011.65</v>
      </c>
    </row>
    <row r="11" spans="1:2" x14ac:dyDescent="0.35">
      <c r="A11" s="2">
        <v>40183</v>
      </c>
      <c r="B11">
        <v>1988.73</v>
      </c>
    </row>
    <row r="12" spans="1:2" x14ac:dyDescent="0.35">
      <c r="A12" s="2">
        <v>40184</v>
      </c>
      <c r="B12">
        <v>1972.12</v>
      </c>
    </row>
    <row r="13" spans="1:2" x14ac:dyDescent="0.35">
      <c r="A13" s="2">
        <v>40185</v>
      </c>
      <c r="B13">
        <v>1968.62</v>
      </c>
    </row>
    <row r="14" spans="1:2" x14ac:dyDescent="0.35">
      <c r="A14" s="2">
        <v>40186</v>
      </c>
      <c r="B14">
        <v>1966.75</v>
      </c>
    </row>
    <row r="15" spans="1:2" x14ac:dyDescent="0.35">
      <c r="A15" s="2">
        <v>40187</v>
      </c>
      <c r="B15">
        <v>1966.75</v>
      </c>
    </row>
    <row r="16" spans="1:2" x14ac:dyDescent="0.35">
      <c r="A16" s="2">
        <v>40188</v>
      </c>
      <c r="B16">
        <v>1966.75</v>
      </c>
    </row>
    <row r="17" spans="1:2" x14ac:dyDescent="0.35">
      <c r="A17" s="2">
        <v>40189</v>
      </c>
      <c r="B17">
        <v>1964.5</v>
      </c>
    </row>
    <row r="18" spans="1:2" x14ac:dyDescent="0.35">
      <c r="A18" s="2">
        <v>40190</v>
      </c>
      <c r="B18">
        <v>1960.68</v>
      </c>
    </row>
    <row r="19" spans="1:2" x14ac:dyDescent="0.35">
      <c r="A19" s="2">
        <v>40191</v>
      </c>
      <c r="B19">
        <v>1972.2</v>
      </c>
    </row>
    <row r="20" spans="1:2" x14ac:dyDescent="0.35">
      <c r="A20" s="2">
        <v>40192</v>
      </c>
      <c r="B20">
        <v>1971.43</v>
      </c>
    </row>
    <row r="21" spans="1:2" x14ac:dyDescent="0.35">
      <c r="A21" s="2">
        <v>40193</v>
      </c>
      <c r="B21">
        <v>1969.63</v>
      </c>
    </row>
    <row r="22" spans="1:2" x14ac:dyDescent="0.35">
      <c r="A22" s="2">
        <v>40194</v>
      </c>
      <c r="B22">
        <v>1969.63</v>
      </c>
    </row>
    <row r="23" spans="1:2" x14ac:dyDescent="0.35">
      <c r="A23" s="2">
        <v>40195</v>
      </c>
      <c r="B23">
        <v>1969.63</v>
      </c>
    </row>
    <row r="24" spans="1:2" x14ac:dyDescent="0.35">
      <c r="A24" s="2">
        <v>40196</v>
      </c>
      <c r="B24">
        <v>1969.85</v>
      </c>
    </row>
    <row r="25" spans="1:2" x14ac:dyDescent="0.35">
      <c r="A25" s="2">
        <v>40197</v>
      </c>
      <c r="B25">
        <v>1957.6</v>
      </c>
    </row>
    <row r="26" spans="1:2" x14ac:dyDescent="0.35">
      <c r="A26" s="2">
        <v>40198</v>
      </c>
      <c r="B26">
        <v>1965.15</v>
      </c>
    </row>
    <row r="27" spans="1:2" x14ac:dyDescent="0.35">
      <c r="A27" s="2">
        <v>40199</v>
      </c>
      <c r="B27">
        <v>1974.9</v>
      </c>
    </row>
    <row r="28" spans="1:2" x14ac:dyDescent="0.35">
      <c r="A28" s="2">
        <v>40200</v>
      </c>
      <c r="B28">
        <v>1968.9</v>
      </c>
    </row>
    <row r="29" spans="1:2" x14ac:dyDescent="0.35">
      <c r="A29" s="2">
        <v>40201</v>
      </c>
      <c r="B29">
        <v>1968.9</v>
      </c>
    </row>
    <row r="30" spans="1:2" x14ac:dyDescent="0.35">
      <c r="A30" s="2">
        <v>40202</v>
      </c>
      <c r="B30">
        <v>1968.9</v>
      </c>
    </row>
    <row r="31" spans="1:2" x14ac:dyDescent="0.35">
      <c r="A31" s="2">
        <v>40203</v>
      </c>
      <c r="B31">
        <v>1959.65</v>
      </c>
    </row>
    <row r="32" spans="1:2" x14ac:dyDescent="0.35">
      <c r="A32" s="2">
        <v>40204</v>
      </c>
      <c r="B32">
        <v>1969.28</v>
      </c>
    </row>
    <row r="33" spans="1:2" x14ac:dyDescent="0.35">
      <c r="A33" s="2">
        <v>40205</v>
      </c>
      <c r="B33">
        <v>1988.5</v>
      </c>
    </row>
    <row r="34" spans="1:2" x14ac:dyDescent="0.35">
      <c r="A34" s="2">
        <v>40206</v>
      </c>
      <c r="B34">
        <v>1993.05</v>
      </c>
    </row>
    <row r="35" spans="1:2" x14ac:dyDescent="0.35">
      <c r="A35" s="2">
        <v>40207</v>
      </c>
      <c r="B35">
        <v>1981.9</v>
      </c>
    </row>
    <row r="36" spans="1:2" x14ac:dyDescent="0.35">
      <c r="A36" s="2">
        <v>40208</v>
      </c>
      <c r="B36">
        <v>1981.9</v>
      </c>
    </row>
    <row r="37" spans="1:2" x14ac:dyDescent="0.35">
      <c r="A37" s="2">
        <v>40209</v>
      </c>
      <c r="B37">
        <v>1981.9</v>
      </c>
    </row>
    <row r="38" spans="1:2" x14ac:dyDescent="0.35">
      <c r="A38" s="2">
        <v>40210</v>
      </c>
      <c r="B38">
        <v>1968.13</v>
      </c>
    </row>
    <row r="39" spans="1:2" x14ac:dyDescent="0.35">
      <c r="A39" s="2">
        <v>40211</v>
      </c>
      <c r="B39">
        <v>1962.98</v>
      </c>
    </row>
    <row r="40" spans="1:2" x14ac:dyDescent="0.35">
      <c r="A40" s="2">
        <v>40212</v>
      </c>
      <c r="B40">
        <v>1968.3</v>
      </c>
    </row>
    <row r="41" spans="1:2" x14ac:dyDescent="0.35">
      <c r="A41" s="2">
        <v>40213</v>
      </c>
      <c r="B41">
        <v>1989.65</v>
      </c>
    </row>
    <row r="42" spans="1:2" x14ac:dyDescent="0.35">
      <c r="A42" s="2">
        <v>40214</v>
      </c>
      <c r="B42">
        <v>2007.94</v>
      </c>
    </row>
    <row r="43" spans="1:2" x14ac:dyDescent="0.35">
      <c r="A43" s="2">
        <v>40215</v>
      </c>
      <c r="B43">
        <v>2007.94</v>
      </c>
    </row>
    <row r="44" spans="1:2" x14ac:dyDescent="0.35">
      <c r="A44" s="2">
        <v>40216</v>
      </c>
      <c r="B44">
        <v>2007.94</v>
      </c>
    </row>
    <row r="45" spans="1:2" x14ac:dyDescent="0.35">
      <c r="A45" s="2">
        <v>40217</v>
      </c>
      <c r="B45">
        <v>2003.21</v>
      </c>
    </row>
    <row r="46" spans="1:2" x14ac:dyDescent="0.35">
      <c r="A46" s="2">
        <v>40218</v>
      </c>
      <c r="B46">
        <v>1966.65</v>
      </c>
    </row>
    <row r="47" spans="1:2" x14ac:dyDescent="0.35">
      <c r="A47" s="2">
        <v>40219</v>
      </c>
      <c r="B47">
        <v>1959.31</v>
      </c>
    </row>
    <row r="48" spans="1:2" x14ac:dyDescent="0.35">
      <c r="A48" s="2">
        <v>40220</v>
      </c>
      <c r="B48">
        <v>1935.85</v>
      </c>
    </row>
    <row r="49" spans="1:2" x14ac:dyDescent="0.35">
      <c r="A49" s="2">
        <v>40221</v>
      </c>
      <c r="B49">
        <v>1935.23</v>
      </c>
    </row>
    <row r="50" spans="1:2" x14ac:dyDescent="0.35">
      <c r="A50" s="2">
        <v>40222</v>
      </c>
      <c r="B50">
        <v>1935.23</v>
      </c>
    </row>
    <row r="51" spans="1:2" x14ac:dyDescent="0.35">
      <c r="A51" s="2">
        <v>40223</v>
      </c>
      <c r="B51">
        <v>1935.23</v>
      </c>
    </row>
    <row r="52" spans="1:2" x14ac:dyDescent="0.35">
      <c r="A52" s="2">
        <v>40224</v>
      </c>
      <c r="B52">
        <v>1935.75</v>
      </c>
    </row>
    <row r="53" spans="1:2" x14ac:dyDescent="0.35">
      <c r="A53" s="2">
        <v>40225</v>
      </c>
      <c r="B53">
        <v>1927.99</v>
      </c>
    </row>
    <row r="54" spans="1:2" x14ac:dyDescent="0.35">
      <c r="A54" s="2">
        <v>40226</v>
      </c>
      <c r="B54">
        <v>1932.64</v>
      </c>
    </row>
    <row r="55" spans="1:2" x14ac:dyDescent="0.35">
      <c r="A55" s="2">
        <v>40227</v>
      </c>
      <c r="B55">
        <v>1930.7</v>
      </c>
    </row>
    <row r="56" spans="1:2" x14ac:dyDescent="0.35">
      <c r="A56" s="2">
        <v>40228</v>
      </c>
      <c r="B56">
        <v>1921.73</v>
      </c>
    </row>
    <row r="57" spans="1:2" x14ac:dyDescent="0.35">
      <c r="A57" s="2">
        <v>40229</v>
      </c>
      <c r="B57">
        <v>1921.73</v>
      </c>
    </row>
    <row r="58" spans="1:2" x14ac:dyDescent="0.35">
      <c r="A58" s="2">
        <v>40230</v>
      </c>
      <c r="B58">
        <v>1921.73</v>
      </c>
    </row>
    <row r="59" spans="1:2" x14ac:dyDescent="0.35">
      <c r="A59" s="2">
        <v>40231</v>
      </c>
      <c r="B59">
        <v>1919.4</v>
      </c>
    </row>
    <row r="60" spans="1:2" x14ac:dyDescent="0.35">
      <c r="A60" s="2">
        <v>40232</v>
      </c>
      <c r="B60">
        <v>1929.65</v>
      </c>
    </row>
    <row r="61" spans="1:2" x14ac:dyDescent="0.35">
      <c r="A61" s="2">
        <v>40233</v>
      </c>
      <c r="B61">
        <v>1935.35</v>
      </c>
    </row>
    <row r="62" spans="1:2" x14ac:dyDescent="0.35">
      <c r="A62" s="2">
        <v>40234</v>
      </c>
      <c r="B62">
        <v>1942.68</v>
      </c>
    </row>
    <row r="63" spans="1:2" x14ac:dyDescent="0.35">
      <c r="A63" s="2">
        <v>40235</v>
      </c>
      <c r="B63">
        <v>1926.56</v>
      </c>
    </row>
    <row r="64" spans="1:2" x14ac:dyDescent="0.35">
      <c r="A64" s="2">
        <v>40236</v>
      </c>
      <c r="B64">
        <v>1926.56</v>
      </c>
    </row>
    <row r="65" spans="1:2" x14ac:dyDescent="0.35">
      <c r="A65" s="2">
        <v>40237</v>
      </c>
      <c r="B65">
        <v>1926.56</v>
      </c>
    </row>
    <row r="66" spans="1:2" x14ac:dyDescent="0.35">
      <c r="A66" s="2">
        <v>40238</v>
      </c>
      <c r="B66">
        <v>1912.14</v>
      </c>
    </row>
    <row r="67" spans="1:2" x14ac:dyDescent="0.35">
      <c r="A67" s="2">
        <v>40239</v>
      </c>
      <c r="B67">
        <v>1896.38</v>
      </c>
    </row>
    <row r="68" spans="1:2" x14ac:dyDescent="0.35">
      <c r="A68" s="2">
        <v>40240</v>
      </c>
      <c r="B68">
        <v>1927.5</v>
      </c>
    </row>
    <row r="69" spans="1:2" x14ac:dyDescent="0.35">
      <c r="A69" s="2">
        <v>40241</v>
      </c>
      <c r="B69">
        <v>1917.6</v>
      </c>
    </row>
    <row r="70" spans="1:2" x14ac:dyDescent="0.35">
      <c r="A70" s="2">
        <v>40242</v>
      </c>
      <c r="B70">
        <v>1896.5</v>
      </c>
    </row>
    <row r="71" spans="1:2" x14ac:dyDescent="0.35">
      <c r="A71" s="2">
        <v>40243</v>
      </c>
      <c r="B71">
        <v>1896.5</v>
      </c>
    </row>
    <row r="72" spans="1:2" x14ac:dyDescent="0.35">
      <c r="A72" s="2">
        <v>40244</v>
      </c>
      <c r="B72">
        <v>1896.5</v>
      </c>
    </row>
    <row r="73" spans="1:2" x14ac:dyDescent="0.35">
      <c r="A73" s="2">
        <v>40245</v>
      </c>
      <c r="B73">
        <v>1897.23</v>
      </c>
    </row>
    <row r="74" spans="1:2" x14ac:dyDescent="0.35">
      <c r="A74" s="2">
        <v>40246</v>
      </c>
      <c r="B74">
        <v>1887.35</v>
      </c>
    </row>
    <row r="75" spans="1:2" x14ac:dyDescent="0.35">
      <c r="A75" s="2">
        <v>40247</v>
      </c>
      <c r="B75">
        <v>1892</v>
      </c>
    </row>
    <row r="76" spans="1:2" x14ac:dyDescent="0.35">
      <c r="A76" s="2">
        <v>40248</v>
      </c>
      <c r="B76">
        <v>1892.88</v>
      </c>
    </row>
    <row r="77" spans="1:2" x14ac:dyDescent="0.35">
      <c r="A77" s="2">
        <v>40249</v>
      </c>
      <c r="B77">
        <v>1899.65</v>
      </c>
    </row>
    <row r="78" spans="1:2" x14ac:dyDescent="0.35">
      <c r="A78" s="2">
        <v>40250</v>
      </c>
      <c r="B78">
        <v>1899.65</v>
      </c>
    </row>
    <row r="79" spans="1:2" x14ac:dyDescent="0.35">
      <c r="A79" s="2">
        <v>40251</v>
      </c>
      <c r="B79">
        <v>1899.65</v>
      </c>
    </row>
    <row r="80" spans="1:2" x14ac:dyDescent="0.35">
      <c r="A80" s="2">
        <v>40252</v>
      </c>
      <c r="B80">
        <v>1893.6</v>
      </c>
    </row>
    <row r="81" spans="1:2" x14ac:dyDescent="0.35">
      <c r="A81" s="2">
        <v>40253</v>
      </c>
      <c r="B81">
        <v>1900.55</v>
      </c>
    </row>
    <row r="82" spans="1:2" x14ac:dyDescent="0.35">
      <c r="A82" s="2">
        <v>40254</v>
      </c>
      <c r="B82">
        <v>1893.19</v>
      </c>
    </row>
    <row r="83" spans="1:2" x14ac:dyDescent="0.35">
      <c r="A83" s="2">
        <v>40255</v>
      </c>
      <c r="B83">
        <v>1901.22</v>
      </c>
    </row>
    <row r="84" spans="1:2" x14ac:dyDescent="0.35">
      <c r="A84" s="2">
        <v>40256</v>
      </c>
      <c r="B84">
        <v>1907.25</v>
      </c>
    </row>
    <row r="85" spans="1:2" x14ac:dyDescent="0.35">
      <c r="A85" s="2">
        <v>40257</v>
      </c>
      <c r="B85">
        <v>1907.25</v>
      </c>
    </row>
    <row r="86" spans="1:2" x14ac:dyDescent="0.35">
      <c r="A86" s="2">
        <v>40258</v>
      </c>
      <c r="B86">
        <v>1907.25</v>
      </c>
    </row>
    <row r="87" spans="1:2" x14ac:dyDescent="0.35">
      <c r="A87" s="2">
        <v>40259</v>
      </c>
      <c r="B87">
        <v>1906.74</v>
      </c>
    </row>
    <row r="88" spans="1:2" x14ac:dyDescent="0.35">
      <c r="A88" s="2">
        <v>40260</v>
      </c>
      <c r="B88">
        <v>1908.35</v>
      </c>
    </row>
    <row r="89" spans="1:2" x14ac:dyDescent="0.35">
      <c r="A89" s="2">
        <v>40261</v>
      </c>
      <c r="B89">
        <v>1929.08</v>
      </c>
    </row>
    <row r="90" spans="1:2" x14ac:dyDescent="0.35">
      <c r="A90" s="2">
        <v>40262</v>
      </c>
      <c r="B90">
        <v>1926.7</v>
      </c>
    </row>
    <row r="91" spans="1:2" x14ac:dyDescent="0.35">
      <c r="A91" s="2">
        <v>40263</v>
      </c>
      <c r="B91">
        <v>1937.18</v>
      </c>
    </row>
    <row r="92" spans="1:2" x14ac:dyDescent="0.35">
      <c r="A92" s="2">
        <v>40264</v>
      </c>
      <c r="B92">
        <v>1937.18</v>
      </c>
    </row>
    <row r="93" spans="1:2" x14ac:dyDescent="0.35">
      <c r="A93" s="2">
        <v>40265</v>
      </c>
      <c r="B93">
        <v>1937.18</v>
      </c>
    </row>
    <row r="94" spans="1:2" x14ac:dyDescent="0.35">
      <c r="A94" s="2">
        <v>40266</v>
      </c>
      <c r="B94">
        <v>1935.58</v>
      </c>
    </row>
    <row r="95" spans="1:2" x14ac:dyDescent="0.35">
      <c r="A95" s="2">
        <v>40267</v>
      </c>
      <c r="B95">
        <v>1929.25</v>
      </c>
    </row>
    <row r="96" spans="1:2" x14ac:dyDescent="0.35">
      <c r="A96" s="2">
        <v>40268</v>
      </c>
      <c r="B96">
        <v>1920.35</v>
      </c>
    </row>
    <row r="97" spans="1:2" x14ac:dyDescent="0.35">
      <c r="A97" s="2">
        <v>40269</v>
      </c>
      <c r="B97">
        <v>1918.5</v>
      </c>
    </row>
    <row r="98" spans="1:2" x14ac:dyDescent="0.35">
      <c r="A98" s="2">
        <v>40270</v>
      </c>
      <c r="B98">
        <v>1917.6</v>
      </c>
    </row>
    <row r="99" spans="1:2" x14ac:dyDescent="0.35">
      <c r="A99" s="2">
        <v>40271</v>
      </c>
      <c r="B99">
        <v>1917.6</v>
      </c>
    </row>
    <row r="100" spans="1:2" x14ac:dyDescent="0.35">
      <c r="A100" s="2">
        <v>40272</v>
      </c>
      <c r="B100">
        <v>1917.6</v>
      </c>
    </row>
    <row r="101" spans="1:2" x14ac:dyDescent="0.35">
      <c r="A101" s="2">
        <v>40273</v>
      </c>
      <c r="B101">
        <v>1910.2</v>
      </c>
    </row>
    <row r="102" spans="1:2" x14ac:dyDescent="0.35">
      <c r="A102" s="2">
        <v>40274</v>
      </c>
      <c r="B102">
        <v>1915.18</v>
      </c>
    </row>
    <row r="103" spans="1:2" x14ac:dyDescent="0.35">
      <c r="A103" s="2">
        <v>40275</v>
      </c>
      <c r="B103">
        <v>1929.68</v>
      </c>
    </row>
    <row r="104" spans="1:2" x14ac:dyDescent="0.35">
      <c r="A104" s="2">
        <v>40276</v>
      </c>
      <c r="B104">
        <v>1922.8</v>
      </c>
    </row>
    <row r="105" spans="1:2" x14ac:dyDescent="0.35">
      <c r="A105" s="2">
        <v>40277</v>
      </c>
      <c r="B105">
        <v>1928.75</v>
      </c>
    </row>
    <row r="106" spans="1:2" x14ac:dyDescent="0.35">
      <c r="A106" s="2">
        <v>40278</v>
      </c>
      <c r="B106">
        <v>1928.75</v>
      </c>
    </row>
    <row r="107" spans="1:2" x14ac:dyDescent="0.35">
      <c r="A107" s="2">
        <v>40279</v>
      </c>
      <c r="B107">
        <v>1928.75</v>
      </c>
    </row>
    <row r="108" spans="1:2" x14ac:dyDescent="0.35">
      <c r="A108" s="2">
        <v>40280</v>
      </c>
      <c r="B108">
        <v>1924.4</v>
      </c>
    </row>
    <row r="109" spans="1:2" x14ac:dyDescent="0.35">
      <c r="A109" s="2">
        <v>40281</v>
      </c>
      <c r="B109">
        <v>1941.6</v>
      </c>
    </row>
    <row r="110" spans="1:2" x14ac:dyDescent="0.35">
      <c r="A110" s="2">
        <v>40282</v>
      </c>
      <c r="B110">
        <v>1947.3</v>
      </c>
    </row>
    <row r="111" spans="1:2" x14ac:dyDescent="0.35">
      <c r="A111" s="2">
        <v>40283</v>
      </c>
      <c r="B111">
        <v>1937.7</v>
      </c>
    </row>
    <row r="112" spans="1:2" x14ac:dyDescent="0.35">
      <c r="A112" s="2">
        <v>40284</v>
      </c>
      <c r="B112">
        <v>1946.9</v>
      </c>
    </row>
    <row r="113" spans="1:2" x14ac:dyDescent="0.35">
      <c r="A113" s="2">
        <v>40285</v>
      </c>
      <c r="B113">
        <v>1946.9</v>
      </c>
    </row>
    <row r="114" spans="1:2" x14ac:dyDescent="0.35">
      <c r="A114" s="2">
        <v>40286</v>
      </c>
      <c r="B114">
        <v>1946.9</v>
      </c>
    </row>
    <row r="115" spans="1:2" x14ac:dyDescent="0.35">
      <c r="A115" s="2">
        <v>40287</v>
      </c>
      <c r="B115">
        <v>1951.6</v>
      </c>
    </row>
    <row r="116" spans="1:2" x14ac:dyDescent="0.35">
      <c r="A116" s="2">
        <v>40288</v>
      </c>
      <c r="B116">
        <v>1947.55</v>
      </c>
    </row>
    <row r="117" spans="1:2" x14ac:dyDescent="0.35">
      <c r="A117" s="2">
        <v>40289</v>
      </c>
      <c r="B117">
        <v>1947.95</v>
      </c>
    </row>
    <row r="118" spans="1:2" x14ac:dyDescent="0.35">
      <c r="A118" s="2">
        <v>40290</v>
      </c>
      <c r="B118">
        <v>1953.84</v>
      </c>
    </row>
    <row r="119" spans="1:2" x14ac:dyDescent="0.35">
      <c r="A119" s="2">
        <v>40291</v>
      </c>
      <c r="B119">
        <v>1951.05</v>
      </c>
    </row>
    <row r="120" spans="1:2" x14ac:dyDescent="0.35">
      <c r="A120" s="2">
        <v>40292</v>
      </c>
      <c r="B120">
        <v>1951.05</v>
      </c>
    </row>
    <row r="121" spans="1:2" x14ac:dyDescent="0.35">
      <c r="A121" s="2">
        <v>40293</v>
      </c>
      <c r="B121">
        <v>1951.05</v>
      </c>
    </row>
    <row r="122" spans="1:2" x14ac:dyDescent="0.35">
      <c r="A122" s="2">
        <v>40294</v>
      </c>
      <c r="B122">
        <v>1947.8</v>
      </c>
    </row>
    <row r="123" spans="1:2" x14ac:dyDescent="0.35">
      <c r="A123" s="2">
        <v>40295</v>
      </c>
      <c r="B123">
        <v>1964</v>
      </c>
    </row>
    <row r="124" spans="1:2" x14ac:dyDescent="0.35">
      <c r="A124" s="2">
        <v>40296</v>
      </c>
      <c r="B124">
        <v>1976.9</v>
      </c>
    </row>
    <row r="125" spans="1:2" x14ac:dyDescent="0.35">
      <c r="A125" s="2">
        <v>40297</v>
      </c>
      <c r="B125">
        <v>1959.5</v>
      </c>
    </row>
    <row r="126" spans="1:2" x14ac:dyDescent="0.35">
      <c r="A126" s="2">
        <v>40298</v>
      </c>
      <c r="B126">
        <v>1956.75</v>
      </c>
    </row>
    <row r="127" spans="1:2" x14ac:dyDescent="0.35">
      <c r="A127" s="2">
        <v>40299</v>
      </c>
      <c r="B127">
        <v>1956.75</v>
      </c>
    </row>
    <row r="128" spans="1:2" x14ac:dyDescent="0.35">
      <c r="A128" s="2">
        <v>40300</v>
      </c>
      <c r="B128">
        <v>1956.75</v>
      </c>
    </row>
    <row r="129" spans="1:2" x14ac:dyDescent="0.35">
      <c r="A129" s="2">
        <v>40301</v>
      </c>
      <c r="B129">
        <v>1973.55</v>
      </c>
    </row>
    <row r="130" spans="1:2" x14ac:dyDescent="0.35">
      <c r="A130" s="2">
        <v>40302</v>
      </c>
      <c r="B130">
        <v>1987.51</v>
      </c>
    </row>
    <row r="131" spans="1:2" x14ac:dyDescent="0.35">
      <c r="A131" s="2">
        <v>40303</v>
      </c>
      <c r="B131">
        <v>1996.58</v>
      </c>
    </row>
    <row r="132" spans="1:2" x14ac:dyDescent="0.35">
      <c r="A132" s="2">
        <v>40304</v>
      </c>
      <c r="B132">
        <v>2018.13</v>
      </c>
    </row>
    <row r="133" spans="1:2" x14ac:dyDescent="0.35">
      <c r="A133" s="2">
        <v>40305</v>
      </c>
      <c r="B133">
        <v>2024</v>
      </c>
    </row>
    <row r="134" spans="1:2" x14ac:dyDescent="0.35">
      <c r="A134" s="2">
        <v>40306</v>
      </c>
      <c r="B134">
        <v>2024</v>
      </c>
    </row>
    <row r="135" spans="1:2" x14ac:dyDescent="0.35">
      <c r="A135" s="2">
        <v>40307</v>
      </c>
      <c r="B135">
        <v>2024</v>
      </c>
    </row>
    <row r="136" spans="1:2" x14ac:dyDescent="0.35">
      <c r="A136" s="2">
        <v>40308</v>
      </c>
      <c r="B136">
        <v>1987.63</v>
      </c>
    </row>
    <row r="137" spans="1:2" x14ac:dyDescent="0.35">
      <c r="A137" s="2">
        <v>40309</v>
      </c>
      <c r="B137">
        <v>1973.2</v>
      </c>
    </row>
    <row r="138" spans="1:2" x14ac:dyDescent="0.35">
      <c r="A138" s="2">
        <v>40310</v>
      </c>
      <c r="B138">
        <v>1963.6</v>
      </c>
    </row>
    <row r="139" spans="1:2" x14ac:dyDescent="0.35">
      <c r="A139" s="2">
        <v>40311</v>
      </c>
      <c r="B139">
        <v>1951.96</v>
      </c>
    </row>
    <row r="140" spans="1:2" x14ac:dyDescent="0.35">
      <c r="A140" s="2">
        <v>40312</v>
      </c>
      <c r="B140">
        <v>1980.05</v>
      </c>
    </row>
    <row r="141" spans="1:2" x14ac:dyDescent="0.35">
      <c r="A141" s="2">
        <v>40313</v>
      </c>
      <c r="B141">
        <v>1980.05</v>
      </c>
    </row>
    <row r="142" spans="1:2" x14ac:dyDescent="0.35">
      <c r="A142" s="2">
        <v>40314</v>
      </c>
      <c r="B142">
        <v>1980.05</v>
      </c>
    </row>
    <row r="143" spans="1:2" x14ac:dyDescent="0.35">
      <c r="A143" s="2">
        <v>40315</v>
      </c>
      <c r="B143">
        <v>1978.5</v>
      </c>
    </row>
    <row r="144" spans="1:2" x14ac:dyDescent="0.35">
      <c r="A144" s="2">
        <v>40316</v>
      </c>
      <c r="B144">
        <v>1982</v>
      </c>
    </row>
    <row r="145" spans="1:2" x14ac:dyDescent="0.35">
      <c r="A145" s="2">
        <v>40317</v>
      </c>
      <c r="B145">
        <v>1999.75</v>
      </c>
    </row>
    <row r="146" spans="1:2" x14ac:dyDescent="0.35">
      <c r="A146" s="2">
        <v>40318</v>
      </c>
      <c r="B146">
        <v>2011.45</v>
      </c>
    </row>
    <row r="147" spans="1:2" x14ac:dyDescent="0.35">
      <c r="A147" s="2">
        <v>40319</v>
      </c>
      <c r="B147">
        <v>1991.28</v>
      </c>
    </row>
    <row r="148" spans="1:2" x14ac:dyDescent="0.35">
      <c r="A148" s="2">
        <v>40320</v>
      </c>
      <c r="B148">
        <v>1991.28</v>
      </c>
    </row>
    <row r="149" spans="1:2" x14ac:dyDescent="0.35">
      <c r="A149" s="2">
        <v>40321</v>
      </c>
      <c r="B149">
        <v>1991.28</v>
      </c>
    </row>
    <row r="150" spans="1:2" x14ac:dyDescent="0.35">
      <c r="A150" s="2">
        <v>40322</v>
      </c>
      <c r="B150">
        <v>1977.73</v>
      </c>
    </row>
    <row r="151" spans="1:2" x14ac:dyDescent="0.35">
      <c r="A151" s="2">
        <v>40323</v>
      </c>
      <c r="B151">
        <v>1993.15</v>
      </c>
    </row>
    <row r="152" spans="1:2" x14ac:dyDescent="0.35">
      <c r="A152" s="2">
        <v>40324</v>
      </c>
      <c r="B152">
        <v>1973.81</v>
      </c>
    </row>
    <row r="153" spans="1:2" x14ac:dyDescent="0.35">
      <c r="A153" s="2">
        <v>40325</v>
      </c>
      <c r="B153">
        <v>1969</v>
      </c>
    </row>
    <row r="154" spans="1:2" x14ac:dyDescent="0.35">
      <c r="A154" s="2">
        <v>40326</v>
      </c>
      <c r="B154">
        <v>1971.93</v>
      </c>
    </row>
    <row r="155" spans="1:2" x14ac:dyDescent="0.35">
      <c r="A155" s="2">
        <v>40327</v>
      </c>
      <c r="B155">
        <v>1971.93</v>
      </c>
    </row>
    <row r="156" spans="1:2" x14ac:dyDescent="0.35">
      <c r="A156" s="2">
        <v>40328</v>
      </c>
      <c r="B156">
        <v>1971.93</v>
      </c>
    </row>
    <row r="157" spans="1:2" x14ac:dyDescent="0.35">
      <c r="A157" s="2">
        <v>40329</v>
      </c>
      <c r="B157">
        <v>1971.98</v>
      </c>
    </row>
    <row r="158" spans="1:2" x14ac:dyDescent="0.35">
      <c r="A158" s="2">
        <v>40330</v>
      </c>
      <c r="B158">
        <v>1971.54</v>
      </c>
    </row>
    <row r="159" spans="1:2" x14ac:dyDescent="0.35">
      <c r="A159" s="2">
        <v>40331</v>
      </c>
      <c r="B159">
        <v>1966.28</v>
      </c>
    </row>
    <row r="160" spans="1:2" x14ac:dyDescent="0.35">
      <c r="A160" s="2">
        <v>40332</v>
      </c>
      <c r="B160">
        <v>1958.93</v>
      </c>
    </row>
    <row r="161" spans="1:2" x14ac:dyDescent="0.35">
      <c r="A161" s="2">
        <v>40333</v>
      </c>
      <c r="B161">
        <v>1966.15</v>
      </c>
    </row>
    <row r="162" spans="1:2" x14ac:dyDescent="0.35">
      <c r="A162" s="2">
        <v>40334</v>
      </c>
      <c r="B162">
        <v>1966.15</v>
      </c>
    </row>
    <row r="163" spans="1:2" x14ac:dyDescent="0.35">
      <c r="A163" s="2">
        <v>40335</v>
      </c>
      <c r="B163">
        <v>1966.15</v>
      </c>
    </row>
    <row r="164" spans="1:2" x14ac:dyDescent="0.35">
      <c r="A164" s="2">
        <v>40336</v>
      </c>
      <c r="B164">
        <v>1965.6</v>
      </c>
    </row>
    <row r="165" spans="1:2" x14ac:dyDescent="0.35">
      <c r="A165" s="2">
        <v>40337</v>
      </c>
      <c r="B165">
        <v>1960.62</v>
      </c>
    </row>
    <row r="166" spans="1:2" x14ac:dyDescent="0.35">
      <c r="A166" s="2">
        <v>40338</v>
      </c>
      <c r="B166">
        <v>1940.8</v>
      </c>
    </row>
    <row r="167" spans="1:2" x14ac:dyDescent="0.35">
      <c r="A167" s="2">
        <v>40339</v>
      </c>
      <c r="B167">
        <v>1926.45</v>
      </c>
    </row>
    <row r="168" spans="1:2" x14ac:dyDescent="0.35">
      <c r="A168" s="2">
        <v>40340</v>
      </c>
      <c r="B168">
        <v>1924.56</v>
      </c>
    </row>
    <row r="169" spans="1:2" x14ac:dyDescent="0.35">
      <c r="A169" s="2">
        <v>40341</v>
      </c>
      <c r="B169">
        <v>1924.56</v>
      </c>
    </row>
    <row r="170" spans="1:2" x14ac:dyDescent="0.35">
      <c r="A170" s="2">
        <v>40342</v>
      </c>
      <c r="B170">
        <v>1924.56</v>
      </c>
    </row>
    <row r="171" spans="1:2" x14ac:dyDescent="0.35">
      <c r="A171" s="2">
        <v>40343</v>
      </c>
      <c r="B171">
        <v>1924</v>
      </c>
    </row>
    <row r="172" spans="1:2" x14ac:dyDescent="0.35">
      <c r="A172" s="2">
        <v>40344</v>
      </c>
      <c r="B172">
        <v>1919.25</v>
      </c>
    </row>
    <row r="173" spans="1:2" x14ac:dyDescent="0.35">
      <c r="A173" s="2">
        <v>40345</v>
      </c>
      <c r="B173">
        <v>1911.15</v>
      </c>
    </row>
    <row r="174" spans="1:2" x14ac:dyDescent="0.35">
      <c r="A174" s="2">
        <v>40346</v>
      </c>
      <c r="B174">
        <v>1902.28</v>
      </c>
    </row>
    <row r="175" spans="1:2" x14ac:dyDescent="0.35">
      <c r="A175" s="2">
        <v>40347</v>
      </c>
      <c r="B175">
        <v>1909.6</v>
      </c>
    </row>
    <row r="176" spans="1:2" x14ac:dyDescent="0.35">
      <c r="A176" s="2">
        <v>40348</v>
      </c>
      <c r="B176">
        <v>1909.6</v>
      </c>
    </row>
    <row r="177" spans="1:2" x14ac:dyDescent="0.35">
      <c r="A177" s="2">
        <v>40349</v>
      </c>
      <c r="B177">
        <v>1909.6</v>
      </c>
    </row>
    <row r="178" spans="1:2" x14ac:dyDescent="0.35">
      <c r="A178" s="2">
        <v>40350</v>
      </c>
      <c r="B178">
        <v>1893.03</v>
      </c>
    </row>
    <row r="179" spans="1:2" x14ac:dyDescent="0.35">
      <c r="A179" s="2">
        <v>40351</v>
      </c>
      <c r="B179">
        <v>1889.3</v>
      </c>
    </row>
    <row r="180" spans="1:2" x14ac:dyDescent="0.35">
      <c r="A180" s="2">
        <v>40352</v>
      </c>
      <c r="B180">
        <v>1895.68</v>
      </c>
    </row>
    <row r="181" spans="1:2" x14ac:dyDescent="0.35">
      <c r="A181" s="2">
        <v>40353</v>
      </c>
      <c r="B181">
        <v>1896.3</v>
      </c>
    </row>
    <row r="182" spans="1:2" x14ac:dyDescent="0.35">
      <c r="A182" s="2">
        <v>40354</v>
      </c>
      <c r="B182">
        <v>1899.6</v>
      </c>
    </row>
    <row r="183" spans="1:2" x14ac:dyDescent="0.35">
      <c r="A183" s="2">
        <v>40355</v>
      </c>
      <c r="B183">
        <v>1899.6</v>
      </c>
    </row>
    <row r="184" spans="1:2" x14ac:dyDescent="0.35">
      <c r="A184" s="2">
        <v>40356</v>
      </c>
      <c r="B184">
        <v>1899.6</v>
      </c>
    </row>
    <row r="185" spans="1:2" x14ac:dyDescent="0.35">
      <c r="A185" s="2">
        <v>40357</v>
      </c>
      <c r="B185">
        <v>1906</v>
      </c>
    </row>
    <row r="186" spans="1:2" x14ac:dyDescent="0.35">
      <c r="A186" s="2">
        <v>40358</v>
      </c>
      <c r="B186">
        <v>1920.35</v>
      </c>
    </row>
    <row r="187" spans="1:2" x14ac:dyDescent="0.35">
      <c r="A187" s="2">
        <v>40359</v>
      </c>
      <c r="B187">
        <v>1900.11</v>
      </c>
    </row>
    <row r="188" spans="1:2" x14ac:dyDescent="0.35">
      <c r="A188" s="2">
        <v>40360</v>
      </c>
      <c r="B188">
        <v>1898.6</v>
      </c>
    </row>
    <row r="189" spans="1:2" x14ac:dyDescent="0.35">
      <c r="A189" s="2">
        <v>40361</v>
      </c>
      <c r="B189">
        <v>1888.6</v>
      </c>
    </row>
    <row r="190" spans="1:2" x14ac:dyDescent="0.35">
      <c r="A190" s="2">
        <v>40362</v>
      </c>
      <c r="B190">
        <v>1888.6</v>
      </c>
    </row>
    <row r="191" spans="1:2" x14ac:dyDescent="0.35">
      <c r="A191" s="2">
        <v>40363</v>
      </c>
      <c r="B191">
        <v>1888.6</v>
      </c>
    </row>
    <row r="192" spans="1:2" x14ac:dyDescent="0.35">
      <c r="A192" s="2">
        <v>40364</v>
      </c>
      <c r="B192">
        <v>1887.5</v>
      </c>
    </row>
    <row r="193" spans="1:2" x14ac:dyDescent="0.35">
      <c r="A193" s="2">
        <v>40365</v>
      </c>
      <c r="B193">
        <v>1893.1</v>
      </c>
    </row>
    <row r="194" spans="1:2" x14ac:dyDescent="0.35">
      <c r="A194" s="2">
        <v>40366</v>
      </c>
      <c r="B194">
        <v>1906.2</v>
      </c>
    </row>
    <row r="195" spans="1:2" x14ac:dyDescent="0.35">
      <c r="A195" s="2">
        <v>40367</v>
      </c>
      <c r="B195">
        <v>1884.98</v>
      </c>
    </row>
    <row r="196" spans="1:2" x14ac:dyDescent="0.35">
      <c r="A196" s="2">
        <v>40368</v>
      </c>
      <c r="B196">
        <v>1873.55</v>
      </c>
    </row>
    <row r="197" spans="1:2" x14ac:dyDescent="0.35">
      <c r="A197" s="2">
        <v>40369</v>
      </c>
      <c r="B197">
        <v>1873.55</v>
      </c>
    </row>
    <row r="198" spans="1:2" x14ac:dyDescent="0.35">
      <c r="A198" s="2">
        <v>40370</v>
      </c>
      <c r="B198">
        <v>1873.55</v>
      </c>
    </row>
    <row r="199" spans="1:2" x14ac:dyDescent="0.35">
      <c r="A199" s="2">
        <v>40371</v>
      </c>
      <c r="B199">
        <v>1877.9</v>
      </c>
    </row>
    <row r="200" spans="1:2" x14ac:dyDescent="0.35">
      <c r="A200" s="2">
        <v>40372</v>
      </c>
      <c r="B200">
        <v>1872.65</v>
      </c>
    </row>
    <row r="201" spans="1:2" x14ac:dyDescent="0.35">
      <c r="A201" s="2">
        <v>40373</v>
      </c>
      <c r="B201">
        <v>1871.65</v>
      </c>
    </row>
    <row r="202" spans="1:2" x14ac:dyDescent="0.35">
      <c r="A202" s="2">
        <v>40374</v>
      </c>
      <c r="B202">
        <v>1870.4</v>
      </c>
    </row>
    <row r="203" spans="1:2" x14ac:dyDescent="0.35">
      <c r="A203" s="2">
        <v>40375</v>
      </c>
      <c r="B203">
        <v>1877.85</v>
      </c>
    </row>
    <row r="204" spans="1:2" x14ac:dyDescent="0.35">
      <c r="A204" s="2">
        <v>40376</v>
      </c>
      <c r="B204">
        <v>1877.85</v>
      </c>
    </row>
    <row r="205" spans="1:2" x14ac:dyDescent="0.35">
      <c r="A205" s="2">
        <v>40377</v>
      </c>
      <c r="B205">
        <v>1877.85</v>
      </c>
    </row>
    <row r="206" spans="1:2" x14ac:dyDescent="0.35">
      <c r="A206" s="2">
        <v>40378</v>
      </c>
      <c r="B206">
        <v>1875.4</v>
      </c>
    </row>
    <row r="207" spans="1:2" x14ac:dyDescent="0.35">
      <c r="A207" s="2">
        <v>40379</v>
      </c>
      <c r="B207">
        <v>1874.5</v>
      </c>
    </row>
    <row r="208" spans="1:2" x14ac:dyDescent="0.35">
      <c r="A208" s="2">
        <v>40380</v>
      </c>
      <c r="B208">
        <v>1867.4</v>
      </c>
    </row>
    <row r="209" spans="1:2" x14ac:dyDescent="0.35">
      <c r="A209" s="2">
        <v>40381</v>
      </c>
      <c r="B209">
        <v>1862.4</v>
      </c>
    </row>
    <row r="210" spans="1:2" x14ac:dyDescent="0.35">
      <c r="A210" s="2">
        <v>40382</v>
      </c>
      <c r="B210">
        <v>1868.25</v>
      </c>
    </row>
    <row r="211" spans="1:2" x14ac:dyDescent="0.35">
      <c r="A211" s="2">
        <v>40383</v>
      </c>
      <c r="B211">
        <v>1868.25</v>
      </c>
    </row>
    <row r="212" spans="1:2" x14ac:dyDescent="0.35">
      <c r="A212" s="2">
        <v>40384</v>
      </c>
      <c r="B212">
        <v>1868.25</v>
      </c>
    </row>
    <row r="213" spans="1:2" x14ac:dyDescent="0.35">
      <c r="A213" s="2">
        <v>40385</v>
      </c>
      <c r="B213">
        <v>1858.9</v>
      </c>
    </row>
    <row r="214" spans="1:2" x14ac:dyDescent="0.35">
      <c r="A214" s="2">
        <v>40386</v>
      </c>
      <c r="B214">
        <v>1849.9</v>
      </c>
    </row>
    <row r="215" spans="1:2" x14ac:dyDescent="0.35">
      <c r="A215" s="2">
        <v>40387</v>
      </c>
      <c r="B215">
        <v>1844.51</v>
      </c>
    </row>
    <row r="216" spans="1:2" x14ac:dyDescent="0.35">
      <c r="A216" s="2">
        <v>40388</v>
      </c>
      <c r="B216">
        <v>1843.25</v>
      </c>
    </row>
    <row r="217" spans="1:2" x14ac:dyDescent="0.35">
      <c r="A217" s="2">
        <v>40389</v>
      </c>
      <c r="B217">
        <v>1843.5</v>
      </c>
    </row>
    <row r="218" spans="1:2" x14ac:dyDescent="0.35">
      <c r="A218" s="2">
        <v>40390</v>
      </c>
      <c r="B218">
        <v>1843.5</v>
      </c>
    </row>
    <row r="219" spans="1:2" x14ac:dyDescent="0.35">
      <c r="A219" s="2">
        <v>40391</v>
      </c>
      <c r="B219">
        <v>1843.5</v>
      </c>
    </row>
    <row r="220" spans="1:2" x14ac:dyDescent="0.35">
      <c r="A220" s="2">
        <v>40392</v>
      </c>
      <c r="B220">
        <v>1832.4</v>
      </c>
    </row>
    <row r="221" spans="1:2" x14ac:dyDescent="0.35">
      <c r="A221" s="2">
        <v>40393</v>
      </c>
      <c r="B221">
        <v>1831.6</v>
      </c>
    </row>
    <row r="222" spans="1:2" x14ac:dyDescent="0.35">
      <c r="A222" s="2">
        <v>40394</v>
      </c>
      <c r="B222">
        <v>1822.98</v>
      </c>
    </row>
    <row r="223" spans="1:2" x14ac:dyDescent="0.35">
      <c r="A223" s="2">
        <v>40395</v>
      </c>
      <c r="B223">
        <v>1818.35</v>
      </c>
    </row>
    <row r="224" spans="1:2" x14ac:dyDescent="0.35">
      <c r="A224" s="2">
        <v>40396</v>
      </c>
      <c r="B224">
        <v>1816.1</v>
      </c>
    </row>
    <row r="225" spans="1:2" x14ac:dyDescent="0.35">
      <c r="A225" s="2">
        <v>40397</v>
      </c>
      <c r="B225">
        <v>1816.1</v>
      </c>
    </row>
    <row r="226" spans="1:2" x14ac:dyDescent="0.35">
      <c r="A226" s="2">
        <v>40398</v>
      </c>
      <c r="B226">
        <v>1816.1</v>
      </c>
    </row>
    <row r="227" spans="1:2" x14ac:dyDescent="0.35">
      <c r="A227" s="2">
        <v>40399</v>
      </c>
      <c r="B227">
        <v>1808.45</v>
      </c>
    </row>
    <row r="228" spans="1:2" x14ac:dyDescent="0.35">
      <c r="A228" s="2">
        <v>40400</v>
      </c>
      <c r="B228">
        <v>1808.7</v>
      </c>
    </row>
    <row r="229" spans="1:2" x14ac:dyDescent="0.35">
      <c r="A229" s="2">
        <v>40401</v>
      </c>
      <c r="B229">
        <v>1801.2</v>
      </c>
    </row>
    <row r="230" spans="1:2" x14ac:dyDescent="0.35">
      <c r="A230" s="2">
        <v>40402</v>
      </c>
      <c r="B230">
        <v>1825.15</v>
      </c>
    </row>
    <row r="231" spans="1:2" x14ac:dyDescent="0.35">
      <c r="A231" s="2">
        <v>40403</v>
      </c>
      <c r="B231">
        <v>1836.95</v>
      </c>
    </row>
    <row r="232" spans="1:2" x14ac:dyDescent="0.35">
      <c r="A232" s="2">
        <v>40404</v>
      </c>
      <c r="B232">
        <v>1836.95</v>
      </c>
    </row>
    <row r="233" spans="1:2" x14ac:dyDescent="0.35">
      <c r="A233" s="2">
        <v>40405</v>
      </c>
      <c r="B233">
        <v>1836.95</v>
      </c>
    </row>
    <row r="234" spans="1:2" x14ac:dyDescent="0.35">
      <c r="A234" s="2">
        <v>40406</v>
      </c>
      <c r="B234">
        <v>1824.5</v>
      </c>
    </row>
    <row r="235" spans="1:2" x14ac:dyDescent="0.35">
      <c r="A235" s="2">
        <v>40407</v>
      </c>
      <c r="B235">
        <v>1807</v>
      </c>
    </row>
    <row r="236" spans="1:2" x14ac:dyDescent="0.35">
      <c r="A236" s="2">
        <v>40408</v>
      </c>
      <c r="B236">
        <v>1811.75</v>
      </c>
    </row>
    <row r="237" spans="1:2" x14ac:dyDescent="0.35">
      <c r="A237" s="2">
        <v>40409</v>
      </c>
      <c r="B237">
        <v>1817.75</v>
      </c>
    </row>
    <row r="238" spans="1:2" x14ac:dyDescent="0.35">
      <c r="A238" s="2">
        <v>40410</v>
      </c>
      <c r="B238">
        <v>1820</v>
      </c>
    </row>
    <row r="239" spans="1:2" x14ac:dyDescent="0.35">
      <c r="A239" s="2">
        <v>40411</v>
      </c>
      <c r="B239">
        <v>1820</v>
      </c>
    </row>
    <row r="240" spans="1:2" x14ac:dyDescent="0.35">
      <c r="A240" s="2">
        <v>40412</v>
      </c>
      <c r="B240">
        <v>1820</v>
      </c>
    </row>
    <row r="241" spans="1:2" x14ac:dyDescent="0.35">
      <c r="A241" s="2">
        <v>40413</v>
      </c>
      <c r="B241">
        <v>1812.93</v>
      </c>
    </row>
    <row r="242" spans="1:2" x14ac:dyDescent="0.35">
      <c r="A242" s="2">
        <v>40414</v>
      </c>
      <c r="B242">
        <v>1817.1</v>
      </c>
    </row>
    <row r="243" spans="1:2" x14ac:dyDescent="0.35">
      <c r="A243" s="2">
        <v>40415</v>
      </c>
      <c r="B243">
        <v>1818</v>
      </c>
    </row>
    <row r="244" spans="1:2" x14ac:dyDescent="0.35">
      <c r="A244" s="2">
        <v>40416</v>
      </c>
      <c r="B244">
        <v>1816.3</v>
      </c>
    </row>
    <row r="245" spans="1:2" x14ac:dyDescent="0.35">
      <c r="A245" s="2">
        <v>40417</v>
      </c>
      <c r="B245">
        <v>1817.48</v>
      </c>
    </row>
    <row r="246" spans="1:2" x14ac:dyDescent="0.35">
      <c r="A246" s="2">
        <v>40418</v>
      </c>
      <c r="B246">
        <v>1817.48</v>
      </c>
    </row>
    <row r="247" spans="1:2" x14ac:dyDescent="0.35">
      <c r="A247" s="2">
        <v>40419</v>
      </c>
      <c r="B247">
        <v>1817.48</v>
      </c>
    </row>
    <row r="248" spans="1:2" x14ac:dyDescent="0.35">
      <c r="A248" s="2">
        <v>40420</v>
      </c>
      <c r="B248">
        <v>1826.85</v>
      </c>
    </row>
    <row r="249" spans="1:2" x14ac:dyDescent="0.35">
      <c r="A249" s="2">
        <v>40421</v>
      </c>
      <c r="B249">
        <v>1826.45</v>
      </c>
    </row>
    <row r="250" spans="1:2" x14ac:dyDescent="0.35">
      <c r="A250" s="2">
        <v>40422</v>
      </c>
      <c r="B250">
        <v>1811.91</v>
      </c>
    </row>
    <row r="251" spans="1:2" x14ac:dyDescent="0.35">
      <c r="A251" s="2">
        <v>40423</v>
      </c>
      <c r="B251">
        <v>1813.18</v>
      </c>
    </row>
    <row r="252" spans="1:2" x14ac:dyDescent="0.35">
      <c r="A252" s="2">
        <v>40424</v>
      </c>
      <c r="B252">
        <v>1808.7</v>
      </c>
    </row>
    <row r="253" spans="1:2" x14ac:dyDescent="0.35">
      <c r="A253" s="2">
        <v>40425</v>
      </c>
      <c r="B253">
        <v>1808.7</v>
      </c>
    </row>
    <row r="254" spans="1:2" x14ac:dyDescent="0.35">
      <c r="A254" s="2">
        <v>40426</v>
      </c>
      <c r="B254">
        <v>1808.7</v>
      </c>
    </row>
    <row r="255" spans="1:2" x14ac:dyDescent="0.35">
      <c r="A255" s="2">
        <v>40427</v>
      </c>
      <c r="B255">
        <v>1804.68</v>
      </c>
    </row>
    <row r="256" spans="1:2" x14ac:dyDescent="0.35">
      <c r="A256" s="2">
        <v>40428</v>
      </c>
      <c r="B256">
        <v>1807.48</v>
      </c>
    </row>
    <row r="257" spans="1:2" x14ac:dyDescent="0.35">
      <c r="A257" s="2">
        <v>40429</v>
      </c>
      <c r="B257">
        <v>1804.9</v>
      </c>
    </row>
    <row r="258" spans="1:2" x14ac:dyDescent="0.35">
      <c r="A258" s="2">
        <v>40430</v>
      </c>
      <c r="B258">
        <v>1804.33</v>
      </c>
    </row>
    <row r="259" spans="1:2" x14ac:dyDescent="0.35">
      <c r="A259" s="2">
        <v>40431</v>
      </c>
      <c r="B259">
        <v>1798.85</v>
      </c>
    </row>
    <row r="260" spans="1:2" x14ac:dyDescent="0.35">
      <c r="A260" s="2">
        <v>40432</v>
      </c>
      <c r="B260">
        <v>1798.85</v>
      </c>
    </row>
    <row r="261" spans="1:2" x14ac:dyDescent="0.35">
      <c r="A261" s="2">
        <v>40433</v>
      </c>
      <c r="B261">
        <v>1798.85</v>
      </c>
    </row>
    <row r="262" spans="1:2" x14ac:dyDescent="0.35">
      <c r="A262" s="2">
        <v>40434</v>
      </c>
      <c r="B262">
        <v>1791.1</v>
      </c>
    </row>
    <row r="263" spans="1:2" x14ac:dyDescent="0.35">
      <c r="A263" s="2">
        <v>40435</v>
      </c>
      <c r="B263">
        <v>1790.35</v>
      </c>
    </row>
    <row r="264" spans="1:2" x14ac:dyDescent="0.35">
      <c r="A264" s="2">
        <v>40436</v>
      </c>
      <c r="B264">
        <v>1807.28</v>
      </c>
    </row>
    <row r="265" spans="1:2" x14ac:dyDescent="0.35">
      <c r="A265" s="2">
        <v>40437</v>
      </c>
      <c r="B265">
        <v>1810.7</v>
      </c>
    </row>
    <row r="266" spans="1:2" x14ac:dyDescent="0.35">
      <c r="A266" s="2">
        <v>40438</v>
      </c>
      <c r="B266">
        <v>1799.15</v>
      </c>
    </row>
    <row r="267" spans="1:2" x14ac:dyDescent="0.35">
      <c r="A267" s="2">
        <v>40439</v>
      </c>
      <c r="B267">
        <v>1799.15</v>
      </c>
    </row>
    <row r="268" spans="1:2" x14ac:dyDescent="0.35">
      <c r="A268" s="2">
        <v>40440</v>
      </c>
      <c r="B268">
        <v>1799.15</v>
      </c>
    </row>
    <row r="269" spans="1:2" x14ac:dyDescent="0.35">
      <c r="A269" s="2">
        <v>40441</v>
      </c>
      <c r="B269">
        <v>1800.7</v>
      </c>
    </row>
    <row r="270" spans="1:2" x14ac:dyDescent="0.35">
      <c r="A270" s="2">
        <v>40442</v>
      </c>
      <c r="B270">
        <v>1805</v>
      </c>
    </row>
    <row r="271" spans="1:2" x14ac:dyDescent="0.35">
      <c r="A271" s="2">
        <v>40443</v>
      </c>
      <c r="B271">
        <v>1803.18</v>
      </c>
    </row>
    <row r="272" spans="1:2" x14ac:dyDescent="0.35">
      <c r="A272" s="2">
        <v>40444</v>
      </c>
      <c r="B272">
        <v>1811.58</v>
      </c>
    </row>
    <row r="273" spans="1:2" x14ac:dyDescent="0.35">
      <c r="A273" s="2">
        <v>40445</v>
      </c>
      <c r="B273">
        <v>1802.2</v>
      </c>
    </row>
    <row r="274" spans="1:2" x14ac:dyDescent="0.35">
      <c r="A274" s="2">
        <v>40446</v>
      </c>
      <c r="B274">
        <v>1802.2</v>
      </c>
    </row>
    <row r="275" spans="1:2" x14ac:dyDescent="0.35">
      <c r="A275" s="2">
        <v>40447</v>
      </c>
      <c r="B275">
        <v>1802.2</v>
      </c>
    </row>
    <row r="276" spans="1:2" x14ac:dyDescent="0.35">
      <c r="A276" s="2">
        <v>40448</v>
      </c>
      <c r="B276">
        <v>1803.49</v>
      </c>
    </row>
    <row r="277" spans="1:2" x14ac:dyDescent="0.35">
      <c r="A277" s="2">
        <v>40449</v>
      </c>
      <c r="B277">
        <v>1803.75</v>
      </c>
    </row>
    <row r="278" spans="1:2" x14ac:dyDescent="0.35">
      <c r="A278" s="2">
        <v>40450</v>
      </c>
      <c r="B278">
        <v>1800.18</v>
      </c>
    </row>
    <row r="279" spans="1:2" x14ac:dyDescent="0.35">
      <c r="A279" s="2">
        <v>40451</v>
      </c>
      <c r="B279">
        <v>1802.18</v>
      </c>
    </row>
    <row r="280" spans="1:2" x14ac:dyDescent="0.35">
      <c r="A280" s="2">
        <v>40452</v>
      </c>
      <c r="B280">
        <v>1797.6</v>
      </c>
    </row>
    <row r="281" spans="1:2" x14ac:dyDescent="0.35">
      <c r="A281" s="2">
        <v>40453</v>
      </c>
      <c r="B281">
        <v>1797.6</v>
      </c>
    </row>
    <row r="282" spans="1:2" x14ac:dyDescent="0.35">
      <c r="A282" s="2">
        <v>40454</v>
      </c>
      <c r="B282">
        <v>1797.6</v>
      </c>
    </row>
    <row r="283" spans="1:2" x14ac:dyDescent="0.35">
      <c r="A283" s="2">
        <v>40455</v>
      </c>
      <c r="B283">
        <v>1803.85</v>
      </c>
    </row>
    <row r="284" spans="1:2" x14ac:dyDescent="0.35">
      <c r="A284" s="2">
        <v>40456</v>
      </c>
      <c r="B284">
        <v>1799.9</v>
      </c>
    </row>
    <row r="285" spans="1:2" x14ac:dyDescent="0.35">
      <c r="A285" s="2">
        <v>40457</v>
      </c>
      <c r="B285">
        <v>1789.55</v>
      </c>
    </row>
    <row r="286" spans="1:2" x14ac:dyDescent="0.35">
      <c r="A286" s="2">
        <v>40458</v>
      </c>
      <c r="B286">
        <v>1787.21</v>
      </c>
    </row>
    <row r="287" spans="1:2" x14ac:dyDescent="0.35">
      <c r="A287" s="2">
        <v>40459</v>
      </c>
      <c r="B287">
        <v>1786.8</v>
      </c>
    </row>
    <row r="288" spans="1:2" x14ac:dyDescent="0.35">
      <c r="A288" s="2">
        <v>40460</v>
      </c>
      <c r="B288">
        <v>1786.8</v>
      </c>
    </row>
    <row r="289" spans="1:2" x14ac:dyDescent="0.35">
      <c r="A289" s="2">
        <v>40461</v>
      </c>
      <c r="B289">
        <v>1786.8</v>
      </c>
    </row>
    <row r="290" spans="1:2" x14ac:dyDescent="0.35">
      <c r="A290" s="2">
        <v>40462</v>
      </c>
      <c r="B290">
        <v>1786.5</v>
      </c>
    </row>
    <row r="291" spans="1:2" x14ac:dyDescent="0.35">
      <c r="A291" s="2">
        <v>40463</v>
      </c>
      <c r="B291">
        <v>1789.93</v>
      </c>
    </row>
    <row r="292" spans="1:2" x14ac:dyDescent="0.35">
      <c r="A292" s="2">
        <v>40464</v>
      </c>
      <c r="B292">
        <v>1790.68</v>
      </c>
    </row>
    <row r="293" spans="1:2" x14ac:dyDescent="0.35">
      <c r="A293" s="2">
        <v>40465</v>
      </c>
      <c r="B293">
        <v>1801.8</v>
      </c>
    </row>
    <row r="294" spans="1:2" x14ac:dyDescent="0.35">
      <c r="A294" s="2">
        <v>40466</v>
      </c>
      <c r="B294">
        <v>1808.63</v>
      </c>
    </row>
    <row r="295" spans="1:2" x14ac:dyDescent="0.35">
      <c r="A295" s="2">
        <v>40467</v>
      </c>
      <c r="B295">
        <v>1808.63</v>
      </c>
    </row>
    <row r="296" spans="1:2" x14ac:dyDescent="0.35">
      <c r="A296" s="2">
        <v>40468</v>
      </c>
      <c r="B296">
        <v>1808.63</v>
      </c>
    </row>
    <row r="297" spans="1:2" x14ac:dyDescent="0.35">
      <c r="A297" s="2">
        <v>40469</v>
      </c>
      <c r="B297">
        <v>1810</v>
      </c>
    </row>
    <row r="298" spans="1:2" x14ac:dyDescent="0.35">
      <c r="A298" s="2">
        <v>40470</v>
      </c>
      <c r="B298">
        <v>1815.85</v>
      </c>
    </row>
    <row r="299" spans="1:2" x14ac:dyDescent="0.35">
      <c r="A299" s="2">
        <v>40471</v>
      </c>
      <c r="B299">
        <v>1809.25</v>
      </c>
    </row>
    <row r="300" spans="1:2" x14ac:dyDescent="0.35">
      <c r="A300" s="2">
        <v>40472</v>
      </c>
      <c r="B300">
        <v>1818.79</v>
      </c>
    </row>
    <row r="301" spans="1:2" x14ac:dyDescent="0.35">
      <c r="A301" s="2">
        <v>40473</v>
      </c>
      <c r="B301">
        <v>1828.65</v>
      </c>
    </row>
    <row r="302" spans="1:2" x14ac:dyDescent="0.35">
      <c r="A302" s="2">
        <v>40474</v>
      </c>
      <c r="B302">
        <v>1828.65</v>
      </c>
    </row>
    <row r="303" spans="1:2" x14ac:dyDescent="0.35">
      <c r="A303" s="2">
        <v>40475</v>
      </c>
      <c r="B303">
        <v>1828.65</v>
      </c>
    </row>
    <row r="304" spans="1:2" x14ac:dyDescent="0.35">
      <c r="A304" s="2">
        <v>40476</v>
      </c>
      <c r="B304">
        <v>1829.9</v>
      </c>
    </row>
    <row r="305" spans="1:2" x14ac:dyDescent="0.35">
      <c r="A305" s="2">
        <v>40477</v>
      </c>
      <c r="B305">
        <v>1840.35</v>
      </c>
    </row>
    <row r="306" spans="1:2" x14ac:dyDescent="0.35">
      <c r="A306" s="2">
        <v>40478</v>
      </c>
      <c r="B306">
        <v>1848.53</v>
      </c>
    </row>
    <row r="307" spans="1:2" x14ac:dyDescent="0.35">
      <c r="A307" s="2">
        <v>40479</v>
      </c>
      <c r="B307">
        <v>1836.2</v>
      </c>
    </row>
    <row r="308" spans="1:2" x14ac:dyDescent="0.35">
      <c r="A308" s="2">
        <v>40480</v>
      </c>
      <c r="B308">
        <v>1838.75</v>
      </c>
    </row>
    <row r="309" spans="1:2" x14ac:dyDescent="0.35">
      <c r="A309" s="2">
        <v>40481</v>
      </c>
      <c r="B309">
        <v>1838.75</v>
      </c>
    </row>
    <row r="310" spans="1:2" x14ac:dyDescent="0.35">
      <c r="A310" s="2">
        <v>40482</v>
      </c>
      <c r="B310">
        <v>1838.75</v>
      </c>
    </row>
    <row r="311" spans="1:2" x14ac:dyDescent="0.35">
      <c r="A311" s="2">
        <v>40483</v>
      </c>
      <c r="B311">
        <v>1840</v>
      </c>
    </row>
    <row r="312" spans="1:2" x14ac:dyDescent="0.35">
      <c r="A312" s="2">
        <v>40484</v>
      </c>
      <c r="B312">
        <v>1844.3</v>
      </c>
    </row>
    <row r="313" spans="1:2" x14ac:dyDescent="0.35">
      <c r="A313" s="2">
        <v>40485</v>
      </c>
      <c r="B313">
        <v>1836.95</v>
      </c>
    </row>
    <row r="314" spans="1:2" x14ac:dyDescent="0.35">
      <c r="A314" s="2">
        <v>40486</v>
      </c>
      <c r="B314">
        <v>1818.15</v>
      </c>
    </row>
    <row r="315" spans="1:2" x14ac:dyDescent="0.35">
      <c r="A315" s="2">
        <v>40487</v>
      </c>
      <c r="B315">
        <v>1820.7</v>
      </c>
    </row>
    <row r="316" spans="1:2" x14ac:dyDescent="0.35">
      <c r="A316" s="2">
        <v>40488</v>
      </c>
      <c r="B316">
        <v>1820.7</v>
      </c>
    </row>
    <row r="317" spans="1:2" x14ac:dyDescent="0.35">
      <c r="A317" s="2">
        <v>40489</v>
      </c>
      <c r="B317">
        <v>1820.7</v>
      </c>
    </row>
    <row r="318" spans="1:2" x14ac:dyDescent="0.35">
      <c r="A318" s="2">
        <v>40490</v>
      </c>
      <c r="B318">
        <v>1832.03</v>
      </c>
    </row>
    <row r="319" spans="1:2" x14ac:dyDescent="0.35">
      <c r="A319" s="2">
        <v>40491</v>
      </c>
      <c r="B319">
        <v>1841.85</v>
      </c>
    </row>
    <row r="320" spans="1:2" x14ac:dyDescent="0.35">
      <c r="A320" s="2">
        <v>40492</v>
      </c>
      <c r="B320">
        <v>1853.73</v>
      </c>
    </row>
    <row r="321" spans="1:2" x14ac:dyDescent="0.35">
      <c r="A321" s="2">
        <v>40493</v>
      </c>
      <c r="B321">
        <v>1858.5</v>
      </c>
    </row>
    <row r="322" spans="1:2" x14ac:dyDescent="0.35">
      <c r="A322" s="2">
        <v>40494</v>
      </c>
      <c r="B322">
        <v>1867.33</v>
      </c>
    </row>
    <row r="323" spans="1:2" x14ac:dyDescent="0.35">
      <c r="A323" s="2">
        <v>40495</v>
      </c>
      <c r="B323">
        <v>1867.33</v>
      </c>
    </row>
    <row r="324" spans="1:2" x14ac:dyDescent="0.35">
      <c r="A324" s="2">
        <v>40496</v>
      </c>
      <c r="B324">
        <v>1867.33</v>
      </c>
    </row>
    <row r="325" spans="1:2" x14ac:dyDescent="0.35">
      <c r="A325" s="2">
        <v>40497</v>
      </c>
      <c r="B325">
        <v>1867</v>
      </c>
    </row>
    <row r="326" spans="1:2" x14ac:dyDescent="0.35">
      <c r="A326" s="2">
        <v>40498</v>
      </c>
      <c r="B326">
        <v>1883.3</v>
      </c>
    </row>
    <row r="327" spans="1:2" x14ac:dyDescent="0.35">
      <c r="A327" s="2">
        <v>40499</v>
      </c>
      <c r="B327">
        <v>1874.38</v>
      </c>
    </row>
    <row r="328" spans="1:2" x14ac:dyDescent="0.35">
      <c r="A328" s="2">
        <v>40500</v>
      </c>
      <c r="B328">
        <v>1869.75</v>
      </c>
    </row>
    <row r="329" spans="1:2" x14ac:dyDescent="0.35">
      <c r="A329" s="2">
        <v>40501</v>
      </c>
      <c r="B329">
        <v>1876.85</v>
      </c>
    </row>
    <row r="330" spans="1:2" x14ac:dyDescent="0.35">
      <c r="A330" s="2">
        <v>40502</v>
      </c>
      <c r="B330">
        <v>1876.85</v>
      </c>
    </row>
    <row r="331" spans="1:2" x14ac:dyDescent="0.35">
      <c r="A331" s="2">
        <v>40503</v>
      </c>
      <c r="B331">
        <v>1876.85</v>
      </c>
    </row>
    <row r="332" spans="1:2" x14ac:dyDescent="0.35">
      <c r="A332" s="2">
        <v>40504</v>
      </c>
      <c r="B332">
        <v>1879.95</v>
      </c>
    </row>
    <row r="333" spans="1:2" x14ac:dyDescent="0.35">
      <c r="A333" s="2">
        <v>40505</v>
      </c>
      <c r="B333">
        <v>1893</v>
      </c>
    </row>
    <row r="334" spans="1:2" x14ac:dyDescent="0.35">
      <c r="A334" s="2">
        <v>40506</v>
      </c>
      <c r="B334">
        <v>1891.05</v>
      </c>
    </row>
    <row r="335" spans="1:2" x14ac:dyDescent="0.35">
      <c r="A335" s="2">
        <v>40507</v>
      </c>
      <c r="B335">
        <v>1891</v>
      </c>
    </row>
    <row r="336" spans="1:2" x14ac:dyDescent="0.35">
      <c r="A336" s="2">
        <v>40508</v>
      </c>
      <c r="B336">
        <v>1908.45</v>
      </c>
    </row>
    <row r="337" spans="1:2" x14ac:dyDescent="0.35">
      <c r="A337" s="2">
        <v>40509</v>
      </c>
      <c r="B337">
        <v>1908.45</v>
      </c>
    </row>
    <row r="338" spans="1:2" x14ac:dyDescent="0.35">
      <c r="A338" s="2">
        <v>40510</v>
      </c>
      <c r="B338">
        <v>1908.45</v>
      </c>
    </row>
    <row r="339" spans="1:2" x14ac:dyDescent="0.35">
      <c r="A339" s="2">
        <v>40511</v>
      </c>
      <c r="B339">
        <v>1922.9</v>
      </c>
    </row>
    <row r="340" spans="1:2" x14ac:dyDescent="0.35">
      <c r="A340" s="2">
        <v>40512</v>
      </c>
      <c r="B340">
        <v>1944.15</v>
      </c>
    </row>
    <row r="341" spans="1:2" x14ac:dyDescent="0.35">
      <c r="A341" s="2">
        <v>40513</v>
      </c>
      <c r="B341">
        <v>1932.5</v>
      </c>
    </row>
    <row r="342" spans="1:2" x14ac:dyDescent="0.35">
      <c r="A342" s="2">
        <v>40514</v>
      </c>
      <c r="B342">
        <v>1906.2</v>
      </c>
    </row>
    <row r="343" spans="1:2" x14ac:dyDescent="0.35">
      <c r="A343" s="2">
        <v>40515</v>
      </c>
      <c r="B343">
        <v>1883.3</v>
      </c>
    </row>
    <row r="344" spans="1:2" x14ac:dyDescent="0.35">
      <c r="A344" s="2">
        <v>40516</v>
      </c>
      <c r="B344">
        <v>1883.3</v>
      </c>
    </row>
    <row r="345" spans="1:2" x14ac:dyDescent="0.35">
      <c r="A345" s="2">
        <v>40517</v>
      </c>
      <c r="B345">
        <v>1883.3</v>
      </c>
    </row>
    <row r="346" spans="1:2" x14ac:dyDescent="0.35">
      <c r="A346" s="2">
        <v>40518</v>
      </c>
      <c r="B346">
        <v>1889.65</v>
      </c>
    </row>
    <row r="347" spans="1:2" x14ac:dyDescent="0.35">
      <c r="A347" s="2">
        <v>40519</v>
      </c>
      <c r="B347">
        <v>1894.15</v>
      </c>
    </row>
    <row r="348" spans="1:2" x14ac:dyDescent="0.35">
      <c r="A348" s="2">
        <v>40520</v>
      </c>
      <c r="B348">
        <v>1882.6</v>
      </c>
    </row>
    <row r="349" spans="1:2" x14ac:dyDescent="0.35">
      <c r="A349" s="2">
        <v>40521</v>
      </c>
      <c r="B349">
        <v>1908.38</v>
      </c>
    </row>
    <row r="350" spans="1:2" x14ac:dyDescent="0.35">
      <c r="A350" s="2">
        <v>40522</v>
      </c>
      <c r="B350">
        <v>1881.85</v>
      </c>
    </row>
    <row r="351" spans="1:2" x14ac:dyDescent="0.35">
      <c r="A351" s="2">
        <v>40523</v>
      </c>
      <c r="B351">
        <v>1881.85</v>
      </c>
    </row>
    <row r="352" spans="1:2" x14ac:dyDescent="0.35">
      <c r="A352" s="2">
        <v>40524</v>
      </c>
      <c r="B352">
        <v>1881.85</v>
      </c>
    </row>
    <row r="353" spans="1:2" x14ac:dyDescent="0.35">
      <c r="A353" s="2">
        <v>40525</v>
      </c>
      <c r="B353">
        <v>1905.9</v>
      </c>
    </row>
    <row r="354" spans="1:2" x14ac:dyDescent="0.35">
      <c r="A354" s="2">
        <v>40526</v>
      </c>
      <c r="B354">
        <v>1897.8</v>
      </c>
    </row>
    <row r="355" spans="1:2" x14ac:dyDescent="0.35">
      <c r="A355" s="2">
        <v>40527</v>
      </c>
      <c r="B355">
        <v>1907</v>
      </c>
    </row>
    <row r="356" spans="1:2" x14ac:dyDescent="0.35">
      <c r="A356" s="2">
        <v>40528</v>
      </c>
      <c r="B356">
        <v>1915.6</v>
      </c>
    </row>
    <row r="357" spans="1:2" x14ac:dyDescent="0.35">
      <c r="A357" s="2">
        <v>40529</v>
      </c>
      <c r="B357">
        <v>1919</v>
      </c>
    </row>
    <row r="358" spans="1:2" x14ac:dyDescent="0.35">
      <c r="A358" s="2">
        <v>40530</v>
      </c>
      <c r="B358">
        <v>1919</v>
      </c>
    </row>
    <row r="359" spans="1:2" x14ac:dyDescent="0.35">
      <c r="A359" s="2">
        <v>40531</v>
      </c>
      <c r="B359">
        <v>1919</v>
      </c>
    </row>
    <row r="360" spans="1:2" x14ac:dyDescent="0.35">
      <c r="A360" s="2">
        <v>40532</v>
      </c>
      <c r="B360">
        <v>1928.5</v>
      </c>
    </row>
    <row r="361" spans="1:2" x14ac:dyDescent="0.35">
      <c r="A361" s="2">
        <v>40533</v>
      </c>
      <c r="B361">
        <v>1934.75</v>
      </c>
    </row>
    <row r="362" spans="1:2" x14ac:dyDescent="0.35">
      <c r="A362" s="2">
        <v>40534</v>
      </c>
      <c r="B362">
        <v>1921.75</v>
      </c>
    </row>
    <row r="363" spans="1:2" x14ac:dyDescent="0.35">
      <c r="A363" s="2">
        <v>40535</v>
      </c>
      <c r="B363">
        <v>1937.95</v>
      </c>
    </row>
    <row r="364" spans="1:2" x14ac:dyDescent="0.35">
      <c r="A364" s="2">
        <v>40536</v>
      </c>
      <c r="B364">
        <v>1939.2</v>
      </c>
    </row>
    <row r="365" spans="1:2" x14ac:dyDescent="0.35">
      <c r="A365" s="2">
        <v>40537</v>
      </c>
      <c r="B365">
        <v>1939.2</v>
      </c>
    </row>
    <row r="366" spans="1:2" x14ac:dyDescent="0.35">
      <c r="A366" s="2">
        <v>40538</v>
      </c>
      <c r="B366">
        <v>1939.2</v>
      </c>
    </row>
    <row r="367" spans="1:2" x14ac:dyDescent="0.35">
      <c r="A367" s="2">
        <v>40539</v>
      </c>
      <c r="B367">
        <v>1980.5</v>
      </c>
    </row>
    <row r="368" spans="1:2" x14ac:dyDescent="0.35">
      <c r="A368" s="2">
        <v>40540</v>
      </c>
      <c r="B368">
        <v>2027.5</v>
      </c>
    </row>
    <row r="369" spans="1:2" x14ac:dyDescent="0.35">
      <c r="A369" s="2">
        <v>40541</v>
      </c>
      <c r="B369">
        <v>1955</v>
      </c>
    </row>
    <row r="370" spans="1:2" x14ac:dyDescent="0.35">
      <c r="A370" s="2">
        <v>40542</v>
      </c>
      <c r="B370">
        <v>1915.5</v>
      </c>
    </row>
    <row r="371" spans="1:2" x14ac:dyDescent="0.35">
      <c r="A371" s="2">
        <v>40543</v>
      </c>
      <c r="B371">
        <v>1907.7</v>
      </c>
    </row>
    <row r="372" spans="1:2" x14ac:dyDescent="0.35">
      <c r="A372" s="2">
        <v>40544</v>
      </c>
      <c r="B372">
        <v>1907.7</v>
      </c>
    </row>
    <row r="373" spans="1:2" x14ac:dyDescent="0.35">
      <c r="A373" s="2">
        <v>40545</v>
      </c>
      <c r="B373">
        <v>1907.7</v>
      </c>
    </row>
    <row r="374" spans="1:2" x14ac:dyDescent="0.35">
      <c r="A374" s="2">
        <v>40546</v>
      </c>
      <c r="B374">
        <v>1894.23</v>
      </c>
    </row>
    <row r="375" spans="1:2" x14ac:dyDescent="0.35">
      <c r="A375" s="2">
        <v>40547</v>
      </c>
      <c r="B375">
        <v>1897.25</v>
      </c>
    </row>
    <row r="376" spans="1:2" x14ac:dyDescent="0.35">
      <c r="A376" s="2">
        <v>40548</v>
      </c>
      <c r="B376">
        <v>1890.75</v>
      </c>
    </row>
    <row r="377" spans="1:2" x14ac:dyDescent="0.35">
      <c r="A377" s="2">
        <v>40549</v>
      </c>
      <c r="B377">
        <v>1867.95</v>
      </c>
    </row>
    <row r="378" spans="1:2" x14ac:dyDescent="0.35">
      <c r="A378" s="2">
        <v>40550</v>
      </c>
      <c r="B378">
        <v>1864.75</v>
      </c>
    </row>
    <row r="379" spans="1:2" x14ac:dyDescent="0.35">
      <c r="A379" s="2">
        <v>40551</v>
      </c>
      <c r="B379">
        <v>1864.75</v>
      </c>
    </row>
    <row r="380" spans="1:2" x14ac:dyDescent="0.35">
      <c r="A380" s="2">
        <v>40552</v>
      </c>
      <c r="B380">
        <v>1864.75</v>
      </c>
    </row>
    <row r="381" spans="1:2" x14ac:dyDescent="0.35">
      <c r="A381" s="2">
        <v>40553</v>
      </c>
      <c r="B381">
        <v>1870.5</v>
      </c>
    </row>
    <row r="382" spans="1:2" x14ac:dyDescent="0.35">
      <c r="A382" s="2">
        <v>40554</v>
      </c>
      <c r="B382">
        <v>1856</v>
      </c>
    </row>
    <row r="383" spans="1:2" x14ac:dyDescent="0.35">
      <c r="A383" s="2">
        <v>40555</v>
      </c>
      <c r="B383">
        <v>1866</v>
      </c>
    </row>
    <row r="384" spans="1:2" x14ac:dyDescent="0.35">
      <c r="A384" s="2">
        <v>40556</v>
      </c>
      <c r="B384">
        <v>1864.5</v>
      </c>
    </row>
    <row r="385" spans="1:2" x14ac:dyDescent="0.35">
      <c r="A385" s="2">
        <v>40557</v>
      </c>
      <c r="B385">
        <v>1871.75</v>
      </c>
    </row>
    <row r="386" spans="1:2" x14ac:dyDescent="0.35">
      <c r="A386" s="2">
        <v>40558</v>
      </c>
      <c r="B386">
        <v>1871.75</v>
      </c>
    </row>
    <row r="387" spans="1:2" x14ac:dyDescent="0.35">
      <c r="A387" s="2">
        <v>40559</v>
      </c>
      <c r="B387">
        <v>1871.75</v>
      </c>
    </row>
    <row r="388" spans="1:2" x14ac:dyDescent="0.35">
      <c r="A388" s="2">
        <v>40560</v>
      </c>
      <c r="B388">
        <v>1878.5</v>
      </c>
    </row>
    <row r="389" spans="1:2" x14ac:dyDescent="0.35">
      <c r="A389" s="2">
        <v>40561</v>
      </c>
      <c r="B389">
        <v>1857</v>
      </c>
    </row>
    <row r="390" spans="1:2" x14ac:dyDescent="0.35">
      <c r="A390" s="2">
        <v>40562</v>
      </c>
      <c r="B390">
        <v>1841.75</v>
      </c>
    </row>
    <row r="391" spans="1:2" x14ac:dyDescent="0.35">
      <c r="A391" s="2">
        <v>40563</v>
      </c>
      <c r="B391">
        <v>1850</v>
      </c>
    </row>
    <row r="392" spans="1:2" x14ac:dyDescent="0.35">
      <c r="A392" s="2">
        <v>40564</v>
      </c>
      <c r="B392">
        <v>1842.25</v>
      </c>
    </row>
    <row r="393" spans="1:2" x14ac:dyDescent="0.35">
      <c r="A393" s="2">
        <v>40565</v>
      </c>
      <c r="B393">
        <v>1842.25</v>
      </c>
    </row>
    <row r="394" spans="1:2" x14ac:dyDescent="0.35">
      <c r="A394" s="2">
        <v>40566</v>
      </c>
      <c r="B394">
        <v>1842.25</v>
      </c>
    </row>
    <row r="395" spans="1:2" x14ac:dyDescent="0.35">
      <c r="A395" s="2">
        <v>40567</v>
      </c>
      <c r="B395">
        <v>1852.98</v>
      </c>
    </row>
    <row r="396" spans="1:2" x14ac:dyDescent="0.35">
      <c r="A396" s="2">
        <v>40568</v>
      </c>
      <c r="B396">
        <v>1857.5</v>
      </c>
    </row>
    <row r="397" spans="1:2" x14ac:dyDescent="0.35">
      <c r="A397" s="2">
        <v>40569</v>
      </c>
      <c r="B397">
        <v>1863.45</v>
      </c>
    </row>
    <row r="398" spans="1:2" x14ac:dyDescent="0.35">
      <c r="A398" s="2">
        <v>40570</v>
      </c>
      <c r="B398">
        <v>1859.5</v>
      </c>
    </row>
    <row r="399" spans="1:2" x14ac:dyDescent="0.35">
      <c r="A399" s="2">
        <v>40571</v>
      </c>
      <c r="B399">
        <v>1862.2</v>
      </c>
    </row>
    <row r="400" spans="1:2" x14ac:dyDescent="0.35">
      <c r="A400" s="2">
        <v>40572</v>
      </c>
      <c r="B400">
        <v>1862.2</v>
      </c>
    </row>
    <row r="401" spans="1:2" x14ac:dyDescent="0.35">
      <c r="A401" s="2">
        <v>40573</v>
      </c>
      <c r="B401">
        <v>1862.2</v>
      </c>
    </row>
    <row r="402" spans="1:2" x14ac:dyDescent="0.35">
      <c r="A402" s="2">
        <v>40574</v>
      </c>
      <c r="B402">
        <v>1867.2</v>
      </c>
    </row>
    <row r="403" spans="1:2" x14ac:dyDescent="0.35">
      <c r="A403" s="2">
        <v>40575</v>
      </c>
      <c r="B403">
        <v>1852.6</v>
      </c>
    </row>
    <row r="404" spans="1:2" x14ac:dyDescent="0.35">
      <c r="A404" s="2">
        <v>40576</v>
      </c>
      <c r="B404">
        <v>1859.5</v>
      </c>
    </row>
    <row r="405" spans="1:2" x14ac:dyDescent="0.35">
      <c r="A405" s="2">
        <v>40577</v>
      </c>
      <c r="B405">
        <v>1865</v>
      </c>
    </row>
    <row r="406" spans="1:2" x14ac:dyDescent="0.35">
      <c r="A406" s="2">
        <v>40578</v>
      </c>
      <c r="B406">
        <v>1871.5</v>
      </c>
    </row>
    <row r="407" spans="1:2" x14ac:dyDescent="0.35">
      <c r="A407" s="2">
        <v>40579</v>
      </c>
      <c r="B407">
        <v>1871.5</v>
      </c>
    </row>
    <row r="408" spans="1:2" x14ac:dyDescent="0.35">
      <c r="A408" s="2">
        <v>40580</v>
      </c>
      <c r="B408">
        <v>1871.5</v>
      </c>
    </row>
    <row r="409" spans="1:2" x14ac:dyDescent="0.35">
      <c r="A409" s="2">
        <v>40581</v>
      </c>
      <c r="B409">
        <v>1868.9</v>
      </c>
    </row>
    <row r="410" spans="1:2" x14ac:dyDescent="0.35">
      <c r="A410" s="2">
        <v>40582</v>
      </c>
      <c r="B410">
        <v>1886.5</v>
      </c>
    </row>
    <row r="411" spans="1:2" x14ac:dyDescent="0.35">
      <c r="A411" s="2">
        <v>40583</v>
      </c>
      <c r="B411">
        <v>1889.5</v>
      </c>
    </row>
    <row r="412" spans="1:2" x14ac:dyDescent="0.35">
      <c r="A412" s="2">
        <v>40584</v>
      </c>
      <c r="B412">
        <v>1881.48</v>
      </c>
    </row>
    <row r="413" spans="1:2" x14ac:dyDescent="0.35">
      <c r="A413" s="2">
        <v>40585</v>
      </c>
      <c r="B413">
        <v>1886</v>
      </c>
    </row>
    <row r="414" spans="1:2" x14ac:dyDescent="0.35">
      <c r="A414" s="2">
        <v>40586</v>
      </c>
      <c r="B414">
        <v>1886</v>
      </c>
    </row>
    <row r="415" spans="1:2" x14ac:dyDescent="0.35">
      <c r="A415" s="2">
        <v>40587</v>
      </c>
      <c r="B415">
        <v>1886</v>
      </c>
    </row>
    <row r="416" spans="1:2" x14ac:dyDescent="0.35">
      <c r="A416" s="2">
        <v>40588</v>
      </c>
      <c r="B416">
        <v>1896.1</v>
      </c>
    </row>
    <row r="417" spans="1:2" x14ac:dyDescent="0.35">
      <c r="A417" s="2">
        <v>40589</v>
      </c>
      <c r="B417">
        <v>1906.45</v>
      </c>
    </row>
    <row r="418" spans="1:2" x14ac:dyDescent="0.35">
      <c r="A418" s="2">
        <v>40590</v>
      </c>
      <c r="B418">
        <v>1909.85</v>
      </c>
    </row>
    <row r="419" spans="1:2" x14ac:dyDescent="0.35">
      <c r="A419" s="2">
        <v>40591</v>
      </c>
      <c r="B419">
        <v>1893.75</v>
      </c>
    </row>
    <row r="420" spans="1:2" x14ac:dyDescent="0.35">
      <c r="A420" s="2">
        <v>40592</v>
      </c>
      <c r="B420">
        <v>1877.1</v>
      </c>
    </row>
    <row r="421" spans="1:2" x14ac:dyDescent="0.35">
      <c r="A421" s="2">
        <v>40593</v>
      </c>
      <c r="B421">
        <v>1877.1</v>
      </c>
    </row>
    <row r="422" spans="1:2" x14ac:dyDescent="0.35">
      <c r="A422" s="2">
        <v>40594</v>
      </c>
      <c r="B422">
        <v>1877.1</v>
      </c>
    </row>
    <row r="423" spans="1:2" x14ac:dyDescent="0.35">
      <c r="A423" s="2">
        <v>40595</v>
      </c>
      <c r="B423">
        <v>1887.5</v>
      </c>
    </row>
    <row r="424" spans="1:2" x14ac:dyDescent="0.35">
      <c r="A424" s="2">
        <v>40596</v>
      </c>
      <c r="B424">
        <v>1895.15</v>
      </c>
    </row>
    <row r="425" spans="1:2" x14ac:dyDescent="0.35">
      <c r="A425" s="2">
        <v>40597</v>
      </c>
      <c r="B425">
        <v>1898.45</v>
      </c>
    </row>
    <row r="426" spans="1:2" x14ac:dyDescent="0.35">
      <c r="A426" s="2">
        <v>40598</v>
      </c>
      <c r="B426">
        <v>1898.75</v>
      </c>
    </row>
    <row r="427" spans="1:2" x14ac:dyDescent="0.35">
      <c r="A427" s="2">
        <v>40599</v>
      </c>
      <c r="B427">
        <v>1907.15</v>
      </c>
    </row>
    <row r="428" spans="1:2" x14ac:dyDescent="0.35">
      <c r="A428" s="2">
        <v>40600</v>
      </c>
      <c r="B428">
        <v>1907.15</v>
      </c>
    </row>
    <row r="429" spans="1:2" x14ac:dyDescent="0.35">
      <c r="A429" s="2">
        <v>40601</v>
      </c>
      <c r="B429">
        <v>1907.15</v>
      </c>
    </row>
    <row r="430" spans="1:2" x14ac:dyDescent="0.35">
      <c r="A430" s="2">
        <v>40602</v>
      </c>
      <c r="B430">
        <v>1907.9</v>
      </c>
    </row>
    <row r="431" spans="1:2" x14ac:dyDescent="0.35">
      <c r="A431" s="2">
        <v>40603</v>
      </c>
      <c r="B431">
        <v>1916.6</v>
      </c>
    </row>
    <row r="432" spans="1:2" x14ac:dyDescent="0.35">
      <c r="A432" s="2">
        <v>40604</v>
      </c>
      <c r="B432">
        <v>1913.4</v>
      </c>
    </row>
    <row r="433" spans="1:2" x14ac:dyDescent="0.35">
      <c r="A433" s="2">
        <v>40605</v>
      </c>
      <c r="B433">
        <v>1899.15</v>
      </c>
    </row>
    <row r="434" spans="1:2" x14ac:dyDescent="0.35">
      <c r="A434" s="2">
        <v>40606</v>
      </c>
      <c r="B434">
        <v>1894.4</v>
      </c>
    </row>
    <row r="435" spans="1:2" x14ac:dyDescent="0.35">
      <c r="A435" s="2">
        <v>40607</v>
      </c>
      <c r="B435">
        <v>1894.4</v>
      </c>
    </row>
    <row r="436" spans="1:2" x14ac:dyDescent="0.35">
      <c r="A436" s="2">
        <v>40608</v>
      </c>
      <c r="B436">
        <v>1894.4</v>
      </c>
    </row>
    <row r="437" spans="1:2" x14ac:dyDescent="0.35">
      <c r="A437" s="2">
        <v>40609</v>
      </c>
      <c r="B437">
        <v>1895.6</v>
      </c>
    </row>
    <row r="438" spans="1:2" x14ac:dyDescent="0.35">
      <c r="A438" s="2">
        <v>40610</v>
      </c>
      <c r="B438">
        <v>1888.25</v>
      </c>
    </row>
    <row r="439" spans="1:2" x14ac:dyDescent="0.35">
      <c r="A439" s="2">
        <v>40611</v>
      </c>
      <c r="B439">
        <v>1876.75</v>
      </c>
    </row>
    <row r="440" spans="1:2" x14ac:dyDescent="0.35">
      <c r="A440" s="2">
        <v>40612</v>
      </c>
      <c r="B440">
        <v>1867.5</v>
      </c>
    </row>
    <row r="441" spans="1:2" x14ac:dyDescent="0.35">
      <c r="A441" s="2">
        <v>40613</v>
      </c>
      <c r="B441">
        <v>1869.88</v>
      </c>
    </row>
    <row r="442" spans="1:2" x14ac:dyDescent="0.35">
      <c r="A442" s="2">
        <v>40614</v>
      </c>
      <c r="B442">
        <v>1869.88</v>
      </c>
    </row>
    <row r="443" spans="1:2" x14ac:dyDescent="0.35">
      <c r="A443" s="2">
        <v>40615</v>
      </c>
      <c r="B443">
        <v>1869.88</v>
      </c>
    </row>
    <row r="444" spans="1:2" x14ac:dyDescent="0.35">
      <c r="A444" s="2">
        <v>40616</v>
      </c>
      <c r="B444">
        <v>1878.76</v>
      </c>
    </row>
    <row r="445" spans="1:2" x14ac:dyDescent="0.35">
      <c r="A445" s="2">
        <v>40617</v>
      </c>
      <c r="B445">
        <v>1890.14</v>
      </c>
    </row>
    <row r="446" spans="1:2" x14ac:dyDescent="0.35">
      <c r="A446" s="2">
        <v>40618</v>
      </c>
      <c r="B446">
        <v>1892.62</v>
      </c>
    </row>
    <row r="447" spans="1:2" x14ac:dyDescent="0.35">
      <c r="A447" s="2">
        <v>40619</v>
      </c>
      <c r="B447">
        <v>1879.93</v>
      </c>
    </row>
    <row r="448" spans="1:2" x14ac:dyDescent="0.35">
      <c r="A448" s="2">
        <v>40620</v>
      </c>
      <c r="B448">
        <v>1874.01</v>
      </c>
    </row>
    <row r="449" spans="1:2" x14ac:dyDescent="0.35">
      <c r="A449" s="2">
        <v>40621</v>
      </c>
      <c r="B449">
        <v>1874.01</v>
      </c>
    </row>
    <row r="450" spans="1:2" x14ac:dyDescent="0.35">
      <c r="A450" s="2">
        <v>40622</v>
      </c>
      <c r="B450">
        <v>1874.01</v>
      </c>
    </row>
    <row r="451" spans="1:2" x14ac:dyDescent="0.35">
      <c r="A451" s="2">
        <v>40623</v>
      </c>
      <c r="B451">
        <v>1872.35</v>
      </c>
    </row>
    <row r="452" spans="1:2" x14ac:dyDescent="0.35">
      <c r="A452" s="2">
        <v>40624</v>
      </c>
      <c r="B452">
        <v>1866.8</v>
      </c>
    </row>
    <row r="453" spans="1:2" x14ac:dyDescent="0.35">
      <c r="A453" s="2">
        <v>40625</v>
      </c>
      <c r="B453">
        <v>1867.18</v>
      </c>
    </row>
    <row r="454" spans="1:2" x14ac:dyDescent="0.35">
      <c r="A454" s="2">
        <v>40626</v>
      </c>
      <c r="B454">
        <v>1865.45</v>
      </c>
    </row>
    <row r="455" spans="1:2" x14ac:dyDescent="0.35">
      <c r="A455" s="2">
        <v>40627</v>
      </c>
      <c r="B455">
        <v>1870.73</v>
      </c>
    </row>
    <row r="456" spans="1:2" x14ac:dyDescent="0.35">
      <c r="A456" s="2">
        <v>40628</v>
      </c>
      <c r="B456">
        <v>1870.73</v>
      </c>
    </row>
    <row r="457" spans="1:2" x14ac:dyDescent="0.35">
      <c r="A457" s="2">
        <v>40629</v>
      </c>
      <c r="B457">
        <v>1870.73</v>
      </c>
    </row>
    <row r="458" spans="1:2" x14ac:dyDescent="0.35">
      <c r="A458" s="2">
        <v>40630</v>
      </c>
      <c r="B458">
        <v>1878.68</v>
      </c>
    </row>
    <row r="459" spans="1:2" x14ac:dyDescent="0.35">
      <c r="A459" s="2">
        <v>40631</v>
      </c>
      <c r="B459">
        <v>1885.5</v>
      </c>
    </row>
    <row r="460" spans="1:2" x14ac:dyDescent="0.35">
      <c r="A460" s="2">
        <v>40632</v>
      </c>
      <c r="B460">
        <v>1876.05</v>
      </c>
    </row>
    <row r="461" spans="1:2" x14ac:dyDescent="0.35">
      <c r="A461" s="2">
        <v>40633</v>
      </c>
      <c r="B461">
        <v>1871</v>
      </c>
    </row>
    <row r="462" spans="1:2" x14ac:dyDescent="0.35">
      <c r="A462" s="2">
        <v>40634</v>
      </c>
      <c r="B462">
        <v>1849.19</v>
      </c>
    </row>
    <row r="463" spans="1:2" x14ac:dyDescent="0.35">
      <c r="A463" s="2">
        <v>40635</v>
      </c>
      <c r="B463">
        <v>1849.19</v>
      </c>
    </row>
    <row r="464" spans="1:2" x14ac:dyDescent="0.35">
      <c r="A464" s="2">
        <v>40636</v>
      </c>
      <c r="B464">
        <v>1849.19</v>
      </c>
    </row>
    <row r="465" spans="1:2" x14ac:dyDescent="0.35">
      <c r="A465" s="2">
        <v>40637</v>
      </c>
      <c r="B465">
        <v>1849.25</v>
      </c>
    </row>
    <row r="466" spans="1:2" x14ac:dyDescent="0.35">
      <c r="A466" s="2">
        <v>40638</v>
      </c>
      <c r="B466">
        <v>1835.3</v>
      </c>
    </row>
    <row r="467" spans="1:2" x14ac:dyDescent="0.35">
      <c r="A467" s="2">
        <v>40639</v>
      </c>
      <c r="B467">
        <v>1829.08</v>
      </c>
    </row>
    <row r="468" spans="1:2" x14ac:dyDescent="0.35">
      <c r="A468" s="2">
        <v>40640</v>
      </c>
      <c r="B468">
        <v>1825</v>
      </c>
    </row>
    <row r="469" spans="1:2" x14ac:dyDescent="0.35">
      <c r="A469" s="2">
        <v>40641</v>
      </c>
      <c r="B469">
        <v>1817.55</v>
      </c>
    </row>
    <row r="470" spans="1:2" x14ac:dyDescent="0.35">
      <c r="A470" s="2">
        <v>40642</v>
      </c>
      <c r="B470">
        <v>1817.55</v>
      </c>
    </row>
    <row r="471" spans="1:2" x14ac:dyDescent="0.35">
      <c r="A471" s="2">
        <v>40643</v>
      </c>
      <c r="B471">
        <v>1817.55</v>
      </c>
    </row>
    <row r="472" spans="1:2" x14ac:dyDescent="0.35">
      <c r="A472" s="2">
        <v>40644</v>
      </c>
      <c r="B472">
        <v>1817.35</v>
      </c>
    </row>
    <row r="473" spans="1:2" x14ac:dyDescent="0.35">
      <c r="A473" s="2">
        <v>40645</v>
      </c>
      <c r="B473">
        <v>1819.43</v>
      </c>
    </row>
    <row r="474" spans="1:2" x14ac:dyDescent="0.35">
      <c r="A474" s="2">
        <v>40646</v>
      </c>
      <c r="B474">
        <v>1818.83</v>
      </c>
    </row>
    <row r="475" spans="1:2" x14ac:dyDescent="0.35">
      <c r="A475" s="2">
        <v>40647</v>
      </c>
      <c r="B475">
        <v>1804.5</v>
      </c>
    </row>
    <row r="476" spans="1:2" x14ac:dyDescent="0.35">
      <c r="A476" s="2">
        <v>40648</v>
      </c>
      <c r="B476">
        <v>1798.43</v>
      </c>
    </row>
    <row r="477" spans="1:2" x14ac:dyDescent="0.35">
      <c r="A477" s="2">
        <v>40649</v>
      </c>
      <c r="B477">
        <v>1798.43</v>
      </c>
    </row>
    <row r="478" spans="1:2" x14ac:dyDescent="0.35">
      <c r="A478" s="2">
        <v>40650</v>
      </c>
      <c r="B478">
        <v>1798.43</v>
      </c>
    </row>
    <row r="479" spans="1:2" x14ac:dyDescent="0.35">
      <c r="A479" s="2">
        <v>40651</v>
      </c>
      <c r="B479">
        <v>1799.01</v>
      </c>
    </row>
    <row r="480" spans="1:2" x14ac:dyDescent="0.35">
      <c r="A480" s="2">
        <v>40652</v>
      </c>
      <c r="B480">
        <v>1788.45</v>
      </c>
    </row>
    <row r="481" spans="1:2" x14ac:dyDescent="0.35">
      <c r="A481" s="2">
        <v>40653</v>
      </c>
      <c r="B481">
        <v>1780.28</v>
      </c>
    </row>
    <row r="482" spans="1:2" x14ac:dyDescent="0.35">
      <c r="A482" s="2">
        <v>40654</v>
      </c>
      <c r="B482">
        <v>1782</v>
      </c>
    </row>
    <row r="483" spans="1:2" x14ac:dyDescent="0.35">
      <c r="A483" s="2">
        <v>40655</v>
      </c>
      <c r="B483">
        <v>1782.5</v>
      </c>
    </row>
    <row r="484" spans="1:2" x14ac:dyDescent="0.35">
      <c r="A484" s="2">
        <v>40656</v>
      </c>
      <c r="B484">
        <v>1782.5</v>
      </c>
    </row>
    <row r="485" spans="1:2" x14ac:dyDescent="0.35">
      <c r="A485" s="2">
        <v>40657</v>
      </c>
      <c r="B485">
        <v>1782.5</v>
      </c>
    </row>
    <row r="486" spans="1:2" x14ac:dyDescent="0.35">
      <c r="A486" s="2">
        <v>40658</v>
      </c>
      <c r="B486">
        <v>1782.5</v>
      </c>
    </row>
    <row r="487" spans="1:2" x14ac:dyDescent="0.35">
      <c r="A487" s="2">
        <v>40659</v>
      </c>
      <c r="B487">
        <v>1791.4</v>
      </c>
    </row>
    <row r="488" spans="1:2" x14ac:dyDescent="0.35">
      <c r="A488" s="2">
        <v>40660</v>
      </c>
      <c r="B488">
        <v>1775</v>
      </c>
    </row>
    <row r="489" spans="1:2" x14ac:dyDescent="0.35">
      <c r="A489" s="2">
        <v>40661</v>
      </c>
      <c r="B489">
        <v>1767.13</v>
      </c>
    </row>
    <row r="490" spans="1:2" x14ac:dyDescent="0.35">
      <c r="A490" s="2">
        <v>40662</v>
      </c>
      <c r="B490">
        <v>1767</v>
      </c>
    </row>
    <row r="491" spans="1:2" x14ac:dyDescent="0.35">
      <c r="A491" s="2">
        <v>40663</v>
      </c>
      <c r="B491">
        <v>1767</v>
      </c>
    </row>
    <row r="492" spans="1:2" x14ac:dyDescent="0.35">
      <c r="A492" s="2">
        <v>40664</v>
      </c>
      <c r="B492">
        <v>1767</v>
      </c>
    </row>
    <row r="493" spans="1:2" x14ac:dyDescent="0.35">
      <c r="A493" s="2">
        <v>40665</v>
      </c>
      <c r="B493">
        <v>1772</v>
      </c>
    </row>
    <row r="494" spans="1:2" x14ac:dyDescent="0.35">
      <c r="A494" s="2">
        <v>40666</v>
      </c>
      <c r="B494">
        <v>1765.25</v>
      </c>
    </row>
    <row r="495" spans="1:2" x14ac:dyDescent="0.35">
      <c r="A495" s="2">
        <v>40667</v>
      </c>
      <c r="B495">
        <v>1765</v>
      </c>
    </row>
    <row r="496" spans="1:2" x14ac:dyDescent="0.35">
      <c r="A496" s="2">
        <v>40668</v>
      </c>
      <c r="B496">
        <v>1764.6</v>
      </c>
    </row>
    <row r="497" spans="1:2" x14ac:dyDescent="0.35">
      <c r="A497" s="2">
        <v>40669</v>
      </c>
      <c r="B497">
        <v>1768.9</v>
      </c>
    </row>
    <row r="498" spans="1:2" x14ac:dyDescent="0.35">
      <c r="A498" s="2">
        <v>40670</v>
      </c>
      <c r="B498">
        <v>1768.9</v>
      </c>
    </row>
    <row r="499" spans="1:2" x14ac:dyDescent="0.35">
      <c r="A499" s="2">
        <v>40671</v>
      </c>
      <c r="B499">
        <v>1768.9</v>
      </c>
    </row>
    <row r="500" spans="1:2" x14ac:dyDescent="0.35">
      <c r="A500" s="2">
        <v>40672</v>
      </c>
      <c r="B500">
        <v>1787.98</v>
      </c>
    </row>
    <row r="501" spans="1:2" x14ac:dyDescent="0.35">
      <c r="A501" s="2">
        <v>40673</v>
      </c>
      <c r="B501">
        <v>1787.1</v>
      </c>
    </row>
    <row r="502" spans="1:2" x14ac:dyDescent="0.35">
      <c r="A502" s="2">
        <v>40674</v>
      </c>
      <c r="B502">
        <v>1811.75</v>
      </c>
    </row>
    <row r="503" spans="1:2" x14ac:dyDescent="0.35">
      <c r="A503" s="2">
        <v>40675</v>
      </c>
      <c r="B503">
        <v>1799.8</v>
      </c>
    </row>
    <row r="504" spans="1:2" x14ac:dyDescent="0.35">
      <c r="A504" s="2">
        <v>40676</v>
      </c>
      <c r="B504">
        <v>1807.71</v>
      </c>
    </row>
    <row r="505" spans="1:2" x14ac:dyDescent="0.35">
      <c r="A505" s="2">
        <v>40677</v>
      </c>
      <c r="B505">
        <v>1807.71</v>
      </c>
    </row>
    <row r="506" spans="1:2" x14ac:dyDescent="0.35">
      <c r="A506" s="2">
        <v>40678</v>
      </c>
      <c r="B506">
        <v>1807.71</v>
      </c>
    </row>
    <row r="507" spans="1:2" x14ac:dyDescent="0.35">
      <c r="A507" s="2">
        <v>40679</v>
      </c>
      <c r="B507">
        <v>1820.9</v>
      </c>
    </row>
    <row r="508" spans="1:2" x14ac:dyDescent="0.35">
      <c r="A508" s="2">
        <v>40680</v>
      </c>
      <c r="B508">
        <v>1825.35</v>
      </c>
    </row>
    <row r="509" spans="1:2" x14ac:dyDescent="0.35">
      <c r="A509" s="2">
        <v>40681</v>
      </c>
      <c r="B509">
        <v>1817.2</v>
      </c>
    </row>
    <row r="510" spans="1:2" x14ac:dyDescent="0.35">
      <c r="A510" s="2">
        <v>40682</v>
      </c>
      <c r="B510">
        <v>1816.09</v>
      </c>
    </row>
    <row r="511" spans="1:2" x14ac:dyDescent="0.35">
      <c r="A511" s="2">
        <v>40683</v>
      </c>
      <c r="B511">
        <v>1815.28</v>
      </c>
    </row>
    <row r="512" spans="1:2" x14ac:dyDescent="0.35">
      <c r="A512" s="2">
        <v>40684</v>
      </c>
      <c r="B512">
        <v>1815.28</v>
      </c>
    </row>
    <row r="513" spans="1:2" x14ac:dyDescent="0.35">
      <c r="A513" s="2">
        <v>40685</v>
      </c>
      <c r="B513">
        <v>1815.28</v>
      </c>
    </row>
    <row r="514" spans="1:2" x14ac:dyDescent="0.35">
      <c r="A514" s="2">
        <v>40686</v>
      </c>
      <c r="B514">
        <v>1826.8</v>
      </c>
    </row>
    <row r="515" spans="1:2" x14ac:dyDescent="0.35">
      <c r="A515" s="2">
        <v>40687</v>
      </c>
      <c r="B515">
        <v>1831.56</v>
      </c>
    </row>
    <row r="516" spans="1:2" x14ac:dyDescent="0.35">
      <c r="A516" s="2">
        <v>40688</v>
      </c>
      <c r="B516">
        <v>1832.35</v>
      </c>
    </row>
    <row r="517" spans="1:2" x14ac:dyDescent="0.35">
      <c r="A517" s="2">
        <v>40689</v>
      </c>
      <c r="B517">
        <v>1826.1</v>
      </c>
    </row>
    <row r="518" spans="1:2" x14ac:dyDescent="0.35">
      <c r="A518" s="2">
        <v>40690</v>
      </c>
      <c r="B518">
        <v>1807.64</v>
      </c>
    </row>
    <row r="519" spans="1:2" x14ac:dyDescent="0.35">
      <c r="A519" s="2">
        <v>40691</v>
      </c>
      <c r="B519">
        <v>1807.64</v>
      </c>
    </row>
    <row r="520" spans="1:2" x14ac:dyDescent="0.35">
      <c r="A520" s="2">
        <v>40692</v>
      </c>
      <c r="B520">
        <v>1807.64</v>
      </c>
    </row>
    <row r="521" spans="1:2" x14ac:dyDescent="0.35">
      <c r="A521" s="2">
        <v>40693</v>
      </c>
      <c r="B521">
        <v>1808.5</v>
      </c>
    </row>
    <row r="522" spans="1:2" x14ac:dyDescent="0.35">
      <c r="A522" s="2">
        <v>40694</v>
      </c>
      <c r="B522">
        <v>1788.85</v>
      </c>
    </row>
    <row r="523" spans="1:2" x14ac:dyDescent="0.35">
      <c r="A523" s="2">
        <v>40695</v>
      </c>
      <c r="B523">
        <v>1790.75</v>
      </c>
    </row>
    <row r="524" spans="1:2" x14ac:dyDescent="0.35">
      <c r="A524" s="2">
        <v>40696</v>
      </c>
      <c r="B524">
        <v>1784.5</v>
      </c>
    </row>
    <row r="525" spans="1:2" x14ac:dyDescent="0.35">
      <c r="A525" s="2">
        <v>40697</v>
      </c>
      <c r="B525">
        <v>1783.5</v>
      </c>
    </row>
    <row r="526" spans="1:2" x14ac:dyDescent="0.35">
      <c r="A526" s="2">
        <v>40698</v>
      </c>
      <c r="B526">
        <v>1783.5</v>
      </c>
    </row>
    <row r="527" spans="1:2" x14ac:dyDescent="0.35">
      <c r="A527" s="2">
        <v>40699</v>
      </c>
      <c r="B527">
        <v>1783.5</v>
      </c>
    </row>
    <row r="528" spans="1:2" x14ac:dyDescent="0.35">
      <c r="A528" s="2">
        <v>40700</v>
      </c>
      <c r="B528">
        <v>1783</v>
      </c>
    </row>
    <row r="529" spans="1:2" x14ac:dyDescent="0.35">
      <c r="A529" s="2">
        <v>40701</v>
      </c>
      <c r="B529">
        <v>1767.4</v>
      </c>
    </row>
    <row r="530" spans="1:2" x14ac:dyDescent="0.35">
      <c r="A530" s="2">
        <v>40702</v>
      </c>
      <c r="B530">
        <v>1771.05</v>
      </c>
    </row>
    <row r="531" spans="1:2" x14ac:dyDescent="0.35">
      <c r="A531" s="2">
        <v>40703</v>
      </c>
      <c r="B531">
        <v>1770.95</v>
      </c>
    </row>
    <row r="532" spans="1:2" x14ac:dyDescent="0.35">
      <c r="A532" s="2">
        <v>40704</v>
      </c>
      <c r="B532">
        <v>1777.45</v>
      </c>
    </row>
    <row r="533" spans="1:2" x14ac:dyDescent="0.35">
      <c r="A533" s="2">
        <v>40705</v>
      </c>
      <c r="B533">
        <v>1777.45</v>
      </c>
    </row>
    <row r="534" spans="1:2" x14ac:dyDescent="0.35">
      <c r="A534" s="2">
        <v>40706</v>
      </c>
      <c r="B534">
        <v>1777.45</v>
      </c>
    </row>
    <row r="535" spans="1:2" x14ac:dyDescent="0.35">
      <c r="A535" s="2">
        <v>40707</v>
      </c>
      <c r="B535">
        <v>1781.3</v>
      </c>
    </row>
    <row r="536" spans="1:2" x14ac:dyDescent="0.35">
      <c r="A536" s="2">
        <v>40708</v>
      </c>
      <c r="B536">
        <v>1771.4</v>
      </c>
    </row>
    <row r="537" spans="1:2" x14ac:dyDescent="0.35">
      <c r="A537" s="2">
        <v>40709</v>
      </c>
      <c r="B537">
        <v>1790.1</v>
      </c>
    </row>
    <row r="538" spans="1:2" x14ac:dyDescent="0.35">
      <c r="A538" s="2">
        <v>40710</v>
      </c>
      <c r="B538">
        <v>1793.5</v>
      </c>
    </row>
    <row r="539" spans="1:2" x14ac:dyDescent="0.35">
      <c r="A539" s="2">
        <v>40711</v>
      </c>
      <c r="B539">
        <v>1791.8</v>
      </c>
    </row>
    <row r="540" spans="1:2" x14ac:dyDescent="0.35">
      <c r="A540" s="2">
        <v>40712</v>
      </c>
      <c r="B540">
        <v>1791.8</v>
      </c>
    </row>
    <row r="541" spans="1:2" x14ac:dyDescent="0.35">
      <c r="A541" s="2">
        <v>40713</v>
      </c>
      <c r="B541">
        <v>1791.8</v>
      </c>
    </row>
    <row r="542" spans="1:2" x14ac:dyDescent="0.35">
      <c r="A542" s="2">
        <v>40714</v>
      </c>
      <c r="B542">
        <v>1787.4</v>
      </c>
    </row>
    <row r="543" spans="1:2" x14ac:dyDescent="0.35">
      <c r="A543" s="2">
        <v>40715</v>
      </c>
      <c r="B543">
        <v>1780.1</v>
      </c>
    </row>
    <row r="544" spans="1:2" x14ac:dyDescent="0.35">
      <c r="A544" s="2">
        <v>40716</v>
      </c>
      <c r="B544">
        <v>1780.15</v>
      </c>
    </row>
    <row r="545" spans="1:2" x14ac:dyDescent="0.35">
      <c r="A545" s="2">
        <v>40717</v>
      </c>
      <c r="B545">
        <v>1787.53</v>
      </c>
    </row>
    <row r="546" spans="1:2" x14ac:dyDescent="0.35">
      <c r="A546" s="2">
        <v>40718</v>
      </c>
      <c r="B546">
        <v>1793.25</v>
      </c>
    </row>
    <row r="547" spans="1:2" x14ac:dyDescent="0.35">
      <c r="A547" s="2">
        <v>40719</v>
      </c>
      <c r="B547">
        <v>1793.25</v>
      </c>
    </row>
    <row r="548" spans="1:2" x14ac:dyDescent="0.35">
      <c r="A548" s="2">
        <v>40720</v>
      </c>
      <c r="B548">
        <v>1793.25</v>
      </c>
    </row>
    <row r="549" spans="1:2" x14ac:dyDescent="0.35">
      <c r="A549" s="2">
        <v>40721</v>
      </c>
      <c r="B549">
        <v>1793.5</v>
      </c>
    </row>
    <row r="550" spans="1:2" x14ac:dyDescent="0.35">
      <c r="A550" s="2">
        <v>40722</v>
      </c>
      <c r="B550">
        <v>1781.94</v>
      </c>
    </row>
    <row r="551" spans="1:2" x14ac:dyDescent="0.35">
      <c r="A551" s="2">
        <v>40723</v>
      </c>
      <c r="B551">
        <v>1779.5</v>
      </c>
    </row>
    <row r="552" spans="1:2" x14ac:dyDescent="0.35">
      <c r="A552" s="2">
        <v>40724</v>
      </c>
      <c r="B552">
        <v>1770.78</v>
      </c>
    </row>
    <row r="553" spans="1:2" x14ac:dyDescent="0.35">
      <c r="A553" s="2">
        <v>40725</v>
      </c>
      <c r="B553">
        <v>1762.3</v>
      </c>
    </row>
    <row r="554" spans="1:2" x14ac:dyDescent="0.35">
      <c r="A554" s="2">
        <v>40726</v>
      </c>
      <c r="B554">
        <v>1762.3</v>
      </c>
    </row>
    <row r="555" spans="1:2" x14ac:dyDescent="0.35">
      <c r="A555" s="2">
        <v>40727</v>
      </c>
      <c r="B555">
        <v>1762.3</v>
      </c>
    </row>
    <row r="556" spans="1:2" x14ac:dyDescent="0.35">
      <c r="A556" s="2">
        <v>40728</v>
      </c>
      <c r="B556">
        <v>1761</v>
      </c>
    </row>
    <row r="557" spans="1:2" x14ac:dyDescent="0.35">
      <c r="A557" s="2">
        <v>40729</v>
      </c>
      <c r="B557">
        <v>1769</v>
      </c>
    </row>
    <row r="558" spans="1:2" x14ac:dyDescent="0.35">
      <c r="A558" s="2">
        <v>40730</v>
      </c>
      <c r="B558">
        <v>1766.18</v>
      </c>
    </row>
    <row r="559" spans="1:2" x14ac:dyDescent="0.35">
      <c r="A559" s="2">
        <v>40731</v>
      </c>
      <c r="B559">
        <v>1760.9</v>
      </c>
    </row>
    <row r="560" spans="1:2" x14ac:dyDescent="0.35">
      <c r="A560" s="2">
        <v>40732</v>
      </c>
      <c r="B560">
        <v>1760.23</v>
      </c>
    </row>
    <row r="561" spans="1:2" x14ac:dyDescent="0.35">
      <c r="A561" s="2">
        <v>40733</v>
      </c>
      <c r="B561">
        <v>1760.23</v>
      </c>
    </row>
    <row r="562" spans="1:2" x14ac:dyDescent="0.35">
      <c r="A562" s="2">
        <v>40734</v>
      </c>
      <c r="B562">
        <v>1760.23</v>
      </c>
    </row>
    <row r="563" spans="1:2" x14ac:dyDescent="0.35">
      <c r="A563" s="2">
        <v>40735</v>
      </c>
      <c r="B563">
        <v>1770.1</v>
      </c>
    </row>
    <row r="564" spans="1:2" x14ac:dyDescent="0.35">
      <c r="A564" s="2">
        <v>40736</v>
      </c>
      <c r="B564">
        <v>1764</v>
      </c>
    </row>
    <row r="565" spans="1:2" x14ac:dyDescent="0.35">
      <c r="A565" s="2">
        <v>40737</v>
      </c>
      <c r="B565">
        <v>1757.8</v>
      </c>
    </row>
    <row r="566" spans="1:2" x14ac:dyDescent="0.35">
      <c r="A566" s="2">
        <v>40738</v>
      </c>
      <c r="B566">
        <v>1748.5</v>
      </c>
    </row>
    <row r="567" spans="1:2" x14ac:dyDescent="0.35">
      <c r="A567" s="2">
        <v>40739</v>
      </c>
      <c r="B567">
        <v>1758.06</v>
      </c>
    </row>
    <row r="568" spans="1:2" x14ac:dyDescent="0.35">
      <c r="A568" s="2">
        <v>40740</v>
      </c>
      <c r="B568">
        <v>1758.06</v>
      </c>
    </row>
    <row r="569" spans="1:2" x14ac:dyDescent="0.35">
      <c r="A569" s="2">
        <v>40741</v>
      </c>
      <c r="B569">
        <v>1758.06</v>
      </c>
    </row>
    <row r="570" spans="1:2" x14ac:dyDescent="0.35">
      <c r="A570" s="2">
        <v>40742</v>
      </c>
      <c r="B570">
        <v>1757.48</v>
      </c>
    </row>
    <row r="571" spans="1:2" x14ac:dyDescent="0.35">
      <c r="A571" s="2">
        <v>40743</v>
      </c>
      <c r="B571">
        <v>1757.35</v>
      </c>
    </row>
    <row r="572" spans="1:2" x14ac:dyDescent="0.35">
      <c r="A572" s="2">
        <v>40744</v>
      </c>
      <c r="B572">
        <v>1759.42</v>
      </c>
    </row>
    <row r="573" spans="1:2" x14ac:dyDescent="0.35">
      <c r="A573" s="2">
        <v>40745</v>
      </c>
      <c r="B573">
        <v>1753.75</v>
      </c>
    </row>
    <row r="574" spans="1:2" x14ac:dyDescent="0.35">
      <c r="A574" s="2">
        <v>40746</v>
      </c>
      <c r="B574">
        <v>1756.4</v>
      </c>
    </row>
    <row r="575" spans="1:2" x14ac:dyDescent="0.35">
      <c r="A575" s="2">
        <v>40747</v>
      </c>
      <c r="B575">
        <v>1756.4</v>
      </c>
    </row>
    <row r="576" spans="1:2" x14ac:dyDescent="0.35">
      <c r="A576" s="2">
        <v>40748</v>
      </c>
      <c r="B576">
        <v>1756.4</v>
      </c>
    </row>
    <row r="577" spans="1:2" x14ac:dyDescent="0.35">
      <c r="A577" s="2">
        <v>40749</v>
      </c>
      <c r="B577">
        <v>1764</v>
      </c>
    </row>
    <row r="578" spans="1:2" x14ac:dyDescent="0.35">
      <c r="A578" s="2">
        <v>40750</v>
      </c>
      <c r="B578">
        <v>1759.3</v>
      </c>
    </row>
    <row r="579" spans="1:2" x14ac:dyDescent="0.35">
      <c r="A579" s="2">
        <v>40751</v>
      </c>
      <c r="B579">
        <v>1766.7</v>
      </c>
    </row>
    <row r="580" spans="1:2" x14ac:dyDescent="0.35">
      <c r="A580" s="2">
        <v>40752</v>
      </c>
      <c r="B580">
        <v>1772.47</v>
      </c>
    </row>
    <row r="581" spans="1:2" x14ac:dyDescent="0.35">
      <c r="A581" s="2">
        <v>40753</v>
      </c>
      <c r="B581">
        <v>1778.38</v>
      </c>
    </row>
    <row r="582" spans="1:2" x14ac:dyDescent="0.35">
      <c r="A582" s="2">
        <v>40754</v>
      </c>
      <c r="B582">
        <v>1778.38</v>
      </c>
    </row>
    <row r="583" spans="1:2" x14ac:dyDescent="0.35">
      <c r="A583" s="2">
        <v>40755</v>
      </c>
      <c r="B583">
        <v>1778.38</v>
      </c>
    </row>
    <row r="584" spans="1:2" x14ac:dyDescent="0.35">
      <c r="A584" s="2">
        <v>40756</v>
      </c>
      <c r="B584">
        <v>1768</v>
      </c>
    </row>
    <row r="585" spans="1:2" x14ac:dyDescent="0.35">
      <c r="A585" s="2">
        <v>40757</v>
      </c>
      <c r="B585">
        <v>1770.88</v>
      </c>
    </row>
    <row r="586" spans="1:2" x14ac:dyDescent="0.35">
      <c r="A586" s="2">
        <v>40758</v>
      </c>
      <c r="B586">
        <v>1770.82</v>
      </c>
    </row>
    <row r="587" spans="1:2" x14ac:dyDescent="0.35">
      <c r="A587" s="2">
        <v>40759</v>
      </c>
      <c r="B587">
        <v>1785.77</v>
      </c>
    </row>
    <row r="588" spans="1:2" x14ac:dyDescent="0.35">
      <c r="A588" s="2">
        <v>40760</v>
      </c>
      <c r="B588">
        <v>1789.75</v>
      </c>
    </row>
    <row r="589" spans="1:2" x14ac:dyDescent="0.35">
      <c r="A589" s="2">
        <v>40761</v>
      </c>
      <c r="B589">
        <v>1789.75</v>
      </c>
    </row>
    <row r="590" spans="1:2" x14ac:dyDescent="0.35">
      <c r="A590" s="2">
        <v>40762</v>
      </c>
      <c r="B590">
        <v>1789.75</v>
      </c>
    </row>
    <row r="591" spans="1:2" x14ac:dyDescent="0.35">
      <c r="A591" s="2">
        <v>40763</v>
      </c>
      <c r="B591">
        <v>1814.72</v>
      </c>
    </row>
    <row r="592" spans="1:2" x14ac:dyDescent="0.35">
      <c r="A592" s="2">
        <v>40764</v>
      </c>
      <c r="B592">
        <v>1811.9</v>
      </c>
    </row>
    <row r="593" spans="1:2" x14ac:dyDescent="0.35">
      <c r="A593" s="2">
        <v>40765</v>
      </c>
      <c r="B593">
        <v>1795.97</v>
      </c>
    </row>
    <row r="594" spans="1:2" x14ac:dyDescent="0.35">
      <c r="A594" s="2">
        <v>40766</v>
      </c>
      <c r="B594">
        <v>1789.57</v>
      </c>
    </row>
    <row r="595" spans="1:2" x14ac:dyDescent="0.35">
      <c r="A595" s="2">
        <v>40767</v>
      </c>
      <c r="B595">
        <v>1785.7</v>
      </c>
    </row>
    <row r="596" spans="1:2" x14ac:dyDescent="0.35">
      <c r="A596" s="2">
        <v>40768</v>
      </c>
      <c r="B596">
        <v>1785.7</v>
      </c>
    </row>
    <row r="597" spans="1:2" x14ac:dyDescent="0.35">
      <c r="A597" s="2">
        <v>40769</v>
      </c>
      <c r="B597">
        <v>1785.7</v>
      </c>
    </row>
    <row r="598" spans="1:2" x14ac:dyDescent="0.35">
      <c r="A598" s="2">
        <v>40770</v>
      </c>
      <c r="B598">
        <v>1782</v>
      </c>
    </row>
    <row r="599" spans="1:2" x14ac:dyDescent="0.35">
      <c r="A599" s="2">
        <v>40771</v>
      </c>
      <c r="B599">
        <v>1775.46</v>
      </c>
    </row>
    <row r="600" spans="1:2" x14ac:dyDescent="0.35">
      <c r="A600" s="2">
        <v>40772</v>
      </c>
      <c r="B600">
        <v>1766.24</v>
      </c>
    </row>
    <row r="601" spans="1:2" x14ac:dyDescent="0.35">
      <c r="A601" s="2">
        <v>40773</v>
      </c>
      <c r="B601">
        <v>1777</v>
      </c>
    </row>
    <row r="602" spans="1:2" x14ac:dyDescent="0.35">
      <c r="A602" s="2">
        <v>40774</v>
      </c>
      <c r="B602">
        <v>1782.9</v>
      </c>
    </row>
    <row r="603" spans="1:2" x14ac:dyDescent="0.35">
      <c r="A603" s="2">
        <v>40775</v>
      </c>
      <c r="B603">
        <v>1782.9</v>
      </c>
    </row>
    <row r="604" spans="1:2" x14ac:dyDescent="0.35">
      <c r="A604" s="2">
        <v>40776</v>
      </c>
      <c r="B604">
        <v>1782.9</v>
      </c>
    </row>
    <row r="605" spans="1:2" x14ac:dyDescent="0.35">
      <c r="A605" s="2">
        <v>40777</v>
      </c>
      <c r="B605">
        <v>1780</v>
      </c>
    </row>
    <row r="606" spans="1:2" x14ac:dyDescent="0.35">
      <c r="A606" s="2">
        <v>40778</v>
      </c>
      <c r="B606">
        <v>1788.92</v>
      </c>
    </row>
    <row r="607" spans="1:2" x14ac:dyDescent="0.35">
      <c r="A607" s="2">
        <v>40779</v>
      </c>
      <c r="B607">
        <v>1786.31</v>
      </c>
    </row>
    <row r="608" spans="1:2" x14ac:dyDescent="0.35">
      <c r="A608" s="2">
        <v>40780</v>
      </c>
      <c r="B608">
        <v>1790.5</v>
      </c>
    </row>
    <row r="609" spans="1:2" x14ac:dyDescent="0.35">
      <c r="A609" s="2">
        <v>40781</v>
      </c>
      <c r="B609">
        <v>1794.5</v>
      </c>
    </row>
    <row r="610" spans="1:2" x14ac:dyDescent="0.35">
      <c r="A610" s="2">
        <v>40782</v>
      </c>
      <c r="B610">
        <v>1794.5</v>
      </c>
    </row>
    <row r="611" spans="1:2" x14ac:dyDescent="0.35">
      <c r="A611" s="2">
        <v>40783</v>
      </c>
      <c r="B611">
        <v>1794.5</v>
      </c>
    </row>
    <row r="612" spans="1:2" x14ac:dyDescent="0.35">
      <c r="A612" s="2">
        <v>40784</v>
      </c>
      <c r="B612">
        <v>1786.9</v>
      </c>
    </row>
    <row r="613" spans="1:2" x14ac:dyDescent="0.35">
      <c r="A613" s="2">
        <v>40785</v>
      </c>
      <c r="B613">
        <v>1786.3</v>
      </c>
    </row>
    <row r="614" spans="1:2" x14ac:dyDescent="0.35">
      <c r="A614" s="2">
        <v>40786</v>
      </c>
      <c r="B614">
        <v>1778.02</v>
      </c>
    </row>
    <row r="615" spans="1:2" x14ac:dyDescent="0.35">
      <c r="A615" s="2">
        <v>40787</v>
      </c>
      <c r="B615">
        <v>1779.2</v>
      </c>
    </row>
    <row r="616" spans="1:2" x14ac:dyDescent="0.35">
      <c r="A616" s="2">
        <v>40788</v>
      </c>
      <c r="B616">
        <v>1783</v>
      </c>
    </row>
    <row r="617" spans="1:2" x14ac:dyDescent="0.35">
      <c r="A617" s="2">
        <v>40789</v>
      </c>
      <c r="B617">
        <v>1783</v>
      </c>
    </row>
    <row r="618" spans="1:2" x14ac:dyDescent="0.35">
      <c r="A618" s="2">
        <v>40790</v>
      </c>
      <c r="B618">
        <v>1783</v>
      </c>
    </row>
    <row r="619" spans="1:2" x14ac:dyDescent="0.35">
      <c r="A619" s="2">
        <v>40791</v>
      </c>
      <c r="B619">
        <v>1788.5</v>
      </c>
    </row>
    <row r="620" spans="1:2" x14ac:dyDescent="0.35">
      <c r="A620" s="2">
        <v>40792</v>
      </c>
      <c r="B620">
        <v>1791.5</v>
      </c>
    </row>
    <row r="621" spans="1:2" x14ac:dyDescent="0.35">
      <c r="A621" s="2">
        <v>40793</v>
      </c>
      <c r="B621">
        <v>1790.59</v>
      </c>
    </row>
    <row r="622" spans="1:2" x14ac:dyDescent="0.35">
      <c r="A622" s="2">
        <v>40794</v>
      </c>
      <c r="B622">
        <v>1788.5</v>
      </c>
    </row>
    <row r="623" spans="1:2" x14ac:dyDescent="0.35">
      <c r="A623" s="2">
        <v>40795</v>
      </c>
      <c r="B623">
        <v>1798.8</v>
      </c>
    </row>
    <row r="624" spans="1:2" x14ac:dyDescent="0.35">
      <c r="A624" s="2">
        <v>40796</v>
      </c>
      <c r="B624">
        <v>1798.8</v>
      </c>
    </row>
    <row r="625" spans="1:2" x14ac:dyDescent="0.35">
      <c r="A625" s="2">
        <v>40797</v>
      </c>
      <c r="B625">
        <v>1798.8</v>
      </c>
    </row>
    <row r="626" spans="1:2" x14ac:dyDescent="0.35">
      <c r="A626" s="2">
        <v>40798</v>
      </c>
      <c r="B626">
        <v>1820.99</v>
      </c>
    </row>
    <row r="627" spans="1:2" x14ac:dyDescent="0.35">
      <c r="A627" s="2">
        <v>40799</v>
      </c>
      <c r="B627">
        <v>1813</v>
      </c>
    </row>
    <row r="628" spans="1:2" x14ac:dyDescent="0.35">
      <c r="A628" s="2">
        <v>40800</v>
      </c>
      <c r="B628">
        <v>1826.75</v>
      </c>
    </row>
    <row r="629" spans="1:2" x14ac:dyDescent="0.35">
      <c r="A629" s="2">
        <v>40801</v>
      </c>
      <c r="B629">
        <v>1821</v>
      </c>
    </row>
    <row r="630" spans="1:2" x14ac:dyDescent="0.35">
      <c r="A630" s="2">
        <v>40802</v>
      </c>
      <c r="B630">
        <v>1821.41</v>
      </c>
    </row>
    <row r="631" spans="1:2" x14ac:dyDescent="0.35">
      <c r="A631" s="2">
        <v>40803</v>
      </c>
      <c r="B631">
        <v>1821.41</v>
      </c>
    </row>
    <row r="632" spans="1:2" x14ac:dyDescent="0.35">
      <c r="A632" s="2">
        <v>40804</v>
      </c>
      <c r="B632">
        <v>1821.41</v>
      </c>
    </row>
    <row r="633" spans="1:2" x14ac:dyDescent="0.35">
      <c r="A633" s="2">
        <v>40805</v>
      </c>
      <c r="B633">
        <v>1856.5</v>
      </c>
    </row>
    <row r="634" spans="1:2" x14ac:dyDescent="0.35">
      <c r="A634" s="2">
        <v>40806</v>
      </c>
      <c r="B634">
        <v>1860</v>
      </c>
    </row>
    <row r="635" spans="1:2" x14ac:dyDescent="0.35">
      <c r="A635" s="2">
        <v>40807</v>
      </c>
      <c r="B635">
        <v>1874</v>
      </c>
    </row>
    <row r="636" spans="1:2" x14ac:dyDescent="0.35">
      <c r="A636" s="2">
        <v>40808</v>
      </c>
      <c r="B636">
        <v>1910</v>
      </c>
    </row>
    <row r="637" spans="1:2" x14ac:dyDescent="0.35">
      <c r="A637" s="2">
        <v>40809</v>
      </c>
      <c r="B637">
        <v>1903.94</v>
      </c>
    </row>
    <row r="638" spans="1:2" x14ac:dyDescent="0.35">
      <c r="A638" s="2">
        <v>40810</v>
      </c>
      <c r="B638">
        <v>1903.94</v>
      </c>
    </row>
    <row r="639" spans="1:2" x14ac:dyDescent="0.35">
      <c r="A639" s="2">
        <v>40811</v>
      </c>
      <c r="B639">
        <v>1903.94</v>
      </c>
    </row>
    <row r="640" spans="1:2" x14ac:dyDescent="0.35">
      <c r="A640" s="2">
        <v>40812</v>
      </c>
      <c r="B640">
        <v>1909.45</v>
      </c>
    </row>
    <row r="641" spans="1:2" x14ac:dyDescent="0.35">
      <c r="A641" s="2">
        <v>40813</v>
      </c>
      <c r="B641">
        <v>1888.25</v>
      </c>
    </row>
    <row r="642" spans="1:2" x14ac:dyDescent="0.35">
      <c r="A642" s="2">
        <v>40814</v>
      </c>
      <c r="B642">
        <v>1917.32</v>
      </c>
    </row>
    <row r="643" spans="1:2" x14ac:dyDescent="0.35">
      <c r="A643" s="2">
        <v>40815</v>
      </c>
      <c r="B643">
        <v>1917.65</v>
      </c>
    </row>
    <row r="644" spans="1:2" x14ac:dyDescent="0.35">
      <c r="A644" s="2">
        <v>40816</v>
      </c>
      <c r="B644">
        <v>1931.98</v>
      </c>
    </row>
    <row r="645" spans="1:2" x14ac:dyDescent="0.35">
      <c r="A645" s="2">
        <v>40817</v>
      </c>
      <c r="B645">
        <v>1931.98</v>
      </c>
    </row>
    <row r="646" spans="1:2" x14ac:dyDescent="0.35">
      <c r="A646" s="2">
        <v>40818</v>
      </c>
      <c r="B646">
        <v>1931.98</v>
      </c>
    </row>
    <row r="647" spans="1:2" x14ac:dyDescent="0.35">
      <c r="A647" s="2">
        <v>40819</v>
      </c>
      <c r="B647">
        <v>1960.95</v>
      </c>
    </row>
    <row r="648" spans="1:2" x14ac:dyDescent="0.35">
      <c r="A648" s="2">
        <v>40820</v>
      </c>
      <c r="B648">
        <v>1984.6</v>
      </c>
    </row>
    <row r="649" spans="1:2" x14ac:dyDescent="0.35">
      <c r="A649" s="2">
        <v>40821</v>
      </c>
      <c r="B649">
        <v>1961.1</v>
      </c>
    </row>
    <row r="650" spans="1:2" x14ac:dyDescent="0.35">
      <c r="A650" s="2">
        <v>40822</v>
      </c>
      <c r="B650">
        <v>1946.8</v>
      </c>
    </row>
    <row r="651" spans="1:2" x14ac:dyDescent="0.35">
      <c r="A651" s="2">
        <v>40823</v>
      </c>
      <c r="B651">
        <v>1934.8</v>
      </c>
    </row>
    <row r="652" spans="1:2" x14ac:dyDescent="0.35">
      <c r="A652" s="2">
        <v>40824</v>
      </c>
      <c r="B652">
        <v>1934.8</v>
      </c>
    </row>
    <row r="653" spans="1:2" x14ac:dyDescent="0.35">
      <c r="A653" s="2">
        <v>40825</v>
      </c>
      <c r="B653">
        <v>1934.8</v>
      </c>
    </row>
    <row r="654" spans="1:2" x14ac:dyDescent="0.35">
      <c r="A654" s="2">
        <v>40826</v>
      </c>
      <c r="B654">
        <v>1936.9</v>
      </c>
    </row>
    <row r="655" spans="1:2" x14ac:dyDescent="0.35">
      <c r="A655" s="2">
        <v>40827</v>
      </c>
      <c r="B655">
        <v>1914.75</v>
      </c>
    </row>
    <row r="656" spans="1:2" x14ac:dyDescent="0.35">
      <c r="A656" s="2">
        <v>40828</v>
      </c>
      <c r="B656">
        <v>1896</v>
      </c>
    </row>
    <row r="657" spans="1:2" x14ac:dyDescent="0.35">
      <c r="A657" s="2">
        <v>40829</v>
      </c>
      <c r="B657">
        <v>1901.03</v>
      </c>
    </row>
    <row r="658" spans="1:2" x14ac:dyDescent="0.35">
      <c r="A658" s="2">
        <v>40830</v>
      </c>
      <c r="B658">
        <v>1886.1</v>
      </c>
    </row>
    <row r="659" spans="1:2" x14ac:dyDescent="0.35">
      <c r="A659" s="2">
        <v>40831</v>
      </c>
      <c r="B659">
        <v>1886.1</v>
      </c>
    </row>
    <row r="660" spans="1:2" x14ac:dyDescent="0.35">
      <c r="A660" s="2">
        <v>40832</v>
      </c>
      <c r="B660">
        <v>1886.1</v>
      </c>
    </row>
    <row r="661" spans="1:2" x14ac:dyDescent="0.35">
      <c r="A661" s="2">
        <v>40833</v>
      </c>
      <c r="B661">
        <v>1886.75</v>
      </c>
    </row>
    <row r="662" spans="1:2" x14ac:dyDescent="0.35">
      <c r="A662" s="2">
        <v>40834</v>
      </c>
      <c r="B662">
        <v>1903</v>
      </c>
    </row>
    <row r="663" spans="1:2" x14ac:dyDescent="0.35">
      <c r="A663" s="2">
        <v>40835</v>
      </c>
      <c r="B663">
        <v>1902.42</v>
      </c>
    </row>
    <row r="664" spans="1:2" x14ac:dyDescent="0.35">
      <c r="A664" s="2">
        <v>40836</v>
      </c>
      <c r="B664">
        <v>1908.75</v>
      </c>
    </row>
    <row r="665" spans="1:2" x14ac:dyDescent="0.35">
      <c r="A665" s="2">
        <v>40837</v>
      </c>
      <c r="B665">
        <v>1892.32</v>
      </c>
    </row>
    <row r="666" spans="1:2" x14ac:dyDescent="0.35">
      <c r="A666" s="2">
        <v>40838</v>
      </c>
      <c r="B666">
        <v>1892.32</v>
      </c>
    </row>
    <row r="667" spans="1:2" x14ac:dyDescent="0.35">
      <c r="A667" s="2">
        <v>40839</v>
      </c>
      <c r="B667">
        <v>1892.32</v>
      </c>
    </row>
    <row r="668" spans="1:2" x14ac:dyDescent="0.35">
      <c r="A668" s="2">
        <v>40840</v>
      </c>
      <c r="B668">
        <v>1872.06</v>
      </c>
    </row>
    <row r="669" spans="1:2" x14ac:dyDescent="0.35">
      <c r="A669" s="2">
        <v>40841</v>
      </c>
      <c r="B669">
        <v>1878.05</v>
      </c>
    </row>
    <row r="670" spans="1:2" x14ac:dyDescent="0.35">
      <c r="A670" s="2">
        <v>40842</v>
      </c>
      <c r="B670">
        <v>1879.1</v>
      </c>
    </row>
    <row r="671" spans="1:2" x14ac:dyDescent="0.35">
      <c r="A671" s="2">
        <v>40843</v>
      </c>
      <c r="B671">
        <v>1861.5</v>
      </c>
    </row>
    <row r="672" spans="1:2" x14ac:dyDescent="0.35">
      <c r="A672" s="2">
        <v>40844</v>
      </c>
      <c r="B672">
        <v>1861.6</v>
      </c>
    </row>
    <row r="673" spans="1:2" x14ac:dyDescent="0.35">
      <c r="A673" s="2">
        <v>40845</v>
      </c>
      <c r="B673">
        <v>1861.6</v>
      </c>
    </row>
    <row r="674" spans="1:2" x14ac:dyDescent="0.35">
      <c r="A674" s="2">
        <v>40846</v>
      </c>
      <c r="B674">
        <v>1861.6</v>
      </c>
    </row>
    <row r="675" spans="1:2" x14ac:dyDescent="0.35">
      <c r="A675" s="2">
        <v>40847</v>
      </c>
      <c r="B675">
        <v>1865.75</v>
      </c>
    </row>
    <row r="676" spans="1:2" x14ac:dyDescent="0.35">
      <c r="A676" s="2">
        <v>40848</v>
      </c>
      <c r="B676">
        <v>1891.51</v>
      </c>
    </row>
    <row r="677" spans="1:2" x14ac:dyDescent="0.35">
      <c r="A677" s="2">
        <v>40849</v>
      </c>
      <c r="B677">
        <v>1906.42</v>
      </c>
    </row>
    <row r="678" spans="1:2" x14ac:dyDescent="0.35">
      <c r="A678" s="2">
        <v>40850</v>
      </c>
      <c r="B678">
        <v>1905.07</v>
      </c>
    </row>
    <row r="679" spans="1:2" x14ac:dyDescent="0.35">
      <c r="A679" s="2">
        <v>40851</v>
      </c>
      <c r="B679">
        <v>1911.5</v>
      </c>
    </row>
    <row r="680" spans="1:2" x14ac:dyDescent="0.35">
      <c r="A680" s="2">
        <v>40852</v>
      </c>
      <c r="B680">
        <v>1911.5</v>
      </c>
    </row>
    <row r="681" spans="1:2" x14ac:dyDescent="0.35">
      <c r="A681" s="2">
        <v>40853</v>
      </c>
      <c r="B681">
        <v>1911.5</v>
      </c>
    </row>
    <row r="682" spans="1:2" x14ac:dyDescent="0.35">
      <c r="A682" s="2">
        <v>40854</v>
      </c>
      <c r="B682">
        <v>1912.17</v>
      </c>
    </row>
    <row r="683" spans="1:2" x14ac:dyDescent="0.35">
      <c r="A683" s="2">
        <v>40855</v>
      </c>
      <c r="B683">
        <v>1910.85</v>
      </c>
    </row>
    <row r="684" spans="1:2" x14ac:dyDescent="0.35">
      <c r="A684" s="2">
        <v>40856</v>
      </c>
      <c r="B684">
        <v>1913.95</v>
      </c>
    </row>
    <row r="685" spans="1:2" x14ac:dyDescent="0.35">
      <c r="A685" s="2">
        <v>40857</v>
      </c>
      <c r="B685">
        <v>1913.85</v>
      </c>
    </row>
    <row r="686" spans="1:2" x14ac:dyDescent="0.35">
      <c r="A686" s="2">
        <v>40858</v>
      </c>
      <c r="B686">
        <v>1911</v>
      </c>
    </row>
    <row r="687" spans="1:2" x14ac:dyDescent="0.35">
      <c r="A687" s="2">
        <v>40859</v>
      </c>
      <c r="B687">
        <v>1911</v>
      </c>
    </row>
    <row r="688" spans="1:2" x14ac:dyDescent="0.35">
      <c r="A688" s="2">
        <v>40860</v>
      </c>
      <c r="B688">
        <v>1911</v>
      </c>
    </row>
    <row r="689" spans="1:2" x14ac:dyDescent="0.35">
      <c r="A689" s="2">
        <v>40861</v>
      </c>
      <c r="B689">
        <v>1914.15</v>
      </c>
    </row>
    <row r="690" spans="1:2" x14ac:dyDescent="0.35">
      <c r="A690" s="2">
        <v>40862</v>
      </c>
      <c r="B690">
        <v>1915</v>
      </c>
    </row>
    <row r="691" spans="1:2" x14ac:dyDescent="0.35">
      <c r="A691" s="2">
        <v>40863</v>
      </c>
      <c r="B691">
        <v>1906.66</v>
      </c>
    </row>
    <row r="692" spans="1:2" x14ac:dyDescent="0.35">
      <c r="A692" s="2">
        <v>40864</v>
      </c>
      <c r="B692">
        <v>1919.5</v>
      </c>
    </row>
    <row r="693" spans="1:2" x14ac:dyDescent="0.35">
      <c r="A693" s="2">
        <v>40865</v>
      </c>
      <c r="B693">
        <v>1914.42</v>
      </c>
    </row>
    <row r="694" spans="1:2" x14ac:dyDescent="0.35">
      <c r="A694" s="2">
        <v>40866</v>
      </c>
      <c r="B694">
        <v>1914.42</v>
      </c>
    </row>
    <row r="695" spans="1:2" x14ac:dyDescent="0.35">
      <c r="A695" s="2">
        <v>40867</v>
      </c>
      <c r="B695">
        <v>1914.42</v>
      </c>
    </row>
    <row r="696" spans="1:2" x14ac:dyDescent="0.35">
      <c r="A696" s="2">
        <v>40868</v>
      </c>
      <c r="B696">
        <v>1928.2</v>
      </c>
    </row>
    <row r="697" spans="1:2" x14ac:dyDescent="0.35">
      <c r="A697" s="2">
        <v>40869</v>
      </c>
      <c r="B697">
        <v>1918.53</v>
      </c>
    </row>
    <row r="698" spans="1:2" x14ac:dyDescent="0.35">
      <c r="A698" s="2">
        <v>40870</v>
      </c>
      <c r="B698">
        <v>1934.8</v>
      </c>
    </row>
    <row r="699" spans="1:2" x14ac:dyDescent="0.35">
      <c r="A699" s="2">
        <v>40871</v>
      </c>
      <c r="B699">
        <v>1932.47</v>
      </c>
    </row>
    <row r="700" spans="1:2" x14ac:dyDescent="0.35">
      <c r="A700" s="2">
        <v>40872</v>
      </c>
      <c r="B700">
        <v>1956.68</v>
      </c>
    </row>
    <row r="701" spans="1:2" x14ac:dyDescent="0.35">
      <c r="A701" s="2">
        <v>40873</v>
      </c>
      <c r="B701">
        <v>1956.68</v>
      </c>
    </row>
    <row r="702" spans="1:2" x14ac:dyDescent="0.35">
      <c r="A702" s="2">
        <v>40874</v>
      </c>
      <c r="B702">
        <v>1956.68</v>
      </c>
    </row>
    <row r="703" spans="1:2" x14ac:dyDescent="0.35">
      <c r="A703" s="2">
        <v>40875</v>
      </c>
      <c r="B703">
        <v>1949.77</v>
      </c>
    </row>
    <row r="704" spans="1:2" x14ac:dyDescent="0.35">
      <c r="A704" s="2">
        <v>40876</v>
      </c>
      <c r="B704">
        <v>1963.39</v>
      </c>
    </row>
    <row r="705" spans="1:2" x14ac:dyDescent="0.35">
      <c r="A705" s="2">
        <v>40877</v>
      </c>
      <c r="B705">
        <v>1950.56</v>
      </c>
    </row>
    <row r="706" spans="1:2" x14ac:dyDescent="0.35">
      <c r="A706" s="2">
        <v>40878</v>
      </c>
      <c r="B706">
        <v>1946.3</v>
      </c>
    </row>
    <row r="707" spans="1:2" x14ac:dyDescent="0.35">
      <c r="A707" s="2">
        <v>40879</v>
      </c>
      <c r="B707">
        <v>1940.57</v>
      </c>
    </row>
    <row r="708" spans="1:2" x14ac:dyDescent="0.35">
      <c r="A708" s="2">
        <v>40880</v>
      </c>
      <c r="B708">
        <v>1940.57</v>
      </c>
    </row>
    <row r="709" spans="1:2" x14ac:dyDescent="0.35">
      <c r="A709" s="2">
        <v>40881</v>
      </c>
      <c r="B709">
        <v>1940.57</v>
      </c>
    </row>
    <row r="710" spans="1:2" x14ac:dyDescent="0.35">
      <c r="A710" s="2">
        <v>40882</v>
      </c>
      <c r="B710">
        <v>1935.55</v>
      </c>
    </row>
    <row r="711" spans="1:2" x14ac:dyDescent="0.35">
      <c r="A711" s="2">
        <v>40883</v>
      </c>
      <c r="B711">
        <v>1933.4</v>
      </c>
    </row>
    <row r="712" spans="1:2" x14ac:dyDescent="0.35">
      <c r="A712" s="2">
        <v>40884</v>
      </c>
      <c r="B712">
        <v>1923.13</v>
      </c>
    </row>
    <row r="713" spans="1:2" x14ac:dyDescent="0.35">
      <c r="A713" s="2">
        <v>40885</v>
      </c>
      <c r="B713">
        <v>1931</v>
      </c>
    </row>
    <row r="714" spans="1:2" x14ac:dyDescent="0.35">
      <c r="A714" s="2">
        <v>40886</v>
      </c>
      <c r="B714">
        <v>1925.5</v>
      </c>
    </row>
    <row r="715" spans="1:2" x14ac:dyDescent="0.35">
      <c r="A715" s="2">
        <v>40887</v>
      </c>
      <c r="B715">
        <v>1925.5</v>
      </c>
    </row>
    <row r="716" spans="1:2" x14ac:dyDescent="0.35">
      <c r="A716" s="2">
        <v>40888</v>
      </c>
      <c r="B716">
        <v>1925.5</v>
      </c>
    </row>
    <row r="717" spans="1:2" x14ac:dyDescent="0.35">
      <c r="A717" s="2">
        <v>40889</v>
      </c>
      <c r="B717">
        <v>1931.39</v>
      </c>
    </row>
    <row r="718" spans="1:2" x14ac:dyDescent="0.35">
      <c r="A718" s="2">
        <v>40890</v>
      </c>
      <c r="B718">
        <v>1929.55</v>
      </c>
    </row>
    <row r="719" spans="1:2" x14ac:dyDescent="0.35">
      <c r="A719" s="2">
        <v>40891</v>
      </c>
      <c r="B719">
        <v>1938.07</v>
      </c>
    </row>
    <row r="720" spans="1:2" x14ac:dyDescent="0.35">
      <c r="A720" s="2">
        <v>40892</v>
      </c>
      <c r="B720">
        <v>1935.61</v>
      </c>
    </row>
    <row r="721" spans="1:2" x14ac:dyDescent="0.35">
      <c r="A721" s="2">
        <v>40893</v>
      </c>
      <c r="B721">
        <v>1940.97</v>
      </c>
    </row>
    <row r="722" spans="1:2" x14ac:dyDescent="0.35">
      <c r="A722" s="2">
        <v>40894</v>
      </c>
      <c r="B722">
        <v>1940.97</v>
      </c>
    </row>
    <row r="723" spans="1:2" x14ac:dyDescent="0.35">
      <c r="A723" s="2">
        <v>40895</v>
      </c>
      <c r="B723">
        <v>1940.97</v>
      </c>
    </row>
    <row r="724" spans="1:2" x14ac:dyDescent="0.35">
      <c r="A724" s="2">
        <v>40896</v>
      </c>
      <c r="B724">
        <v>1935.1</v>
      </c>
    </row>
    <row r="725" spans="1:2" x14ac:dyDescent="0.35">
      <c r="A725" s="2">
        <v>40897</v>
      </c>
      <c r="B725">
        <v>1934.25</v>
      </c>
    </row>
    <row r="726" spans="1:2" x14ac:dyDescent="0.35">
      <c r="A726" s="2">
        <v>40898</v>
      </c>
      <c r="B726">
        <v>1931.88</v>
      </c>
    </row>
    <row r="727" spans="1:2" x14ac:dyDescent="0.35">
      <c r="A727" s="2">
        <v>40899</v>
      </c>
      <c r="B727">
        <v>1923.3</v>
      </c>
    </row>
    <row r="728" spans="1:2" x14ac:dyDescent="0.35">
      <c r="A728" s="2">
        <v>40900</v>
      </c>
      <c r="B728">
        <v>1920.16</v>
      </c>
    </row>
    <row r="729" spans="1:2" x14ac:dyDescent="0.35">
      <c r="A729" s="2">
        <v>40901</v>
      </c>
      <c r="B729">
        <v>1920.16</v>
      </c>
    </row>
    <row r="730" spans="1:2" x14ac:dyDescent="0.35">
      <c r="A730" s="2">
        <v>40902</v>
      </c>
      <c r="B730">
        <v>1920.16</v>
      </c>
    </row>
    <row r="731" spans="1:2" x14ac:dyDescent="0.35">
      <c r="A731" s="2">
        <v>40903</v>
      </c>
      <c r="B731">
        <v>1923</v>
      </c>
    </row>
    <row r="732" spans="1:2" x14ac:dyDescent="0.35">
      <c r="A732" s="2">
        <v>40904</v>
      </c>
      <c r="B732">
        <v>1922.5</v>
      </c>
    </row>
    <row r="733" spans="1:2" x14ac:dyDescent="0.35">
      <c r="A733" s="2">
        <v>40905</v>
      </c>
      <c r="B733">
        <v>1941.25</v>
      </c>
    </row>
    <row r="734" spans="1:2" x14ac:dyDescent="0.35">
      <c r="A734" s="2">
        <v>40906</v>
      </c>
      <c r="B734">
        <v>1939.9</v>
      </c>
    </row>
    <row r="735" spans="1:2" x14ac:dyDescent="0.35">
      <c r="A735" s="2">
        <v>40907</v>
      </c>
      <c r="B735">
        <v>1938.5</v>
      </c>
    </row>
    <row r="736" spans="1:2" x14ac:dyDescent="0.35">
      <c r="A736" s="2">
        <v>40908</v>
      </c>
      <c r="B736">
        <v>1938.5</v>
      </c>
    </row>
    <row r="737" spans="1:2" x14ac:dyDescent="0.35">
      <c r="A737" s="2">
        <v>40909</v>
      </c>
      <c r="B737">
        <v>1938.5</v>
      </c>
    </row>
    <row r="738" spans="1:2" x14ac:dyDescent="0.35">
      <c r="A738" s="2">
        <v>40910</v>
      </c>
      <c r="B738">
        <v>1930</v>
      </c>
    </row>
    <row r="739" spans="1:2" x14ac:dyDescent="0.35">
      <c r="A739" s="2">
        <v>40911</v>
      </c>
      <c r="B739">
        <v>1906.98</v>
      </c>
    </row>
    <row r="740" spans="1:2" x14ac:dyDescent="0.35">
      <c r="A740" s="2">
        <v>40912</v>
      </c>
      <c r="B740">
        <v>1885.75</v>
      </c>
    </row>
    <row r="741" spans="1:2" x14ac:dyDescent="0.35">
      <c r="A741" s="2">
        <v>40913</v>
      </c>
      <c r="B741">
        <v>1880.5</v>
      </c>
    </row>
    <row r="742" spans="1:2" x14ac:dyDescent="0.35">
      <c r="A742" s="2">
        <v>40914</v>
      </c>
      <c r="B742">
        <v>1880.35</v>
      </c>
    </row>
    <row r="743" spans="1:2" x14ac:dyDescent="0.35">
      <c r="A743" s="2">
        <v>40915</v>
      </c>
      <c r="B743">
        <v>1880.35</v>
      </c>
    </row>
    <row r="744" spans="1:2" x14ac:dyDescent="0.35">
      <c r="A744" s="2">
        <v>40916</v>
      </c>
      <c r="B744">
        <v>1880.35</v>
      </c>
    </row>
    <row r="745" spans="1:2" x14ac:dyDescent="0.35">
      <c r="A745" s="2">
        <v>40917</v>
      </c>
      <c r="B745">
        <v>1880.5</v>
      </c>
    </row>
    <row r="746" spans="1:2" x14ac:dyDescent="0.35">
      <c r="A746" s="2">
        <v>40918</v>
      </c>
      <c r="B746">
        <v>1860.9</v>
      </c>
    </row>
    <row r="747" spans="1:2" x14ac:dyDescent="0.35">
      <c r="A747" s="2">
        <v>40919</v>
      </c>
      <c r="B747">
        <v>1850</v>
      </c>
    </row>
    <row r="748" spans="1:2" x14ac:dyDescent="0.35">
      <c r="A748" s="2">
        <v>40920</v>
      </c>
      <c r="B748">
        <v>1838.35</v>
      </c>
    </row>
    <row r="749" spans="1:2" x14ac:dyDescent="0.35">
      <c r="A749" s="2">
        <v>40921</v>
      </c>
      <c r="B749">
        <v>1841.05</v>
      </c>
    </row>
    <row r="750" spans="1:2" x14ac:dyDescent="0.35">
      <c r="A750" s="2">
        <v>40922</v>
      </c>
      <c r="B750">
        <v>1841.05</v>
      </c>
    </row>
    <row r="751" spans="1:2" x14ac:dyDescent="0.35">
      <c r="A751" s="2">
        <v>40923</v>
      </c>
      <c r="B751">
        <v>1841.05</v>
      </c>
    </row>
    <row r="752" spans="1:2" x14ac:dyDescent="0.35">
      <c r="A752" s="2">
        <v>40924</v>
      </c>
      <c r="B752">
        <v>1846</v>
      </c>
    </row>
    <row r="753" spans="1:2" x14ac:dyDescent="0.35">
      <c r="A753" s="2">
        <v>40925</v>
      </c>
      <c r="B753">
        <v>1837.4</v>
      </c>
    </row>
    <row r="754" spans="1:2" x14ac:dyDescent="0.35">
      <c r="A754" s="2">
        <v>40926</v>
      </c>
      <c r="B754">
        <v>1823.1</v>
      </c>
    </row>
    <row r="755" spans="1:2" x14ac:dyDescent="0.35">
      <c r="A755" s="2">
        <v>40927</v>
      </c>
      <c r="B755">
        <v>1825.86</v>
      </c>
    </row>
    <row r="756" spans="1:2" x14ac:dyDescent="0.35">
      <c r="A756" s="2">
        <v>40928</v>
      </c>
      <c r="B756">
        <v>1823.9</v>
      </c>
    </row>
    <row r="757" spans="1:2" x14ac:dyDescent="0.35">
      <c r="A757" s="2">
        <v>40929</v>
      </c>
      <c r="B757">
        <v>1823.9</v>
      </c>
    </row>
    <row r="758" spans="1:2" x14ac:dyDescent="0.35">
      <c r="A758" s="2">
        <v>40930</v>
      </c>
      <c r="B758">
        <v>1823.9</v>
      </c>
    </row>
    <row r="759" spans="1:2" x14ac:dyDescent="0.35">
      <c r="A759" s="2">
        <v>40931</v>
      </c>
      <c r="B759">
        <v>1813.8</v>
      </c>
    </row>
    <row r="760" spans="1:2" x14ac:dyDescent="0.35">
      <c r="A760" s="2">
        <v>40932</v>
      </c>
      <c r="B760">
        <v>1814</v>
      </c>
    </row>
    <row r="761" spans="1:2" x14ac:dyDescent="0.35">
      <c r="A761" s="2">
        <v>40933</v>
      </c>
      <c r="B761">
        <v>1812.65</v>
      </c>
    </row>
    <row r="762" spans="1:2" x14ac:dyDescent="0.35">
      <c r="A762" s="2">
        <v>40934</v>
      </c>
      <c r="B762">
        <v>1810.8</v>
      </c>
    </row>
    <row r="763" spans="1:2" x14ac:dyDescent="0.35">
      <c r="A763" s="2">
        <v>40935</v>
      </c>
      <c r="B763">
        <v>1807.03</v>
      </c>
    </row>
    <row r="764" spans="1:2" x14ac:dyDescent="0.35">
      <c r="A764" s="2">
        <v>40936</v>
      </c>
      <c r="B764">
        <v>1807.03</v>
      </c>
    </row>
    <row r="765" spans="1:2" x14ac:dyDescent="0.35">
      <c r="A765" s="2">
        <v>40937</v>
      </c>
      <c r="B765">
        <v>1807.03</v>
      </c>
    </row>
    <row r="766" spans="1:2" x14ac:dyDescent="0.35">
      <c r="A766" s="2">
        <v>40938</v>
      </c>
      <c r="B766">
        <v>1817.75</v>
      </c>
    </row>
    <row r="767" spans="1:2" x14ac:dyDescent="0.35">
      <c r="A767" s="2">
        <v>40939</v>
      </c>
      <c r="B767">
        <v>1810.4</v>
      </c>
    </row>
    <row r="768" spans="1:2" x14ac:dyDescent="0.35">
      <c r="A768" s="2">
        <v>40940</v>
      </c>
      <c r="B768">
        <v>1799.63</v>
      </c>
    </row>
    <row r="769" spans="1:2" x14ac:dyDescent="0.35">
      <c r="A769" s="2">
        <v>40941</v>
      </c>
      <c r="B769">
        <v>1793.88</v>
      </c>
    </row>
    <row r="770" spans="1:2" x14ac:dyDescent="0.35">
      <c r="A770" s="2">
        <v>40942</v>
      </c>
      <c r="B770">
        <v>1784.5</v>
      </c>
    </row>
    <row r="771" spans="1:2" x14ac:dyDescent="0.35">
      <c r="A771" s="2">
        <v>40943</v>
      </c>
      <c r="B771">
        <v>1784.5</v>
      </c>
    </row>
    <row r="772" spans="1:2" x14ac:dyDescent="0.35">
      <c r="A772" s="2">
        <v>40944</v>
      </c>
      <c r="B772">
        <v>1784.5</v>
      </c>
    </row>
    <row r="773" spans="1:2" x14ac:dyDescent="0.35">
      <c r="A773" s="2">
        <v>40945</v>
      </c>
      <c r="B773">
        <v>1787.3</v>
      </c>
    </row>
    <row r="774" spans="1:2" x14ac:dyDescent="0.35">
      <c r="A774" s="2">
        <v>40946</v>
      </c>
      <c r="B774">
        <v>1782.1</v>
      </c>
    </row>
    <row r="775" spans="1:2" x14ac:dyDescent="0.35">
      <c r="A775" s="2">
        <v>40947</v>
      </c>
      <c r="B775">
        <v>1779.3</v>
      </c>
    </row>
    <row r="776" spans="1:2" x14ac:dyDescent="0.35">
      <c r="A776" s="2">
        <v>40948</v>
      </c>
      <c r="B776">
        <v>1776.45</v>
      </c>
    </row>
    <row r="777" spans="1:2" x14ac:dyDescent="0.35">
      <c r="A777" s="2">
        <v>40949</v>
      </c>
      <c r="B777">
        <v>1784.15</v>
      </c>
    </row>
    <row r="778" spans="1:2" x14ac:dyDescent="0.35">
      <c r="A778" s="2">
        <v>40950</v>
      </c>
      <c r="B778">
        <v>1784.15</v>
      </c>
    </row>
    <row r="779" spans="1:2" x14ac:dyDescent="0.35">
      <c r="A779" s="2">
        <v>40951</v>
      </c>
      <c r="B779">
        <v>1784.15</v>
      </c>
    </row>
    <row r="780" spans="1:2" x14ac:dyDescent="0.35">
      <c r="A780" s="2">
        <v>40952</v>
      </c>
      <c r="B780">
        <v>1778.2</v>
      </c>
    </row>
    <row r="781" spans="1:2" x14ac:dyDescent="0.35">
      <c r="A781" s="2">
        <v>40953</v>
      </c>
      <c r="B781">
        <v>1790.2</v>
      </c>
    </row>
    <row r="782" spans="1:2" x14ac:dyDescent="0.35">
      <c r="A782" s="2">
        <v>40954</v>
      </c>
      <c r="B782">
        <v>1795.35</v>
      </c>
    </row>
    <row r="783" spans="1:2" x14ac:dyDescent="0.35">
      <c r="A783" s="2">
        <v>40955</v>
      </c>
      <c r="B783">
        <v>1784.5</v>
      </c>
    </row>
    <row r="784" spans="1:2" x14ac:dyDescent="0.35">
      <c r="A784" s="2">
        <v>40956</v>
      </c>
      <c r="B784">
        <v>1778.5</v>
      </c>
    </row>
    <row r="785" spans="1:2" x14ac:dyDescent="0.35">
      <c r="A785" s="2">
        <v>40957</v>
      </c>
      <c r="B785">
        <v>1778.5</v>
      </c>
    </row>
    <row r="786" spans="1:2" x14ac:dyDescent="0.35">
      <c r="A786" s="2">
        <v>40958</v>
      </c>
      <c r="B786">
        <v>1778.5</v>
      </c>
    </row>
    <row r="787" spans="1:2" x14ac:dyDescent="0.35">
      <c r="A787" s="2">
        <v>40959</v>
      </c>
      <c r="B787">
        <v>1774</v>
      </c>
    </row>
    <row r="788" spans="1:2" x14ac:dyDescent="0.35">
      <c r="A788" s="2">
        <v>40960</v>
      </c>
      <c r="B788">
        <v>1778.35</v>
      </c>
    </row>
    <row r="789" spans="1:2" x14ac:dyDescent="0.35">
      <c r="A789" s="2">
        <v>40961</v>
      </c>
      <c r="B789">
        <v>1782.01</v>
      </c>
    </row>
    <row r="790" spans="1:2" x14ac:dyDescent="0.35">
      <c r="A790" s="2">
        <v>40962</v>
      </c>
      <c r="B790">
        <v>1776.44</v>
      </c>
    </row>
    <row r="791" spans="1:2" x14ac:dyDescent="0.35">
      <c r="A791" s="2">
        <v>40963</v>
      </c>
      <c r="B791">
        <v>1775.75</v>
      </c>
    </row>
    <row r="792" spans="1:2" x14ac:dyDescent="0.35">
      <c r="A792" s="2">
        <v>40964</v>
      </c>
      <c r="B792">
        <v>1775.75</v>
      </c>
    </row>
    <row r="793" spans="1:2" x14ac:dyDescent="0.35">
      <c r="A793" s="2">
        <v>40965</v>
      </c>
      <c r="B793">
        <v>1775.75</v>
      </c>
    </row>
    <row r="794" spans="1:2" x14ac:dyDescent="0.35">
      <c r="A794" s="2">
        <v>40966</v>
      </c>
      <c r="B794">
        <v>1772.01</v>
      </c>
    </row>
    <row r="795" spans="1:2" x14ac:dyDescent="0.35">
      <c r="A795" s="2">
        <v>40967</v>
      </c>
      <c r="B795">
        <v>1767.35</v>
      </c>
    </row>
    <row r="796" spans="1:2" x14ac:dyDescent="0.35">
      <c r="A796" s="2">
        <v>40968</v>
      </c>
      <c r="B796">
        <v>1767</v>
      </c>
    </row>
    <row r="797" spans="1:2" x14ac:dyDescent="0.35">
      <c r="A797" s="2">
        <v>40969</v>
      </c>
      <c r="B797">
        <v>1769.25</v>
      </c>
    </row>
    <row r="798" spans="1:2" x14ac:dyDescent="0.35">
      <c r="A798" s="2">
        <v>40970</v>
      </c>
      <c r="B798">
        <v>1774</v>
      </c>
    </row>
    <row r="799" spans="1:2" x14ac:dyDescent="0.35">
      <c r="A799" s="2">
        <v>40971</v>
      </c>
      <c r="B799">
        <v>1774</v>
      </c>
    </row>
    <row r="800" spans="1:2" x14ac:dyDescent="0.35">
      <c r="A800" s="2">
        <v>40972</v>
      </c>
      <c r="B800">
        <v>1774</v>
      </c>
    </row>
    <row r="801" spans="1:2" x14ac:dyDescent="0.35">
      <c r="A801" s="2">
        <v>40973</v>
      </c>
      <c r="B801">
        <v>1772.2</v>
      </c>
    </row>
    <row r="802" spans="1:2" x14ac:dyDescent="0.35">
      <c r="A802" s="2">
        <v>40974</v>
      </c>
      <c r="B802">
        <v>1780.68</v>
      </c>
    </row>
    <row r="803" spans="1:2" x14ac:dyDescent="0.35">
      <c r="A803" s="2">
        <v>40975</v>
      </c>
      <c r="B803">
        <v>1768.8</v>
      </c>
    </row>
    <row r="804" spans="1:2" x14ac:dyDescent="0.35">
      <c r="A804" s="2">
        <v>40976</v>
      </c>
      <c r="B804">
        <v>1765</v>
      </c>
    </row>
    <row r="805" spans="1:2" x14ac:dyDescent="0.35">
      <c r="A805" s="2">
        <v>40977</v>
      </c>
      <c r="B805">
        <v>1762.35</v>
      </c>
    </row>
    <row r="806" spans="1:2" x14ac:dyDescent="0.35">
      <c r="A806" s="2">
        <v>40978</v>
      </c>
      <c r="B806">
        <v>1762.35</v>
      </c>
    </row>
    <row r="807" spans="1:2" x14ac:dyDescent="0.35">
      <c r="A807" s="2">
        <v>40979</v>
      </c>
      <c r="B807">
        <v>1762.35</v>
      </c>
    </row>
    <row r="808" spans="1:2" x14ac:dyDescent="0.35">
      <c r="A808" s="2">
        <v>40980</v>
      </c>
      <c r="B808">
        <v>1763.9</v>
      </c>
    </row>
    <row r="809" spans="1:2" x14ac:dyDescent="0.35">
      <c r="A809" s="2">
        <v>40981</v>
      </c>
      <c r="B809">
        <v>1758.15</v>
      </c>
    </row>
    <row r="810" spans="1:2" x14ac:dyDescent="0.35">
      <c r="A810" s="2">
        <v>40982</v>
      </c>
      <c r="B810">
        <v>1764</v>
      </c>
    </row>
    <row r="811" spans="1:2" x14ac:dyDescent="0.35">
      <c r="A811" s="2">
        <v>40983</v>
      </c>
      <c r="B811">
        <v>1760.4</v>
      </c>
    </row>
    <row r="812" spans="1:2" x14ac:dyDescent="0.35">
      <c r="A812" s="2">
        <v>40984</v>
      </c>
      <c r="B812">
        <v>1759.7</v>
      </c>
    </row>
    <row r="813" spans="1:2" x14ac:dyDescent="0.35">
      <c r="A813" s="2">
        <v>40985</v>
      </c>
      <c r="B813">
        <v>1759.7</v>
      </c>
    </row>
    <row r="814" spans="1:2" x14ac:dyDescent="0.35">
      <c r="A814" s="2">
        <v>40986</v>
      </c>
      <c r="B814">
        <v>1759.7</v>
      </c>
    </row>
    <row r="815" spans="1:2" x14ac:dyDescent="0.35">
      <c r="A815" s="2">
        <v>40987</v>
      </c>
      <c r="B815">
        <v>1760</v>
      </c>
    </row>
    <row r="816" spans="1:2" x14ac:dyDescent="0.35">
      <c r="A816" s="2">
        <v>40988</v>
      </c>
      <c r="B816">
        <v>1757.95</v>
      </c>
    </row>
    <row r="817" spans="1:2" x14ac:dyDescent="0.35">
      <c r="A817" s="2">
        <v>40989</v>
      </c>
      <c r="B817">
        <v>1759.56</v>
      </c>
    </row>
    <row r="818" spans="1:2" x14ac:dyDescent="0.35">
      <c r="A818" s="2">
        <v>40990</v>
      </c>
      <c r="B818">
        <v>1760.45</v>
      </c>
    </row>
    <row r="819" spans="1:2" x14ac:dyDescent="0.35">
      <c r="A819" s="2">
        <v>40991</v>
      </c>
      <c r="B819">
        <v>1760.27</v>
      </c>
    </row>
    <row r="820" spans="1:2" x14ac:dyDescent="0.35">
      <c r="A820" s="2">
        <v>40992</v>
      </c>
      <c r="B820">
        <v>1760.27</v>
      </c>
    </row>
    <row r="821" spans="1:2" x14ac:dyDescent="0.35">
      <c r="A821" s="2">
        <v>40993</v>
      </c>
      <c r="B821">
        <v>1760.27</v>
      </c>
    </row>
    <row r="822" spans="1:2" x14ac:dyDescent="0.35">
      <c r="A822" s="2">
        <v>40994</v>
      </c>
      <c r="B822">
        <v>1760.75</v>
      </c>
    </row>
    <row r="823" spans="1:2" x14ac:dyDescent="0.35">
      <c r="A823" s="2">
        <v>40995</v>
      </c>
      <c r="B823">
        <v>1763.8</v>
      </c>
    </row>
    <row r="824" spans="1:2" x14ac:dyDescent="0.35">
      <c r="A824" s="2">
        <v>40996</v>
      </c>
      <c r="B824">
        <v>1774.5</v>
      </c>
    </row>
    <row r="825" spans="1:2" x14ac:dyDescent="0.35">
      <c r="A825" s="2">
        <v>40997</v>
      </c>
      <c r="B825">
        <v>1792</v>
      </c>
    </row>
    <row r="826" spans="1:2" x14ac:dyDescent="0.35">
      <c r="A826" s="2">
        <v>40998</v>
      </c>
      <c r="B826">
        <v>1788.75</v>
      </c>
    </row>
    <row r="827" spans="1:2" x14ac:dyDescent="0.35">
      <c r="A827" s="2">
        <v>40999</v>
      </c>
      <c r="B827">
        <v>1788.75</v>
      </c>
    </row>
    <row r="828" spans="1:2" x14ac:dyDescent="0.35">
      <c r="A828" s="2">
        <v>41000</v>
      </c>
      <c r="B828">
        <v>1788.75</v>
      </c>
    </row>
    <row r="829" spans="1:2" x14ac:dyDescent="0.35">
      <c r="A829" s="2">
        <v>41001</v>
      </c>
      <c r="B829">
        <v>1775.66</v>
      </c>
    </row>
    <row r="830" spans="1:2" x14ac:dyDescent="0.35">
      <c r="A830" s="2">
        <v>41002</v>
      </c>
      <c r="B830">
        <v>1769.2</v>
      </c>
    </row>
    <row r="831" spans="1:2" x14ac:dyDescent="0.35">
      <c r="A831" s="2">
        <v>41003</v>
      </c>
      <c r="B831">
        <v>1772.9</v>
      </c>
    </row>
    <row r="832" spans="1:2" x14ac:dyDescent="0.35">
      <c r="A832" s="2">
        <v>41004</v>
      </c>
      <c r="B832">
        <v>1775.34</v>
      </c>
    </row>
    <row r="833" spans="1:2" x14ac:dyDescent="0.35">
      <c r="A833" s="2">
        <v>41005</v>
      </c>
      <c r="B833">
        <v>1773.51</v>
      </c>
    </row>
    <row r="834" spans="1:2" x14ac:dyDescent="0.35">
      <c r="A834" s="2">
        <v>41006</v>
      </c>
      <c r="B834">
        <v>1773.51</v>
      </c>
    </row>
    <row r="835" spans="1:2" x14ac:dyDescent="0.35">
      <c r="A835" s="2">
        <v>41007</v>
      </c>
      <c r="B835">
        <v>1773.51</v>
      </c>
    </row>
    <row r="836" spans="1:2" x14ac:dyDescent="0.35">
      <c r="A836" s="2">
        <v>41008</v>
      </c>
      <c r="B836">
        <v>1783.88</v>
      </c>
    </row>
    <row r="837" spans="1:2" x14ac:dyDescent="0.35">
      <c r="A837" s="2">
        <v>41009</v>
      </c>
      <c r="B837">
        <v>1793.9</v>
      </c>
    </row>
    <row r="838" spans="1:2" x14ac:dyDescent="0.35">
      <c r="A838" s="2">
        <v>41010</v>
      </c>
      <c r="B838">
        <v>1787.83</v>
      </c>
    </row>
    <row r="839" spans="1:2" x14ac:dyDescent="0.35">
      <c r="A839" s="2">
        <v>41011</v>
      </c>
      <c r="B839">
        <v>1777.21</v>
      </c>
    </row>
    <row r="840" spans="1:2" x14ac:dyDescent="0.35">
      <c r="A840" s="2">
        <v>41012</v>
      </c>
      <c r="B840">
        <v>1775.5</v>
      </c>
    </row>
    <row r="841" spans="1:2" x14ac:dyDescent="0.35">
      <c r="A841" s="2">
        <v>41013</v>
      </c>
      <c r="B841">
        <v>1775.5</v>
      </c>
    </row>
    <row r="842" spans="1:2" x14ac:dyDescent="0.35">
      <c r="A842" s="2">
        <v>41014</v>
      </c>
      <c r="B842">
        <v>1775.5</v>
      </c>
    </row>
    <row r="843" spans="1:2" x14ac:dyDescent="0.35">
      <c r="A843" s="2">
        <v>41015</v>
      </c>
      <c r="B843">
        <v>1776.2</v>
      </c>
    </row>
    <row r="844" spans="1:2" x14ac:dyDescent="0.35">
      <c r="A844" s="2">
        <v>41016</v>
      </c>
      <c r="B844">
        <v>1770</v>
      </c>
    </row>
    <row r="845" spans="1:2" x14ac:dyDescent="0.35">
      <c r="A845" s="2">
        <v>41017</v>
      </c>
      <c r="B845">
        <v>1774.74</v>
      </c>
    </row>
    <row r="846" spans="1:2" x14ac:dyDescent="0.35">
      <c r="A846" s="2">
        <v>41018</v>
      </c>
      <c r="B846">
        <v>1774</v>
      </c>
    </row>
    <row r="847" spans="1:2" x14ac:dyDescent="0.35">
      <c r="A847" s="2">
        <v>41019</v>
      </c>
      <c r="B847">
        <v>1771.1</v>
      </c>
    </row>
    <row r="848" spans="1:2" x14ac:dyDescent="0.35">
      <c r="A848" s="2">
        <v>41020</v>
      </c>
      <c r="B848">
        <v>1771.1</v>
      </c>
    </row>
    <row r="849" spans="1:2" x14ac:dyDescent="0.35">
      <c r="A849" s="2">
        <v>41021</v>
      </c>
      <c r="B849">
        <v>1771.1</v>
      </c>
    </row>
    <row r="850" spans="1:2" x14ac:dyDescent="0.35">
      <c r="A850" s="2">
        <v>41022</v>
      </c>
      <c r="B850">
        <v>1769.83</v>
      </c>
    </row>
    <row r="851" spans="1:2" x14ac:dyDescent="0.35">
      <c r="A851" s="2">
        <v>41023</v>
      </c>
      <c r="B851">
        <v>1769.4</v>
      </c>
    </row>
    <row r="852" spans="1:2" x14ac:dyDescent="0.35">
      <c r="A852" s="2">
        <v>41024</v>
      </c>
      <c r="B852">
        <v>1761.9</v>
      </c>
    </row>
    <row r="853" spans="1:2" x14ac:dyDescent="0.35">
      <c r="A853" s="2">
        <v>41025</v>
      </c>
      <c r="B853">
        <v>1762.07</v>
      </c>
    </row>
    <row r="854" spans="1:2" x14ac:dyDescent="0.35">
      <c r="A854" s="2">
        <v>41026</v>
      </c>
      <c r="B854">
        <v>1764.4</v>
      </c>
    </row>
    <row r="855" spans="1:2" x14ac:dyDescent="0.35">
      <c r="A855" s="2">
        <v>41027</v>
      </c>
      <c r="B855">
        <v>1764.4</v>
      </c>
    </row>
    <row r="856" spans="1:2" x14ac:dyDescent="0.35">
      <c r="A856" s="2">
        <v>41028</v>
      </c>
      <c r="B856">
        <v>1764.4</v>
      </c>
    </row>
    <row r="857" spans="1:2" x14ac:dyDescent="0.35">
      <c r="A857" s="2">
        <v>41029</v>
      </c>
      <c r="B857">
        <v>1762</v>
      </c>
    </row>
    <row r="858" spans="1:2" x14ac:dyDescent="0.35">
      <c r="A858" s="2">
        <v>41030</v>
      </c>
      <c r="B858">
        <v>1763.65</v>
      </c>
    </row>
    <row r="859" spans="1:2" x14ac:dyDescent="0.35">
      <c r="A859" s="2">
        <v>41031</v>
      </c>
      <c r="B859">
        <v>1757.05</v>
      </c>
    </row>
    <row r="860" spans="1:2" x14ac:dyDescent="0.35">
      <c r="A860" s="2">
        <v>41032</v>
      </c>
      <c r="B860">
        <v>1756.45</v>
      </c>
    </row>
    <row r="861" spans="1:2" x14ac:dyDescent="0.35">
      <c r="A861" s="2">
        <v>41033</v>
      </c>
      <c r="B861">
        <v>1758.7</v>
      </c>
    </row>
    <row r="862" spans="1:2" x14ac:dyDescent="0.35">
      <c r="A862" s="2">
        <v>41034</v>
      </c>
      <c r="B862">
        <v>1758.7</v>
      </c>
    </row>
    <row r="863" spans="1:2" x14ac:dyDescent="0.35">
      <c r="A863" s="2">
        <v>41035</v>
      </c>
      <c r="B863">
        <v>1758.7</v>
      </c>
    </row>
    <row r="864" spans="1:2" x14ac:dyDescent="0.35">
      <c r="A864" s="2">
        <v>41036</v>
      </c>
      <c r="B864">
        <v>1755</v>
      </c>
    </row>
    <row r="865" spans="1:2" x14ac:dyDescent="0.35">
      <c r="A865" s="2">
        <v>41037</v>
      </c>
      <c r="B865">
        <v>1765.9</v>
      </c>
    </row>
    <row r="866" spans="1:2" x14ac:dyDescent="0.35">
      <c r="A866" s="2">
        <v>41038</v>
      </c>
      <c r="B866">
        <v>1767.65</v>
      </c>
    </row>
    <row r="867" spans="1:2" x14ac:dyDescent="0.35">
      <c r="A867" s="2">
        <v>41039</v>
      </c>
      <c r="B867">
        <v>1762.93</v>
      </c>
    </row>
    <row r="868" spans="1:2" x14ac:dyDescent="0.35">
      <c r="A868" s="2">
        <v>41040</v>
      </c>
      <c r="B868">
        <v>1762.85</v>
      </c>
    </row>
    <row r="869" spans="1:2" x14ac:dyDescent="0.35">
      <c r="A869" s="2">
        <v>41041</v>
      </c>
      <c r="B869">
        <v>1762.85</v>
      </c>
    </row>
    <row r="870" spans="1:2" x14ac:dyDescent="0.35">
      <c r="A870" s="2">
        <v>41042</v>
      </c>
      <c r="B870">
        <v>1762.85</v>
      </c>
    </row>
    <row r="871" spans="1:2" x14ac:dyDescent="0.35">
      <c r="A871" s="2">
        <v>41043</v>
      </c>
      <c r="B871">
        <v>1771.5</v>
      </c>
    </row>
    <row r="872" spans="1:2" x14ac:dyDescent="0.35">
      <c r="A872" s="2">
        <v>41044</v>
      </c>
      <c r="B872">
        <v>1786.2</v>
      </c>
    </row>
    <row r="873" spans="1:2" x14ac:dyDescent="0.35">
      <c r="A873" s="2">
        <v>41045</v>
      </c>
      <c r="B873">
        <v>1794.33</v>
      </c>
    </row>
    <row r="874" spans="1:2" x14ac:dyDescent="0.35">
      <c r="A874" s="2">
        <v>41046</v>
      </c>
      <c r="B874">
        <v>1806.1</v>
      </c>
    </row>
    <row r="875" spans="1:2" x14ac:dyDescent="0.35">
      <c r="A875" s="2">
        <v>41047</v>
      </c>
      <c r="B875">
        <v>1822.9</v>
      </c>
    </row>
    <row r="876" spans="1:2" x14ac:dyDescent="0.35">
      <c r="A876" s="2">
        <v>41048</v>
      </c>
      <c r="B876">
        <v>1822.9</v>
      </c>
    </row>
    <row r="877" spans="1:2" x14ac:dyDescent="0.35">
      <c r="A877" s="2">
        <v>41049</v>
      </c>
      <c r="B877">
        <v>1822.9</v>
      </c>
    </row>
    <row r="878" spans="1:2" x14ac:dyDescent="0.35">
      <c r="A878" s="2">
        <v>41050</v>
      </c>
      <c r="B878">
        <v>1829.67</v>
      </c>
    </row>
    <row r="879" spans="1:2" x14ac:dyDescent="0.35">
      <c r="A879" s="2">
        <v>41051</v>
      </c>
      <c r="B879">
        <v>1826.8</v>
      </c>
    </row>
    <row r="880" spans="1:2" x14ac:dyDescent="0.35">
      <c r="A880" s="2">
        <v>41052</v>
      </c>
      <c r="B880">
        <v>1844.24</v>
      </c>
    </row>
    <row r="881" spans="1:2" x14ac:dyDescent="0.35">
      <c r="A881" s="2">
        <v>41053</v>
      </c>
      <c r="B881">
        <v>1841.54</v>
      </c>
    </row>
    <row r="882" spans="1:2" x14ac:dyDescent="0.35">
      <c r="A882" s="2">
        <v>41054</v>
      </c>
      <c r="B882">
        <v>1832.7</v>
      </c>
    </row>
    <row r="883" spans="1:2" x14ac:dyDescent="0.35">
      <c r="A883" s="2">
        <v>41055</v>
      </c>
      <c r="B883">
        <v>1832.7</v>
      </c>
    </row>
    <row r="884" spans="1:2" x14ac:dyDescent="0.35">
      <c r="A884" s="2">
        <v>41056</v>
      </c>
      <c r="B884">
        <v>1832.7</v>
      </c>
    </row>
    <row r="885" spans="1:2" x14ac:dyDescent="0.35">
      <c r="A885" s="2">
        <v>41057</v>
      </c>
      <c r="B885">
        <v>1827.5</v>
      </c>
    </row>
    <row r="886" spans="1:2" x14ac:dyDescent="0.35">
      <c r="A886" s="2">
        <v>41058</v>
      </c>
      <c r="B886">
        <v>1814.7</v>
      </c>
    </row>
    <row r="887" spans="1:2" x14ac:dyDescent="0.35">
      <c r="A887" s="2">
        <v>41059</v>
      </c>
      <c r="B887">
        <v>1826.75</v>
      </c>
    </row>
    <row r="888" spans="1:2" x14ac:dyDescent="0.35">
      <c r="A888" s="2">
        <v>41060</v>
      </c>
      <c r="B888">
        <v>1827.94</v>
      </c>
    </row>
    <row r="889" spans="1:2" x14ac:dyDescent="0.35">
      <c r="A889" s="2">
        <v>41061</v>
      </c>
      <c r="B889">
        <v>1830.63</v>
      </c>
    </row>
    <row r="890" spans="1:2" x14ac:dyDescent="0.35">
      <c r="A890" s="2">
        <v>41062</v>
      </c>
      <c r="B890">
        <v>1830.63</v>
      </c>
    </row>
    <row r="891" spans="1:2" x14ac:dyDescent="0.35">
      <c r="A891" s="2">
        <v>41063</v>
      </c>
      <c r="B891">
        <v>1830.63</v>
      </c>
    </row>
    <row r="892" spans="1:2" x14ac:dyDescent="0.35">
      <c r="A892" s="2">
        <v>41064</v>
      </c>
      <c r="B892">
        <v>1817.25</v>
      </c>
    </row>
    <row r="893" spans="1:2" x14ac:dyDescent="0.35">
      <c r="A893" s="2">
        <v>41065</v>
      </c>
      <c r="B893">
        <v>1792.35</v>
      </c>
    </row>
    <row r="894" spans="1:2" x14ac:dyDescent="0.35">
      <c r="A894" s="2">
        <v>41066</v>
      </c>
      <c r="B894">
        <v>1782.92</v>
      </c>
    </row>
    <row r="895" spans="1:2" x14ac:dyDescent="0.35">
      <c r="A895" s="2">
        <v>41067</v>
      </c>
      <c r="B895">
        <v>1769.82</v>
      </c>
    </row>
    <row r="896" spans="1:2" x14ac:dyDescent="0.35">
      <c r="A896" s="2">
        <v>41068</v>
      </c>
      <c r="B896">
        <v>1776.75</v>
      </c>
    </row>
    <row r="897" spans="1:2" x14ac:dyDescent="0.35">
      <c r="A897" s="2">
        <v>41069</v>
      </c>
      <c r="B897">
        <v>1776.75</v>
      </c>
    </row>
    <row r="898" spans="1:2" x14ac:dyDescent="0.35">
      <c r="A898" s="2">
        <v>41070</v>
      </c>
      <c r="B898">
        <v>1776.75</v>
      </c>
    </row>
    <row r="899" spans="1:2" x14ac:dyDescent="0.35">
      <c r="A899" s="2">
        <v>41071</v>
      </c>
      <c r="B899">
        <v>1776</v>
      </c>
    </row>
    <row r="900" spans="1:2" x14ac:dyDescent="0.35">
      <c r="A900" s="2">
        <v>41072</v>
      </c>
      <c r="B900">
        <v>1777.75</v>
      </c>
    </row>
    <row r="901" spans="1:2" x14ac:dyDescent="0.35">
      <c r="A901" s="2">
        <v>41073</v>
      </c>
      <c r="B901">
        <v>1784.08</v>
      </c>
    </row>
    <row r="902" spans="1:2" x14ac:dyDescent="0.35">
      <c r="A902" s="2">
        <v>41074</v>
      </c>
      <c r="B902">
        <v>1791.8</v>
      </c>
    </row>
    <row r="903" spans="1:2" x14ac:dyDescent="0.35">
      <c r="A903" s="2">
        <v>41075</v>
      </c>
      <c r="B903">
        <v>1783.9</v>
      </c>
    </row>
    <row r="904" spans="1:2" x14ac:dyDescent="0.35">
      <c r="A904" s="2">
        <v>41076</v>
      </c>
      <c r="B904">
        <v>1783.9</v>
      </c>
    </row>
    <row r="905" spans="1:2" x14ac:dyDescent="0.35">
      <c r="A905" s="2">
        <v>41077</v>
      </c>
      <c r="B905">
        <v>1783.9</v>
      </c>
    </row>
    <row r="906" spans="1:2" x14ac:dyDescent="0.35">
      <c r="A906" s="2">
        <v>41078</v>
      </c>
      <c r="B906">
        <v>1790</v>
      </c>
    </row>
    <row r="907" spans="1:2" x14ac:dyDescent="0.35">
      <c r="A907" s="2">
        <v>41079</v>
      </c>
      <c r="B907">
        <v>1770.5</v>
      </c>
    </row>
    <row r="908" spans="1:2" x14ac:dyDescent="0.35">
      <c r="A908" s="2">
        <v>41080</v>
      </c>
      <c r="B908">
        <v>1770.35</v>
      </c>
    </row>
    <row r="909" spans="1:2" x14ac:dyDescent="0.35">
      <c r="A909" s="2">
        <v>41081</v>
      </c>
      <c r="B909">
        <v>1777.43</v>
      </c>
    </row>
    <row r="910" spans="1:2" x14ac:dyDescent="0.35">
      <c r="A910" s="2">
        <v>41082</v>
      </c>
      <c r="B910">
        <v>1791.03</v>
      </c>
    </row>
    <row r="911" spans="1:2" x14ac:dyDescent="0.35">
      <c r="A911" s="2">
        <v>41083</v>
      </c>
      <c r="B911">
        <v>1791.03</v>
      </c>
    </row>
    <row r="912" spans="1:2" x14ac:dyDescent="0.35">
      <c r="A912" s="2">
        <v>41084</v>
      </c>
      <c r="B912">
        <v>1791.03</v>
      </c>
    </row>
    <row r="913" spans="1:2" x14ac:dyDescent="0.35">
      <c r="A913" s="2">
        <v>41085</v>
      </c>
      <c r="B913">
        <v>1802.63</v>
      </c>
    </row>
    <row r="914" spans="1:2" x14ac:dyDescent="0.35">
      <c r="A914" s="2">
        <v>41086</v>
      </c>
      <c r="B914">
        <v>1802.77</v>
      </c>
    </row>
    <row r="915" spans="1:2" x14ac:dyDescent="0.35">
      <c r="A915" s="2">
        <v>41087</v>
      </c>
      <c r="B915">
        <v>1796.02</v>
      </c>
    </row>
    <row r="916" spans="1:2" x14ac:dyDescent="0.35">
      <c r="A916" s="2">
        <v>41088</v>
      </c>
      <c r="B916">
        <v>1806.5</v>
      </c>
    </row>
    <row r="917" spans="1:2" x14ac:dyDescent="0.35">
      <c r="A917" s="2">
        <v>41089</v>
      </c>
      <c r="B917">
        <v>1783.76</v>
      </c>
    </row>
    <row r="918" spans="1:2" x14ac:dyDescent="0.35">
      <c r="A918" s="2">
        <v>41090</v>
      </c>
      <c r="B918">
        <v>1783.76</v>
      </c>
    </row>
    <row r="919" spans="1:2" x14ac:dyDescent="0.35">
      <c r="A919" s="2">
        <v>41091</v>
      </c>
      <c r="B919">
        <v>1783.76</v>
      </c>
    </row>
    <row r="920" spans="1:2" x14ac:dyDescent="0.35">
      <c r="A920" s="2">
        <v>41092</v>
      </c>
      <c r="B920">
        <v>1780.11</v>
      </c>
    </row>
    <row r="921" spans="1:2" x14ac:dyDescent="0.35">
      <c r="A921" s="2">
        <v>41093</v>
      </c>
      <c r="B921">
        <v>1769.5</v>
      </c>
    </row>
    <row r="922" spans="1:2" x14ac:dyDescent="0.35">
      <c r="A922" s="2">
        <v>41094</v>
      </c>
      <c r="B922">
        <v>1767.14</v>
      </c>
    </row>
    <row r="923" spans="1:2" x14ac:dyDescent="0.35">
      <c r="A923" s="2">
        <v>41095</v>
      </c>
      <c r="B923">
        <v>1775.68</v>
      </c>
    </row>
    <row r="924" spans="1:2" x14ac:dyDescent="0.35">
      <c r="A924" s="2">
        <v>41096</v>
      </c>
      <c r="B924">
        <v>1784.55</v>
      </c>
    </row>
    <row r="925" spans="1:2" x14ac:dyDescent="0.35">
      <c r="A925" s="2">
        <v>41097</v>
      </c>
      <c r="B925">
        <v>1784.55</v>
      </c>
    </row>
    <row r="926" spans="1:2" x14ac:dyDescent="0.35">
      <c r="A926" s="2">
        <v>41098</v>
      </c>
      <c r="B926">
        <v>1784.55</v>
      </c>
    </row>
    <row r="927" spans="1:2" x14ac:dyDescent="0.35">
      <c r="A927" s="2">
        <v>41099</v>
      </c>
      <c r="B927">
        <v>1789.25</v>
      </c>
    </row>
    <row r="928" spans="1:2" x14ac:dyDescent="0.35">
      <c r="A928" s="2">
        <v>41100</v>
      </c>
      <c r="B928">
        <v>1786.88</v>
      </c>
    </row>
    <row r="929" spans="1:2" x14ac:dyDescent="0.35">
      <c r="A929" s="2">
        <v>41101</v>
      </c>
      <c r="B929">
        <v>1785.21</v>
      </c>
    </row>
    <row r="930" spans="1:2" x14ac:dyDescent="0.35">
      <c r="A930" s="2">
        <v>41102</v>
      </c>
      <c r="B930">
        <v>1787.43</v>
      </c>
    </row>
    <row r="931" spans="1:2" x14ac:dyDescent="0.35">
      <c r="A931" s="2">
        <v>41103</v>
      </c>
      <c r="B931">
        <v>1775.97</v>
      </c>
    </row>
    <row r="932" spans="1:2" x14ac:dyDescent="0.35">
      <c r="A932" s="2">
        <v>41104</v>
      </c>
      <c r="B932">
        <v>1775.97</v>
      </c>
    </row>
    <row r="933" spans="1:2" x14ac:dyDescent="0.35">
      <c r="A933" s="2">
        <v>41105</v>
      </c>
      <c r="B933">
        <v>1775.97</v>
      </c>
    </row>
    <row r="934" spans="1:2" x14ac:dyDescent="0.35">
      <c r="A934" s="2">
        <v>41106</v>
      </c>
      <c r="B934">
        <v>1779.8</v>
      </c>
    </row>
    <row r="935" spans="1:2" x14ac:dyDescent="0.35">
      <c r="A935" s="2">
        <v>41107</v>
      </c>
      <c r="B935">
        <v>1780.28</v>
      </c>
    </row>
    <row r="936" spans="1:2" x14ac:dyDescent="0.35">
      <c r="A936" s="2">
        <v>41108</v>
      </c>
      <c r="B936">
        <v>1776.23</v>
      </c>
    </row>
    <row r="937" spans="1:2" x14ac:dyDescent="0.35">
      <c r="A937" s="2">
        <v>41109</v>
      </c>
      <c r="B937">
        <v>1779.5</v>
      </c>
    </row>
    <row r="938" spans="1:2" x14ac:dyDescent="0.35">
      <c r="A938" s="2">
        <v>41110</v>
      </c>
      <c r="B938">
        <v>1780</v>
      </c>
    </row>
    <row r="939" spans="1:2" x14ac:dyDescent="0.35">
      <c r="A939" s="2">
        <v>41111</v>
      </c>
      <c r="B939">
        <v>1780</v>
      </c>
    </row>
    <row r="940" spans="1:2" x14ac:dyDescent="0.35">
      <c r="A940" s="2">
        <v>41112</v>
      </c>
      <c r="B940">
        <v>1780</v>
      </c>
    </row>
    <row r="941" spans="1:2" x14ac:dyDescent="0.35">
      <c r="A941" s="2">
        <v>41113</v>
      </c>
      <c r="B941">
        <v>1789.18</v>
      </c>
    </row>
    <row r="942" spans="1:2" x14ac:dyDescent="0.35">
      <c r="A942" s="2">
        <v>41114</v>
      </c>
      <c r="B942">
        <v>1802.95</v>
      </c>
    </row>
    <row r="943" spans="1:2" x14ac:dyDescent="0.35">
      <c r="A943" s="2">
        <v>41115</v>
      </c>
      <c r="B943">
        <v>1798.46</v>
      </c>
    </row>
    <row r="944" spans="1:2" x14ac:dyDescent="0.35">
      <c r="A944" s="2">
        <v>41116</v>
      </c>
      <c r="B944">
        <v>1791.76</v>
      </c>
    </row>
    <row r="945" spans="1:2" x14ac:dyDescent="0.35">
      <c r="A945" s="2">
        <v>41117</v>
      </c>
      <c r="B945">
        <v>1791.56</v>
      </c>
    </row>
    <row r="946" spans="1:2" x14ac:dyDescent="0.35">
      <c r="A946" s="2">
        <v>41118</v>
      </c>
      <c r="B946">
        <v>1791.56</v>
      </c>
    </row>
    <row r="947" spans="1:2" x14ac:dyDescent="0.35">
      <c r="A947" s="2">
        <v>41119</v>
      </c>
      <c r="B947">
        <v>1791.56</v>
      </c>
    </row>
    <row r="948" spans="1:2" x14ac:dyDescent="0.35">
      <c r="A948" s="2">
        <v>41120</v>
      </c>
      <c r="B948">
        <v>1790.61</v>
      </c>
    </row>
    <row r="949" spans="1:2" x14ac:dyDescent="0.35">
      <c r="A949" s="2">
        <v>41121</v>
      </c>
      <c r="B949">
        <v>1792.2</v>
      </c>
    </row>
    <row r="950" spans="1:2" x14ac:dyDescent="0.35">
      <c r="A950" s="2">
        <v>41122</v>
      </c>
      <c r="B950">
        <v>1787.15</v>
      </c>
    </row>
    <row r="951" spans="1:2" x14ac:dyDescent="0.35">
      <c r="A951" s="2">
        <v>41123</v>
      </c>
      <c r="B951">
        <v>1790.5</v>
      </c>
    </row>
    <row r="952" spans="1:2" x14ac:dyDescent="0.35">
      <c r="A952" s="2">
        <v>41124</v>
      </c>
      <c r="B952">
        <v>1786.88</v>
      </c>
    </row>
    <row r="953" spans="1:2" x14ac:dyDescent="0.35">
      <c r="A953" s="2">
        <v>41125</v>
      </c>
      <c r="B953">
        <v>1786.88</v>
      </c>
    </row>
    <row r="954" spans="1:2" x14ac:dyDescent="0.35">
      <c r="A954" s="2">
        <v>41126</v>
      </c>
      <c r="B954">
        <v>1786.88</v>
      </c>
    </row>
    <row r="955" spans="1:2" x14ac:dyDescent="0.35">
      <c r="A955" s="2">
        <v>41127</v>
      </c>
      <c r="B955">
        <v>1788.5</v>
      </c>
    </row>
    <row r="956" spans="1:2" x14ac:dyDescent="0.35">
      <c r="A956" s="2">
        <v>41128</v>
      </c>
      <c r="B956">
        <v>1786.5</v>
      </c>
    </row>
    <row r="957" spans="1:2" x14ac:dyDescent="0.35">
      <c r="A957" s="2">
        <v>41129</v>
      </c>
      <c r="B957">
        <v>1787.05</v>
      </c>
    </row>
    <row r="958" spans="1:2" x14ac:dyDescent="0.35">
      <c r="A958" s="2">
        <v>41130</v>
      </c>
      <c r="B958">
        <v>1788.78</v>
      </c>
    </row>
    <row r="959" spans="1:2" x14ac:dyDescent="0.35">
      <c r="A959" s="2">
        <v>41131</v>
      </c>
      <c r="B959">
        <v>1790.52</v>
      </c>
    </row>
    <row r="960" spans="1:2" x14ac:dyDescent="0.35">
      <c r="A960" s="2">
        <v>41132</v>
      </c>
      <c r="B960">
        <v>1790.52</v>
      </c>
    </row>
    <row r="961" spans="1:2" x14ac:dyDescent="0.35">
      <c r="A961" s="2">
        <v>41133</v>
      </c>
      <c r="B961">
        <v>1790.52</v>
      </c>
    </row>
    <row r="962" spans="1:2" x14ac:dyDescent="0.35">
      <c r="A962" s="2">
        <v>41134</v>
      </c>
      <c r="B962">
        <v>1793.8</v>
      </c>
    </row>
    <row r="963" spans="1:2" x14ac:dyDescent="0.35">
      <c r="A963" s="2">
        <v>41135</v>
      </c>
      <c r="B963">
        <v>1803.19</v>
      </c>
    </row>
    <row r="964" spans="1:2" x14ac:dyDescent="0.35">
      <c r="A964" s="2">
        <v>41136</v>
      </c>
      <c r="B964">
        <v>1817.8</v>
      </c>
    </row>
    <row r="965" spans="1:2" x14ac:dyDescent="0.35">
      <c r="A965" s="2">
        <v>41137</v>
      </c>
      <c r="B965">
        <v>1819.3</v>
      </c>
    </row>
    <row r="966" spans="1:2" x14ac:dyDescent="0.35">
      <c r="A966" s="2">
        <v>41138</v>
      </c>
      <c r="B966">
        <v>1819.77</v>
      </c>
    </row>
    <row r="967" spans="1:2" x14ac:dyDescent="0.35">
      <c r="A967" s="2">
        <v>41139</v>
      </c>
      <c r="B967">
        <v>1819.77</v>
      </c>
    </row>
    <row r="968" spans="1:2" x14ac:dyDescent="0.35">
      <c r="A968" s="2">
        <v>41140</v>
      </c>
      <c r="B968">
        <v>1819.77</v>
      </c>
    </row>
    <row r="969" spans="1:2" x14ac:dyDescent="0.35">
      <c r="A969" s="2">
        <v>41141</v>
      </c>
      <c r="B969">
        <v>1821</v>
      </c>
    </row>
    <row r="970" spans="1:2" x14ac:dyDescent="0.35">
      <c r="A970" s="2">
        <v>41142</v>
      </c>
      <c r="B970">
        <v>1814.1</v>
      </c>
    </row>
    <row r="971" spans="1:2" x14ac:dyDescent="0.35">
      <c r="A971" s="2">
        <v>41143</v>
      </c>
      <c r="B971">
        <v>1812.7</v>
      </c>
    </row>
    <row r="972" spans="1:2" x14ac:dyDescent="0.35">
      <c r="A972" s="2">
        <v>41144</v>
      </c>
      <c r="B972">
        <v>1809.35</v>
      </c>
    </row>
    <row r="973" spans="1:2" x14ac:dyDescent="0.35">
      <c r="A973" s="2">
        <v>41145</v>
      </c>
      <c r="B973">
        <v>1814.55</v>
      </c>
    </row>
    <row r="974" spans="1:2" x14ac:dyDescent="0.35">
      <c r="A974" s="2">
        <v>41146</v>
      </c>
      <c r="B974">
        <v>1814.55</v>
      </c>
    </row>
    <row r="975" spans="1:2" x14ac:dyDescent="0.35">
      <c r="A975" s="2">
        <v>41147</v>
      </c>
      <c r="B975">
        <v>1814.55</v>
      </c>
    </row>
    <row r="976" spans="1:2" x14ac:dyDescent="0.35">
      <c r="A976" s="2">
        <v>41148</v>
      </c>
      <c r="B976">
        <v>1823.17</v>
      </c>
    </row>
    <row r="977" spans="1:2" x14ac:dyDescent="0.35">
      <c r="A977" s="2">
        <v>41149</v>
      </c>
      <c r="B977">
        <v>1828.45</v>
      </c>
    </row>
    <row r="978" spans="1:2" x14ac:dyDescent="0.35">
      <c r="A978" s="2">
        <v>41150</v>
      </c>
      <c r="B978">
        <v>1830.7</v>
      </c>
    </row>
    <row r="979" spans="1:2" x14ac:dyDescent="0.35">
      <c r="A979" s="2">
        <v>41151</v>
      </c>
      <c r="B979">
        <v>1829.83</v>
      </c>
    </row>
    <row r="980" spans="1:2" x14ac:dyDescent="0.35">
      <c r="A980" s="2">
        <v>41152</v>
      </c>
      <c r="B980">
        <v>1825.2</v>
      </c>
    </row>
    <row r="981" spans="1:2" x14ac:dyDescent="0.35">
      <c r="A981" s="2">
        <v>41153</v>
      </c>
      <c r="B981">
        <v>1825.2</v>
      </c>
    </row>
    <row r="982" spans="1:2" x14ac:dyDescent="0.35">
      <c r="A982" s="2">
        <v>41154</v>
      </c>
      <c r="B982">
        <v>1825.2</v>
      </c>
    </row>
    <row r="983" spans="1:2" x14ac:dyDescent="0.35">
      <c r="A983" s="2">
        <v>41155</v>
      </c>
      <c r="B983">
        <v>1820.48</v>
      </c>
    </row>
    <row r="984" spans="1:2" x14ac:dyDescent="0.35">
      <c r="A984" s="2">
        <v>41156</v>
      </c>
      <c r="B984">
        <v>1825.08</v>
      </c>
    </row>
    <row r="985" spans="1:2" x14ac:dyDescent="0.35">
      <c r="A985" s="2">
        <v>41157</v>
      </c>
      <c r="B985">
        <v>1809.9</v>
      </c>
    </row>
    <row r="986" spans="1:2" x14ac:dyDescent="0.35">
      <c r="A986" s="2">
        <v>41158</v>
      </c>
      <c r="B986">
        <v>1800.73</v>
      </c>
    </row>
    <row r="987" spans="1:2" x14ac:dyDescent="0.35">
      <c r="A987" s="2">
        <v>41159</v>
      </c>
      <c r="B987">
        <v>1800.09</v>
      </c>
    </row>
    <row r="988" spans="1:2" x14ac:dyDescent="0.35">
      <c r="A988" s="2">
        <v>41160</v>
      </c>
      <c r="B988">
        <v>1800.09</v>
      </c>
    </row>
    <row r="989" spans="1:2" x14ac:dyDescent="0.35">
      <c r="A989" s="2">
        <v>41161</v>
      </c>
      <c r="B989">
        <v>1800.09</v>
      </c>
    </row>
    <row r="990" spans="1:2" x14ac:dyDescent="0.35">
      <c r="A990" s="2">
        <v>41162</v>
      </c>
      <c r="B990">
        <v>1797.41</v>
      </c>
    </row>
    <row r="991" spans="1:2" x14ac:dyDescent="0.35">
      <c r="A991" s="2">
        <v>41163</v>
      </c>
      <c r="B991">
        <v>1796.85</v>
      </c>
    </row>
    <row r="992" spans="1:2" x14ac:dyDescent="0.35">
      <c r="A992" s="2">
        <v>41164</v>
      </c>
      <c r="B992">
        <v>1801.88</v>
      </c>
    </row>
    <row r="993" spans="1:2" x14ac:dyDescent="0.35">
      <c r="A993" s="2">
        <v>41165</v>
      </c>
      <c r="B993">
        <v>1793.83</v>
      </c>
    </row>
    <row r="994" spans="1:2" x14ac:dyDescent="0.35">
      <c r="A994" s="2">
        <v>41166</v>
      </c>
      <c r="B994">
        <v>1793.78</v>
      </c>
    </row>
    <row r="995" spans="1:2" x14ac:dyDescent="0.35">
      <c r="A995" s="2">
        <v>41167</v>
      </c>
      <c r="B995">
        <v>1793.78</v>
      </c>
    </row>
    <row r="996" spans="1:2" x14ac:dyDescent="0.35">
      <c r="A996" s="2">
        <v>41168</v>
      </c>
      <c r="B996">
        <v>1793.78</v>
      </c>
    </row>
    <row r="997" spans="1:2" x14ac:dyDescent="0.35">
      <c r="A997" s="2">
        <v>41169</v>
      </c>
      <c r="B997">
        <v>1798.83</v>
      </c>
    </row>
    <row r="998" spans="1:2" x14ac:dyDescent="0.35">
      <c r="A998" s="2">
        <v>41170</v>
      </c>
      <c r="B998">
        <v>1796.25</v>
      </c>
    </row>
    <row r="999" spans="1:2" x14ac:dyDescent="0.35">
      <c r="A999" s="2">
        <v>41171</v>
      </c>
      <c r="B999">
        <v>1796.68</v>
      </c>
    </row>
    <row r="1000" spans="1:2" x14ac:dyDescent="0.35">
      <c r="A1000" s="2">
        <v>41172</v>
      </c>
      <c r="B1000">
        <v>1794.03</v>
      </c>
    </row>
    <row r="1001" spans="1:2" x14ac:dyDescent="0.35">
      <c r="A1001" s="2">
        <v>41173</v>
      </c>
      <c r="B1001">
        <v>1798.35</v>
      </c>
    </row>
    <row r="1002" spans="1:2" x14ac:dyDescent="0.35">
      <c r="A1002" s="2">
        <v>41174</v>
      </c>
      <c r="B1002">
        <v>1798.35</v>
      </c>
    </row>
    <row r="1003" spans="1:2" x14ac:dyDescent="0.35">
      <c r="A1003" s="2">
        <v>41175</v>
      </c>
      <c r="B1003">
        <v>1798.35</v>
      </c>
    </row>
    <row r="1004" spans="1:2" x14ac:dyDescent="0.35">
      <c r="A1004" s="2">
        <v>41176</v>
      </c>
      <c r="B1004">
        <v>1800.4</v>
      </c>
    </row>
    <row r="1005" spans="1:2" x14ac:dyDescent="0.35">
      <c r="A1005" s="2">
        <v>41177</v>
      </c>
      <c r="B1005">
        <v>1796.95</v>
      </c>
    </row>
    <row r="1006" spans="1:2" x14ac:dyDescent="0.35">
      <c r="A1006" s="2">
        <v>41178</v>
      </c>
      <c r="B1006">
        <v>1797.65</v>
      </c>
    </row>
    <row r="1007" spans="1:2" x14ac:dyDescent="0.35">
      <c r="A1007" s="2">
        <v>41179</v>
      </c>
      <c r="B1007">
        <v>1798.82</v>
      </c>
    </row>
    <row r="1008" spans="1:2" x14ac:dyDescent="0.35">
      <c r="A1008" s="2">
        <v>41180</v>
      </c>
      <c r="B1008">
        <v>1800.53</v>
      </c>
    </row>
    <row r="1009" spans="1:2" x14ac:dyDescent="0.35">
      <c r="A1009" s="2">
        <v>41181</v>
      </c>
      <c r="B1009">
        <v>1800.53</v>
      </c>
    </row>
    <row r="1010" spans="1:2" x14ac:dyDescent="0.35">
      <c r="A1010" s="2">
        <v>41182</v>
      </c>
      <c r="B1010">
        <v>1800.53</v>
      </c>
    </row>
    <row r="1011" spans="1:2" x14ac:dyDescent="0.35">
      <c r="A1011" s="2">
        <v>41183</v>
      </c>
      <c r="B1011">
        <v>1800.65</v>
      </c>
    </row>
    <row r="1012" spans="1:2" x14ac:dyDescent="0.35">
      <c r="A1012" s="2">
        <v>41184</v>
      </c>
      <c r="B1012">
        <v>1798.8</v>
      </c>
    </row>
    <row r="1013" spans="1:2" x14ac:dyDescent="0.35">
      <c r="A1013" s="2">
        <v>41185</v>
      </c>
      <c r="B1013">
        <v>1802.62</v>
      </c>
    </row>
    <row r="1014" spans="1:2" x14ac:dyDescent="0.35">
      <c r="A1014" s="2">
        <v>41186</v>
      </c>
      <c r="B1014">
        <v>1795.05</v>
      </c>
    </row>
    <row r="1015" spans="1:2" x14ac:dyDescent="0.35">
      <c r="A1015" s="2">
        <v>41187</v>
      </c>
      <c r="B1015">
        <v>1795.9</v>
      </c>
    </row>
    <row r="1016" spans="1:2" x14ac:dyDescent="0.35">
      <c r="A1016" s="2">
        <v>41188</v>
      </c>
      <c r="B1016">
        <v>1795.9</v>
      </c>
    </row>
    <row r="1017" spans="1:2" x14ac:dyDescent="0.35">
      <c r="A1017" s="2">
        <v>41189</v>
      </c>
      <c r="B1017">
        <v>1795.9</v>
      </c>
    </row>
    <row r="1018" spans="1:2" x14ac:dyDescent="0.35">
      <c r="A1018" s="2">
        <v>41190</v>
      </c>
      <c r="B1018">
        <v>1793.02</v>
      </c>
    </row>
    <row r="1019" spans="1:2" x14ac:dyDescent="0.35">
      <c r="A1019" s="2">
        <v>41191</v>
      </c>
      <c r="B1019">
        <v>1799.15</v>
      </c>
    </row>
    <row r="1020" spans="1:2" x14ac:dyDescent="0.35">
      <c r="A1020" s="2">
        <v>41192</v>
      </c>
      <c r="B1020">
        <v>1799.99</v>
      </c>
    </row>
    <row r="1021" spans="1:2" x14ac:dyDescent="0.35">
      <c r="A1021" s="2">
        <v>41193</v>
      </c>
      <c r="B1021">
        <v>1799.3</v>
      </c>
    </row>
    <row r="1022" spans="1:2" x14ac:dyDescent="0.35">
      <c r="A1022" s="2">
        <v>41194</v>
      </c>
      <c r="B1022">
        <v>1797.5</v>
      </c>
    </row>
    <row r="1023" spans="1:2" x14ac:dyDescent="0.35">
      <c r="A1023" s="2">
        <v>41195</v>
      </c>
      <c r="B1023">
        <v>1797.5</v>
      </c>
    </row>
    <row r="1024" spans="1:2" x14ac:dyDescent="0.35">
      <c r="A1024" s="2">
        <v>41196</v>
      </c>
      <c r="B1024">
        <v>1797.5</v>
      </c>
    </row>
    <row r="1025" spans="1:2" x14ac:dyDescent="0.35">
      <c r="A1025" s="2">
        <v>41197</v>
      </c>
      <c r="B1025">
        <v>1797.79</v>
      </c>
    </row>
    <row r="1026" spans="1:2" x14ac:dyDescent="0.35">
      <c r="A1026" s="2">
        <v>41198</v>
      </c>
      <c r="B1026">
        <v>1799.35</v>
      </c>
    </row>
    <row r="1027" spans="1:2" x14ac:dyDescent="0.35">
      <c r="A1027" s="2">
        <v>41199</v>
      </c>
      <c r="B1027">
        <v>1797.98</v>
      </c>
    </row>
    <row r="1028" spans="1:2" x14ac:dyDescent="0.35">
      <c r="A1028" s="2">
        <v>41200</v>
      </c>
      <c r="B1028">
        <v>1796.41</v>
      </c>
    </row>
    <row r="1029" spans="1:2" x14ac:dyDescent="0.35">
      <c r="A1029" s="2">
        <v>41201</v>
      </c>
      <c r="B1029">
        <v>1798.6</v>
      </c>
    </row>
    <row r="1030" spans="1:2" x14ac:dyDescent="0.35">
      <c r="A1030" s="2">
        <v>41202</v>
      </c>
      <c r="B1030">
        <v>1798.6</v>
      </c>
    </row>
    <row r="1031" spans="1:2" x14ac:dyDescent="0.35">
      <c r="A1031" s="2">
        <v>41203</v>
      </c>
      <c r="B1031">
        <v>1798.6</v>
      </c>
    </row>
    <row r="1032" spans="1:2" x14ac:dyDescent="0.35">
      <c r="A1032" s="2">
        <v>41204</v>
      </c>
      <c r="B1032">
        <v>1808.6</v>
      </c>
    </row>
    <row r="1033" spans="1:2" x14ac:dyDescent="0.35">
      <c r="A1033" s="2">
        <v>41205</v>
      </c>
      <c r="B1033">
        <v>1815.83</v>
      </c>
    </row>
    <row r="1034" spans="1:2" x14ac:dyDescent="0.35">
      <c r="A1034" s="2">
        <v>41206</v>
      </c>
      <c r="B1034">
        <v>1816.5</v>
      </c>
    </row>
    <row r="1035" spans="1:2" x14ac:dyDescent="0.35">
      <c r="A1035" s="2">
        <v>41207</v>
      </c>
      <c r="B1035">
        <v>1817.95</v>
      </c>
    </row>
    <row r="1036" spans="1:2" x14ac:dyDescent="0.35">
      <c r="A1036" s="2">
        <v>41208</v>
      </c>
      <c r="B1036">
        <v>1828.03</v>
      </c>
    </row>
    <row r="1037" spans="1:2" x14ac:dyDescent="0.35">
      <c r="A1037" s="2">
        <v>41209</v>
      </c>
      <c r="B1037">
        <v>1828.03</v>
      </c>
    </row>
    <row r="1038" spans="1:2" x14ac:dyDescent="0.35">
      <c r="A1038" s="2">
        <v>41210</v>
      </c>
      <c r="B1038">
        <v>1828.03</v>
      </c>
    </row>
    <row r="1039" spans="1:2" x14ac:dyDescent="0.35">
      <c r="A1039" s="2">
        <v>41211</v>
      </c>
      <c r="B1039">
        <v>1830.42</v>
      </c>
    </row>
    <row r="1040" spans="1:2" x14ac:dyDescent="0.35">
      <c r="A1040" s="2">
        <v>41212</v>
      </c>
      <c r="B1040">
        <v>1831.3</v>
      </c>
    </row>
    <row r="1041" spans="1:2" x14ac:dyDescent="0.35">
      <c r="A1041" s="2">
        <v>41213</v>
      </c>
      <c r="B1041">
        <v>1832.15</v>
      </c>
    </row>
    <row r="1042" spans="1:2" x14ac:dyDescent="0.35">
      <c r="A1042" s="2">
        <v>41214</v>
      </c>
      <c r="B1042">
        <v>1825.13</v>
      </c>
    </row>
    <row r="1043" spans="1:2" x14ac:dyDescent="0.35">
      <c r="A1043" s="2">
        <v>41215</v>
      </c>
      <c r="B1043">
        <v>1826.4</v>
      </c>
    </row>
    <row r="1044" spans="1:2" x14ac:dyDescent="0.35">
      <c r="A1044" s="2">
        <v>41216</v>
      </c>
      <c r="B1044">
        <v>1826.4</v>
      </c>
    </row>
    <row r="1045" spans="1:2" x14ac:dyDescent="0.35">
      <c r="A1045" s="2">
        <v>41217</v>
      </c>
      <c r="B1045">
        <v>1826.4</v>
      </c>
    </row>
    <row r="1046" spans="1:2" x14ac:dyDescent="0.35">
      <c r="A1046" s="2">
        <v>41218</v>
      </c>
      <c r="B1046">
        <v>1829.86</v>
      </c>
    </row>
    <row r="1047" spans="1:2" x14ac:dyDescent="0.35">
      <c r="A1047" s="2">
        <v>41219</v>
      </c>
      <c r="B1047">
        <v>1811.62</v>
      </c>
    </row>
    <row r="1048" spans="1:2" x14ac:dyDescent="0.35">
      <c r="A1048" s="2">
        <v>41220</v>
      </c>
      <c r="B1048">
        <v>1812.88</v>
      </c>
    </row>
    <row r="1049" spans="1:2" x14ac:dyDescent="0.35">
      <c r="A1049" s="2">
        <v>41221</v>
      </c>
      <c r="B1049">
        <v>1810.25</v>
      </c>
    </row>
    <row r="1050" spans="1:2" x14ac:dyDescent="0.35">
      <c r="A1050" s="2">
        <v>41222</v>
      </c>
      <c r="B1050">
        <v>1815.35</v>
      </c>
    </row>
    <row r="1051" spans="1:2" x14ac:dyDescent="0.35">
      <c r="A1051" s="2">
        <v>41223</v>
      </c>
      <c r="B1051">
        <v>1815.35</v>
      </c>
    </row>
    <row r="1052" spans="1:2" x14ac:dyDescent="0.35">
      <c r="A1052" s="2">
        <v>41224</v>
      </c>
      <c r="B1052">
        <v>1815.35</v>
      </c>
    </row>
    <row r="1053" spans="1:2" x14ac:dyDescent="0.35">
      <c r="A1053" s="2">
        <v>41225</v>
      </c>
      <c r="B1053">
        <v>1815.5</v>
      </c>
    </row>
    <row r="1054" spans="1:2" x14ac:dyDescent="0.35">
      <c r="A1054" s="2">
        <v>41226</v>
      </c>
      <c r="B1054">
        <v>1817.4</v>
      </c>
    </row>
    <row r="1055" spans="1:2" x14ac:dyDescent="0.35">
      <c r="A1055" s="2">
        <v>41227</v>
      </c>
      <c r="B1055">
        <v>1820.05</v>
      </c>
    </row>
    <row r="1056" spans="1:2" x14ac:dyDescent="0.35">
      <c r="A1056" s="2">
        <v>41228</v>
      </c>
      <c r="B1056">
        <v>1824.6</v>
      </c>
    </row>
    <row r="1057" spans="1:2" x14ac:dyDescent="0.35">
      <c r="A1057" s="2">
        <v>41229</v>
      </c>
      <c r="B1057">
        <v>1824.05</v>
      </c>
    </row>
    <row r="1058" spans="1:2" x14ac:dyDescent="0.35">
      <c r="A1058" s="2">
        <v>41230</v>
      </c>
      <c r="B1058">
        <v>1824.05</v>
      </c>
    </row>
    <row r="1059" spans="1:2" x14ac:dyDescent="0.35">
      <c r="A1059" s="2">
        <v>41231</v>
      </c>
      <c r="B1059">
        <v>1824.05</v>
      </c>
    </row>
    <row r="1060" spans="1:2" x14ac:dyDescent="0.35">
      <c r="A1060" s="2">
        <v>41232</v>
      </c>
      <c r="B1060">
        <v>1818.46</v>
      </c>
    </row>
    <row r="1061" spans="1:2" x14ac:dyDescent="0.35">
      <c r="A1061" s="2">
        <v>41233</v>
      </c>
      <c r="B1061">
        <v>1816.08</v>
      </c>
    </row>
    <row r="1062" spans="1:2" x14ac:dyDescent="0.35">
      <c r="A1062" s="2">
        <v>41234</v>
      </c>
      <c r="B1062">
        <v>1815.47</v>
      </c>
    </row>
    <row r="1063" spans="1:2" x14ac:dyDescent="0.35">
      <c r="A1063" s="2">
        <v>41235</v>
      </c>
      <c r="B1063">
        <v>1815.61</v>
      </c>
    </row>
    <row r="1064" spans="1:2" x14ac:dyDescent="0.35">
      <c r="A1064" s="2">
        <v>41236</v>
      </c>
      <c r="B1064">
        <v>1823.8</v>
      </c>
    </row>
    <row r="1065" spans="1:2" x14ac:dyDescent="0.35">
      <c r="A1065" s="2">
        <v>41237</v>
      </c>
      <c r="B1065">
        <v>1823.8</v>
      </c>
    </row>
    <row r="1066" spans="1:2" x14ac:dyDescent="0.35">
      <c r="A1066" s="2">
        <v>41238</v>
      </c>
      <c r="B1066">
        <v>1823.8</v>
      </c>
    </row>
    <row r="1067" spans="1:2" x14ac:dyDescent="0.35">
      <c r="A1067" s="2">
        <v>41239</v>
      </c>
      <c r="B1067">
        <v>1824.25</v>
      </c>
    </row>
    <row r="1068" spans="1:2" x14ac:dyDescent="0.35">
      <c r="A1068" s="2">
        <v>41240</v>
      </c>
      <c r="B1068">
        <v>1824.72</v>
      </c>
    </row>
    <row r="1069" spans="1:2" x14ac:dyDescent="0.35">
      <c r="A1069" s="2">
        <v>41241</v>
      </c>
      <c r="B1069">
        <v>1823.35</v>
      </c>
    </row>
    <row r="1070" spans="1:2" x14ac:dyDescent="0.35">
      <c r="A1070" s="2">
        <v>41242</v>
      </c>
      <c r="B1070">
        <v>1815.16</v>
      </c>
    </row>
    <row r="1071" spans="1:2" x14ac:dyDescent="0.35">
      <c r="A1071" s="2">
        <v>41243</v>
      </c>
      <c r="B1071">
        <v>1814.83</v>
      </c>
    </row>
    <row r="1072" spans="1:2" x14ac:dyDescent="0.35">
      <c r="A1072" s="2">
        <v>41244</v>
      </c>
      <c r="B1072">
        <v>1814.83</v>
      </c>
    </row>
    <row r="1073" spans="1:2" x14ac:dyDescent="0.35">
      <c r="A1073" s="2">
        <v>41245</v>
      </c>
      <c r="B1073">
        <v>1814.83</v>
      </c>
    </row>
    <row r="1074" spans="1:2" x14ac:dyDescent="0.35">
      <c r="A1074" s="2">
        <v>41246</v>
      </c>
      <c r="B1074">
        <v>1815.3</v>
      </c>
    </row>
    <row r="1075" spans="1:2" x14ac:dyDescent="0.35">
      <c r="A1075" s="2">
        <v>41247</v>
      </c>
      <c r="B1075">
        <v>1812.99</v>
      </c>
    </row>
    <row r="1076" spans="1:2" x14ac:dyDescent="0.35">
      <c r="A1076" s="2">
        <v>41248</v>
      </c>
      <c r="B1076">
        <v>1811.73</v>
      </c>
    </row>
    <row r="1077" spans="1:2" x14ac:dyDescent="0.35">
      <c r="A1077" s="2">
        <v>41249</v>
      </c>
      <c r="B1077">
        <v>1799.7</v>
      </c>
    </row>
    <row r="1078" spans="1:2" x14ac:dyDescent="0.35">
      <c r="A1078" s="2">
        <v>41250</v>
      </c>
      <c r="B1078">
        <v>1796.66</v>
      </c>
    </row>
    <row r="1079" spans="1:2" x14ac:dyDescent="0.35">
      <c r="A1079" s="2">
        <v>41251</v>
      </c>
      <c r="B1079">
        <v>1796.66</v>
      </c>
    </row>
    <row r="1080" spans="1:2" x14ac:dyDescent="0.35">
      <c r="A1080" s="2">
        <v>41252</v>
      </c>
      <c r="B1080">
        <v>1796.66</v>
      </c>
    </row>
    <row r="1081" spans="1:2" x14ac:dyDescent="0.35">
      <c r="A1081" s="2">
        <v>41253</v>
      </c>
      <c r="B1081">
        <v>1799.3</v>
      </c>
    </row>
    <row r="1082" spans="1:2" x14ac:dyDescent="0.35">
      <c r="A1082" s="2">
        <v>41254</v>
      </c>
      <c r="B1082">
        <v>1800.22</v>
      </c>
    </row>
    <row r="1083" spans="1:2" x14ac:dyDescent="0.35">
      <c r="A1083" s="2">
        <v>41255</v>
      </c>
      <c r="B1083">
        <v>1794.82</v>
      </c>
    </row>
    <row r="1084" spans="1:2" x14ac:dyDescent="0.35">
      <c r="A1084" s="2">
        <v>41256</v>
      </c>
      <c r="B1084">
        <v>1796.75</v>
      </c>
    </row>
    <row r="1085" spans="1:2" x14ac:dyDescent="0.35">
      <c r="A1085" s="2">
        <v>41257</v>
      </c>
      <c r="B1085">
        <v>1796.4</v>
      </c>
    </row>
    <row r="1086" spans="1:2" x14ac:dyDescent="0.35">
      <c r="A1086" s="2">
        <v>41258</v>
      </c>
      <c r="B1086">
        <v>1796.4</v>
      </c>
    </row>
    <row r="1087" spans="1:2" x14ac:dyDescent="0.35">
      <c r="A1087" s="2">
        <v>41259</v>
      </c>
      <c r="B1087">
        <v>1796.4</v>
      </c>
    </row>
    <row r="1088" spans="1:2" x14ac:dyDescent="0.35">
      <c r="A1088" s="2">
        <v>41260</v>
      </c>
      <c r="B1088">
        <v>1796.1</v>
      </c>
    </row>
    <row r="1089" spans="1:2" x14ac:dyDescent="0.35">
      <c r="A1089" s="2">
        <v>41261</v>
      </c>
      <c r="B1089">
        <v>1793.75</v>
      </c>
    </row>
    <row r="1090" spans="1:2" x14ac:dyDescent="0.35">
      <c r="A1090" s="2">
        <v>41262</v>
      </c>
      <c r="B1090">
        <v>1791.65</v>
      </c>
    </row>
    <row r="1091" spans="1:2" x14ac:dyDescent="0.35">
      <c r="A1091" s="2">
        <v>41263</v>
      </c>
      <c r="B1091">
        <v>1788.33</v>
      </c>
    </row>
    <row r="1092" spans="1:2" x14ac:dyDescent="0.35">
      <c r="A1092" s="2">
        <v>41264</v>
      </c>
      <c r="B1092">
        <v>1776.85</v>
      </c>
    </row>
    <row r="1093" spans="1:2" x14ac:dyDescent="0.35">
      <c r="A1093" s="2">
        <v>41265</v>
      </c>
      <c r="B1093">
        <v>1776.85</v>
      </c>
    </row>
    <row r="1094" spans="1:2" x14ac:dyDescent="0.35">
      <c r="A1094" s="2">
        <v>41266</v>
      </c>
      <c r="B1094">
        <v>1776.85</v>
      </c>
    </row>
    <row r="1095" spans="1:2" x14ac:dyDescent="0.35">
      <c r="A1095" s="2">
        <v>41267</v>
      </c>
      <c r="B1095">
        <v>1776.5</v>
      </c>
    </row>
    <row r="1096" spans="1:2" x14ac:dyDescent="0.35">
      <c r="A1096" s="2">
        <v>41268</v>
      </c>
      <c r="B1096">
        <v>1776.5</v>
      </c>
    </row>
    <row r="1097" spans="1:2" x14ac:dyDescent="0.35">
      <c r="A1097" s="2">
        <v>41269</v>
      </c>
      <c r="B1097">
        <v>1772.7</v>
      </c>
    </row>
    <row r="1098" spans="1:2" x14ac:dyDescent="0.35">
      <c r="A1098" s="2">
        <v>41270</v>
      </c>
      <c r="B1098">
        <v>1773.37</v>
      </c>
    </row>
    <row r="1099" spans="1:2" x14ac:dyDescent="0.35">
      <c r="A1099" s="2">
        <v>41271</v>
      </c>
      <c r="B1099">
        <v>1760.75</v>
      </c>
    </row>
    <row r="1100" spans="1:2" x14ac:dyDescent="0.35">
      <c r="A1100" s="2">
        <v>41272</v>
      </c>
      <c r="B1100">
        <v>1760.75</v>
      </c>
    </row>
    <row r="1101" spans="1:2" x14ac:dyDescent="0.35">
      <c r="A1101" s="2">
        <v>41273</v>
      </c>
      <c r="B1101">
        <v>1760.75</v>
      </c>
    </row>
    <row r="1102" spans="1:2" x14ac:dyDescent="0.35">
      <c r="A1102" s="2">
        <v>41274</v>
      </c>
      <c r="B1102">
        <v>1767</v>
      </c>
    </row>
    <row r="1103" spans="1:2" x14ac:dyDescent="0.35">
      <c r="A1103" s="2">
        <v>41275</v>
      </c>
      <c r="B1103">
        <v>1767</v>
      </c>
    </row>
    <row r="1104" spans="1:2" x14ac:dyDescent="0.35">
      <c r="A1104" s="2">
        <v>41276</v>
      </c>
      <c r="B1104">
        <v>1763.5</v>
      </c>
    </row>
    <row r="1105" spans="1:2" x14ac:dyDescent="0.35">
      <c r="A1105" s="2">
        <v>41277</v>
      </c>
      <c r="B1105">
        <v>1762.7</v>
      </c>
    </row>
    <row r="1106" spans="1:2" x14ac:dyDescent="0.35">
      <c r="A1106" s="2">
        <v>41278</v>
      </c>
      <c r="B1106">
        <v>1771</v>
      </c>
    </row>
    <row r="1107" spans="1:2" x14ac:dyDescent="0.35">
      <c r="A1107" s="2">
        <v>41279</v>
      </c>
      <c r="B1107">
        <v>1771</v>
      </c>
    </row>
    <row r="1108" spans="1:2" x14ac:dyDescent="0.35">
      <c r="A1108" s="2">
        <v>41280</v>
      </c>
      <c r="B1108">
        <v>1771</v>
      </c>
    </row>
    <row r="1109" spans="1:2" x14ac:dyDescent="0.35">
      <c r="A1109" s="2">
        <v>41281</v>
      </c>
      <c r="B1109">
        <v>1770.5</v>
      </c>
    </row>
    <row r="1110" spans="1:2" x14ac:dyDescent="0.35">
      <c r="A1110" s="2">
        <v>41282</v>
      </c>
      <c r="B1110">
        <v>1771.2</v>
      </c>
    </row>
    <row r="1111" spans="1:2" x14ac:dyDescent="0.35">
      <c r="A1111" s="2">
        <v>41283</v>
      </c>
      <c r="B1111">
        <v>1768.73</v>
      </c>
    </row>
    <row r="1112" spans="1:2" x14ac:dyDescent="0.35">
      <c r="A1112" s="2">
        <v>41284</v>
      </c>
      <c r="B1112">
        <v>1763.3</v>
      </c>
    </row>
    <row r="1113" spans="1:2" x14ac:dyDescent="0.35">
      <c r="A1113" s="2">
        <v>41285</v>
      </c>
      <c r="B1113">
        <v>1763.58</v>
      </c>
    </row>
    <row r="1114" spans="1:2" x14ac:dyDescent="0.35">
      <c r="A1114" s="2">
        <v>41286</v>
      </c>
      <c r="B1114">
        <v>1763.58</v>
      </c>
    </row>
    <row r="1115" spans="1:2" x14ac:dyDescent="0.35">
      <c r="A1115" s="2">
        <v>41287</v>
      </c>
      <c r="B1115">
        <v>1763.58</v>
      </c>
    </row>
    <row r="1116" spans="1:2" x14ac:dyDescent="0.35">
      <c r="A1116" s="2">
        <v>41288</v>
      </c>
      <c r="B1116">
        <v>1759</v>
      </c>
    </row>
    <row r="1117" spans="1:2" x14ac:dyDescent="0.35">
      <c r="A1117" s="2">
        <v>41289</v>
      </c>
      <c r="B1117">
        <v>1769.83</v>
      </c>
    </row>
    <row r="1118" spans="1:2" x14ac:dyDescent="0.35">
      <c r="A1118" s="2">
        <v>41290</v>
      </c>
      <c r="B1118">
        <v>1774.03</v>
      </c>
    </row>
    <row r="1119" spans="1:2" x14ac:dyDescent="0.35">
      <c r="A1119" s="2">
        <v>41291</v>
      </c>
      <c r="B1119">
        <v>1765.66</v>
      </c>
    </row>
    <row r="1120" spans="1:2" x14ac:dyDescent="0.35">
      <c r="A1120" s="2">
        <v>41292</v>
      </c>
      <c r="B1120">
        <v>1769.33</v>
      </c>
    </row>
    <row r="1121" spans="1:2" x14ac:dyDescent="0.35">
      <c r="A1121" s="2">
        <v>41293</v>
      </c>
      <c r="B1121">
        <v>1769.33</v>
      </c>
    </row>
    <row r="1122" spans="1:2" x14ac:dyDescent="0.35">
      <c r="A1122" s="2">
        <v>41294</v>
      </c>
      <c r="B1122">
        <v>1769.33</v>
      </c>
    </row>
    <row r="1123" spans="1:2" x14ac:dyDescent="0.35">
      <c r="A1123" s="2">
        <v>41295</v>
      </c>
      <c r="B1123">
        <v>1766.39</v>
      </c>
    </row>
    <row r="1124" spans="1:2" x14ac:dyDescent="0.35">
      <c r="A1124" s="2">
        <v>41296</v>
      </c>
      <c r="B1124">
        <v>1777.7</v>
      </c>
    </row>
    <row r="1125" spans="1:2" x14ac:dyDescent="0.35">
      <c r="A1125" s="2">
        <v>41297</v>
      </c>
      <c r="B1125">
        <v>1780.5</v>
      </c>
    </row>
    <row r="1126" spans="1:2" x14ac:dyDescent="0.35">
      <c r="A1126" s="2">
        <v>41298</v>
      </c>
      <c r="B1126">
        <v>1779.67</v>
      </c>
    </row>
    <row r="1127" spans="1:2" x14ac:dyDescent="0.35">
      <c r="A1127" s="2">
        <v>41299</v>
      </c>
      <c r="B1127">
        <v>1779.9</v>
      </c>
    </row>
    <row r="1128" spans="1:2" x14ac:dyDescent="0.35">
      <c r="A1128" s="2">
        <v>41300</v>
      </c>
      <c r="B1128">
        <v>1779.9</v>
      </c>
    </row>
    <row r="1129" spans="1:2" x14ac:dyDescent="0.35">
      <c r="A1129" s="2">
        <v>41301</v>
      </c>
      <c r="B1129">
        <v>1779.9</v>
      </c>
    </row>
    <row r="1130" spans="1:2" x14ac:dyDescent="0.35">
      <c r="A1130" s="2">
        <v>41302</v>
      </c>
      <c r="B1130">
        <v>1780.07</v>
      </c>
    </row>
    <row r="1131" spans="1:2" x14ac:dyDescent="0.35">
      <c r="A1131" s="2">
        <v>41303</v>
      </c>
      <c r="B1131">
        <v>1773.68</v>
      </c>
    </row>
    <row r="1132" spans="1:2" x14ac:dyDescent="0.35">
      <c r="A1132" s="2">
        <v>41304</v>
      </c>
      <c r="B1132">
        <v>1777.35</v>
      </c>
    </row>
    <row r="1133" spans="1:2" x14ac:dyDescent="0.35">
      <c r="A1133" s="2">
        <v>41305</v>
      </c>
      <c r="B1133">
        <v>1775.23</v>
      </c>
    </row>
    <row r="1134" spans="1:2" x14ac:dyDescent="0.35">
      <c r="A1134" s="2">
        <v>41306</v>
      </c>
      <c r="B1134">
        <v>1776.18</v>
      </c>
    </row>
    <row r="1135" spans="1:2" x14ac:dyDescent="0.35">
      <c r="A1135" s="2">
        <v>41307</v>
      </c>
      <c r="B1135">
        <v>1776.18</v>
      </c>
    </row>
    <row r="1136" spans="1:2" x14ac:dyDescent="0.35">
      <c r="A1136" s="2">
        <v>41308</v>
      </c>
      <c r="B1136">
        <v>1776.18</v>
      </c>
    </row>
    <row r="1137" spans="1:2" x14ac:dyDescent="0.35">
      <c r="A1137" s="2">
        <v>41309</v>
      </c>
      <c r="B1137">
        <v>1787.52</v>
      </c>
    </row>
    <row r="1138" spans="1:2" x14ac:dyDescent="0.35">
      <c r="A1138" s="2">
        <v>41310</v>
      </c>
      <c r="B1138">
        <v>1786.87</v>
      </c>
    </row>
    <row r="1139" spans="1:2" x14ac:dyDescent="0.35">
      <c r="A1139" s="2">
        <v>41311</v>
      </c>
      <c r="B1139">
        <v>1791.5</v>
      </c>
    </row>
    <row r="1140" spans="1:2" x14ac:dyDescent="0.35">
      <c r="A1140" s="2">
        <v>41312</v>
      </c>
      <c r="B1140">
        <v>1792.33</v>
      </c>
    </row>
    <row r="1141" spans="1:2" x14ac:dyDescent="0.35">
      <c r="A1141" s="2">
        <v>41313</v>
      </c>
      <c r="B1141">
        <v>1788.75</v>
      </c>
    </row>
    <row r="1142" spans="1:2" x14ac:dyDescent="0.35">
      <c r="A1142" s="2">
        <v>41314</v>
      </c>
      <c r="B1142">
        <v>1788.75</v>
      </c>
    </row>
    <row r="1143" spans="1:2" x14ac:dyDescent="0.35">
      <c r="A1143" s="2">
        <v>41315</v>
      </c>
      <c r="B1143">
        <v>1788.75</v>
      </c>
    </row>
    <row r="1144" spans="1:2" x14ac:dyDescent="0.35">
      <c r="A1144" s="2">
        <v>41316</v>
      </c>
      <c r="B1144">
        <v>1784.76</v>
      </c>
    </row>
    <row r="1145" spans="1:2" x14ac:dyDescent="0.35">
      <c r="A1145" s="2">
        <v>41317</v>
      </c>
      <c r="B1145">
        <v>1780.52</v>
      </c>
    </row>
    <row r="1146" spans="1:2" x14ac:dyDescent="0.35">
      <c r="A1146" s="2">
        <v>41318</v>
      </c>
      <c r="B1146">
        <v>1778.27</v>
      </c>
    </row>
    <row r="1147" spans="1:2" x14ac:dyDescent="0.35">
      <c r="A1147" s="2">
        <v>41319</v>
      </c>
      <c r="B1147">
        <v>1783.2</v>
      </c>
    </row>
    <row r="1148" spans="1:2" x14ac:dyDescent="0.35">
      <c r="A1148" s="2">
        <v>41320</v>
      </c>
      <c r="B1148">
        <v>1787.05</v>
      </c>
    </row>
    <row r="1149" spans="1:2" x14ac:dyDescent="0.35">
      <c r="A1149" s="2">
        <v>41321</v>
      </c>
      <c r="B1149">
        <v>1787.05</v>
      </c>
    </row>
    <row r="1150" spans="1:2" x14ac:dyDescent="0.35">
      <c r="A1150" s="2">
        <v>41322</v>
      </c>
      <c r="B1150">
        <v>1787.05</v>
      </c>
    </row>
    <row r="1151" spans="1:2" x14ac:dyDescent="0.35">
      <c r="A1151" s="2">
        <v>41323</v>
      </c>
      <c r="B1151">
        <v>1791.57</v>
      </c>
    </row>
    <row r="1152" spans="1:2" x14ac:dyDescent="0.35">
      <c r="A1152" s="2">
        <v>41324</v>
      </c>
      <c r="B1152">
        <v>1790.88</v>
      </c>
    </row>
    <row r="1153" spans="1:2" x14ac:dyDescent="0.35">
      <c r="A1153" s="2">
        <v>41325</v>
      </c>
      <c r="B1153">
        <v>1791.7</v>
      </c>
    </row>
    <row r="1154" spans="1:2" x14ac:dyDescent="0.35">
      <c r="A1154" s="2">
        <v>41326</v>
      </c>
      <c r="B1154">
        <v>1799.2</v>
      </c>
    </row>
    <row r="1155" spans="1:2" x14ac:dyDescent="0.35">
      <c r="A1155" s="2">
        <v>41327</v>
      </c>
      <c r="B1155">
        <v>1798.99</v>
      </c>
    </row>
    <row r="1156" spans="1:2" x14ac:dyDescent="0.35">
      <c r="A1156" s="2">
        <v>41328</v>
      </c>
      <c r="B1156">
        <v>1798.99</v>
      </c>
    </row>
    <row r="1157" spans="1:2" x14ac:dyDescent="0.35">
      <c r="A1157" s="2">
        <v>41329</v>
      </c>
      <c r="B1157">
        <v>1798.99</v>
      </c>
    </row>
    <row r="1158" spans="1:2" x14ac:dyDescent="0.35">
      <c r="A1158" s="2">
        <v>41330</v>
      </c>
      <c r="B1158">
        <v>1812.2</v>
      </c>
    </row>
    <row r="1159" spans="1:2" x14ac:dyDescent="0.35">
      <c r="A1159" s="2">
        <v>41331</v>
      </c>
      <c r="B1159">
        <v>1817.81</v>
      </c>
    </row>
    <row r="1160" spans="1:2" x14ac:dyDescent="0.35">
      <c r="A1160" s="2">
        <v>41332</v>
      </c>
      <c r="B1160">
        <v>1813.91</v>
      </c>
    </row>
    <row r="1161" spans="1:2" x14ac:dyDescent="0.35">
      <c r="A1161" s="2">
        <v>41333</v>
      </c>
      <c r="B1161">
        <v>1813.07</v>
      </c>
    </row>
    <row r="1162" spans="1:2" x14ac:dyDescent="0.35">
      <c r="A1162" s="2">
        <v>41334</v>
      </c>
      <c r="B1162">
        <v>1812.75</v>
      </c>
    </row>
    <row r="1163" spans="1:2" x14ac:dyDescent="0.35">
      <c r="A1163" s="2">
        <v>41335</v>
      </c>
      <c r="B1163">
        <v>1812.75</v>
      </c>
    </row>
    <row r="1164" spans="1:2" x14ac:dyDescent="0.35">
      <c r="A1164" s="2">
        <v>41336</v>
      </c>
      <c r="B1164">
        <v>1812.75</v>
      </c>
    </row>
    <row r="1165" spans="1:2" x14ac:dyDescent="0.35">
      <c r="A1165" s="2">
        <v>41337</v>
      </c>
      <c r="B1165">
        <v>1813.6</v>
      </c>
    </row>
    <row r="1166" spans="1:2" x14ac:dyDescent="0.35">
      <c r="A1166" s="2">
        <v>41338</v>
      </c>
      <c r="B1166">
        <v>1809.75</v>
      </c>
    </row>
    <row r="1167" spans="1:2" x14ac:dyDescent="0.35">
      <c r="A1167" s="2">
        <v>41339</v>
      </c>
      <c r="B1167">
        <v>1807.5</v>
      </c>
    </row>
    <row r="1168" spans="1:2" x14ac:dyDescent="0.35">
      <c r="A1168" s="2">
        <v>41340</v>
      </c>
      <c r="B1168">
        <v>1802.6</v>
      </c>
    </row>
    <row r="1169" spans="1:2" x14ac:dyDescent="0.35">
      <c r="A1169" s="2">
        <v>41341</v>
      </c>
      <c r="B1169">
        <v>1801.5</v>
      </c>
    </row>
    <row r="1170" spans="1:2" x14ac:dyDescent="0.35">
      <c r="A1170" s="2">
        <v>41342</v>
      </c>
      <c r="B1170">
        <v>1801.5</v>
      </c>
    </row>
    <row r="1171" spans="1:2" x14ac:dyDescent="0.35">
      <c r="A1171" s="2">
        <v>41343</v>
      </c>
      <c r="B1171">
        <v>1801.5</v>
      </c>
    </row>
    <row r="1172" spans="1:2" x14ac:dyDescent="0.35">
      <c r="A1172" s="2">
        <v>41344</v>
      </c>
      <c r="B1172">
        <v>1802.05</v>
      </c>
    </row>
    <row r="1173" spans="1:2" x14ac:dyDescent="0.35">
      <c r="A1173" s="2">
        <v>41345</v>
      </c>
      <c r="B1173">
        <v>1800</v>
      </c>
    </row>
    <row r="1174" spans="1:2" x14ac:dyDescent="0.35">
      <c r="A1174" s="2">
        <v>41346</v>
      </c>
      <c r="B1174">
        <v>1797.6</v>
      </c>
    </row>
    <row r="1175" spans="1:2" x14ac:dyDescent="0.35">
      <c r="A1175" s="2">
        <v>41347</v>
      </c>
      <c r="B1175">
        <v>1798.3</v>
      </c>
    </row>
    <row r="1176" spans="1:2" x14ac:dyDescent="0.35">
      <c r="A1176" s="2">
        <v>41348</v>
      </c>
      <c r="B1176">
        <v>1806.2</v>
      </c>
    </row>
    <row r="1177" spans="1:2" x14ac:dyDescent="0.35">
      <c r="A1177" s="2">
        <v>41349</v>
      </c>
      <c r="B1177">
        <v>1806.2</v>
      </c>
    </row>
    <row r="1178" spans="1:2" x14ac:dyDescent="0.35">
      <c r="A1178" s="2">
        <v>41350</v>
      </c>
      <c r="B1178">
        <v>1806.2</v>
      </c>
    </row>
    <row r="1179" spans="1:2" x14ac:dyDescent="0.35">
      <c r="A1179" s="2">
        <v>41351</v>
      </c>
      <c r="B1179">
        <v>1808.65</v>
      </c>
    </row>
    <row r="1180" spans="1:2" x14ac:dyDescent="0.35">
      <c r="A1180" s="2">
        <v>41352</v>
      </c>
      <c r="B1180">
        <v>1811.72</v>
      </c>
    </row>
    <row r="1181" spans="1:2" x14ac:dyDescent="0.35">
      <c r="A1181" s="2">
        <v>41353</v>
      </c>
      <c r="B1181">
        <v>1818.2</v>
      </c>
    </row>
    <row r="1182" spans="1:2" x14ac:dyDescent="0.35">
      <c r="A1182" s="2">
        <v>41354</v>
      </c>
      <c r="B1182">
        <v>1819.91</v>
      </c>
    </row>
    <row r="1183" spans="1:2" x14ac:dyDescent="0.35">
      <c r="A1183" s="2">
        <v>41355</v>
      </c>
      <c r="B1183">
        <v>1828.4</v>
      </c>
    </row>
    <row r="1184" spans="1:2" x14ac:dyDescent="0.35">
      <c r="A1184" s="2">
        <v>41356</v>
      </c>
      <c r="B1184">
        <v>1828.4</v>
      </c>
    </row>
    <row r="1185" spans="1:2" x14ac:dyDescent="0.35">
      <c r="A1185" s="2">
        <v>41357</v>
      </c>
      <c r="B1185">
        <v>1828.4</v>
      </c>
    </row>
    <row r="1186" spans="1:2" x14ac:dyDescent="0.35">
      <c r="A1186" s="2">
        <v>41358</v>
      </c>
      <c r="B1186">
        <v>1829.14</v>
      </c>
    </row>
    <row r="1187" spans="1:2" x14ac:dyDescent="0.35">
      <c r="A1187" s="2">
        <v>41359</v>
      </c>
      <c r="B1187">
        <v>1831</v>
      </c>
    </row>
    <row r="1188" spans="1:2" x14ac:dyDescent="0.35">
      <c r="A1188" s="2">
        <v>41360</v>
      </c>
      <c r="B1188">
        <v>1825.13</v>
      </c>
    </row>
    <row r="1189" spans="1:2" x14ac:dyDescent="0.35">
      <c r="A1189" s="2">
        <v>41361</v>
      </c>
      <c r="B1189">
        <v>1827.27</v>
      </c>
    </row>
    <row r="1190" spans="1:2" x14ac:dyDescent="0.35">
      <c r="A1190" s="2">
        <v>41362</v>
      </c>
      <c r="B1190">
        <v>1825</v>
      </c>
    </row>
    <row r="1191" spans="1:2" x14ac:dyDescent="0.35">
      <c r="A1191" s="2">
        <v>41363</v>
      </c>
      <c r="B1191">
        <v>1825</v>
      </c>
    </row>
    <row r="1192" spans="1:2" x14ac:dyDescent="0.35">
      <c r="A1192" s="2">
        <v>41364</v>
      </c>
      <c r="B1192">
        <v>1825</v>
      </c>
    </row>
    <row r="1193" spans="1:2" x14ac:dyDescent="0.35">
      <c r="A1193" s="2">
        <v>41365</v>
      </c>
      <c r="B1193">
        <v>1822.48</v>
      </c>
    </row>
    <row r="1194" spans="1:2" x14ac:dyDescent="0.35">
      <c r="A1194" s="2">
        <v>41366</v>
      </c>
      <c r="B1194">
        <v>1813.57</v>
      </c>
    </row>
    <row r="1195" spans="1:2" x14ac:dyDescent="0.35">
      <c r="A1195" s="2">
        <v>41367</v>
      </c>
      <c r="B1195">
        <v>1820.5</v>
      </c>
    </row>
    <row r="1196" spans="1:2" x14ac:dyDescent="0.35">
      <c r="A1196" s="2">
        <v>41368</v>
      </c>
      <c r="B1196">
        <v>1828.5</v>
      </c>
    </row>
    <row r="1197" spans="1:2" x14ac:dyDescent="0.35">
      <c r="A1197" s="2">
        <v>41369</v>
      </c>
      <c r="B1197">
        <v>1819.73</v>
      </c>
    </row>
    <row r="1198" spans="1:2" x14ac:dyDescent="0.35">
      <c r="A1198" s="2">
        <v>41370</v>
      </c>
      <c r="B1198">
        <v>1819.73</v>
      </c>
    </row>
    <row r="1199" spans="1:2" x14ac:dyDescent="0.35">
      <c r="A1199" s="2">
        <v>41371</v>
      </c>
      <c r="B1199">
        <v>1819.73</v>
      </c>
    </row>
    <row r="1200" spans="1:2" x14ac:dyDescent="0.35">
      <c r="A1200" s="2">
        <v>41372</v>
      </c>
      <c r="B1200">
        <v>1817</v>
      </c>
    </row>
    <row r="1201" spans="1:2" x14ac:dyDescent="0.35">
      <c r="A1201" s="2">
        <v>41373</v>
      </c>
      <c r="B1201">
        <v>1814.94</v>
      </c>
    </row>
    <row r="1202" spans="1:2" x14ac:dyDescent="0.35">
      <c r="A1202" s="2">
        <v>41374</v>
      </c>
      <c r="B1202">
        <v>1819.7</v>
      </c>
    </row>
    <row r="1203" spans="1:2" x14ac:dyDescent="0.35">
      <c r="A1203" s="2">
        <v>41375</v>
      </c>
      <c r="B1203">
        <v>1823.7</v>
      </c>
    </row>
    <row r="1204" spans="1:2" x14ac:dyDescent="0.35">
      <c r="A1204" s="2">
        <v>41376</v>
      </c>
      <c r="B1204">
        <v>1826.1</v>
      </c>
    </row>
    <row r="1205" spans="1:2" x14ac:dyDescent="0.35">
      <c r="A1205" s="2">
        <v>41377</v>
      </c>
      <c r="B1205">
        <v>1826.1</v>
      </c>
    </row>
    <row r="1206" spans="1:2" x14ac:dyDescent="0.35">
      <c r="A1206" s="2">
        <v>41378</v>
      </c>
      <c r="B1206">
        <v>1826.1</v>
      </c>
    </row>
    <row r="1207" spans="1:2" x14ac:dyDescent="0.35">
      <c r="A1207" s="2">
        <v>41379</v>
      </c>
      <c r="B1207">
        <v>1834.43</v>
      </c>
    </row>
    <row r="1208" spans="1:2" x14ac:dyDescent="0.35">
      <c r="A1208" s="2">
        <v>41380</v>
      </c>
      <c r="B1208">
        <v>1833.65</v>
      </c>
    </row>
    <row r="1209" spans="1:2" x14ac:dyDescent="0.35">
      <c r="A1209" s="2">
        <v>41381</v>
      </c>
      <c r="B1209">
        <v>1849.04</v>
      </c>
    </row>
    <row r="1210" spans="1:2" x14ac:dyDescent="0.35">
      <c r="A1210" s="2">
        <v>41382</v>
      </c>
      <c r="B1210">
        <v>1841.4</v>
      </c>
    </row>
    <row r="1211" spans="1:2" x14ac:dyDescent="0.35">
      <c r="A1211" s="2">
        <v>41383</v>
      </c>
      <c r="B1211">
        <v>1837.08</v>
      </c>
    </row>
    <row r="1212" spans="1:2" x14ac:dyDescent="0.35">
      <c r="A1212" s="2">
        <v>41384</v>
      </c>
      <c r="B1212">
        <v>1837.08</v>
      </c>
    </row>
    <row r="1213" spans="1:2" x14ac:dyDescent="0.35">
      <c r="A1213" s="2">
        <v>41385</v>
      </c>
      <c r="B1213">
        <v>1837.08</v>
      </c>
    </row>
    <row r="1214" spans="1:2" x14ac:dyDescent="0.35">
      <c r="A1214" s="2">
        <v>41386</v>
      </c>
      <c r="B1214">
        <v>1839.15</v>
      </c>
    </row>
    <row r="1215" spans="1:2" x14ac:dyDescent="0.35">
      <c r="A1215" s="2">
        <v>41387</v>
      </c>
      <c r="B1215">
        <v>1838.15</v>
      </c>
    </row>
    <row r="1216" spans="1:2" x14ac:dyDescent="0.35">
      <c r="A1216" s="2">
        <v>41388</v>
      </c>
      <c r="B1216">
        <v>1836.6</v>
      </c>
    </row>
    <row r="1217" spans="1:2" x14ac:dyDescent="0.35">
      <c r="A1217" s="2">
        <v>41389</v>
      </c>
      <c r="B1217">
        <v>1831.1</v>
      </c>
    </row>
    <row r="1218" spans="1:2" x14ac:dyDescent="0.35">
      <c r="A1218" s="2">
        <v>41390</v>
      </c>
      <c r="B1218">
        <v>1834.44</v>
      </c>
    </row>
    <row r="1219" spans="1:2" x14ac:dyDescent="0.35">
      <c r="A1219" s="2">
        <v>41391</v>
      </c>
      <c r="B1219">
        <v>1834.44</v>
      </c>
    </row>
    <row r="1220" spans="1:2" x14ac:dyDescent="0.35">
      <c r="A1220" s="2">
        <v>41392</v>
      </c>
      <c r="B1220">
        <v>1834.44</v>
      </c>
    </row>
    <row r="1221" spans="1:2" x14ac:dyDescent="0.35">
      <c r="A1221" s="2">
        <v>41393</v>
      </c>
      <c r="B1221">
        <v>1827.35</v>
      </c>
    </row>
    <row r="1222" spans="1:2" x14ac:dyDescent="0.35">
      <c r="A1222" s="2">
        <v>41394</v>
      </c>
      <c r="B1222">
        <v>1824.95</v>
      </c>
    </row>
    <row r="1223" spans="1:2" x14ac:dyDescent="0.35">
      <c r="A1223" s="2">
        <v>41395</v>
      </c>
      <c r="B1223">
        <v>1825.07</v>
      </c>
    </row>
    <row r="1224" spans="1:2" x14ac:dyDescent="0.35">
      <c r="A1224" s="2">
        <v>41396</v>
      </c>
      <c r="B1224">
        <v>1837.93</v>
      </c>
    </row>
    <row r="1225" spans="1:2" x14ac:dyDescent="0.35">
      <c r="A1225" s="2">
        <v>41397</v>
      </c>
      <c r="B1225">
        <v>1834.38</v>
      </c>
    </row>
    <row r="1226" spans="1:2" x14ac:dyDescent="0.35">
      <c r="A1226" s="2">
        <v>41398</v>
      </c>
      <c r="B1226">
        <v>1834.38</v>
      </c>
    </row>
    <row r="1227" spans="1:2" x14ac:dyDescent="0.35">
      <c r="A1227" s="2">
        <v>41399</v>
      </c>
      <c r="B1227">
        <v>1834.38</v>
      </c>
    </row>
    <row r="1228" spans="1:2" x14ac:dyDescent="0.35">
      <c r="A1228" s="2">
        <v>41400</v>
      </c>
      <c r="B1228">
        <v>1829.15</v>
      </c>
    </row>
    <row r="1229" spans="1:2" x14ac:dyDescent="0.35">
      <c r="A1229" s="2">
        <v>41401</v>
      </c>
      <c r="B1229">
        <v>1827</v>
      </c>
    </row>
    <row r="1230" spans="1:2" x14ac:dyDescent="0.35">
      <c r="A1230" s="2">
        <v>41402</v>
      </c>
      <c r="B1230">
        <v>1830.82</v>
      </c>
    </row>
    <row r="1231" spans="1:2" x14ac:dyDescent="0.35">
      <c r="A1231" s="2">
        <v>41403</v>
      </c>
      <c r="B1231">
        <v>1830.05</v>
      </c>
    </row>
    <row r="1232" spans="1:2" x14ac:dyDescent="0.35">
      <c r="A1232" s="2">
        <v>41404</v>
      </c>
      <c r="B1232">
        <v>1833.98</v>
      </c>
    </row>
    <row r="1233" spans="1:2" x14ac:dyDescent="0.35">
      <c r="A1233" s="2">
        <v>41405</v>
      </c>
      <c r="B1233">
        <v>1833.98</v>
      </c>
    </row>
    <row r="1234" spans="1:2" x14ac:dyDescent="0.35">
      <c r="A1234" s="2">
        <v>41406</v>
      </c>
      <c r="B1234">
        <v>1833.98</v>
      </c>
    </row>
    <row r="1235" spans="1:2" x14ac:dyDescent="0.35">
      <c r="A1235" s="2">
        <v>41407</v>
      </c>
      <c r="B1235">
        <v>1833.85</v>
      </c>
    </row>
    <row r="1236" spans="1:2" x14ac:dyDescent="0.35">
      <c r="A1236" s="2">
        <v>41408</v>
      </c>
      <c r="B1236">
        <v>1839.43</v>
      </c>
    </row>
    <row r="1237" spans="1:2" x14ac:dyDescent="0.35">
      <c r="A1237" s="2">
        <v>41409</v>
      </c>
      <c r="B1237">
        <v>1844.76</v>
      </c>
    </row>
    <row r="1238" spans="1:2" x14ac:dyDescent="0.35">
      <c r="A1238" s="2">
        <v>41410</v>
      </c>
      <c r="B1238">
        <v>1840.05</v>
      </c>
    </row>
    <row r="1239" spans="1:2" x14ac:dyDescent="0.35">
      <c r="A1239" s="2">
        <v>41411</v>
      </c>
      <c r="B1239">
        <v>1841.79</v>
      </c>
    </row>
    <row r="1240" spans="1:2" x14ac:dyDescent="0.35">
      <c r="A1240" s="2">
        <v>41412</v>
      </c>
      <c r="B1240">
        <v>1841.79</v>
      </c>
    </row>
    <row r="1241" spans="1:2" x14ac:dyDescent="0.35">
      <c r="A1241" s="2">
        <v>41413</v>
      </c>
      <c r="B1241">
        <v>1841.79</v>
      </c>
    </row>
    <row r="1242" spans="1:2" x14ac:dyDescent="0.35">
      <c r="A1242" s="2">
        <v>41414</v>
      </c>
      <c r="B1242">
        <v>1842.8</v>
      </c>
    </row>
    <row r="1243" spans="1:2" x14ac:dyDescent="0.35">
      <c r="A1243" s="2">
        <v>41415</v>
      </c>
      <c r="B1243">
        <v>1846.88</v>
      </c>
    </row>
    <row r="1244" spans="1:2" x14ac:dyDescent="0.35">
      <c r="A1244" s="2">
        <v>41416</v>
      </c>
      <c r="B1244">
        <v>1856.54</v>
      </c>
    </row>
    <row r="1245" spans="1:2" x14ac:dyDescent="0.35">
      <c r="A1245" s="2">
        <v>41417</v>
      </c>
      <c r="B1245">
        <v>1865.75</v>
      </c>
    </row>
    <row r="1246" spans="1:2" x14ac:dyDescent="0.35">
      <c r="A1246" s="2">
        <v>41418</v>
      </c>
      <c r="B1246">
        <v>1878.75</v>
      </c>
    </row>
    <row r="1247" spans="1:2" x14ac:dyDescent="0.35">
      <c r="A1247" s="2">
        <v>41419</v>
      </c>
      <c r="B1247">
        <v>1878.75</v>
      </c>
    </row>
    <row r="1248" spans="1:2" x14ac:dyDescent="0.35">
      <c r="A1248" s="2">
        <v>41420</v>
      </c>
      <c r="B1248">
        <v>1878.75</v>
      </c>
    </row>
    <row r="1249" spans="1:2" x14ac:dyDescent="0.35">
      <c r="A1249" s="2">
        <v>41421</v>
      </c>
      <c r="B1249">
        <v>1886.6</v>
      </c>
    </row>
    <row r="1250" spans="1:2" x14ac:dyDescent="0.35">
      <c r="A1250" s="2">
        <v>41422</v>
      </c>
      <c r="B1250">
        <v>1898.42</v>
      </c>
    </row>
    <row r="1251" spans="1:2" x14ac:dyDescent="0.35">
      <c r="A1251" s="2">
        <v>41423</v>
      </c>
      <c r="B1251">
        <v>1892.4</v>
      </c>
    </row>
    <row r="1252" spans="1:2" x14ac:dyDescent="0.35">
      <c r="A1252" s="2">
        <v>41424</v>
      </c>
      <c r="B1252">
        <v>1890.05</v>
      </c>
    </row>
    <row r="1253" spans="1:2" x14ac:dyDescent="0.35">
      <c r="A1253" s="2">
        <v>41425</v>
      </c>
      <c r="B1253">
        <v>1902.48</v>
      </c>
    </row>
    <row r="1254" spans="1:2" x14ac:dyDescent="0.35">
      <c r="A1254" s="2">
        <v>41426</v>
      </c>
      <c r="B1254">
        <v>1902.48</v>
      </c>
    </row>
    <row r="1255" spans="1:2" x14ac:dyDescent="0.35">
      <c r="A1255" s="2">
        <v>41427</v>
      </c>
      <c r="B1255">
        <v>1902.48</v>
      </c>
    </row>
    <row r="1256" spans="1:2" x14ac:dyDescent="0.35">
      <c r="A1256" s="2">
        <v>41428</v>
      </c>
      <c r="B1256">
        <v>1902.5</v>
      </c>
    </row>
    <row r="1257" spans="1:2" x14ac:dyDescent="0.35">
      <c r="A1257" s="2">
        <v>41429</v>
      </c>
      <c r="B1257">
        <v>1894.05</v>
      </c>
    </row>
    <row r="1258" spans="1:2" x14ac:dyDescent="0.35">
      <c r="A1258" s="2">
        <v>41430</v>
      </c>
      <c r="B1258">
        <v>1899.85</v>
      </c>
    </row>
    <row r="1259" spans="1:2" x14ac:dyDescent="0.35">
      <c r="A1259" s="2">
        <v>41431</v>
      </c>
      <c r="B1259">
        <v>1904.58</v>
      </c>
    </row>
    <row r="1260" spans="1:2" x14ac:dyDescent="0.35">
      <c r="A1260" s="2">
        <v>41432</v>
      </c>
      <c r="B1260">
        <v>1892</v>
      </c>
    </row>
    <row r="1261" spans="1:2" x14ac:dyDescent="0.35">
      <c r="A1261" s="2">
        <v>41433</v>
      </c>
      <c r="B1261">
        <v>1892</v>
      </c>
    </row>
    <row r="1262" spans="1:2" x14ac:dyDescent="0.35">
      <c r="A1262" s="2">
        <v>41434</v>
      </c>
      <c r="B1262">
        <v>1892</v>
      </c>
    </row>
    <row r="1263" spans="1:2" x14ac:dyDescent="0.35">
      <c r="A1263" s="2">
        <v>41435</v>
      </c>
      <c r="B1263">
        <v>1892.1</v>
      </c>
    </row>
    <row r="1264" spans="1:2" x14ac:dyDescent="0.35">
      <c r="A1264" s="2">
        <v>41436</v>
      </c>
      <c r="B1264">
        <v>1904.76</v>
      </c>
    </row>
    <row r="1265" spans="1:2" x14ac:dyDescent="0.35">
      <c r="A1265" s="2">
        <v>41437</v>
      </c>
      <c r="B1265">
        <v>1897.73</v>
      </c>
    </row>
    <row r="1266" spans="1:2" x14ac:dyDescent="0.35">
      <c r="A1266" s="2">
        <v>41438</v>
      </c>
      <c r="B1266">
        <v>1891.7</v>
      </c>
    </row>
    <row r="1267" spans="1:2" x14ac:dyDescent="0.35">
      <c r="A1267" s="2">
        <v>41439</v>
      </c>
      <c r="B1267">
        <v>1882.12</v>
      </c>
    </row>
    <row r="1268" spans="1:2" x14ac:dyDescent="0.35">
      <c r="A1268" s="2">
        <v>41440</v>
      </c>
      <c r="B1268">
        <v>1882.12</v>
      </c>
    </row>
    <row r="1269" spans="1:2" x14ac:dyDescent="0.35">
      <c r="A1269" s="2">
        <v>41441</v>
      </c>
      <c r="B1269">
        <v>1882.12</v>
      </c>
    </row>
    <row r="1270" spans="1:2" x14ac:dyDescent="0.35">
      <c r="A1270" s="2">
        <v>41442</v>
      </c>
      <c r="B1270">
        <v>1886.6</v>
      </c>
    </row>
    <row r="1271" spans="1:2" x14ac:dyDescent="0.35">
      <c r="A1271" s="2">
        <v>41443</v>
      </c>
      <c r="B1271">
        <v>1904.07</v>
      </c>
    </row>
    <row r="1272" spans="1:2" x14ac:dyDescent="0.35">
      <c r="A1272" s="2">
        <v>41444</v>
      </c>
      <c r="B1272">
        <v>1896.18</v>
      </c>
    </row>
    <row r="1273" spans="1:2" x14ac:dyDescent="0.35">
      <c r="A1273" s="2">
        <v>41445</v>
      </c>
      <c r="B1273">
        <v>1939.2</v>
      </c>
    </row>
    <row r="1274" spans="1:2" x14ac:dyDescent="0.35">
      <c r="A1274" s="2">
        <v>41446</v>
      </c>
      <c r="B1274">
        <v>1937.3</v>
      </c>
    </row>
    <row r="1275" spans="1:2" x14ac:dyDescent="0.35">
      <c r="A1275" s="2">
        <v>41447</v>
      </c>
      <c r="B1275">
        <v>1937.3</v>
      </c>
    </row>
    <row r="1276" spans="1:2" x14ac:dyDescent="0.35">
      <c r="A1276" s="2">
        <v>41448</v>
      </c>
      <c r="B1276">
        <v>1937.3</v>
      </c>
    </row>
    <row r="1277" spans="1:2" x14ac:dyDescent="0.35">
      <c r="A1277" s="2">
        <v>41449</v>
      </c>
      <c r="B1277">
        <v>1940.6</v>
      </c>
    </row>
    <row r="1278" spans="1:2" x14ac:dyDescent="0.35">
      <c r="A1278" s="2">
        <v>41450</v>
      </c>
      <c r="B1278">
        <v>1924.6</v>
      </c>
    </row>
    <row r="1279" spans="1:2" x14ac:dyDescent="0.35">
      <c r="A1279" s="2">
        <v>41451</v>
      </c>
      <c r="B1279">
        <v>1930.47</v>
      </c>
    </row>
    <row r="1280" spans="1:2" x14ac:dyDescent="0.35">
      <c r="A1280" s="2">
        <v>41452</v>
      </c>
      <c r="B1280">
        <v>1922.87</v>
      </c>
    </row>
    <row r="1281" spans="1:2" x14ac:dyDescent="0.35">
      <c r="A1281" s="2">
        <v>41453</v>
      </c>
      <c r="B1281">
        <v>1922.77</v>
      </c>
    </row>
    <row r="1282" spans="1:2" x14ac:dyDescent="0.35">
      <c r="A1282" s="2">
        <v>41454</v>
      </c>
      <c r="B1282">
        <v>1922.77</v>
      </c>
    </row>
    <row r="1283" spans="1:2" x14ac:dyDescent="0.35">
      <c r="A1283" s="2">
        <v>41455</v>
      </c>
      <c r="B1283">
        <v>1922.77</v>
      </c>
    </row>
    <row r="1284" spans="1:2" x14ac:dyDescent="0.35">
      <c r="A1284" s="2">
        <v>41456</v>
      </c>
      <c r="B1284">
        <v>1921.5</v>
      </c>
    </row>
    <row r="1285" spans="1:2" x14ac:dyDescent="0.35">
      <c r="A1285" s="2">
        <v>41457</v>
      </c>
      <c r="B1285">
        <v>1914.27</v>
      </c>
    </row>
    <row r="1286" spans="1:2" x14ac:dyDescent="0.35">
      <c r="A1286" s="2">
        <v>41458</v>
      </c>
      <c r="B1286">
        <v>1914.1</v>
      </c>
    </row>
    <row r="1287" spans="1:2" x14ac:dyDescent="0.35">
      <c r="A1287" s="2">
        <v>41459</v>
      </c>
      <c r="B1287">
        <v>1911.75</v>
      </c>
    </row>
    <row r="1288" spans="1:2" x14ac:dyDescent="0.35">
      <c r="A1288" s="2">
        <v>41460</v>
      </c>
      <c r="B1288">
        <v>1928.34</v>
      </c>
    </row>
    <row r="1289" spans="1:2" x14ac:dyDescent="0.35">
      <c r="A1289" s="2">
        <v>41461</v>
      </c>
      <c r="B1289">
        <v>1928.34</v>
      </c>
    </row>
    <row r="1290" spans="1:2" x14ac:dyDescent="0.35">
      <c r="A1290" s="2">
        <v>41462</v>
      </c>
      <c r="B1290">
        <v>1928.34</v>
      </c>
    </row>
    <row r="1291" spans="1:2" x14ac:dyDescent="0.35">
      <c r="A1291" s="2">
        <v>41463</v>
      </c>
      <c r="B1291">
        <v>1925.83</v>
      </c>
    </row>
    <row r="1292" spans="1:2" x14ac:dyDescent="0.35">
      <c r="A1292" s="2">
        <v>41464</v>
      </c>
      <c r="B1292">
        <v>1920.86</v>
      </c>
    </row>
    <row r="1293" spans="1:2" x14ac:dyDescent="0.35">
      <c r="A1293" s="2">
        <v>41465</v>
      </c>
      <c r="B1293">
        <v>1919.1</v>
      </c>
    </row>
    <row r="1294" spans="1:2" x14ac:dyDescent="0.35">
      <c r="A1294" s="2">
        <v>41466</v>
      </c>
      <c r="B1294">
        <v>1910.45</v>
      </c>
    </row>
    <row r="1295" spans="1:2" x14ac:dyDescent="0.35">
      <c r="A1295" s="2">
        <v>41467</v>
      </c>
      <c r="B1295">
        <v>1904.82</v>
      </c>
    </row>
    <row r="1296" spans="1:2" x14ac:dyDescent="0.35">
      <c r="A1296" s="2">
        <v>41468</v>
      </c>
      <c r="B1296">
        <v>1904.82</v>
      </c>
    </row>
    <row r="1297" spans="1:2" x14ac:dyDescent="0.35">
      <c r="A1297" s="2">
        <v>41469</v>
      </c>
      <c r="B1297">
        <v>1904.82</v>
      </c>
    </row>
    <row r="1298" spans="1:2" x14ac:dyDescent="0.35">
      <c r="A1298" s="2">
        <v>41470</v>
      </c>
      <c r="B1298">
        <v>1886.98</v>
      </c>
    </row>
    <row r="1299" spans="1:2" x14ac:dyDescent="0.35">
      <c r="A1299" s="2">
        <v>41471</v>
      </c>
      <c r="B1299">
        <v>1880</v>
      </c>
    </row>
    <row r="1300" spans="1:2" x14ac:dyDescent="0.35">
      <c r="A1300" s="2">
        <v>41472</v>
      </c>
      <c r="B1300">
        <v>1875.67</v>
      </c>
    </row>
    <row r="1301" spans="1:2" x14ac:dyDescent="0.35">
      <c r="A1301" s="2">
        <v>41473</v>
      </c>
      <c r="B1301">
        <v>1884.85</v>
      </c>
    </row>
    <row r="1302" spans="1:2" x14ac:dyDescent="0.35">
      <c r="A1302" s="2">
        <v>41474</v>
      </c>
      <c r="B1302">
        <v>1882.37</v>
      </c>
    </row>
    <row r="1303" spans="1:2" x14ac:dyDescent="0.35">
      <c r="A1303" s="2">
        <v>41475</v>
      </c>
      <c r="B1303">
        <v>1882.37</v>
      </c>
    </row>
    <row r="1304" spans="1:2" x14ac:dyDescent="0.35">
      <c r="A1304" s="2">
        <v>41476</v>
      </c>
      <c r="B1304">
        <v>1882.37</v>
      </c>
    </row>
    <row r="1305" spans="1:2" x14ac:dyDescent="0.35">
      <c r="A1305" s="2">
        <v>41477</v>
      </c>
      <c r="B1305">
        <v>1881.84</v>
      </c>
    </row>
    <row r="1306" spans="1:2" x14ac:dyDescent="0.35">
      <c r="A1306" s="2">
        <v>41478</v>
      </c>
      <c r="B1306">
        <v>1888.53</v>
      </c>
    </row>
    <row r="1307" spans="1:2" x14ac:dyDescent="0.35">
      <c r="A1307" s="2">
        <v>41479</v>
      </c>
      <c r="B1307">
        <v>1892</v>
      </c>
    </row>
    <row r="1308" spans="1:2" x14ac:dyDescent="0.35">
      <c r="A1308" s="2">
        <v>41480</v>
      </c>
      <c r="B1308">
        <v>1887.68</v>
      </c>
    </row>
    <row r="1309" spans="1:2" x14ac:dyDescent="0.35">
      <c r="A1309" s="2">
        <v>41481</v>
      </c>
      <c r="B1309">
        <v>1885.36</v>
      </c>
    </row>
    <row r="1310" spans="1:2" x14ac:dyDescent="0.35">
      <c r="A1310" s="2">
        <v>41482</v>
      </c>
      <c r="B1310">
        <v>1885.36</v>
      </c>
    </row>
    <row r="1311" spans="1:2" x14ac:dyDescent="0.35">
      <c r="A1311" s="2">
        <v>41483</v>
      </c>
      <c r="B1311">
        <v>1885.36</v>
      </c>
    </row>
    <row r="1312" spans="1:2" x14ac:dyDescent="0.35">
      <c r="A1312" s="2">
        <v>41484</v>
      </c>
      <c r="B1312">
        <v>1888.6</v>
      </c>
    </row>
    <row r="1313" spans="1:2" x14ac:dyDescent="0.35">
      <c r="A1313" s="2">
        <v>41485</v>
      </c>
      <c r="B1313">
        <v>1890.74</v>
      </c>
    </row>
    <row r="1314" spans="1:2" x14ac:dyDescent="0.35">
      <c r="A1314" s="2">
        <v>41486</v>
      </c>
      <c r="B1314">
        <v>1894.48</v>
      </c>
    </row>
    <row r="1315" spans="1:2" x14ac:dyDescent="0.35">
      <c r="A1315" s="2">
        <v>41487</v>
      </c>
      <c r="B1315">
        <v>1899</v>
      </c>
    </row>
    <row r="1316" spans="1:2" x14ac:dyDescent="0.35">
      <c r="A1316" s="2">
        <v>41488</v>
      </c>
      <c r="B1316">
        <v>1889.1</v>
      </c>
    </row>
    <row r="1317" spans="1:2" x14ac:dyDescent="0.35">
      <c r="A1317" s="2">
        <v>41489</v>
      </c>
      <c r="B1317">
        <v>1889.1</v>
      </c>
    </row>
    <row r="1318" spans="1:2" x14ac:dyDescent="0.35">
      <c r="A1318" s="2">
        <v>41490</v>
      </c>
      <c r="B1318">
        <v>1889.1</v>
      </c>
    </row>
    <row r="1319" spans="1:2" x14ac:dyDescent="0.35">
      <c r="A1319" s="2">
        <v>41491</v>
      </c>
      <c r="B1319">
        <v>1883.35</v>
      </c>
    </row>
    <row r="1320" spans="1:2" x14ac:dyDescent="0.35">
      <c r="A1320" s="2">
        <v>41492</v>
      </c>
      <c r="B1320">
        <v>1879.55</v>
      </c>
    </row>
    <row r="1321" spans="1:2" x14ac:dyDescent="0.35">
      <c r="A1321" s="2">
        <v>41493</v>
      </c>
      <c r="B1321">
        <v>1879.91</v>
      </c>
    </row>
    <row r="1322" spans="1:2" x14ac:dyDescent="0.35">
      <c r="A1322" s="2">
        <v>41494</v>
      </c>
      <c r="B1322">
        <v>1876.95</v>
      </c>
    </row>
    <row r="1323" spans="1:2" x14ac:dyDescent="0.35">
      <c r="A1323" s="2">
        <v>41495</v>
      </c>
      <c r="B1323">
        <v>1872.9</v>
      </c>
    </row>
    <row r="1324" spans="1:2" x14ac:dyDescent="0.35">
      <c r="A1324" s="2">
        <v>41496</v>
      </c>
      <c r="B1324">
        <v>1872.9</v>
      </c>
    </row>
    <row r="1325" spans="1:2" x14ac:dyDescent="0.35">
      <c r="A1325" s="2">
        <v>41497</v>
      </c>
      <c r="B1325">
        <v>1872.9</v>
      </c>
    </row>
    <row r="1326" spans="1:2" x14ac:dyDescent="0.35">
      <c r="A1326" s="2">
        <v>41498</v>
      </c>
      <c r="B1326">
        <v>1876.5</v>
      </c>
    </row>
    <row r="1327" spans="1:2" x14ac:dyDescent="0.35">
      <c r="A1327" s="2">
        <v>41499</v>
      </c>
      <c r="B1327">
        <v>1882.05</v>
      </c>
    </row>
    <row r="1328" spans="1:2" x14ac:dyDescent="0.35">
      <c r="A1328" s="2">
        <v>41500</v>
      </c>
      <c r="B1328">
        <v>1890.22</v>
      </c>
    </row>
    <row r="1329" spans="1:2" x14ac:dyDescent="0.35">
      <c r="A1329" s="2">
        <v>41501</v>
      </c>
      <c r="B1329">
        <v>1901.21</v>
      </c>
    </row>
    <row r="1330" spans="1:2" x14ac:dyDescent="0.35">
      <c r="A1330" s="2">
        <v>41502</v>
      </c>
      <c r="B1330">
        <v>1911.72</v>
      </c>
    </row>
    <row r="1331" spans="1:2" x14ac:dyDescent="0.35">
      <c r="A1331" s="2">
        <v>41503</v>
      </c>
      <c r="B1331">
        <v>1911.72</v>
      </c>
    </row>
    <row r="1332" spans="1:2" x14ac:dyDescent="0.35">
      <c r="A1332" s="2">
        <v>41504</v>
      </c>
      <c r="B1332">
        <v>1911.72</v>
      </c>
    </row>
    <row r="1333" spans="1:2" x14ac:dyDescent="0.35">
      <c r="A1333" s="2">
        <v>41505</v>
      </c>
      <c r="B1333">
        <v>1912</v>
      </c>
    </row>
    <row r="1334" spans="1:2" x14ac:dyDescent="0.35">
      <c r="A1334" s="2">
        <v>41506</v>
      </c>
      <c r="B1334">
        <v>1921.5</v>
      </c>
    </row>
    <row r="1335" spans="1:2" x14ac:dyDescent="0.35">
      <c r="A1335" s="2">
        <v>41507</v>
      </c>
      <c r="B1335">
        <v>1925.93</v>
      </c>
    </row>
    <row r="1336" spans="1:2" x14ac:dyDescent="0.35">
      <c r="A1336" s="2">
        <v>41508</v>
      </c>
      <c r="B1336">
        <v>1915.63</v>
      </c>
    </row>
    <row r="1337" spans="1:2" x14ac:dyDescent="0.35">
      <c r="A1337" s="2">
        <v>41509</v>
      </c>
      <c r="B1337">
        <v>1916.98</v>
      </c>
    </row>
    <row r="1338" spans="1:2" x14ac:dyDescent="0.35">
      <c r="A1338" s="2">
        <v>41510</v>
      </c>
      <c r="B1338">
        <v>1916.98</v>
      </c>
    </row>
    <row r="1339" spans="1:2" x14ac:dyDescent="0.35">
      <c r="A1339" s="2">
        <v>41511</v>
      </c>
      <c r="B1339">
        <v>1916.98</v>
      </c>
    </row>
    <row r="1340" spans="1:2" x14ac:dyDescent="0.35">
      <c r="A1340" s="2">
        <v>41512</v>
      </c>
      <c r="B1340">
        <v>1925.85</v>
      </c>
    </row>
    <row r="1341" spans="1:2" x14ac:dyDescent="0.35">
      <c r="A1341" s="2">
        <v>41513</v>
      </c>
      <c r="B1341">
        <v>1938.8</v>
      </c>
    </row>
    <row r="1342" spans="1:2" x14ac:dyDescent="0.35">
      <c r="A1342" s="2">
        <v>41514</v>
      </c>
      <c r="B1342">
        <v>1938.85</v>
      </c>
    </row>
    <row r="1343" spans="1:2" x14ac:dyDescent="0.35">
      <c r="A1343" s="2">
        <v>41515</v>
      </c>
      <c r="B1343">
        <v>1941.31</v>
      </c>
    </row>
    <row r="1344" spans="1:2" x14ac:dyDescent="0.35">
      <c r="A1344" s="2">
        <v>41516</v>
      </c>
      <c r="B1344">
        <v>1932.95</v>
      </c>
    </row>
    <row r="1345" spans="1:2" x14ac:dyDescent="0.35">
      <c r="A1345" s="2">
        <v>41517</v>
      </c>
      <c r="B1345">
        <v>1932.95</v>
      </c>
    </row>
    <row r="1346" spans="1:2" x14ac:dyDescent="0.35">
      <c r="A1346" s="2">
        <v>41518</v>
      </c>
      <c r="B1346">
        <v>1932.95</v>
      </c>
    </row>
    <row r="1347" spans="1:2" x14ac:dyDescent="0.35">
      <c r="A1347" s="2">
        <v>41519</v>
      </c>
      <c r="B1347">
        <v>1935.5</v>
      </c>
    </row>
    <row r="1348" spans="1:2" x14ac:dyDescent="0.35">
      <c r="A1348" s="2">
        <v>41520</v>
      </c>
      <c r="B1348">
        <v>1944.88</v>
      </c>
    </row>
    <row r="1349" spans="1:2" x14ac:dyDescent="0.35">
      <c r="A1349" s="2">
        <v>41521</v>
      </c>
      <c r="B1349">
        <v>1940.11</v>
      </c>
    </row>
    <row r="1350" spans="1:2" x14ac:dyDescent="0.35">
      <c r="A1350" s="2">
        <v>41522</v>
      </c>
      <c r="B1350">
        <v>1956.29</v>
      </c>
    </row>
    <row r="1351" spans="1:2" x14ac:dyDescent="0.35">
      <c r="A1351" s="2">
        <v>41523</v>
      </c>
      <c r="B1351">
        <v>1950.23</v>
      </c>
    </row>
    <row r="1352" spans="1:2" x14ac:dyDescent="0.35">
      <c r="A1352" s="2">
        <v>41524</v>
      </c>
      <c r="B1352">
        <v>1950.23</v>
      </c>
    </row>
    <row r="1353" spans="1:2" x14ac:dyDescent="0.35">
      <c r="A1353" s="2">
        <v>41525</v>
      </c>
      <c r="B1353">
        <v>1950.23</v>
      </c>
    </row>
    <row r="1354" spans="1:2" x14ac:dyDescent="0.35">
      <c r="A1354" s="2">
        <v>41526</v>
      </c>
      <c r="B1354">
        <v>1944.1</v>
      </c>
    </row>
    <row r="1355" spans="1:2" x14ac:dyDescent="0.35">
      <c r="A1355" s="2">
        <v>41527</v>
      </c>
      <c r="B1355">
        <v>1936.26</v>
      </c>
    </row>
    <row r="1356" spans="1:2" x14ac:dyDescent="0.35">
      <c r="A1356" s="2">
        <v>41528</v>
      </c>
      <c r="B1356">
        <v>1919.65</v>
      </c>
    </row>
    <row r="1357" spans="1:2" x14ac:dyDescent="0.35">
      <c r="A1357" s="2">
        <v>41529</v>
      </c>
      <c r="B1357">
        <v>1921.05</v>
      </c>
    </row>
    <row r="1358" spans="1:2" x14ac:dyDescent="0.35">
      <c r="A1358" s="2">
        <v>41530</v>
      </c>
      <c r="B1358">
        <v>1923.3</v>
      </c>
    </row>
    <row r="1359" spans="1:2" x14ac:dyDescent="0.35">
      <c r="A1359" s="2">
        <v>41531</v>
      </c>
      <c r="B1359">
        <v>1923.3</v>
      </c>
    </row>
    <row r="1360" spans="1:2" x14ac:dyDescent="0.35">
      <c r="A1360" s="2">
        <v>41532</v>
      </c>
      <c r="B1360">
        <v>1923.3</v>
      </c>
    </row>
    <row r="1361" spans="1:2" x14ac:dyDescent="0.35">
      <c r="A1361" s="2">
        <v>41533</v>
      </c>
      <c r="B1361">
        <v>1919.86</v>
      </c>
    </row>
    <row r="1362" spans="1:2" x14ac:dyDescent="0.35">
      <c r="A1362" s="2">
        <v>41534</v>
      </c>
      <c r="B1362">
        <v>1915.54</v>
      </c>
    </row>
    <row r="1363" spans="1:2" x14ac:dyDescent="0.35">
      <c r="A1363" s="2">
        <v>41535</v>
      </c>
      <c r="B1363">
        <v>1906.58</v>
      </c>
    </row>
    <row r="1364" spans="1:2" x14ac:dyDescent="0.35">
      <c r="A1364" s="2">
        <v>41536</v>
      </c>
      <c r="B1364">
        <v>1883.23</v>
      </c>
    </row>
    <row r="1365" spans="1:2" x14ac:dyDescent="0.35">
      <c r="A1365" s="2">
        <v>41537</v>
      </c>
      <c r="B1365">
        <v>1896.26</v>
      </c>
    </row>
    <row r="1366" spans="1:2" x14ac:dyDescent="0.35">
      <c r="A1366" s="2">
        <v>41538</v>
      </c>
      <c r="B1366">
        <v>1896.26</v>
      </c>
    </row>
    <row r="1367" spans="1:2" x14ac:dyDescent="0.35">
      <c r="A1367" s="2">
        <v>41539</v>
      </c>
      <c r="B1367">
        <v>1896.26</v>
      </c>
    </row>
    <row r="1368" spans="1:2" x14ac:dyDescent="0.35">
      <c r="A1368" s="2">
        <v>41540</v>
      </c>
      <c r="B1368">
        <v>1891.22</v>
      </c>
    </row>
    <row r="1369" spans="1:2" x14ac:dyDescent="0.35">
      <c r="A1369" s="2">
        <v>41541</v>
      </c>
      <c r="B1369">
        <v>1890.18</v>
      </c>
    </row>
    <row r="1370" spans="1:2" x14ac:dyDescent="0.35">
      <c r="A1370" s="2">
        <v>41542</v>
      </c>
      <c r="B1370">
        <v>1893.18</v>
      </c>
    </row>
    <row r="1371" spans="1:2" x14ac:dyDescent="0.35">
      <c r="A1371" s="2">
        <v>41543</v>
      </c>
      <c r="B1371">
        <v>1902.55</v>
      </c>
    </row>
    <row r="1372" spans="1:2" x14ac:dyDescent="0.35">
      <c r="A1372" s="2">
        <v>41544</v>
      </c>
      <c r="B1372">
        <v>1910.8</v>
      </c>
    </row>
    <row r="1373" spans="1:2" x14ac:dyDescent="0.35">
      <c r="A1373" s="2">
        <v>41545</v>
      </c>
      <c r="B1373">
        <v>1910.8</v>
      </c>
    </row>
    <row r="1374" spans="1:2" x14ac:dyDescent="0.35">
      <c r="A1374" s="2">
        <v>41546</v>
      </c>
      <c r="B1374">
        <v>1910.8</v>
      </c>
    </row>
    <row r="1375" spans="1:2" x14ac:dyDescent="0.35">
      <c r="A1375" s="2">
        <v>41547</v>
      </c>
      <c r="B1375">
        <v>1906</v>
      </c>
    </row>
    <row r="1376" spans="1:2" x14ac:dyDescent="0.35">
      <c r="A1376" s="2">
        <v>41548</v>
      </c>
      <c r="B1376">
        <v>1892.65</v>
      </c>
    </row>
    <row r="1377" spans="1:2" x14ac:dyDescent="0.35">
      <c r="A1377" s="2">
        <v>41549</v>
      </c>
      <c r="B1377">
        <v>1888.49</v>
      </c>
    </row>
    <row r="1378" spans="1:2" x14ac:dyDescent="0.35">
      <c r="A1378" s="2">
        <v>41550</v>
      </c>
      <c r="B1378">
        <v>1887.94</v>
      </c>
    </row>
    <row r="1379" spans="1:2" x14ac:dyDescent="0.35">
      <c r="A1379" s="2">
        <v>41551</v>
      </c>
      <c r="B1379">
        <v>1886.8</v>
      </c>
    </row>
    <row r="1380" spans="1:2" x14ac:dyDescent="0.35">
      <c r="A1380" s="2">
        <v>41552</v>
      </c>
      <c r="B1380">
        <v>1886.8</v>
      </c>
    </row>
    <row r="1381" spans="1:2" x14ac:dyDescent="0.35">
      <c r="A1381" s="2">
        <v>41553</v>
      </c>
      <c r="B1381">
        <v>1886.8</v>
      </c>
    </row>
    <row r="1382" spans="1:2" x14ac:dyDescent="0.35">
      <c r="A1382" s="2">
        <v>41554</v>
      </c>
      <c r="B1382">
        <v>1887.03</v>
      </c>
    </row>
    <row r="1383" spans="1:2" x14ac:dyDescent="0.35">
      <c r="A1383" s="2">
        <v>41555</v>
      </c>
      <c r="B1383">
        <v>1889.68</v>
      </c>
    </row>
    <row r="1384" spans="1:2" x14ac:dyDescent="0.35">
      <c r="A1384" s="2">
        <v>41556</v>
      </c>
      <c r="B1384">
        <v>1891.9</v>
      </c>
    </row>
    <row r="1385" spans="1:2" x14ac:dyDescent="0.35">
      <c r="A1385" s="2">
        <v>41557</v>
      </c>
      <c r="B1385">
        <v>1886.3</v>
      </c>
    </row>
    <row r="1386" spans="1:2" x14ac:dyDescent="0.35">
      <c r="A1386" s="2">
        <v>41558</v>
      </c>
      <c r="B1386">
        <v>1880.7</v>
      </c>
    </row>
    <row r="1387" spans="1:2" x14ac:dyDescent="0.35">
      <c r="A1387" s="2">
        <v>41559</v>
      </c>
      <c r="B1387">
        <v>1880.7</v>
      </c>
    </row>
    <row r="1388" spans="1:2" x14ac:dyDescent="0.35">
      <c r="A1388" s="2">
        <v>41560</v>
      </c>
      <c r="B1388">
        <v>1880.7</v>
      </c>
    </row>
    <row r="1389" spans="1:2" x14ac:dyDescent="0.35">
      <c r="A1389" s="2">
        <v>41561</v>
      </c>
      <c r="B1389">
        <v>1881.38</v>
      </c>
    </row>
    <row r="1390" spans="1:2" x14ac:dyDescent="0.35">
      <c r="A1390" s="2">
        <v>41562</v>
      </c>
      <c r="B1390">
        <v>1882.9</v>
      </c>
    </row>
    <row r="1391" spans="1:2" x14ac:dyDescent="0.35">
      <c r="A1391" s="2">
        <v>41563</v>
      </c>
      <c r="B1391">
        <v>1884.16</v>
      </c>
    </row>
    <row r="1392" spans="1:2" x14ac:dyDescent="0.35">
      <c r="A1392" s="2">
        <v>41564</v>
      </c>
      <c r="B1392">
        <v>1877.9</v>
      </c>
    </row>
    <row r="1393" spans="1:2" x14ac:dyDescent="0.35">
      <c r="A1393" s="2">
        <v>41565</v>
      </c>
      <c r="B1393">
        <v>1881.32</v>
      </c>
    </row>
    <row r="1394" spans="1:2" x14ac:dyDescent="0.35">
      <c r="A1394" s="2">
        <v>41566</v>
      </c>
      <c r="B1394">
        <v>1881.32</v>
      </c>
    </row>
    <row r="1395" spans="1:2" x14ac:dyDescent="0.35">
      <c r="A1395" s="2">
        <v>41567</v>
      </c>
      <c r="B1395">
        <v>1881.32</v>
      </c>
    </row>
    <row r="1396" spans="1:2" x14ac:dyDescent="0.35">
      <c r="A1396" s="2">
        <v>41568</v>
      </c>
      <c r="B1396">
        <v>1884.18</v>
      </c>
    </row>
    <row r="1397" spans="1:2" x14ac:dyDescent="0.35">
      <c r="A1397" s="2">
        <v>41569</v>
      </c>
      <c r="B1397">
        <v>1879.72</v>
      </c>
    </row>
    <row r="1398" spans="1:2" x14ac:dyDescent="0.35">
      <c r="A1398" s="2">
        <v>41570</v>
      </c>
      <c r="B1398">
        <v>1882.43</v>
      </c>
    </row>
    <row r="1399" spans="1:2" x14ac:dyDescent="0.35">
      <c r="A1399" s="2">
        <v>41571</v>
      </c>
      <c r="B1399">
        <v>1881.2</v>
      </c>
    </row>
    <row r="1400" spans="1:2" x14ac:dyDescent="0.35">
      <c r="A1400" s="2">
        <v>41572</v>
      </c>
      <c r="B1400">
        <v>1882.55</v>
      </c>
    </row>
    <row r="1401" spans="1:2" x14ac:dyDescent="0.35">
      <c r="A1401" s="2">
        <v>41573</v>
      </c>
      <c r="B1401">
        <v>1882.55</v>
      </c>
    </row>
    <row r="1402" spans="1:2" x14ac:dyDescent="0.35">
      <c r="A1402" s="2">
        <v>41574</v>
      </c>
      <c r="B1402">
        <v>1882.55</v>
      </c>
    </row>
    <row r="1403" spans="1:2" x14ac:dyDescent="0.35">
      <c r="A1403" s="2">
        <v>41575</v>
      </c>
      <c r="B1403">
        <v>1884.63</v>
      </c>
    </row>
    <row r="1404" spans="1:2" x14ac:dyDescent="0.35">
      <c r="A1404" s="2">
        <v>41576</v>
      </c>
      <c r="B1404">
        <v>1883.42</v>
      </c>
    </row>
    <row r="1405" spans="1:2" x14ac:dyDescent="0.35">
      <c r="A1405" s="2">
        <v>41577</v>
      </c>
      <c r="B1405">
        <v>1882.93</v>
      </c>
    </row>
    <row r="1406" spans="1:2" x14ac:dyDescent="0.35">
      <c r="A1406" s="2">
        <v>41578</v>
      </c>
      <c r="B1406">
        <v>1891.67</v>
      </c>
    </row>
    <row r="1407" spans="1:2" x14ac:dyDescent="0.35">
      <c r="A1407" s="2">
        <v>41579</v>
      </c>
      <c r="B1407">
        <v>1903.53</v>
      </c>
    </row>
    <row r="1408" spans="1:2" x14ac:dyDescent="0.35">
      <c r="A1408" s="2">
        <v>41580</v>
      </c>
      <c r="B1408">
        <v>1903.53</v>
      </c>
    </row>
    <row r="1409" spans="1:2" x14ac:dyDescent="0.35">
      <c r="A1409" s="2">
        <v>41581</v>
      </c>
      <c r="B1409">
        <v>1903.53</v>
      </c>
    </row>
    <row r="1410" spans="1:2" x14ac:dyDescent="0.35">
      <c r="A1410" s="2">
        <v>41582</v>
      </c>
      <c r="B1410">
        <v>1903.65</v>
      </c>
    </row>
    <row r="1411" spans="1:2" x14ac:dyDescent="0.35">
      <c r="A1411" s="2">
        <v>41583</v>
      </c>
      <c r="B1411">
        <v>1920.01</v>
      </c>
    </row>
    <row r="1412" spans="1:2" x14ac:dyDescent="0.35">
      <c r="A1412" s="2">
        <v>41584</v>
      </c>
      <c r="B1412">
        <v>1917.6</v>
      </c>
    </row>
    <row r="1413" spans="1:2" x14ac:dyDescent="0.35">
      <c r="A1413" s="2">
        <v>41585</v>
      </c>
      <c r="B1413">
        <v>1928.53</v>
      </c>
    </row>
    <row r="1414" spans="1:2" x14ac:dyDescent="0.35">
      <c r="A1414" s="2">
        <v>41586</v>
      </c>
      <c r="B1414">
        <v>1922.97</v>
      </c>
    </row>
    <row r="1415" spans="1:2" x14ac:dyDescent="0.35">
      <c r="A1415" s="2">
        <v>41587</v>
      </c>
      <c r="B1415">
        <v>1922.97</v>
      </c>
    </row>
    <row r="1416" spans="1:2" x14ac:dyDescent="0.35">
      <c r="A1416" s="2">
        <v>41588</v>
      </c>
      <c r="B1416">
        <v>1922.97</v>
      </c>
    </row>
    <row r="1417" spans="1:2" x14ac:dyDescent="0.35">
      <c r="A1417" s="2">
        <v>41589</v>
      </c>
      <c r="B1417">
        <v>1922.75</v>
      </c>
    </row>
    <row r="1418" spans="1:2" x14ac:dyDescent="0.35">
      <c r="A1418" s="2">
        <v>41590</v>
      </c>
      <c r="B1418">
        <v>1934.73</v>
      </c>
    </row>
    <row r="1419" spans="1:2" x14ac:dyDescent="0.35">
      <c r="A1419" s="2">
        <v>41591</v>
      </c>
      <c r="B1419">
        <v>1933.77</v>
      </c>
    </row>
    <row r="1420" spans="1:2" x14ac:dyDescent="0.35">
      <c r="A1420" s="2">
        <v>41592</v>
      </c>
      <c r="B1420">
        <v>1925</v>
      </c>
    </row>
    <row r="1421" spans="1:2" x14ac:dyDescent="0.35">
      <c r="A1421" s="2">
        <v>41593</v>
      </c>
      <c r="B1421">
        <v>1917.43</v>
      </c>
    </row>
    <row r="1422" spans="1:2" x14ac:dyDescent="0.35">
      <c r="A1422" s="2">
        <v>41594</v>
      </c>
      <c r="B1422">
        <v>1917.43</v>
      </c>
    </row>
    <row r="1423" spans="1:2" x14ac:dyDescent="0.35">
      <c r="A1423" s="2">
        <v>41595</v>
      </c>
      <c r="B1423">
        <v>1917.43</v>
      </c>
    </row>
    <row r="1424" spans="1:2" x14ac:dyDescent="0.35">
      <c r="A1424" s="2">
        <v>41596</v>
      </c>
      <c r="B1424">
        <v>1917.64</v>
      </c>
    </row>
    <row r="1425" spans="1:2" x14ac:dyDescent="0.35">
      <c r="A1425" s="2">
        <v>41597</v>
      </c>
      <c r="B1425">
        <v>1920.4</v>
      </c>
    </row>
    <row r="1426" spans="1:2" x14ac:dyDescent="0.35">
      <c r="A1426" s="2">
        <v>41598</v>
      </c>
      <c r="B1426">
        <v>1927.93</v>
      </c>
    </row>
    <row r="1427" spans="1:2" x14ac:dyDescent="0.35">
      <c r="A1427" s="2">
        <v>41599</v>
      </c>
      <c r="B1427">
        <v>1929.99</v>
      </c>
    </row>
    <row r="1428" spans="1:2" x14ac:dyDescent="0.35">
      <c r="A1428" s="2">
        <v>41600</v>
      </c>
      <c r="B1428">
        <v>1928.95</v>
      </c>
    </row>
    <row r="1429" spans="1:2" x14ac:dyDescent="0.35">
      <c r="A1429" s="2">
        <v>41601</v>
      </c>
      <c r="B1429">
        <v>1928.95</v>
      </c>
    </row>
    <row r="1430" spans="1:2" x14ac:dyDescent="0.35">
      <c r="A1430" s="2">
        <v>41602</v>
      </c>
      <c r="B1430">
        <v>1928.95</v>
      </c>
    </row>
    <row r="1431" spans="1:2" x14ac:dyDescent="0.35">
      <c r="A1431" s="2">
        <v>41603</v>
      </c>
      <c r="B1431">
        <v>1925.45</v>
      </c>
    </row>
    <row r="1432" spans="1:2" x14ac:dyDescent="0.35">
      <c r="A1432" s="2">
        <v>41604</v>
      </c>
      <c r="B1432">
        <v>1926.55</v>
      </c>
    </row>
    <row r="1433" spans="1:2" x14ac:dyDescent="0.35">
      <c r="A1433" s="2">
        <v>41605</v>
      </c>
      <c r="B1433">
        <v>1927.1</v>
      </c>
    </row>
    <row r="1434" spans="1:2" x14ac:dyDescent="0.35">
      <c r="A1434" s="2">
        <v>41606</v>
      </c>
      <c r="B1434">
        <v>1924.68</v>
      </c>
    </row>
    <row r="1435" spans="1:2" x14ac:dyDescent="0.35">
      <c r="A1435" s="2">
        <v>41607</v>
      </c>
      <c r="B1435">
        <v>1931.49</v>
      </c>
    </row>
    <row r="1436" spans="1:2" x14ac:dyDescent="0.35">
      <c r="A1436" s="2">
        <v>41608</v>
      </c>
      <c r="B1436">
        <v>1931.49</v>
      </c>
    </row>
    <row r="1437" spans="1:2" x14ac:dyDescent="0.35">
      <c r="A1437" s="2">
        <v>41609</v>
      </c>
      <c r="B1437">
        <v>1931.49</v>
      </c>
    </row>
    <row r="1438" spans="1:2" x14ac:dyDescent="0.35">
      <c r="A1438" s="2">
        <v>41610</v>
      </c>
      <c r="B1438">
        <v>1934.12</v>
      </c>
    </row>
    <row r="1439" spans="1:2" x14ac:dyDescent="0.35">
      <c r="A1439" s="2">
        <v>41611</v>
      </c>
      <c r="B1439">
        <v>1944.28</v>
      </c>
    </row>
    <row r="1440" spans="1:2" x14ac:dyDescent="0.35">
      <c r="A1440" s="2">
        <v>41612</v>
      </c>
      <c r="B1440">
        <v>1949</v>
      </c>
    </row>
    <row r="1441" spans="1:2" x14ac:dyDescent="0.35">
      <c r="A1441" s="2">
        <v>41613</v>
      </c>
      <c r="B1441">
        <v>1939.5</v>
      </c>
    </row>
    <row r="1442" spans="1:2" x14ac:dyDescent="0.35">
      <c r="A1442" s="2">
        <v>41614</v>
      </c>
      <c r="B1442">
        <v>1932.35</v>
      </c>
    </row>
    <row r="1443" spans="1:2" x14ac:dyDescent="0.35">
      <c r="A1443" s="2">
        <v>41615</v>
      </c>
      <c r="B1443">
        <v>1932.35</v>
      </c>
    </row>
    <row r="1444" spans="1:2" x14ac:dyDescent="0.35">
      <c r="A1444" s="2">
        <v>41616</v>
      </c>
      <c r="B1444">
        <v>1932.35</v>
      </c>
    </row>
    <row r="1445" spans="1:2" x14ac:dyDescent="0.35">
      <c r="A1445" s="2">
        <v>41617</v>
      </c>
      <c r="B1445">
        <v>1933.93</v>
      </c>
    </row>
    <row r="1446" spans="1:2" x14ac:dyDescent="0.35">
      <c r="A1446" s="2">
        <v>41618</v>
      </c>
      <c r="B1446">
        <v>1934</v>
      </c>
    </row>
    <row r="1447" spans="1:2" x14ac:dyDescent="0.35">
      <c r="A1447" s="2">
        <v>41619</v>
      </c>
      <c r="B1447">
        <v>1932.41</v>
      </c>
    </row>
    <row r="1448" spans="1:2" x14ac:dyDescent="0.35">
      <c r="A1448" s="2">
        <v>41620</v>
      </c>
      <c r="B1448">
        <v>1933.43</v>
      </c>
    </row>
    <row r="1449" spans="1:2" x14ac:dyDescent="0.35">
      <c r="A1449" s="2">
        <v>41621</v>
      </c>
      <c r="B1449">
        <v>1931.85</v>
      </c>
    </row>
    <row r="1450" spans="1:2" x14ac:dyDescent="0.35">
      <c r="A1450" s="2">
        <v>41622</v>
      </c>
      <c r="B1450">
        <v>1931.85</v>
      </c>
    </row>
    <row r="1451" spans="1:2" x14ac:dyDescent="0.35">
      <c r="A1451" s="2">
        <v>41623</v>
      </c>
      <c r="B1451">
        <v>1931.85</v>
      </c>
    </row>
    <row r="1452" spans="1:2" x14ac:dyDescent="0.35">
      <c r="A1452" s="2">
        <v>41624</v>
      </c>
      <c r="B1452">
        <v>1934.03</v>
      </c>
    </row>
    <row r="1453" spans="1:2" x14ac:dyDescent="0.35">
      <c r="A1453" s="2">
        <v>41625</v>
      </c>
      <c r="B1453">
        <v>1942.72</v>
      </c>
    </row>
    <row r="1454" spans="1:2" x14ac:dyDescent="0.35">
      <c r="A1454" s="2">
        <v>41626</v>
      </c>
      <c r="B1454">
        <v>1942.85</v>
      </c>
    </row>
    <row r="1455" spans="1:2" x14ac:dyDescent="0.35">
      <c r="A1455" s="2">
        <v>41627</v>
      </c>
      <c r="B1455">
        <v>1938.1</v>
      </c>
    </row>
    <row r="1456" spans="1:2" x14ac:dyDescent="0.35">
      <c r="A1456" s="2">
        <v>41628</v>
      </c>
      <c r="B1456">
        <v>1933.5</v>
      </c>
    </row>
    <row r="1457" spans="1:2" x14ac:dyDescent="0.35">
      <c r="A1457" s="2">
        <v>41629</v>
      </c>
      <c r="B1457">
        <v>1933.5</v>
      </c>
    </row>
    <row r="1458" spans="1:2" x14ac:dyDescent="0.35">
      <c r="A1458" s="2">
        <v>41630</v>
      </c>
      <c r="B1458">
        <v>1933.5</v>
      </c>
    </row>
    <row r="1459" spans="1:2" x14ac:dyDescent="0.35">
      <c r="A1459" s="2">
        <v>41631</v>
      </c>
      <c r="B1459">
        <v>1925.3</v>
      </c>
    </row>
    <row r="1460" spans="1:2" x14ac:dyDescent="0.35">
      <c r="A1460" s="2">
        <v>41632</v>
      </c>
      <c r="B1460">
        <v>1921.2</v>
      </c>
    </row>
    <row r="1461" spans="1:2" x14ac:dyDescent="0.35">
      <c r="A1461" s="2">
        <v>41633</v>
      </c>
      <c r="B1461">
        <v>1921.2</v>
      </c>
    </row>
    <row r="1462" spans="1:2" x14ac:dyDescent="0.35">
      <c r="A1462" s="2">
        <v>41634</v>
      </c>
      <c r="B1462">
        <v>1918.54</v>
      </c>
    </row>
    <row r="1463" spans="1:2" x14ac:dyDescent="0.35">
      <c r="A1463" s="2">
        <v>41635</v>
      </c>
      <c r="B1463">
        <v>1929.5</v>
      </c>
    </row>
    <row r="1464" spans="1:2" x14ac:dyDescent="0.35">
      <c r="A1464" s="2">
        <v>41636</v>
      </c>
      <c r="B1464">
        <v>1929.5</v>
      </c>
    </row>
    <row r="1465" spans="1:2" x14ac:dyDescent="0.35">
      <c r="A1465" s="2">
        <v>41637</v>
      </c>
      <c r="B1465">
        <v>1929.5</v>
      </c>
    </row>
    <row r="1466" spans="1:2" x14ac:dyDescent="0.35">
      <c r="A1466" s="2">
        <v>41638</v>
      </c>
      <c r="B1466">
        <v>1927.27</v>
      </c>
    </row>
    <row r="1467" spans="1:2" x14ac:dyDescent="0.35">
      <c r="A1467" s="2">
        <v>41639</v>
      </c>
      <c r="B1467">
        <v>1929.51</v>
      </c>
    </row>
    <row r="1468" spans="1:2" x14ac:dyDescent="0.35">
      <c r="A1468" s="2">
        <v>41640</v>
      </c>
      <c r="B1468">
        <v>1929.51</v>
      </c>
    </row>
    <row r="1469" spans="1:2" x14ac:dyDescent="0.35">
      <c r="A1469" s="2">
        <v>41641</v>
      </c>
      <c r="B1469">
        <v>1940.64</v>
      </c>
    </row>
    <row r="1470" spans="1:2" x14ac:dyDescent="0.35">
      <c r="A1470" s="2">
        <v>41642</v>
      </c>
      <c r="B1470">
        <v>1937.85</v>
      </c>
    </row>
    <row r="1471" spans="1:2" x14ac:dyDescent="0.35">
      <c r="A1471" s="2">
        <v>41643</v>
      </c>
      <c r="B1471">
        <v>1937.85</v>
      </c>
    </row>
    <row r="1472" spans="1:2" x14ac:dyDescent="0.35">
      <c r="A1472" s="2">
        <v>41644</v>
      </c>
      <c r="B1472">
        <v>1937.85</v>
      </c>
    </row>
    <row r="1473" spans="1:2" x14ac:dyDescent="0.35">
      <c r="A1473" s="2">
        <v>41645</v>
      </c>
      <c r="B1473">
        <v>1937.77</v>
      </c>
    </row>
    <row r="1474" spans="1:2" x14ac:dyDescent="0.35">
      <c r="A1474" s="2">
        <v>41646</v>
      </c>
      <c r="B1474">
        <v>1928.75</v>
      </c>
    </row>
    <row r="1475" spans="1:2" x14ac:dyDescent="0.35">
      <c r="A1475" s="2">
        <v>41647</v>
      </c>
      <c r="B1475">
        <v>1934.9</v>
      </c>
    </row>
    <row r="1476" spans="1:2" x14ac:dyDescent="0.35">
      <c r="A1476" s="2">
        <v>41648</v>
      </c>
      <c r="B1476">
        <v>1932.6</v>
      </c>
    </row>
    <row r="1477" spans="1:2" x14ac:dyDescent="0.35">
      <c r="A1477" s="2">
        <v>41649</v>
      </c>
      <c r="B1477">
        <v>1924.91</v>
      </c>
    </row>
    <row r="1478" spans="1:2" x14ac:dyDescent="0.35">
      <c r="A1478" s="2">
        <v>41650</v>
      </c>
      <c r="B1478">
        <v>1924.91</v>
      </c>
    </row>
    <row r="1479" spans="1:2" x14ac:dyDescent="0.35">
      <c r="A1479" s="2">
        <v>41651</v>
      </c>
      <c r="B1479">
        <v>1924.91</v>
      </c>
    </row>
    <row r="1480" spans="1:2" x14ac:dyDescent="0.35">
      <c r="A1480" s="2">
        <v>41652</v>
      </c>
      <c r="B1480">
        <v>1927.77</v>
      </c>
    </row>
    <row r="1481" spans="1:2" x14ac:dyDescent="0.35">
      <c r="A1481" s="2">
        <v>41653</v>
      </c>
      <c r="B1481">
        <v>1938.06</v>
      </c>
    </row>
    <row r="1482" spans="1:2" x14ac:dyDescent="0.35">
      <c r="A1482" s="2">
        <v>41654</v>
      </c>
      <c r="B1482">
        <v>1942.9</v>
      </c>
    </row>
    <row r="1483" spans="1:2" x14ac:dyDescent="0.35">
      <c r="A1483" s="2">
        <v>41655</v>
      </c>
      <c r="B1483">
        <v>1949.58</v>
      </c>
    </row>
    <row r="1484" spans="1:2" x14ac:dyDescent="0.35">
      <c r="A1484" s="2">
        <v>41656</v>
      </c>
      <c r="B1484">
        <v>1964.59</v>
      </c>
    </row>
    <row r="1485" spans="1:2" x14ac:dyDescent="0.35">
      <c r="A1485" s="2">
        <v>41657</v>
      </c>
      <c r="B1485">
        <v>1964.59</v>
      </c>
    </row>
    <row r="1486" spans="1:2" x14ac:dyDescent="0.35">
      <c r="A1486" s="2">
        <v>41658</v>
      </c>
      <c r="B1486">
        <v>1964.59</v>
      </c>
    </row>
    <row r="1487" spans="1:2" x14ac:dyDescent="0.35">
      <c r="A1487" s="2">
        <v>41659</v>
      </c>
      <c r="B1487">
        <v>1971.5</v>
      </c>
    </row>
    <row r="1488" spans="1:2" x14ac:dyDescent="0.35">
      <c r="A1488" s="2">
        <v>41660</v>
      </c>
      <c r="B1488">
        <v>1985.9</v>
      </c>
    </row>
    <row r="1489" spans="1:2" x14ac:dyDescent="0.35">
      <c r="A1489" s="2">
        <v>41661</v>
      </c>
      <c r="B1489">
        <v>1988.25</v>
      </c>
    </row>
    <row r="1490" spans="1:2" x14ac:dyDescent="0.35">
      <c r="A1490" s="2">
        <v>41662</v>
      </c>
      <c r="B1490">
        <v>1997.18</v>
      </c>
    </row>
    <row r="1491" spans="1:2" x14ac:dyDescent="0.35">
      <c r="A1491" s="2">
        <v>41663</v>
      </c>
      <c r="B1491">
        <v>1994</v>
      </c>
    </row>
    <row r="1492" spans="1:2" x14ac:dyDescent="0.35">
      <c r="A1492" s="2">
        <v>41664</v>
      </c>
      <c r="B1492">
        <v>1994</v>
      </c>
    </row>
    <row r="1493" spans="1:2" x14ac:dyDescent="0.35">
      <c r="A1493" s="2">
        <v>41665</v>
      </c>
      <c r="B1493">
        <v>1994</v>
      </c>
    </row>
    <row r="1494" spans="1:2" x14ac:dyDescent="0.35">
      <c r="A1494" s="2">
        <v>41666</v>
      </c>
      <c r="B1494">
        <v>2008</v>
      </c>
    </row>
    <row r="1495" spans="1:2" x14ac:dyDescent="0.35">
      <c r="A1495" s="2">
        <v>41667</v>
      </c>
      <c r="B1495">
        <v>2002.5</v>
      </c>
    </row>
    <row r="1496" spans="1:2" x14ac:dyDescent="0.35">
      <c r="A1496" s="2">
        <v>41668</v>
      </c>
      <c r="B1496">
        <v>2007.97</v>
      </c>
    </row>
    <row r="1497" spans="1:2" x14ac:dyDescent="0.35">
      <c r="A1497" s="2">
        <v>41669</v>
      </c>
      <c r="B1497">
        <v>2010.91</v>
      </c>
    </row>
    <row r="1498" spans="1:2" x14ac:dyDescent="0.35">
      <c r="A1498" s="2">
        <v>41670</v>
      </c>
      <c r="B1498">
        <v>2015.93</v>
      </c>
    </row>
    <row r="1499" spans="1:2" x14ac:dyDescent="0.35">
      <c r="A1499" s="2">
        <v>41671</v>
      </c>
      <c r="B1499">
        <v>2015.93</v>
      </c>
    </row>
    <row r="1500" spans="1:2" x14ac:dyDescent="0.35">
      <c r="A1500" s="2">
        <v>41672</v>
      </c>
      <c r="B1500">
        <v>2015.93</v>
      </c>
    </row>
    <row r="1501" spans="1:2" x14ac:dyDescent="0.35">
      <c r="A1501" s="2">
        <v>41673</v>
      </c>
      <c r="B1501">
        <v>2046.64</v>
      </c>
    </row>
    <row r="1502" spans="1:2" x14ac:dyDescent="0.35">
      <c r="A1502" s="2">
        <v>41674</v>
      </c>
      <c r="B1502">
        <v>2035.65</v>
      </c>
    </row>
    <row r="1503" spans="1:2" x14ac:dyDescent="0.35">
      <c r="A1503" s="2">
        <v>41675</v>
      </c>
      <c r="B1503">
        <v>2049.04</v>
      </c>
    </row>
    <row r="1504" spans="1:2" x14ac:dyDescent="0.35">
      <c r="A1504" s="2">
        <v>41676</v>
      </c>
      <c r="B1504">
        <v>2042.99</v>
      </c>
    </row>
    <row r="1505" spans="1:2" x14ac:dyDescent="0.35">
      <c r="A1505" s="2">
        <v>41677</v>
      </c>
      <c r="B1505">
        <v>2047.54</v>
      </c>
    </row>
    <row r="1506" spans="1:2" x14ac:dyDescent="0.35">
      <c r="A1506" s="2">
        <v>41678</v>
      </c>
      <c r="B1506">
        <v>2047.54</v>
      </c>
    </row>
    <row r="1507" spans="1:2" x14ac:dyDescent="0.35">
      <c r="A1507" s="2">
        <v>41679</v>
      </c>
      <c r="B1507">
        <v>2047.54</v>
      </c>
    </row>
    <row r="1508" spans="1:2" x14ac:dyDescent="0.35">
      <c r="A1508" s="2">
        <v>41680</v>
      </c>
      <c r="B1508">
        <v>2050.69</v>
      </c>
    </row>
    <row r="1509" spans="1:2" x14ac:dyDescent="0.35">
      <c r="A1509" s="2">
        <v>41681</v>
      </c>
      <c r="B1509">
        <v>2037.34</v>
      </c>
    </row>
    <row r="1510" spans="1:2" x14ac:dyDescent="0.35">
      <c r="A1510" s="2">
        <v>41682</v>
      </c>
      <c r="B1510">
        <v>2030.5</v>
      </c>
    </row>
    <row r="1511" spans="1:2" x14ac:dyDescent="0.35">
      <c r="A1511" s="2">
        <v>41683</v>
      </c>
      <c r="B1511">
        <v>2030.4</v>
      </c>
    </row>
    <row r="1512" spans="1:2" x14ac:dyDescent="0.35">
      <c r="A1512" s="2">
        <v>41684</v>
      </c>
      <c r="B1512">
        <v>2017.01</v>
      </c>
    </row>
    <row r="1513" spans="1:2" x14ac:dyDescent="0.35">
      <c r="A1513" s="2">
        <v>41685</v>
      </c>
      <c r="B1513">
        <v>2017.01</v>
      </c>
    </row>
    <row r="1514" spans="1:2" x14ac:dyDescent="0.35">
      <c r="A1514" s="2">
        <v>41686</v>
      </c>
      <c r="B1514">
        <v>2017.01</v>
      </c>
    </row>
    <row r="1515" spans="1:2" x14ac:dyDescent="0.35">
      <c r="A1515" s="2">
        <v>41687</v>
      </c>
      <c r="B1515">
        <v>2017.5</v>
      </c>
    </row>
    <row r="1516" spans="1:2" x14ac:dyDescent="0.35">
      <c r="A1516" s="2">
        <v>41688</v>
      </c>
      <c r="B1516">
        <v>2028.77</v>
      </c>
    </row>
    <row r="1517" spans="1:2" x14ac:dyDescent="0.35">
      <c r="A1517" s="2">
        <v>41689</v>
      </c>
      <c r="B1517">
        <v>2049.3200000000002</v>
      </c>
    </row>
    <row r="1518" spans="1:2" x14ac:dyDescent="0.35">
      <c r="A1518" s="2">
        <v>41690</v>
      </c>
      <c r="B1518">
        <v>2044.6</v>
      </c>
    </row>
    <row r="1519" spans="1:2" x14ac:dyDescent="0.35">
      <c r="A1519" s="2">
        <v>41691</v>
      </c>
      <c r="B1519">
        <v>2044.33</v>
      </c>
    </row>
    <row r="1520" spans="1:2" x14ac:dyDescent="0.35">
      <c r="A1520" s="2">
        <v>41692</v>
      </c>
      <c r="B1520">
        <v>2044.33</v>
      </c>
    </row>
    <row r="1521" spans="1:2" x14ac:dyDescent="0.35">
      <c r="A1521" s="2">
        <v>41693</v>
      </c>
      <c r="B1521">
        <v>2044.33</v>
      </c>
    </row>
    <row r="1522" spans="1:2" x14ac:dyDescent="0.35">
      <c r="A1522" s="2">
        <v>41694</v>
      </c>
      <c r="B1522">
        <v>2042.76</v>
      </c>
    </row>
    <row r="1523" spans="1:2" x14ac:dyDescent="0.35">
      <c r="A1523" s="2">
        <v>41695</v>
      </c>
      <c r="B1523">
        <v>2043.43</v>
      </c>
    </row>
    <row r="1524" spans="1:2" x14ac:dyDescent="0.35">
      <c r="A1524" s="2">
        <v>41696</v>
      </c>
      <c r="B1524">
        <v>2055.3000000000002</v>
      </c>
    </row>
    <row r="1525" spans="1:2" x14ac:dyDescent="0.35">
      <c r="A1525" s="2">
        <v>41697</v>
      </c>
      <c r="B1525">
        <v>2053.1999999999998</v>
      </c>
    </row>
    <row r="1526" spans="1:2" x14ac:dyDescent="0.35">
      <c r="A1526" s="2">
        <v>41698</v>
      </c>
      <c r="B1526">
        <v>2046.33</v>
      </c>
    </row>
    <row r="1527" spans="1:2" x14ac:dyDescent="0.35">
      <c r="A1527" s="2">
        <v>41699</v>
      </c>
      <c r="B1527">
        <v>2046.33</v>
      </c>
    </row>
    <row r="1528" spans="1:2" x14ac:dyDescent="0.35">
      <c r="A1528" s="2">
        <v>41700</v>
      </c>
      <c r="B1528">
        <v>2046.33</v>
      </c>
    </row>
    <row r="1529" spans="1:2" x14ac:dyDescent="0.35">
      <c r="A1529" s="2">
        <v>41701</v>
      </c>
      <c r="B1529">
        <v>2053.6</v>
      </c>
    </row>
    <row r="1530" spans="1:2" x14ac:dyDescent="0.35">
      <c r="A1530" s="2">
        <v>41702</v>
      </c>
      <c r="B1530">
        <v>2048</v>
      </c>
    </row>
    <row r="1531" spans="1:2" x14ac:dyDescent="0.35">
      <c r="A1531" s="2">
        <v>41703</v>
      </c>
      <c r="B1531">
        <v>2039.82</v>
      </c>
    </row>
    <row r="1532" spans="1:2" x14ac:dyDescent="0.35">
      <c r="A1532" s="2">
        <v>41704</v>
      </c>
      <c r="B1532">
        <v>2032.1</v>
      </c>
    </row>
    <row r="1533" spans="1:2" x14ac:dyDescent="0.35">
      <c r="A1533" s="2">
        <v>41705</v>
      </c>
      <c r="B1533">
        <v>2036.63</v>
      </c>
    </row>
    <row r="1534" spans="1:2" x14ac:dyDescent="0.35">
      <c r="A1534" s="2">
        <v>41706</v>
      </c>
      <c r="B1534">
        <v>2036.63</v>
      </c>
    </row>
    <row r="1535" spans="1:2" x14ac:dyDescent="0.35">
      <c r="A1535" s="2">
        <v>41707</v>
      </c>
      <c r="B1535">
        <v>2036.63</v>
      </c>
    </row>
    <row r="1536" spans="1:2" x14ac:dyDescent="0.35">
      <c r="A1536" s="2">
        <v>41708</v>
      </c>
      <c r="B1536">
        <v>2041.1</v>
      </c>
    </row>
    <row r="1537" spans="1:2" x14ac:dyDescent="0.35">
      <c r="A1537" s="2">
        <v>41709</v>
      </c>
      <c r="B1537">
        <v>2044.93</v>
      </c>
    </row>
    <row r="1538" spans="1:2" x14ac:dyDescent="0.35">
      <c r="A1538" s="2">
        <v>41710</v>
      </c>
      <c r="B1538">
        <v>2046.42</v>
      </c>
    </row>
    <row r="1539" spans="1:2" x14ac:dyDescent="0.35">
      <c r="A1539" s="2">
        <v>41711</v>
      </c>
      <c r="B1539">
        <v>2047.65</v>
      </c>
    </row>
    <row r="1540" spans="1:2" x14ac:dyDescent="0.35">
      <c r="A1540" s="2">
        <v>41712</v>
      </c>
      <c r="B1540">
        <v>2041.6</v>
      </c>
    </row>
    <row r="1541" spans="1:2" x14ac:dyDescent="0.35">
      <c r="A1541" s="2">
        <v>41713</v>
      </c>
      <c r="B1541">
        <v>2041.6</v>
      </c>
    </row>
    <row r="1542" spans="1:2" x14ac:dyDescent="0.35">
      <c r="A1542" s="2">
        <v>41714</v>
      </c>
      <c r="B1542">
        <v>2041.6</v>
      </c>
    </row>
    <row r="1543" spans="1:2" x14ac:dyDescent="0.35">
      <c r="A1543" s="2">
        <v>41715</v>
      </c>
      <c r="B1543">
        <v>2033.51</v>
      </c>
    </row>
    <row r="1544" spans="1:2" x14ac:dyDescent="0.35">
      <c r="A1544" s="2">
        <v>41716</v>
      </c>
      <c r="B1544">
        <v>2030.56</v>
      </c>
    </row>
    <row r="1545" spans="1:2" x14ac:dyDescent="0.35">
      <c r="A1545" s="2">
        <v>41717</v>
      </c>
      <c r="B1545">
        <v>2009.6</v>
      </c>
    </row>
    <row r="1546" spans="1:2" x14ac:dyDescent="0.35">
      <c r="A1546" s="2">
        <v>41718</v>
      </c>
      <c r="B1546">
        <v>1993.13</v>
      </c>
    </row>
    <row r="1547" spans="1:2" x14ac:dyDescent="0.35">
      <c r="A1547" s="2">
        <v>41719</v>
      </c>
      <c r="B1547">
        <v>1994.51</v>
      </c>
    </row>
    <row r="1548" spans="1:2" x14ac:dyDescent="0.35">
      <c r="A1548" s="2">
        <v>41720</v>
      </c>
      <c r="B1548">
        <v>1994.51</v>
      </c>
    </row>
    <row r="1549" spans="1:2" x14ac:dyDescent="0.35">
      <c r="A1549" s="2">
        <v>41721</v>
      </c>
      <c r="B1549">
        <v>1994.51</v>
      </c>
    </row>
    <row r="1550" spans="1:2" x14ac:dyDescent="0.35">
      <c r="A1550" s="2">
        <v>41722</v>
      </c>
      <c r="B1550">
        <v>1995.04</v>
      </c>
    </row>
    <row r="1551" spans="1:2" x14ac:dyDescent="0.35">
      <c r="A1551" s="2">
        <v>41723</v>
      </c>
      <c r="B1551">
        <v>1978.6</v>
      </c>
    </row>
    <row r="1552" spans="1:2" x14ac:dyDescent="0.35">
      <c r="A1552" s="2">
        <v>41724</v>
      </c>
      <c r="B1552">
        <v>1971.6</v>
      </c>
    </row>
    <row r="1553" spans="1:2" x14ac:dyDescent="0.35">
      <c r="A1553" s="2">
        <v>41725</v>
      </c>
      <c r="B1553">
        <v>1964</v>
      </c>
    </row>
    <row r="1554" spans="1:2" x14ac:dyDescent="0.35">
      <c r="A1554" s="2">
        <v>41726</v>
      </c>
      <c r="B1554">
        <v>1964.85</v>
      </c>
    </row>
    <row r="1555" spans="1:2" x14ac:dyDescent="0.35">
      <c r="A1555" s="2">
        <v>41727</v>
      </c>
      <c r="B1555">
        <v>1964.85</v>
      </c>
    </row>
    <row r="1556" spans="1:2" x14ac:dyDescent="0.35">
      <c r="A1556" s="2">
        <v>41728</v>
      </c>
      <c r="B1556">
        <v>1964.85</v>
      </c>
    </row>
    <row r="1557" spans="1:2" x14ac:dyDescent="0.35">
      <c r="A1557" s="2">
        <v>41729</v>
      </c>
      <c r="B1557">
        <v>1971.2</v>
      </c>
    </row>
    <row r="1558" spans="1:2" x14ac:dyDescent="0.35">
      <c r="A1558" s="2">
        <v>41730</v>
      </c>
      <c r="B1558">
        <v>1959.3</v>
      </c>
    </row>
    <row r="1559" spans="1:2" x14ac:dyDescent="0.35">
      <c r="A1559" s="2">
        <v>41731</v>
      </c>
      <c r="B1559">
        <v>1963.88</v>
      </c>
    </row>
    <row r="1560" spans="1:2" x14ac:dyDescent="0.35">
      <c r="A1560" s="2">
        <v>41732</v>
      </c>
      <c r="B1560">
        <v>1966.6</v>
      </c>
    </row>
    <row r="1561" spans="1:2" x14ac:dyDescent="0.35">
      <c r="A1561" s="2">
        <v>41733</v>
      </c>
      <c r="B1561">
        <v>1950.86</v>
      </c>
    </row>
    <row r="1562" spans="1:2" x14ac:dyDescent="0.35">
      <c r="A1562" s="2">
        <v>41734</v>
      </c>
      <c r="B1562">
        <v>1950.86</v>
      </c>
    </row>
    <row r="1563" spans="1:2" x14ac:dyDescent="0.35">
      <c r="A1563" s="2">
        <v>41735</v>
      </c>
      <c r="B1563">
        <v>1950.86</v>
      </c>
    </row>
    <row r="1564" spans="1:2" x14ac:dyDescent="0.35">
      <c r="A1564" s="2">
        <v>41736</v>
      </c>
      <c r="B1564">
        <v>1934.12</v>
      </c>
    </row>
    <row r="1565" spans="1:2" x14ac:dyDescent="0.35">
      <c r="A1565" s="2">
        <v>41737</v>
      </c>
      <c r="B1565">
        <v>1933.01</v>
      </c>
    </row>
    <row r="1566" spans="1:2" x14ac:dyDescent="0.35">
      <c r="A1566" s="2">
        <v>41738</v>
      </c>
      <c r="B1566">
        <v>1927.91</v>
      </c>
    </row>
    <row r="1567" spans="1:2" x14ac:dyDescent="0.35">
      <c r="A1567" s="2">
        <v>41739</v>
      </c>
      <c r="B1567">
        <v>1917.54</v>
      </c>
    </row>
    <row r="1568" spans="1:2" x14ac:dyDescent="0.35">
      <c r="A1568" s="2">
        <v>41740</v>
      </c>
      <c r="B1568">
        <v>1927.72</v>
      </c>
    </row>
    <row r="1569" spans="1:2" x14ac:dyDescent="0.35">
      <c r="A1569" s="2">
        <v>41741</v>
      </c>
      <c r="B1569">
        <v>1927.72</v>
      </c>
    </row>
    <row r="1570" spans="1:2" x14ac:dyDescent="0.35">
      <c r="A1570" s="2">
        <v>41742</v>
      </c>
      <c r="B1570">
        <v>1927.72</v>
      </c>
    </row>
    <row r="1571" spans="1:2" x14ac:dyDescent="0.35">
      <c r="A1571" s="2">
        <v>41743</v>
      </c>
      <c r="B1571">
        <v>1925.26</v>
      </c>
    </row>
    <row r="1572" spans="1:2" x14ac:dyDescent="0.35">
      <c r="A1572" s="2">
        <v>41744</v>
      </c>
      <c r="B1572">
        <v>1934.93</v>
      </c>
    </row>
    <row r="1573" spans="1:2" x14ac:dyDescent="0.35">
      <c r="A1573" s="2">
        <v>41745</v>
      </c>
      <c r="B1573">
        <v>1927.86</v>
      </c>
    </row>
    <row r="1574" spans="1:2" x14ac:dyDescent="0.35">
      <c r="A1574" s="2">
        <v>41746</v>
      </c>
      <c r="B1574">
        <v>1930.75</v>
      </c>
    </row>
    <row r="1575" spans="1:2" x14ac:dyDescent="0.35">
      <c r="A1575" s="2">
        <v>41747</v>
      </c>
      <c r="B1575">
        <v>1929.83</v>
      </c>
    </row>
    <row r="1576" spans="1:2" x14ac:dyDescent="0.35">
      <c r="A1576" s="2">
        <v>41748</v>
      </c>
      <c r="B1576">
        <v>1929.83</v>
      </c>
    </row>
    <row r="1577" spans="1:2" x14ac:dyDescent="0.35">
      <c r="A1577" s="2">
        <v>41749</v>
      </c>
      <c r="B1577">
        <v>1929.83</v>
      </c>
    </row>
    <row r="1578" spans="1:2" x14ac:dyDescent="0.35">
      <c r="A1578" s="2">
        <v>41750</v>
      </c>
      <c r="B1578">
        <v>1918.77</v>
      </c>
    </row>
    <row r="1579" spans="1:2" x14ac:dyDescent="0.35">
      <c r="A1579" s="2">
        <v>41751</v>
      </c>
      <c r="B1579">
        <v>1933.76</v>
      </c>
    </row>
    <row r="1580" spans="1:2" x14ac:dyDescent="0.35">
      <c r="A1580" s="2">
        <v>41752</v>
      </c>
      <c r="B1580">
        <v>1931.9</v>
      </c>
    </row>
    <row r="1581" spans="1:2" x14ac:dyDescent="0.35">
      <c r="A1581" s="2">
        <v>41753</v>
      </c>
      <c r="B1581">
        <v>1937.96</v>
      </c>
    </row>
    <row r="1582" spans="1:2" x14ac:dyDescent="0.35">
      <c r="A1582" s="2">
        <v>41754</v>
      </c>
      <c r="B1582">
        <v>1942.61</v>
      </c>
    </row>
    <row r="1583" spans="1:2" x14ac:dyDescent="0.35">
      <c r="A1583" s="2">
        <v>41755</v>
      </c>
      <c r="B1583">
        <v>1942.61</v>
      </c>
    </row>
    <row r="1584" spans="1:2" x14ac:dyDescent="0.35">
      <c r="A1584" s="2">
        <v>41756</v>
      </c>
      <c r="B1584">
        <v>1942.61</v>
      </c>
    </row>
    <row r="1585" spans="1:2" x14ac:dyDescent="0.35">
      <c r="A1585" s="2">
        <v>41757</v>
      </c>
      <c r="B1585">
        <v>1938.27</v>
      </c>
    </row>
    <row r="1586" spans="1:2" x14ac:dyDescent="0.35">
      <c r="A1586" s="2">
        <v>41758</v>
      </c>
      <c r="B1586">
        <v>1933.76</v>
      </c>
    </row>
    <row r="1587" spans="1:2" x14ac:dyDescent="0.35">
      <c r="A1587" s="2">
        <v>41759</v>
      </c>
      <c r="B1587">
        <v>1936.4</v>
      </c>
    </row>
    <row r="1588" spans="1:2" x14ac:dyDescent="0.35">
      <c r="A1588" s="2">
        <v>41760</v>
      </c>
      <c r="B1588">
        <v>1936.5</v>
      </c>
    </row>
    <row r="1589" spans="1:2" x14ac:dyDescent="0.35">
      <c r="A1589" s="2">
        <v>41761</v>
      </c>
      <c r="B1589">
        <v>1925.88</v>
      </c>
    </row>
    <row r="1590" spans="1:2" x14ac:dyDescent="0.35">
      <c r="A1590" s="2">
        <v>41762</v>
      </c>
      <c r="B1590">
        <v>1925.88</v>
      </c>
    </row>
    <row r="1591" spans="1:2" x14ac:dyDescent="0.35">
      <c r="A1591" s="2">
        <v>41763</v>
      </c>
      <c r="B1591">
        <v>1925.88</v>
      </c>
    </row>
    <row r="1592" spans="1:2" x14ac:dyDescent="0.35">
      <c r="A1592" s="2">
        <v>41764</v>
      </c>
      <c r="B1592">
        <v>1924.5</v>
      </c>
    </row>
    <row r="1593" spans="1:2" x14ac:dyDescent="0.35">
      <c r="A1593" s="2">
        <v>41765</v>
      </c>
      <c r="B1593">
        <v>1918.27</v>
      </c>
    </row>
    <row r="1594" spans="1:2" x14ac:dyDescent="0.35">
      <c r="A1594" s="2">
        <v>41766</v>
      </c>
      <c r="B1594">
        <v>1910.41</v>
      </c>
    </row>
    <row r="1595" spans="1:2" x14ac:dyDescent="0.35">
      <c r="A1595" s="2">
        <v>41767</v>
      </c>
      <c r="B1595">
        <v>1900.9</v>
      </c>
    </row>
    <row r="1596" spans="1:2" x14ac:dyDescent="0.35">
      <c r="A1596" s="2">
        <v>41768</v>
      </c>
      <c r="B1596">
        <v>1903.6</v>
      </c>
    </row>
    <row r="1597" spans="1:2" x14ac:dyDescent="0.35">
      <c r="A1597" s="2">
        <v>41769</v>
      </c>
      <c r="B1597">
        <v>1903.6</v>
      </c>
    </row>
    <row r="1598" spans="1:2" x14ac:dyDescent="0.35">
      <c r="A1598" s="2">
        <v>41770</v>
      </c>
      <c r="B1598">
        <v>1903.6</v>
      </c>
    </row>
    <row r="1599" spans="1:2" x14ac:dyDescent="0.35">
      <c r="A1599" s="2">
        <v>41771</v>
      </c>
      <c r="B1599">
        <v>1911.36</v>
      </c>
    </row>
    <row r="1600" spans="1:2" x14ac:dyDescent="0.35">
      <c r="A1600" s="2">
        <v>41772</v>
      </c>
      <c r="B1600">
        <v>1923.8</v>
      </c>
    </row>
    <row r="1601" spans="1:2" x14ac:dyDescent="0.35">
      <c r="A1601" s="2">
        <v>41773</v>
      </c>
      <c r="B1601">
        <v>1922.33</v>
      </c>
    </row>
    <row r="1602" spans="1:2" x14ac:dyDescent="0.35">
      <c r="A1602" s="2">
        <v>41774</v>
      </c>
      <c r="B1602">
        <v>1925.88</v>
      </c>
    </row>
    <row r="1603" spans="1:2" x14ac:dyDescent="0.35">
      <c r="A1603" s="2">
        <v>41775</v>
      </c>
      <c r="B1603">
        <v>1924.93</v>
      </c>
    </row>
    <row r="1604" spans="1:2" x14ac:dyDescent="0.35">
      <c r="A1604" s="2">
        <v>41776</v>
      </c>
      <c r="B1604">
        <v>1924.93</v>
      </c>
    </row>
    <row r="1605" spans="1:2" x14ac:dyDescent="0.35">
      <c r="A1605" s="2">
        <v>41777</v>
      </c>
      <c r="B1605">
        <v>1924.93</v>
      </c>
    </row>
    <row r="1606" spans="1:2" x14ac:dyDescent="0.35">
      <c r="A1606" s="2">
        <v>41778</v>
      </c>
      <c r="B1606">
        <v>1918.6</v>
      </c>
    </row>
    <row r="1607" spans="1:2" x14ac:dyDescent="0.35">
      <c r="A1607" s="2">
        <v>41779</v>
      </c>
      <c r="B1607">
        <v>1921.38</v>
      </c>
    </row>
    <row r="1608" spans="1:2" x14ac:dyDescent="0.35">
      <c r="A1608" s="2">
        <v>41780</v>
      </c>
      <c r="B1608">
        <v>1910.12</v>
      </c>
    </row>
    <row r="1609" spans="1:2" x14ac:dyDescent="0.35">
      <c r="A1609" s="2">
        <v>41781</v>
      </c>
      <c r="B1609">
        <v>1904.81</v>
      </c>
    </row>
    <row r="1610" spans="1:2" x14ac:dyDescent="0.35">
      <c r="A1610" s="2">
        <v>41782</v>
      </c>
      <c r="B1610">
        <v>1910.03</v>
      </c>
    </row>
    <row r="1611" spans="1:2" x14ac:dyDescent="0.35">
      <c r="A1611" s="2">
        <v>41783</v>
      </c>
      <c r="B1611">
        <v>1910.03</v>
      </c>
    </row>
    <row r="1612" spans="1:2" x14ac:dyDescent="0.35">
      <c r="A1612" s="2">
        <v>41784</v>
      </c>
      <c r="B1612">
        <v>1910.03</v>
      </c>
    </row>
    <row r="1613" spans="1:2" x14ac:dyDescent="0.35">
      <c r="A1613" s="2">
        <v>41785</v>
      </c>
      <c r="B1613">
        <v>1910.5</v>
      </c>
    </row>
    <row r="1614" spans="1:2" x14ac:dyDescent="0.35">
      <c r="A1614" s="2">
        <v>41786</v>
      </c>
      <c r="B1614">
        <v>1916.6</v>
      </c>
    </row>
    <row r="1615" spans="1:2" x14ac:dyDescent="0.35">
      <c r="A1615" s="2">
        <v>41787</v>
      </c>
      <c r="B1615">
        <v>1909.3</v>
      </c>
    </row>
    <row r="1616" spans="1:2" x14ac:dyDescent="0.35">
      <c r="A1616" s="2">
        <v>41788</v>
      </c>
      <c r="B1616">
        <v>1906.29</v>
      </c>
    </row>
    <row r="1617" spans="1:2" x14ac:dyDescent="0.35">
      <c r="A1617" s="2">
        <v>41789</v>
      </c>
      <c r="B1617">
        <v>1897.1</v>
      </c>
    </row>
    <row r="1618" spans="1:2" x14ac:dyDescent="0.35">
      <c r="A1618" s="2">
        <v>41790</v>
      </c>
      <c r="B1618">
        <v>1897.1</v>
      </c>
    </row>
    <row r="1619" spans="1:2" x14ac:dyDescent="0.35">
      <c r="A1619" s="2">
        <v>41791</v>
      </c>
      <c r="B1619">
        <v>1897.1</v>
      </c>
    </row>
    <row r="1620" spans="1:2" x14ac:dyDescent="0.35">
      <c r="A1620" s="2">
        <v>41792</v>
      </c>
      <c r="B1620">
        <v>1903.11</v>
      </c>
    </row>
    <row r="1621" spans="1:2" x14ac:dyDescent="0.35">
      <c r="A1621" s="2">
        <v>41793</v>
      </c>
      <c r="B1621">
        <v>1897.5</v>
      </c>
    </row>
    <row r="1622" spans="1:2" x14ac:dyDescent="0.35">
      <c r="A1622" s="2">
        <v>41794</v>
      </c>
      <c r="B1622">
        <v>1898.15</v>
      </c>
    </row>
    <row r="1623" spans="1:2" x14ac:dyDescent="0.35">
      <c r="A1623" s="2">
        <v>41795</v>
      </c>
      <c r="B1623">
        <v>1891.41</v>
      </c>
    </row>
    <row r="1624" spans="1:2" x14ac:dyDescent="0.35">
      <c r="A1624" s="2">
        <v>41796</v>
      </c>
      <c r="B1624">
        <v>1882.96</v>
      </c>
    </row>
    <row r="1625" spans="1:2" x14ac:dyDescent="0.35">
      <c r="A1625" s="2">
        <v>41797</v>
      </c>
      <c r="B1625">
        <v>1882.96</v>
      </c>
    </row>
    <row r="1626" spans="1:2" x14ac:dyDescent="0.35">
      <c r="A1626" s="2">
        <v>41798</v>
      </c>
      <c r="B1626">
        <v>1882.96</v>
      </c>
    </row>
    <row r="1627" spans="1:2" x14ac:dyDescent="0.35">
      <c r="A1627" s="2">
        <v>41799</v>
      </c>
      <c r="B1627">
        <v>1885.5</v>
      </c>
    </row>
    <row r="1628" spans="1:2" x14ac:dyDescent="0.35">
      <c r="A1628" s="2">
        <v>41800</v>
      </c>
      <c r="B1628">
        <v>1882.65</v>
      </c>
    </row>
    <row r="1629" spans="1:2" x14ac:dyDescent="0.35">
      <c r="A1629" s="2">
        <v>41801</v>
      </c>
      <c r="B1629">
        <v>1883</v>
      </c>
    </row>
    <row r="1630" spans="1:2" x14ac:dyDescent="0.35">
      <c r="A1630" s="2">
        <v>41802</v>
      </c>
      <c r="B1630">
        <v>1874.07</v>
      </c>
    </row>
    <row r="1631" spans="1:2" x14ac:dyDescent="0.35">
      <c r="A1631" s="2">
        <v>41803</v>
      </c>
      <c r="B1631">
        <v>1881.6</v>
      </c>
    </row>
    <row r="1632" spans="1:2" x14ac:dyDescent="0.35">
      <c r="A1632" s="2">
        <v>41804</v>
      </c>
      <c r="B1632">
        <v>1881.6</v>
      </c>
    </row>
    <row r="1633" spans="1:2" x14ac:dyDescent="0.35">
      <c r="A1633" s="2">
        <v>41805</v>
      </c>
      <c r="B1633">
        <v>1881.6</v>
      </c>
    </row>
    <row r="1634" spans="1:2" x14ac:dyDescent="0.35">
      <c r="A1634" s="2">
        <v>41806</v>
      </c>
      <c r="B1634">
        <v>1888.95</v>
      </c>
    </row>
    <row r="1635" spans="1:2" x14ac:dyDescent="0.35">
      <c r="A1635" s="2">
        <v>41807</v>
      </c>
      <c r="B1635">
        <v>1901.71</v>
      </c>
    </row>
    <row r="1636" spans="1:2" x14ac:dyDescent="0.35">
      <c r="A1636" s="2">
        <v>41808</v>
      </c>
      <c r="B1636">
        <v>1890.02</v>
      </c>
    </row>
    <row r="1637" spans="1:2" x14ac:dyDescent="0.35">
      <c r="A1637" s="2">
        <v>41809</v>
      </c>
      <c r="B1637">
        <v>1882.5</v>
      </c>
    </row>
    <row r="1638" spans="1:2" x14ac:dyDescent="0.35">
      <c r="A1638" s="2">
        <v>41810</v>
      </c>
      <c r="B1638">
        <v>1882.6</v>
      </c>
    </row>
    <row r="1639" spans="1:2" x14ac:dyDescent="0.35">
      <c r="A1639" s="2">
        <v>41811</v>
      </c>
      <c r="B1639">
        <v>1882.6</v>
      </c>
    </row>
    <row r="1640" spans="1:2" x14ac:dyDescent="0.35">
      <c r="A1640" s="2">
        <v>41812</v>
      </c>
      <c r="B1640">
        <v>1882.6</v>
      </c>
    </row>
    <row r="1641" spans="1:2" x14ac:dyDescent="0.35">
      <c r="A1641" s="2">
        <v>41813</v>
      </c>
      <c r="B1641">
        <v>1884.2</v>
      </c>
    </row>
    <row r="1642" spans="1:2" x14ac:dyDescent="0.35">
      <c r="A1642" s="2">
        <v>41814</v>
      </c>
      <c r="B1642">
        <v>1889.7</v>
      </c>
    </row>
    <row r="1643" spans="1:2" x14ac:dyDescent="0.35">
      <c r="A1643" s="2">
        <v>41815</v>
      </c>
      <c r="B1643">
        <v>1880.95</v>
      </c>
    </row>
    <row r="1644" spans="1:2" x14ac:dyDescent="0.35">
      <c r="A1644" s="2">
        <v>41816</v>
      </c>
      <c r="B1644">
        <v>1883.97</v>
      </c>
    </row>
    <row r="1645" spans="1:2" x14ac:dyDescent="0.35">
      <c r="A1645" s="2">
        <v>41817</v>
      </c>
      <c r="B1645">
        <v>1880.15</v>
      </c>
    </row>
    <row r="1646" spans="1:2" x14ac:dyDescent="0.35">
      <c r="A1646" s="2">
        <v>41818</v>
      </c>
      <c r="B1646">
        <v>1880.15</v>
      </c>
    </row>
    <row r="1647" spans="1:2" x14ac:dyDescent="0.35">
      <c r="A1647" s="2">
        <v>41819</v>
      </c>
      <c r="B1647">
        <v>1880.15</v>
      </c>
    </row>
    <row r="1648" spans="1:2" x14ac:dyDescent="0.35">
      <c r="A1648" s="2">
        <v>41820</v>
      </c>
      <c r="B1648">
        <v>1877.44</v>
      </c>
    </row>
    <row r="1649" spans="1:2" x14ac:dyDescent="0.35">
      <c r="A1649" s="2">
        <v>41821</v>
      </c>
      <c r="B1649">
        <v>1860.5</v>
      </c>
    </row>
    <row r="1650" spans="1:2" x14ac:dyDescent="0.35">
      <c r="A1650" s="2">
        <v>41822</v>
      </c>
      <c r="B1650">
        <v>1857.1</v>
      </c>
    </row>
    <row r="1651" spans="1:2" x14ac:dyDescent="0.35">
      <c r="A1651" s="2">
        <v>41823</v>
      </c>
      <c r="B1651">
        <v>1844.15</v>
      </c>
    </row>
    <row r="1652" spans="1:2" x14ac:dyDescent="0.35">
      <c r="A1652" s="2">
        <v>41824</v>
      </c>
      <c r="B1652">
        <v>1846.5</v>
      </c>
    </row>
    <row r="1653" spans="1:2" x14ac:dyDescent="0.35">
      <c r="A1653" s="2">
        <v>41825</v>
      </c>
      <c r="B1653">
        <v>1846.5</v>
      </c>
    </row>
    <row r="1654" spans="1:2" x14ac:dyDescent="0.35">
      <c r="A1654" s="2">
        <v>41826</v>
      </c>
      <c r="B1654">
        <v>1846.5</v>
      </c>
    </row>
    <row r="1655" spans="1:2" x14ac:dyDescent="0.35">
      <c r="A1655" s="2">
        <v>41827</v>
      </c>
      <c r="B1655">
        <v>1855</v>
      </c>
    </row>
    <row r="1656" spans="1:2" x14ac:dyDescent="0.35">
      <c r="A1656" s="2">
        <v>41828</v>
      </c>
      <c r="B1656">
        <v>1854.85</v>
      </c>
    </row>
    <row r="1657" spans="1:2" x14ac:dyDescent="0.35">
      <c r="A1657" s="2">
        <v>41829</v>
      </c>
      <c r="B1657">
        <v>1858.35</v>
      </c>
    </row>
    <row r="1658" spans="1:2" x14ac:dyDescent="0.35">
      <c r="A1658" s="2">
        <v>41830</v>
      </c>
      <c r="B1658">
        <v>1855.84</v>
      </c>
    </row>
    <row r="1659" spans="1:2" x14ac:dyDescent="0.35">
      <c r="A1659" s="2">
        <v>41831</v>
      </c>
      <c r="B1659">
        <v>1857.45</v>
      </c>
    </row>
    <row r="1660" spans="1:2" x14ac:dyDescent="0.35">
      <c r="A1660" s="2">
        <v>41832</v>
      </c>
      <c r="B1660">
        <v>1857.45</v>
      </c>
    </row>
    <row r="1661" spans="1:2" x14ac:dyDescent="0.35">
      <c r="A1661" s="2">
        <v>41833</v>
      </c>
      <c r="B1661">
        <v>1857.45</v>
      </c>
    </row>
    <row r="1662" spans="1:2" x14ac:dyDescent="0.35">
      <c r="A1662" s="2">
        <v>41834</v>
      </c>
      <c r="B1662">
        <v>1860.75</v>
      </c>
    </row>
    <row r="1663" spans="1:2" x14ac:dyDescent="0.35">
      <c r="A1663" s="2">
        <v>41835</v>
      </c>
      <c r="B1663">
        <v>1868.3</v>
      </c>
    </row>
    <row r="1664" spans="1:2" x14ac:dyDescent="0.35">
      <c r="A1664" s="2">
        <v>41836</v>
      </c>
      <c r="B1664">
        <v>1867.51</v>
      </c>
    </row>
    <row r="1665" spans="1:2" x14ac:dyDescent="0.35">
      <c r="A1665" s="2">
        <v>41837</v>
      </c>
      <c r="B1665">
        <v>1874.76</v>
      </c>
    </row>
    <row r="1666" spans="1:2" x14ac:dyDescent="0.35">
      <c r="A1666" s="2">
        <v>41838</v>
      </c>
      <c r="B1666">
        <v>1869.13</v>
      </c>
    </row>
    <row r="1667" spans="1:2" x14ac:dyDescent="0.35">
      <c r="A1667" s="2">
        <v>41839</v>
      </c>
      <c r="B1667">
        <v>1869.13</v>
      </c>
    </row>
    <row r="1668" spans="1:2" x14ac:dyDescent="0.35">
      <c r="A1668" s="2">
        <v>41840</v>
      </c>
      <c r="B1668">
        <v>1869.13</v>
      </c>
    </row>
    <row r="1669" spans="1:2" x14ac:dyDescent="0.35">
      <c r="A1669" s="2">
        <v>41841</v>
      </c>
      <c r="B1669">
        <v>1856.7</v>
      </c>
    </row>
    <row r="1670" spans="1:2" x14ac:dyDescent="0.35">
      <c r="A1670" s="2">
        <v>41842</v>
      </c>
      <c r="B1670">
        <v>1845.8</v>
      </c>
    </row>
    <row r="1671" spans="1:2" x14ac:dyDescent="0.35">
      <c r="A1671" s="2">
        <v>41843</v>
      </c>
      <c r="B1671">
        <v>1846.91</v>
      </c>
    </row>
    <row r="1672" spans="1:2" x14ac:dyDescent="0.35">
      <c r="A1672" s="2">
        <v>41844</v>
      </c>
      <c r="B1672">
        <v>1846.33</v>
      </c>
    </row>
    <row r="1673" spans="1:2" x14ac:dyDescent="0.35">
      <c r="A1673" s="2">
        <v>41845</v>
      </c>
      <c r="B1673">
        <v>1850</v>
      </c>
    </row>
    <row r="1674" spans="1:2" x14ac:dyDescent="0.35">
      <c r="A1674" s="2">
        <v>41846</v>
      </c>
      <c r="B1674">
        <v>1850</v>
      </c>
    </row>
    <row r="1675" spans="1:2" x14ac:dyDescent="0.35">
      <c r="A1675" s="2">
        <v>41847</v>
      </c>
      <c r="B1675">
        <v>1850</v>
      </c>
    </row>
    <row r="1676" spans="1:2" x14ac:dyDescent="0.35">
      <c r="A1676" s="2">
        <v>41848</v>
      </c>
      <c r="B1676">
        <v>1849.77</v>
      </c>
    </row>
    <row r="1677" spans="1:2" x14ac:dyDescent="0.35">
      <c r="A1677" s="2">
        <v>41849</v>
      </c>
      <c r="B1677">
        <v>1858.95</v>
      </c>
    </row>
    <row r="1678" spans="1:2" x14ac:dyDescent="0.35">
      <c r="A1678" s="2">
        <v>41850</v>
      </c>
      <c r="B1678">
        <v>1881.1</v>
      </c>
    </row>
    <row r="1679" spans="1:2" x14ac:dyDescent="0.35">
      <c r="A1679" s="2">
        <v>41851</v>
      </c>
      <c r="B1679">
        <v>1876.5</v>
      </c>
    </row>
    <row r="1680" spans="1:2" x14ac:dyDescent="0.35">
      <c r="A1680" s="2">
        <v>41852</v>
      </c>
      <c r="B1680">
        <v>1875.88</v>
      </c>
    </row>
    <row r="1681" spans="1:2" x14ac:dyDescent="0.35">
      <c r="A1681" s="2">
        <v>41853</v>
      </c>
      <c r="B1681">
        <v>1875.88</v>
      </c>
    </row>
    <row r="1682" spans="1:2" x14ac:dyDescent="0.35">
      <c r="A1682" s="2">
        <v>41854</v>
      </c>
      <c r="B1682">
        <v>1875.88</v>
      </c>
    </row>
    <row r="1683" spans="1:2" x14ac:dyDescent="0.35">
      <c r="A1683" s="2">
        <v>41855</v>
      </c>
      <c r="B1683">
        <v>1882.55</v>
      </c>
    </row>
    <row r="1684" spans="1:2" x14ac:dyDescent="0.35">
      <c r="A1684" s="2">
        <v>41856</v>
      </c>
      <c r="B1684">
        <v>1893.4</v>
      </c>
    </row>
    <row r="1685" spans="1:2" x14ac:dyDescent="0.35">
      <c r="A1685" s="2">
        <v>41857</v>
      </c>
      <c r="B1685">
        <v>1885.89</v>
      </c>
    </row>
    <row r="1686" spans="1:2" x14ac:dyDescent="0.35">
      <c r="A1686" s="2">
        <v>41858</v>
      </c>
      <c r="B1686">
        <v>1893.35</v>
      </c>
    </row>
    <row r="1687" spans="1:2" x14ac:dyDescent="0.35">
      <c r="A1687" s="2">
        <v>41859</v>
      </c>
      <c r="B1687">
        <v>1889.6</v>
      </c>
    </row>
    <row r="1688" spans="1:2" x14ac:dyDescent="0.35">
      <c r="A1688" s="2">
        <v>41860</v>
      </c>
      <c r="B1688">
        <v>1889.6</v>
      </c>
    </row>
    <row r="1689" spans="1:2" x14ac:dyDescent="0.35">
      <c r="A1689" s="2">
        <v>41861</v>
      </c>
      <c r="B1689">
        <v>1889.6</v>
      </c>
    </row>
    <row r="1690" spans="1:2" x14ac:dyDescent="0.35">
      <c r="A1690" s="2">
        <v>41862</v>
      </c>
      <c r="B1690">
        <v>1881.7</v>
      </c>
    </row>
    <row r="1691" spans="1:2" x14ac:dyDescent="0.35">
      <c r="A1691" s="2">
        <v>41863</v>
      </c>
      <c r="B1691">
        <v>1876.25</v>
      </c>
    </row>
    <row r="1692" spans="1:2" x14ac:dyDescent="0.35">
      <c r="A1692" s="2">
        <v>41864</v>
      </c>
      <c r="B1692">
        <v>1881.55</v>
      </c>
    </row>
    <row r="1693" spans="1:2" x14ac:dyDescent="0.35">
      <c r="A1693" s="2">
        <v>41865</v>
      </c>
      <c r="B1693">
        <v>1881.7</v>
      </c>
    </row>
    <row r="1694" spans="1:2" x14ac:dyDescent="0.35">
      <c r="A1694" s="2">
        <v>41866</v>
      </c>
      <c r="B1694">
        <v>1884.38</v>
      </c>
    </row>
    <row r="1695" spans="1:2" x14ac:dyDescent="0.35">
      <c r="A1695" s="2">
        <v>41867</v>
      </c>
      <c r="B1695">
        <v>1884.38</v>
      </c>
    </row>
    <row r="1696" spans="1:2" x14ac:dyDescent="0.35">
      <c r="A1696" s="2">
        <v>41868</v>
      </c>
      <c r="B1696">
        <v>1884.38</v>
      </c>
    </row>
    <row r="1697" spans="1:2" x14ac:dyDescent="0.35">
      <c r="A1697" s="2">
        <v>41869</v>
      </c>
      <c r="B1697">
        <v>1887.3</v>
      </c>
    </row>
    <row r="1698" spans="1:2" x14ac:dyDescent="0.35">
      <c r="A1698" s="2">
        <v>41870</v>
      </c>
      <c r="B1698">
        <v>1900.95</v>
      </c>
    </row>
    <row r="1699" spans="1:2" x14ac:dyDescent="0.35">
      <c r="A1699" s="2">
        <v>41871</v>
      </c>
      <c r="B1699">
        <v>1917.13</v>
      </c>
    </row>
    <row r="1700" spans="1:2" x14ac:dyDescent="0.35">
      <c r="A1700" s="2">
        <v>41872</v>
      </c>
      <c r="B1700">
        <v>1918.6</v>
      </c>
    </row>
    <row r="1701" spans="1:2" x14ac:dyDescent="0.35">
      <c r="A1701" s="2">
        <v>41873</v>
      </c>
      <c r="B1701">
        <v>1924.21</v>
      </c>
    </row>
    <row r="1702" spans="1:2" x14ac:dyDescent="0.35">
      <c r="A1702" s="2">
        <v>41874</v>
      </c>
      <c r="B1702">
        <v>1924.21</v>
      </c>
    </row>
    <row r="1703" spans="1:2" x14ac:dyDescent="0.35">
      <c r="A1703" s="2">
        <v>41875</v>
      </c>
      <c r="B1703">
        <v>1924.21</v>
      </c>
    </row>
    <row r="1704" spans="1:2" x14ac:dyDescent="0.35">
      <c r="A1704" s="2">
        <v>41876</v>
      </c>
      <c r="B1704">
        <v>1935.54</v>
      </c>
    </row>
    <row r="1705" spans="1:2" x14ac:dyDescent="0.35">
      <c r="A1705" s="2">
        <v>41877</v>
      </c>
      <c r="B1705">
        <v>1931.76</v>
      </c>
    </row>
    <row r="1706" spans="1:2" x14ac:dyDescent="0.35">
      <c r="A1706" s="2">
        <v>41878</v>
      </c>
      <c r="B1706">
        <v>1929.14</v>
      </c>
    </row>
    <row r="1707" spans="1:2" x14ac:dyDescent="0.35">
      <c r="A1707" s="2">
        <v>41879</v>
      </c>
      <c r="B1707">
        <v>1926.86</v>
      </c>
    </row>
    <row r="1708" spans="1:2" x14ac:dyDescent="0.35">
      <c r="A1708" s="2">
        <v>41880</v>
      </c>
      <c r="B1708">
        <v>1920.58</v>
      </c>
    </row>
    <row r="1709" spans="1:2" x14ac:dyDescent="0.35">
      <c r="A1709" s="2">
        <v>41881</v>
      </c>
      <c r="B1709">
        <v>1920.58</v>
      </c>
    </row>
    <row r="1710" spans="1:2" x14ac:dyDescent="0.35">
      <c r="A1710" s="2">
        <v>41882</v>
      </c>
      <c r="B1710">
        <v>1920.58</v>
      </c>
    </row>
    <row r="1711" spans="1:2" x14ac:dyDescent="0.35">
      <c r="A1711" s="2">
        <v>41883</v>
      </c>
      <c r="B1711">
        <v>1918.06</v>
      </c>
    </row>
    <row r="1712" spans="1:2" x14ac:dyDescent="0.35">
      <c r="A1712" s="2">
        <v>41884</v>
      </c>
      <c r="B1712">
        <v>1931.1</v>
      </c>
    </row>
    <row r="1713" spans="1:2" x14ac:dyDescent="0.35">
      <c r="A1713" s="2">
        <v>41885</v>
      </c>
      <c r="B1713">
        <v>1922.77</v>
      </c>
    </row>
    <row r="1714" spans="1:2" x14ac:dyDescent="0.35">
      <c r="A1714" s="2">
        <v>41886</v>
      </c>
      <c r="B1714">
        <v>1934.89</v>
      </c>
    </row>
    <row r="1715" spans="1:2" x14ac:dyDescent="0.35">
      <c r="A1715" s="2">
        <v>41887</v>
      </c>
      <c r="B1715">
        <v>1934.92</v>
      </c>
    </row>
    <row r="1716" spans="1:2" x14ac:dyDescent="0.35">
      <c r="A1716" s="2">
        <v>41888</v>
      </c>
      <c r="B1716">
        <v>1934.92</v>
      </c>
    </row>
    <row r="1717" spans="1:2" x14ac:dyDescent="0.35">
      <c r="A1717" s="2">
        <v>41889</v>
      </c>
      <c r="B1717">
        <v>1934.92</v>
      </c>
    </row>
    <row r="1718" spans="1:2" x14ac:dyDescent="0.35">
      <c r="A1718" s="2">
        <v>41890</v>
      </c>
      <c r="B1718">
        <v>1946.18</v>
      </c>
    </row>
    <row r="1719" spans="1:2" x14ac:dyDescent="0.35">
      <c r="A1719" s="2">
        <v>41891</v>
      </c>
      <c r="B1719">
        <v>1968.1</v>
      </c>
    </row>
    <row r="1720" spans="1:2" x14ac:dyDescent="0.35">
      <c r="A1720" s="2">
        <v>41892</v>
      </c>
      <c r="B1720">
        <v>1973.55</v>
      </c>
    </row>
    <row r="1721" spans="1:2" x14ac:dyDescent="0.35">
      <c r="A1721" s="2">
        <v>41893</v>
      </c>
      <c r="B1721">
        <v>1981.38</v>
      </c>
    </row>
    <row r="1722" spans="1:2" x14ac:dyDescent="0.35">
      <c r="A1722" s="2">
        <v>41894</v>
      </c>
      <c r="B1722">
        <v>1997.03</v>
      </c>
    </row>
    <row r="1723" spans="1:2" x14ac:dyDescent="0.35">
      <c r="A1723" s="2">
        <v>41895</v>
      </c>
      <c r="B1723">
        <v>1997.03</v>
      </c>
    </row>
    <row r="1724" spans="1:2" x14ac:dyDescent="0.35">
      <c r="A1724" s="2">
        <v>41896</v>
      </c>
      <c r="B1724">
        <v>1997.03</v>
      </c>
    </row>
    <row r="1725" spans="1:2" x14ac:dyDescent="0.35">
      <c r="A1725" s="2">
        <v>41897</v>
      </c>
      <c r="B1725">
        <v>1988.03</v>
      </c>
    </row>
    <row r="1726" spans="1:2" x14ac:dyDescent="0.35">
      <c r="A1726" s="2">
        <v>41898</v>
      </c>
      <c r="B1726">
        <v>1973.79</v>
      </c>
    </row>
    <row r="1727" spans="1:2" x14ac:dyDescent="0.35">
      <c r="A1727" s="2">
        <v>41899</v>
      </c>
      <c r="B1727">
        <v>1973.83</v>
      </c>
    </row>
    <row r="1728" spans="1:2" x14ac:dyDescent="0.35">
      <c r="A1728" s="2">
        <v>41900</v>
      </c>
      <c r="B1728">
        <v>1970.07</v>
      </c>
    </row>
    <row r="1729" spans="1:2" x14ac:dyDescent="0.35">
      <c r="A1729" s="2">
        <v>41901</v>
      </c>
      <c r="B1729">
        <v>1971.8</v>
      </c>
    </row>
    <row r="1730" spans="1:2" x14ac:dyDescent="0.35">
      <c r="A1730" s="2">
        <v>41902</v>
      </c>
      <c r="B1730">
        <v>1971.8</v>
      </c>
    </row>
    <row r="1731" spans="1:2" x14ac:dyDescent="0.35">
      <c r="A1731" s="2">
        <v>41903</v>
      </c>
      <c r="B1731">
        <v>1971.8</v>
      </c>
    </row>
    <row r="1732" spans="1:2" x14ac:dyDescent="0.35">
      <c r="A1732" s="2">
        <v>41904</v>
      </c>
      <c r="B1732">
        <v>1995.81</v>
      </c>
    </row>
    <row r="1733" spans="1:2" x14ac:dyDescent="0.35">
      <c r="A1733" s="2">
        <v>41905</v>
      </c>
      <c r="B1733">
        <v>1997.1</v>
      </c>
    </row>
    <row r="1734" spans="1:2" x14ac:dyDescent="0.35">
      <c r="A1734" s="2">
        <v>41906</v>
      </c>
      <c r="B1734">
        <v>2008.73</v>
      </c>
    </row>
    <row r="1735" spans="1:2" x14ac:dyDescent="0.35">
      <c r="A1735" s="2">
        <v>41907</v>
      </c>
      <c r="B1735">
        <v>2018.65</v>
      </c>
    </row>
    <row r="1736" spans="1:2" x14ac:dyDescent="0.35">
      <c r="A1736" s="2">
        <v>41908</v>
      </c>
      <c r="B1736">
        <v>2017.7</v>
      </c>
    </row>
    <row r="1737" spans="1:2" x14ac:dyDescent="0.35">
      <c r="A1737" s="2">
        <v>41909</v>
      </c>
      <c r="B1737">
        <v>2017.7</v>
      </c>
    </row>
    <row r="1738" spans="1:2" x14ac:dyDescent="0.35">
      <c r="A1738" s="2">
        <v>41910</v>
      </c>
      <c r="B1738">
        <v>2017.7</v>
      </c>
    </row>
    <row r="1739" spans="1:2" x14ac:dyDescent="0.35">
      <c r="A1739" s="2">
        <v>41911</v>
      </c>
      <c r="B1739">
        <v>2025.99</v>
      </c>
    </row>
    <row r="1740" spans="1:2" x14ac:dyDescent="0.35">
      <c r="A1740" s="2">
        <v>41912</v>
      </c>
      <c r="B1740">
        <v>2024.85</v>
      </c>
    </row>
    <row r="1741" spans="1:2" x14ac:dyDescent="0.35">
      <c r="A1741" s="2">
        <v>41913</v>
      </c>
      <c r="B1741">
        <v>2026.61</v>
      </c>
    </row>
    <row r="1742" spans="1:2" x14ac:dyDescent="0.35">
      <c r="A1742" s="2">
        <v>41914</v>
      </c>
      <c r="B1742">
        <v>2012.59</v>
      </c>
    </row>
    <row r="1743" spans="1:2" x14ac:dyDescent="0.35">
      <c r="A1743" s="2">
        <v>41915</v>
      </c>
      <c r="B1743">
        <v>2027.42</v>
      </c>
    </row>
    <row r="1744" spans="1:2" x14ac:dyDescent="0.35">
      <c r="A1744" s="2">
        <v>41916</v>
      </c>
      <c r="B1744">
        <v>2027.42</v>
      </c>
    </row>
    <row r="1745" spans="1:2" x14ac:dyDescent="0.35">
      <c r="A1745" s="2">
        <v>41917</v>
      </c>
      <c r="B1745">
        <v>2027.42</v>
      </c>
    </row>
    <row r="1746" spans="1:2" x14ac:dyDescent="0.35">
      <c r="A1746" s="2">
        <v>41918</v>
      </c>
      <c r="B1746">
        <v>2028.8</v>
      </c>
    </row>
    <row r="1747" spans="1:2" x14ac:dyDescent="0.35">
      <c r="A1747" s="2">
        <v>41919</v>
      </c>
      <c r="B1747">
        <v>2027.7</v>
      </c>
    </row>
    <row r="1748" spans="1:2" x14ac:dyDescent="0.35">
      <c r="A1748" s="2">
        <v>41920</v>
      </c>
      <c r="B1748">
        <v>2047.43</v>
      </c>
    </row>
    <row r="1749" spans="1:2" x14ac:dyDescent="0.35">
      <c r="A1749" s="2">
        <v>41921</v>
      </c>
      <c r="B1749">
        <v>2044.97</v>
      </c>
    </row>
    <row r="1750" spans="1:2" x14ac:dyDescent="0.35">
      <c r="A1750" s="2">
        <v>41922</v>
      </c>
      <c r="B1750">
        <v>2049.19</v>
      </c>
    </row>
    <row r="1751" spans="1:2" x14ac:dyDescent="0.35">
      <c r="A1751" s="2">
        <v>41923</v>
      </c>
      <c r="B1751">
        <v>2049.19</v>
      </c>
    </row>
    <row r="1752" spans="1:2" x14ac:dyDescent="0.35">
      <c r="A1752" s="2">
        <v>41924</v>
      </c>
      <c r="B1752">
        <v>2049.19</v>
      </c>
    </row>
    <row r="1753" spans="1:2" x14ac:dyDescent="0.35">
      <c r="A1753" s="2">
        <v>41925</v>
      </c>
      <c r="B1753">
        <v>2046.5</v>
      </c>
    </row>
    <row r="1754" spans="1:2" x14ac:dyDescent="0.35">
      <c r="A1754" s="2">
        <v>41926</v>
      </c>
      <c r="B1754">
        <v>2049.0300000000002</v>
      </c>
    </row>
    <row r="1755" spans="1:2" x14ac:dyDescent="0.35">
      <c r="A1755" s="2">
        <v>41927</v>
      </c>
      <c r="B1755">
        <v>2068.2800000000002</v>
      </c>
    </row>
    <row r="1756" spans="1:2" x14ac:dyDescent="0.35">
      <c r="A1756" s="2">
        <v>41928</v>
      </c>
      <c r="B1756">
        <v>2068.7800000000002</v>
      </c>
    </row>
    <row r="1757" spans="1:2" x14ac:dyDescent="0.35">
      <c r="A1757" s="2">
        <v>41929</v>
      </c>
      <c r="B1757">
        <v>2063.9</v>
      </c>
    </row>
    <row r="1758" spans="1:2" x14ac:dyDescent="0.35">
      <c r="A1758" s="2">
        <v>41930</v>
      </c>
      <c r="B1758">
        <v>2063.9</v>
      </c>
    </row>
    <row r="1759" spans="1:2" x14ac:dyDescent="0.35">
      <c r="A1759" s="2">
        <v>41931</v>
      </c>
      <c r="B1759">
        <v>2063.9</v>
      </c>
    </row>
    <row r="1760" spans="1:2" x14ac:dyDescent="0.35">
      <c r="A1760" s="2">
        <v>41932</v>
      </c>
      <c r="B1760">
        <v>2063.61</v>
      </c>
    </row>
    <row r="1761" spans="1:2" x14ac:dyDescent="0.35">
      <c r="A1761" s="2">
        <v>41933</v>
      </c>
      <c r="B1761">
        <v>2043.7</v>
      </c>
    </row>
    <row r="1762" spans="1:2" x14ac:dyDescent="0.35">
      <c r="A1762" s="2">
        <v>41934</v>
      </c>
      <c r="B1762">
        <v>2052.75</v>
      </c>
    </row>
    <row r="1763" spans="1:2" x14ac:dyDescent="0.35">
      <c r="A1763" s="2">
        <v>41935</v>
      </c>
      <c r="B1763">
        <v>2056.21</v>
      </c>
    </row>
    <row r="1764" spans="1:2" x14ac:dyDescent="0.35">
      <c r="A1764" s="2">
        <v>41936</v>
      </c>
      <c r="B1764">
        <v>2065.6</v>
      </c>
    </row>
    <row r="1765" spans="1:2" x14ac:dyDescent="0.35">
      <c r="A1765" s="2">
        <v>41937</v>
      </c>
      <c r="B1765">
        <v>2065.6</v>
      </c>
    </row>
    <row r="1766" spans="1:2" x14ac:dyDescent="0.35">
      <c r="A1766" s="2">
        <v>41938</v>
      </c>
      <c r="B1766">
        <v>2065.6</v>
      </c>
    </row>
    <row r="1767" spans="1:2" x14ac:dyDescent="0.35">
      <c r="A1767" s="2">
        <v>41939</v>
      </c>
      <c r="B1767">
        <v>2068.0300000000002</v>
      </c>
    </row>
    <row r="1768" spans="1:2" x14ac:dyDescent="0.35">
      <c r="A1768" s="2">
        <v>41940</v>
      </c>
      <c r="B1768">
        <v>2055.5100000000002</v>
      </c>
    </row>
    <row r="1769" spans="1:2" x14ac:dyDescent="0.35">
      <c r="A1769" s="2">
        <v>41941</v>
      </c>
      <c r="B1769">
        <v>2045.39</v>
      </c>
    </row>
    <row r="1770" spans="1:2" x14ac:dyDescent="0.35">
      <c r="A1770" s="2">
        <v>41942</v>
      </c>
      <c r="B1770">
        <v>2050.09</v>
      </c>
    </row>
    <row r="1771" spans="1:2" x14ac:dyDescent="0.35">
      <c r="A1771" s="2">
        <v>41943</v>
      </c>
      <c r="B1771">
        <v>2057.6</v>
      </c>
    </row>
    <row r="1772" spans="1:2" x14ac:dyDescent="0.35">
      <c r="A1772" s="2">
        <v>41944</v>
      </c>
      <c r="B1772">
        <v>2057.6</v>
      </c>
    </row>
    <row r="1773" spans="1:2" x14ac:dyDescent="0.35">
      <c r="A1773" s="2">
        <v>41945</v>
      </c>
      <c r="B1773">
        <v>2057.6</v>
      </c>
    </row>
    <row r="1774" spans="1:2" x14ac:dyDescent="0.35">
      <c r="A1774" s="2">
        <v>41946</v>
      </c>
      <c r="B1774">
        <v>2063.8000000000002</v>
      </c>
    </row>
    <row r="1775" spans="1:2" x14ac:dyDescent="0.35">
      <c r="A1775" s="2">
        <v>41947</v>
      </c>
      <c r="B1775">
        <v>2076.1</v>
      </c>
    </row>
    <row r="1776" spans="1:2" x14ac:dyDescent="0.35">
      <c r="A1776" s="2">
        <v>41948</v>
      </c>
      <c r="B1776">
        <v>2074.83</v>
      </c>
    </row>
    <row r="1777" spans="1:2" x14ac:dyDescent="0.35">
      <c r="A1777" s="2">
        <v>41949</v>
      </c>
      <c r="B1777">
        <v>2099.1999999999998</v>
      </c>
    </row>
    <row r="1778" spans="1:2" x14ac:dyDescent="0.35">
      <c r="A1778" s="2">
        <v>41950</v>
      </c>
      <c r="B1778">
        <v>2098.92</v>
      </c>
    </row>
    <row r="1779" spans="1:2" x14ac:dyDescent="0.35">
      <c r="A1779" s="2">
        <v>41951</v>
      </c>
      <c r="B1779">
        <v>2098.92</v>
      </c>
    </row>
    <row r="1780" spans="1:2" x14ac:dyDescent="0.35">
      <c r="A1780" s="2">
        <v>41952</v>
      </c>
      <c r="B1780">
        <v>2098.92</v>
      </c>
    </row>
    <row r="1781" spans="1:2" x14ac:dyDescent="0.35">
      <c r="A1781" s="2">
        <v>41953</v>
      </c>
      <c r="B1781">
        <v>2108.5300000000002</v>
      </c>
    </row>
    <row r="1782" spans="1:2" x14ac:dyDescent="0.35">
      <c r="A1782" s="2">
        <v>41954</v>
      </c>
      <c r="B1782">
        <v>2106</v>
      </c>
    </row>
    <row r="1783" spans="1:2" x14ac:dyDescent="0.35">
      <c r="A1783" s="2">
        <v>41955</v>
      </c>
      <c r="B1783">
        <v>2122.65</v>
      </c>
    </row>
    <row r="1784" spans="1:2" x14ac:dyDescent="0.35">
      <c r="A1784" s="2">
        <v>41956</v>
      </c>
      <c r="B1784">
        <v>2146.66</v>
      </c>
    </row>
    <row r="1785" spans="1:2" x14ac:dyDescent="0.35">
      <c r="A1785" s="2">
        <v>41957</v>
      </c>
      <c r="B1785">
        <v>2157.81</v>
      </c>
    </row>
    <row r="1786" spans="1:2" x14ac:dyDescent="0.35">
      <c r="A1786" s="2">
        <v>41958</v>
      </c>
      <c r="B1786">
        <v>2157.81</v>
      </c>
    </row>
    <row r="1787" spans="1:2" x14ac:dyDescent="0.35">
      <c r="A1787" s="2">
        <v>41959</v>
      </c>
      <c r="B1787">
        <v>2157.81</v>
      </c>
    </row>
    <row r="1788" spans="1:2" x14ac:dyDescent="0.35">
      <c r="A1788" s="2">
        <v>41960</v>
      </c>
      <c r="B1788">
        <v>2159.38</v>
      </c>
    </row>
    <row r="1789" spans="1:2" x14ac:dyDescent="0.35">
      <c r="A1789" s="2">
        <v>41961</v>
      </c>
      <c r="B1789">
        <v>2149.85</v>
      </c>
    </row>
    <row r="1790" spans="1:2" x14ac:dyDescent="0.35">
      <c r="A1790" s="2">
        <v>41962</v>
      </c>
      <c r="B1790">
        <v>2159.6</v>
      </c>
    </row>
    <row r="1791" spans="1:2" x14ac:dyDescent="0.35">
      <c r="A1791" s="2">
        <v>41963</v>
      </c>
      <c r="B1791">
        <v>2156.1</v>
      </c>
    </row>
    <row r="1792" spans="1:2" x14ac:dyDescent="0.35">
      <c r="A1792" s="2">
        <v>41964</v>
      </c>
      <c r="B1792">
        <v>2146.4499999999998</v>
      </c>
    </row>
    <row r="1793" spans="1:2" x14ac:dyDescent="0.35">
      <c r="A1793" s="2">
        <v>41965</v>
      </c>
      <c r="B1793">
        <v>2146.4499999999998</v>
      </c>
    </row>
    <row r="1794" spans="1:2" x14ac:dyDescent="0.35">
      <c r="A1794" s="2">
        <v>41966</v>
      </c>
      <c r="B1794">
        <v>2146.4499999999998</v>
      </c>
    </row>
    <row r="1795" spans="1:2" x14ac:dyDescent="0.35">
      <c r="A1795" s="2">
        <v>41967</v>
      </c>
      <c r="B1795">
        <v>2159.5500000000002</v>
      </c>
    </row>
    <row r="1796" spans="1:2" x14ac:dyDescent="0.35">
      <c r="A1796" s="2">
        <v>41968</v>
      </c>
      <c r="B1796">
        <v>2158.84</v>
      </c>
    </row>
    <row r="1797" spans="1:2" x14ac:dyDescent="0.35">
      <c r="A1797" s="2">
        <v>41969</v>
      </c>
      <c r="B1797">
        <v>2163.1999999999998</v>
      </c>
    </row>
    <row r="1798" spans="1:2" x14ac:dyDescent="0.35">
      <c r="A1798" s="2">
        <v>41970</v>
      </c>
      <c r="B1798">
        <v>2162.5</v>
      </c>
    </row>
    <row r="1799" spans="1:2" x14ac:dyDescent="0.35">
      <c r="A1799" s="2">
        <v>41971</v>
      </c>
      <c r="B1799">
        <v>2217.0500000000002</v>
      </c>
    </row>
    <row r="1800" spans="1:2" x14ac:dyDescent="0.35">
      <c r="A1800" s="2">
        <v>41972</v>
      </c>
      <c r="B1800">
        <v>2217.0500000000002</v>
      </c>
    </row>
    <row r="1801" spans="1:2" x14ac:dyDescent="0.35">
      <c r="A1801" s="2">
        <v>41973</v>
      </c>
      <c r="B1801">
        <v>2217.0500000000002</v>
      </c>
    </row>
    <row r="1802" spans="1:2" x14ac:dyDescent="0.35">
      <c r="A1802" s="2">
        <v>41974</v>
      </c>
      <c r="B1802">
        <v>2265</v>
      </c>
    </row>
    <row r="1803" spans="1:2" x14ac:dyDescent="0.35">
      <c r="A1803" s="2">
        <v>41975</v>
      </c>
      <c r="B1803">
        <v>2296.59</v>
      </c>
    </row>
    <row r="1804" spans="1:2" x14ac:dyDescent="0.35">
      <c r="A1804" s="2">
        <v>41976</v>
      </c>
      <c r="B1804">
        <v>2286.9</v>
      </c>
    </row>
    <row r="1805" spans="1:2" x14ac:dyDescent="0.35">
      <c r="A1805" s="2">
        <v>41977</v>
      </c>
      <c r="B1805">
        <v>2279.6</v>
      </c>
    </row>
    <row r="1806" spans="1:2" x14ac:dyDescent="0.35">
      <c r="A1806" s="2">
        <v>41978</v>
      </c>
      <c r="B1806">
        <v>2317.6</v>
      </c>
    </row>
    <row r="1807" spans="1:2" x14ac:dyDescent="0.35">
      <c r="A1807" s="2">
        <v>41979</v>
      </c>
      <c r="B1807">
        <v>2317.6</v>
      </c>
    </row>
    <row r="1808" spans="1:2" x14ac:dyDescent="0.35">
      <c r="A1808" s="2">
        <v>41980</v>
      </c>
      <c r="B1808">
        <v>2317.6</v>
      </c>
    </row>
    <row r="1809" spans="1:2" x14ac:dyDescent="0.35">
      <c r="A1809" s="2">
        <v>41981</v>
      </c>
      <c r="B1809">
        <v>2317.5</v>
      </c>
    </row>
    <row r="1810" spans="1:2" x14ac:dyDescent="0.35">
      <c r="A1810" s="2">
        <v>41982</v>
      </c>
      <c r="B1810">
        <v>2347.6999999999998</v>
      </c>
    </row>
    <row r="1811" spans="1:2" x14ac:dyDescent="0.35">
      <c r="A1811" s="2">
        <v>41983</v>
      </c>
      <c r="B1811">
        <v>2396.69</v>
      </c>
    </row>
    <row r="1812" spans="1:2" x14ac:dyDescent="0.35">
      <c r="A1812" s="2">
        <v>41984</v>
      </c>
      <c r="B1812">
        <v>2407.6</v>
      </c>
    </row>
    <row r="1813" spans="1:2" x14ac:dyDescent="0.35">
      <c r="A1813" s="2">
        <v>41985</v>
      </c>
      <c r="B1813">
        <v>2405.44</v>
      </c>
    </row>
    <row r="1814" spans="1:2" x14ac:dyDescent="0.35">
      <c r="A1814" s="2">
        <v>41986</v>
      </c>
      <c r="B1814">
        <v>2405.44</v>
      </c>
    </row>
    <row r="1815" spans="1:2" x14ac:dyDescent="0.35">
      <c r="A1815" s="2">
        <v>41987</v>
      </c>
      <c r="B1815">
        <v>2405.44</v>
      </c>
    </row>
    <row r="1816" spans="1:2" x14ac:dyDescent="0.35">
      <c r="A1816" s="2">
        <v>41988</v>
      </c>
      <c r="B1816">
        <v>2428.85</v>
      </c>
    </row>
    <row r="1817" spans="1:2" x14ac:dyDescent="0.35">
      <c r="A1817" s="2">
        <v>41989</v>
      </c>
      <c r="B1817">
        <v>2426.13</v>
      </c>
    </row>
    <row r="1818" spans="1:2" x14ac:dyDescent="0.35">
      <c r="A1818" s="2">
        <v>41990</v>
      </c>
      <c r="B1818">
        <v>2398.98</v>
      </c>
    </row>
    <row r="1819" spans="1:2" x14ac:dyDescent="0.35">
      <c r="A1819" s="2">
        <v>41991</v>
      </c>
      <c r="B1819">
        <v>2323.48</v>
      </c>
    </row>
    <row r="1820" spans="1:2" x14ac:dyDescent="0.35">
      <c r="A1820" s="2">
        <v>41992</v>
      </c>
      <c r="B1820">
        <v>2296.15</v>
      </c>
    </row>
    <row r="1821" spans="1:2" x14ac:dyDescent="0.35">
      <c r="A1821" s="2">
        <v>41993</v>
      </c>
      <c r="B1821">
        <v>2296.15</v>
      </c>
    </row>
    <row r="1822" spans="1:2" x14ac:dyDescent="0.35">
      <c r="A1822" s="2">
        <v>41994</v>
      </c>
      <c r="B1822">
        <v>2296.15</v>
      </c>
    </row>
    <row r="1823" spans="1:2" x14ac:dyDescent="0.35">
      <c r="A1823" s="2">
        <v>41995</v>
      </c>
      <c r="B1823">
        <v>2327.25</v>
      </c>
    </row>
    <row r="1824" spans="1:2" x14ac:dyDescent="0.35">
      <c r="A1824" s="2">
        <v>41996</v>
      </c>
      <c r="B1824">
        <v>2344.25</v>
      </c>
    </row>
    <row r="1825" spans="1:2" x14ac:dyDescent="0.35">
      <c r="A1825" s="2">
        <v>41997</v>
      </c>
      <c r="B1825">
        <v>2358.13</v>
      </c>
    </row>
    <row r="1826" spans="1:2" x14ac:dyDescent="0.35">
      <c r="A1826" s="2">
        <v>41998</v>
      </c>
      <c r="B1826">
        <v>2358.13</v>
      </c>
    </row>
    <row r="1827" spans="1:2" x14ac:dyDescent="0.35">
      <c r="A1827" s="2">
        <v>41999</v>
      </c>
      <c r="B1827">
        <v>2367.35</v>
      </c>
    </row>
    <row r="1828" spans="1:2" x14ac:dyDescent="0.35">
      <c r="A1828" s="2">
        <v>42000</v>
      </c>
      <c r="B1828">
        <v>2367.35</v>
      </c>
    </row>
    <row r="1829" spans="1:2" x14ac:dyDescent="0.35">
      <c r="A1829" s="2">
        <v>42001</v>
      </c>
      <c r="B1829">
        <v>2367.35</v>
      </c>
    </row>
    <row r="1830" spans="1:2" x14ac:dyDescent="0.35">
      <c r="A1830" s="2">
        <v>42002</v>
      </c>
      <c r="B1830">
        <v>2385.75</v>
      </c>
    </row>
    <row r="1831" spans="1:2" x14ac:dyDescent="0.35">
      <c r="A1831" s="2">
        <v>42003</v>
      </c>
      <c r="B1831">
        <v>2378.64</v>
      </c>
    </row>
    <row r="1832" spans="1:2" x14ac:dyDescent="0.35">
      <c r="A1832" s="2">
        <v>42004</v>
      </c>
      <c r="B1832">
        <v>2376.5100000000002</v>
      </c>
    </row>
    <row r="1833" spans="1:2" x14ac:dyDescent="0.35">
      <c r="A1833" s="2">
        <v>42005</v>
      </c>
      <c r="B1833">
        <v>2376.5100000000002</v>
      </c>
    </row>
    <row r="1834" spans="1:2" x14ac:dyDescent="0.35">
      <c r="A1834" s="2">
        <v>42006</v>
      </c>
      <c r="B1834">
        <v>2374</v>
      </c>
    </row>
    <row r="1835" spans="1:2" x14ac:dyDescent="0.35">
      <c r="A1835" s="2">
        <v>42007</v>
      </c>
      <c r="B1835">
        <v>2374</v>
      </c>
    </row>
    <row r="1836" spans="1:2" x14ac:dyDescent="0.35">
      <c r="A1836" s="2">
        <v>42008</v>
      </c>
      <c r="B1836">
        <v>2374</v>
      </c>
    </row>
    <row r="1837" spans="1:2" x14ac:dyDescent="0.35">
      <c r="A1837" s="2">
        <v>42009</v>
      </c>
      <c r="B1837">
        <v>2429.6</v>
      </c>
    </row>
    <row r="1838" spans="1:2" x14ac:dyDescent="0.35">
      <c r="A1838" s="2">
        <v>42010</v>
      </c>
      <c r="B1838">
        <v>2450.17</v>
      </c>
    </row>
    <row r="1839" spans="1:2" x14ac:dyDescent="0.35">
      <c r="A1839" s="2">
        <v>42011</v>
      </c>
      <c r="B1839">
        <v>2427.85</v>
      </c>
    </row>
    <row r="1840" spans="1:2" x14ac:dyDescent="0.35">
      <c r="A1840" s="2">
        <v>42012</v>
      </c>
      <c r="B1840">
        <v>2397</v>
      </c>
    </row>
    <row r="1841" spans="1:2" x14ac:dyDescent="0.35">
      <c r="A1841" s="2">
        <v>42013</v>
      </c>
      <c r="B1841">
        <v>2416.9699999999998</v>
      </c>
    </row>
    <row r="1842" spans="1:2" x14ac:dyDescent="0.35">
      <c r="A1842" s="2">
        <v>42014</v>
      </c>
      <c r="B1842">
        <v>2416.9699999999998</v>
      </c>
    </row>
    <row r="1843" spans="1:2" x14ac:dyDescent="0.35">
      <c r="A1843" s="2">
        <v>42015</v>
      </c>
      <c r="B1843">
        <v>2416.9699999999998</v>
      </c>
    </row>
    <row r="1844" spans="1:2" x14ac:dyDescent="0.35">
      <c r="A1844" s="2">
        <v>42016</v>
      </c>
      <c r="B1844">
        <v>2417</v>
      </c>
    </row>
    <row r="1845" spans="1:2" x14ac:dyDescent="0.35">
      <c r="A1845" s="2">
        <v>42017</v>
      </c>
      <c r="B1845">
        <v>2441.5500000000002</v>
      </c>
    </row>
    <row r="1846" spans="1:2" x14ac:dyDescent="0.35">
      <c r="A1846" s="2">
        <v>42018</v>
      </c>
      <c r="B1846">
        <v>2425.9</v>
      </c>
    </row>
    <row r="1847" spans="1:2" x14ac:dyDescent="0.35">
      <c r="A1847" s="2">
        <v>42019</v>
      </c>
      <c r="B1847">
        <v>2411.6</v>
      </c>
    </row>
    <row r="1848" spans="1:2" x14ac:dyDescent="0.35">
      <c r="A1848" s="2">
        <v>42020</v>
      </c>
      <c r="B1848">
        <v>2368</v>
      </c>
    </row>
    <row r="1849" spans="1:2" x14ac:dyDescent="0.35">
      <c r="A1849" s="2">
        <v>42021</v>
      </c>
      <c r="B1849">
        <v>2368</v>
      </c>
    </row>
    <row r="1850" spans="1:2" x14ac:dyDescent="0.35">
      <c r="A1850" s="2">
        <v>42022</v>
      </c>
      <c r="B1850">
        <v>2368</v>
      </c>
    </row>
    <row r="1851" spans="1:2" x14ac:dyDescent="0.35">
      <c r="A1851" s="2">
        <v>42023</v>
      </c>
      <c r="B1851">
        <v>2354.5</v>
      </c>
    </row>
    <row r="1852" spans="1:2" x14ac:dyDescent="0.35">
      <c r="A1852" s="2">
        <v>42024</v>
      </c>
      <c r="B1852">
        <v>2375.85</v>
      </c>
    </row>
    <row r="1853" spans="1:2" x14ac:dyDescent="0.35">
      <c r="A1853" s="2">
        <v>42025</v>
      </c>
      <c r="B1853">
        <v>2376.0500000000002</v>
      </c>
    </row>
    <row r="1854" spans="1:2" x14ac:dyDescent="0.35">
      <c r="A1854" s="2">
        <v>42026</v>
      </c>
      <c r="B1854">
        <v>2371.0100000000002</v>
      </c>
    </row>
    <row r="1855" spans="1:2" x14ac:dyDescent="0.35">
      <c r="A1855" s="2">
        <v>42027</v>
      </c>
      <c r="B1855">
        <v>2389.5</v>
      </c>
    </row>
    <row r="1856" spans="1:2" x14ac:dyDescent="0.35">
      <c r="A1856" s="2">
        <v>42028</v>
      </c>
      <c r="B1856">
        <v>2389.5</v>
      </c>
    </row>
    <row r="1857" spans="1:2" x14ac:dyDescent="0.35">
      <c r="A1857" s="2">
        <v>42029</v>
      </c>
      <c r="B1857">
        <v>2389.5</v>
      </c>
    </row>
    <row r="1858" spans="1:2" x14ac:dyDescent="0.35">
      <c r="A1858" s="2">
        <v>42030</v>
      </c>
      <c r="B1858">
        <v>2390.02</v>
      </c>
    </row>
    <row r="1859" spans="1:2" x14ac:dyDescent="0.35">
      <c r="A1859" s="2">
        <v>42031</v>
      </c>
      <c r="B1859">
        <v>2374.7399999999998</v>
      </c>
    </row>
    <row r="1860" spans="1:2" x14ac:dyDescent="0.35">
      <c r="A1860" s="2">
        <v>42032</v>
      </c>
      <c r="B1860">
        <v>2363.1</v>
      </c>
    </row>
    <row r="1861" spans="1:2" x14ac:dyDescent="0.35">
      <c r="A1861" s="2">
        <v>42033</v>
      </c>
      <c r="B1861">
        <v>2411.77</v>
      </c>
    </row>
    <row r="1862" spans="1:2" x14ac:dyDescent="0.35">
      <c r="A1862" s="2">
        <v>42034</v>
      </c>
      <c r="B1862">
        <v>2440.31</v>
      </c>
    </row>
    <row r="1863" spans="1:2" x14ac:dyDescent="0.35">
      <c r="A1863" s="2">
        <v>42035</v>
      </c>
      <c r="B1863">
        <v>2440.31</v>
      </c>
    </row>
    <row r="1864" spans="1:2" x14ac:dyDescent="0.35">
      <c r="A1864" s="2">
        <v>42036</v>
      </c>
      <c r="B1864">
        <v>2440.31</v>
      </c>
    </row>
    <row r="1865" spans="1:2" x14ac:dyDescent="0.35">
      <c r="A1865" s="2">
        <v>42037</v>
      </c>
      <c r="B1865">
        <v>2407.29</v>
      </c>
    </row>
    <row r="1866" spans="1:2" x14ac:dyDescent="0.35">
      <c r="A1866" s="2">
        <v>42038</v>
      </c>
      <c r="B1866">
        <v>2358</v>
      </c>
    </row>
    <row r="1867" spans="1:2" x14ac:dyDescent="0.35">
      <c r="A1867" s="2">
        <v>42039</v>
      </c>
      <c r="B1867">
        <v>2391.6</v>
      </c>
    </row>
    <row r="1868" spans="1:2" x14ac:dyDescent="0.35">
      <c r="A1868" s="2">
        <v>42040</v>
      </c>
      <c r="B1868">
        <v>2377.39</v>
      </c>
    </row>
    <row r="1869" spans="1:2" x14ac:dyDescent="0.35">
      <c r="A1869" s="2">
        <v>42041</v>
      </c>
      <c r="B1869">
        <v>2381.4499999999998</v>
      </c>
    </row>
    <row r="1870" spans="1:2" x14ac:dyDescent="0.35">
      <c r="A1870" s="2">
        <v>42042</v>
      </c>
      <c r="B1870">
        <v>2381.4499999999998</v>
      </c>
    </row>
    <row r="1871" spans="1:2" x14ac:dyDescent="0.35">
      <c r="A1871" s="2">
        <v>42043</v>
      </c>
      <c r="B1871">
        <v>2381.4499999999998</v>
      </c>
    </row>
    <row r="1872" spans="1:2" x14ac:dyDescent="0.35">
      <c r="A1872" s="2">
        <v>42044</v>
      </c>
      <c r="B1872">
        <v>2366.0700000000002</v>
      </c>
    </row>
    <row r="1873" spans="1:2" x14ac:dyDescent="0.35">
      <c r="A1873" s="2">
        <v>42045</v>
      </c>
      <c r="B1873">
        <v>2382</v>
      </c>
    </row>
    <row r="1874" spans="1:2" x14ac:dyDescent="0.35">
      <c r="A1874" s="2">
        <v>42046</v>
      </c>
      <c r="B1874">
        <v>2424.4499999999998</v>
      </c>
    </row>
    <row r="1875" spans="1:2" x14ac:dyDescent="0.35">
      <c r="A1875" s="2">
        <v>42047</v>
      </c>
      <c r="B1875">
        <v>2388.3000000000002</v>
      </c>
    </row>
    <row r="1876" spans="1:2" x14ac:dyDescent="0.35">
      <c r="A1876" s="2">
        <v>42048</v>
      </c>
      <c r="B1876">
        <v>2384.6</v>
      </c>
    </row>
    <row r="1877" spans="1:2" x14ac:dyDescent="0.35">
      <c r="A1877" s="2">
        <v>42049</v>
      </c>
      <c r="B1877">
        <v>2384.6</v>
      </c>
    </row>
    <row r="1878" spans="1:2" x14ac:dyDescent="0.35">
      <c r="A1878" s="2">
        <v>42050</v>
      </c>
      <c r="B1878">
        <v>2384.6</v>
      </c>
    </row>
    <row r="1879" spans="1:2" x14ac:dyDescent="0.35">
      <c r="A1879" s="2">
        <v>42051</v>
      </c>
      <c r="B1879">
        <v>2390.5</v>
      </c>
    </row>
    <row r="1880" spans="1:2" x14ac:dyDescent="0.35">
      <c r="A1880" s="2">
        <v>42052</v>
      </c>
      <c r="B1880">
        <v>2416.29</v>
      </c>
    </row>
    <row r="1881" spans="1:2" x14ac:dyDescent="0.35">
      <c r="A1881" s="2">
        <v>42053</v>
      </c>
      <c r="B1881">
        <v>2430.3000000000002</v>
      </c>
    </row>
    <row r="1882" spans="1:2" x14ac:dyDescent="0.35">
      <c r="A1882" s="2">
        <v>42054</v>
      </c>
      <c r="B1882">
        <v>2444.9</v>
      </c>
    </row>
    <row r="1883" spans="1:2" x14ac:dyDescent="0.35">
      <c r="A1883" s="2">
        <v>42055</v>
      </c>
      <c r="B1883">
        <v>2458.2399999999998</v>
      </c>
    </row>
    <row r="1884" spans="1:2" x14ac:dyDescent="0.35">
      <c r="A1884" s="2">
        <v>42056</v>
      </c>
      <c r="B1884">
        <v>2458.2399999999998</v>
      </c>
    </row>
    <row r="1885" spans="1:2" x14ac:dyDescent="0.35">
      <c r="A1885" s="2">
        <v>42057</v>
      </c>
      <c r="B1885">
        <v>2458.2399999999998</v>
      </c>
    </row>
    <row r="1886" spans="1:2" x14ac:dyDescent="0.35">
      <c r="A1886" s="2">
        <v>42058</v>
      </c>
      <c r="B1886">
        <v>2499.59</v>
      </c>
    </row>
    <row r="1887" spans="1:2" x14ac:dyDescent="0.35">
      <c r="A1887" s="2">
        <v>42059</v>
      </c>
      <c r="B1887">
        <v>2485.8200000000002</v>
      </c>
    </row>
    <row r="1888" spans="1:2" x14ac:dyDescent="0.35">
      <c r="A1888" s="2">
        <v>42060</v>
      </c>
      <c r="B1888">
        <v>2484.13</v>
      </c>
    </row>
    <row r="1889" spans="1:2" x14ac:dyDescent="0.35">
      <c r="A1889" s="2">
        <v>42061</v>
      </c>
      <c r="B1889">
        <v>2490.6</v>
      </c>
    </row>
    <row r="1890" spans="1:2" x14ac:dyDescent="0.35">
      <c r="A1890" s="2">
        <v>42062</v>
      </c>
      <c r="B1890">
        <v>2499.59</v>
      </c>
    </row>
    <row r="1891" spans="1:2" x14ac:dyDescent="0.35">
      <c r="A1891" s="2">
        <v>42063</v>
      </c>
      <c r="B1891">
        <v>2499.59</v>
      </c>
    </row>
    <row r="1892" spans="1:2" x14ac:dyDescent="0.35">
      <c r="A1892" s="2">
        <v>42064</v>
      </c>
      <c r="B1892">
        <v>2499.59</v>
      </c>
    </row>
    <row r="1893" spans="1:2" x14ac:dyDescent="0.35">
      <c r="A1893" s="2">
        <v>42065</v>
      </c>
      <c r="B1893">
        <v>2535.4299999999998</v>
      </c>
    </row>
    <row r="1894" spans="1:2" x14ac:dyDescent="0.35">
      <c r="A1894" s="2">
        <v>42066</v>
      </c>
      <c r="B1894">
        <v>2553.9</v>
      </c>
    </row>
    <row r="1895" spans="1:2" x14ac:dyDescent="0.35">
      <c r="A1895" s="2">
        <v>42067</v>
      </c>
      <c r="B1895">
        <v>2541.4299999999998</v>
      </c>
    </row>
    <row r="1896" spans="1:2" x14ac:dyDescent="0.35">
      <c r="A1896" s="2">
        <v>42068</v>
      </c>
      <c r="B1896">
        <v>2547.1</v>
      </c>
    </row>
    <row r="1897" spans="1:2" x14ac:dyDescent="0.35">
      <c r="A1897" s="2">
        <v>42069</v>
      </c>
      <c r="B1897">
        <v>2584.69</v>
      </c>
    </row>
    <row r="1898" spans="1:2" x14ac:dyDescent="0.35">
      <c r="A1898" s="2">
        <v>42070</v>
      </c>
      <c r="B1898">
        <v>2584.69</v>
      </c>
    </row>
    <row r="1899" spans="1:2" x14ac:dyDescent="0.35">
      <c r="A1899" s="2">
        <v>42071</v>
      </c>
      <c r="B1899">
        <v>2584.69</v>
      </c>
    </row>
    <row r="1900" spans="1:2" x14ac:dyDescent="0.35">
      <c r="A1900" s="2">
        <v>42072</v>
      </c>
      <c r="B1900">
        <v>2607.6799999999998</v>
      </c>
    </row>
    <row r="1901" spans="1:2" x14ac:dyDescent="0.35">
      <c r="A1901" s="2">
        <v>42073</v>
      </c>
      <c r="B1901">
        <v>2628.29</v>
      </c>
    </row>
    <row r="1902" spans="1:2" x14ac:dyDescent="0.35">
      <c r="A1902" s="2">
        <v>42074</v>
      </c>
      <c r="B1902">
        <v>2624.65</v>
      </c>
    </row>
    <row r="1903" spans="1:2" x14ac:dyDescent="0.35">
      <c r="A1903" s="2">
        <v>42075</v>
      </c>
      <c r="B1903">
        <v>2628.11</v>
      </c>
    </row>
    <row r="1904" spans="1:2" x14ac:dyDescent="0.35">
      <c r="A1904" s="2">
        <v>42076</v>
      </c>
      <c r="B1904">
        <v>2669.65</v>
      </c>
    </row>
    <row r="1905" spans="1:2" x14ac:dyDescent="0.35">
      <c r="A1905" s="2">
        <v>42077</v>
      </c>
      <c r="B1905">
        <v>2669.65</v>
      </c>
    </row>
    <row r="1906" spans="1:2" x14ac:dyDescent="0.35">
      <c r="A1906" s="2">
        <v>42078</v>
      </c>
      <c r="B1906">
        <v>2669.65</v>
      </c>
    </row>
    <row r="1907" spans="1:2" x14ac:dyDescent="0.35">
      <c r="A1907" s="2">
        <v>42079</v>
      </c>
      <c r="B1907">
        <v>2687.79</v>
      </c>
    </row>
    <row r="1908" spans="1:2" x14ac:dyDescent="0.35">
      <c r="A1908" s="2">
        <v>42080</v>
      </c>
      <c r="B1908">
        <v>2659.71</v>
      </c>
    </row>
    <row r="1909" spans="1:2" x14ac:dyDescent="0.35">
      <c r="A1909" s="2">
        <v>42081</v>
      </c>
      <c r="B1909">
        <v>2629.35</v>
      </c>
    </row>
    <row r="1910" spans="1:2" x14ac:dyDescent="0.35">
      <c r="A1910" s="2">
        <v>42082</v>
      </c>
      <c r="B1910">
        <v>2629.46</v>
      </c>
    </row>
    <row r="1911" spans="1:2" x14ac:dyDescent="0.35">
      <c r="A1911" s="2">
        <v>42083</v>
      </c>
      <c r="B1911">
        <v>2572.61</v>
      </c>
    </row>
    <row r="1912" spans="1:2" x14ac:dyDescent="0.35">
      <c r="A1912" s="2">
        <v>42084</v>
      </c>
      <c r="B1912">
        <v>2572.61</v>
      </c>
    </row>
    <row r="1913" spans="1:2" x14ac:dyDescent="0.35">
      <c r="A1913" s="2">
        <v>42085</v>
      </c>
      <c r="B1913">
        <v>2572.61</v>
      </c>
    </row>
    <row r="1914" spans="1:2" x14ac:dyDescent="0.35">
      <c r="A1914" s="2">
        <v>42086</v>
      </c>
      <c r="B1914">
        <v>2561.5</v>
      </c>
    </row>
    <row r="1915" spans="1:2" x14ac:dyDescent="0.35">
      <c r="A1915" s="2">
        <v>42087</v>
      </c>
      <c r="B1915">
        <v>2511.5</v>
      </c>
    </row>
    <row r="1916" spans="1:2" x14ac:dyDescent="0.35">
      <c r="A1916" s="2">
        <v>42088</v>
      </c>
      <c r="B1916">
        <v>2542.1</v>
      </c>
    </row>
    <row r="1917" spans="1:2" x14ac:dyDescent="0.35">
      <c r="A1917" s="2">
        <v>42089</v>
      </c>
      <c r="B1917">
        <v>2563</v>
      </c>
    </row>
    <row r="1918" spans="1:2" x14ac:dyDescent="0.35">
      <c r="A1918" s="2">
        <v>42090</v>
      </c>
      <c r="B1918">
        <v>2557.67</v>
      </c>
    </row>
    <row r="1919" spans="1:2" x14ac:dyDescent="0.35">
      <c r="A1919" s="2">
        <v>42091</v>
      </c>
      <c r="B1919">
        <v>2557.67</v>
      </c>
    </row>
    <row r="1920" spans="1:2" x14ac:dyDescent="0.35">
      <c r="A1920" s="2">
        <v>42092</v>
      </c>
      <c r="B1920">
        <v>2557.67</v>
      </c>
    </row>
    <row r="1921" spans="1:2" x14ac:dyDescent="0.35">
      <c r="A1921" s="2">
        <v>42093</v>
      </c>
      <c r="B1921">
        <v>2575.6999999999998</v>
      </c>
    </row>
    <row r="1922" spans="1:2" x14ac:dyDescent="0.35">
      <c r="A1922" s="2">
        <v>42094</v>
      </c>
      <c r="B1922">
        <v>2599.62</v>
      </c>
    </row>
    <row r="1923" spans="1:2" x14ac:dyDescent="0.35">
      <c r="A1923" s="2">
        <v>42095</v>
      </c>
      <c r="B1923">
        <v>2575.5</v>
      </c>
    </row>
    <row r="1924" spans="1:2" x14ac:dyDescent="0.35">
      <c r="A1924" s="2">
        <v>42096</v>
      </c>
      <c r="B1924">
        <v>2573</v>
      </c>
    </row>
    <row r="1925" spans="1:2" x14ac:dyDescent="0.35">
      <c r="A1925" s="2">
        <v>42097</v>
      </c>
      <c r="B1925">
        <v>2566</v>
      </c>
    </row>
    <row r="1926" spans="1:2" x14ac:dyDescent="0.35">
      <c r="A1926" s="2">
        <v>42098</v>
      </c>
      <c r="B1926">
        <v>2566</v>
      </c>
    </row>
    <row r="1927" spans="1:2" x14ac:dyDescent="0.35">
      <c r="A1927" s="2">
        <v>42099</v>
      </c>
      <c r="B1927">
        <v>2566</v>
      </c>
    </row>
    <row r="1928" spans="1:2" x14ac:dyDescent="0.35">
      <c r="A1928" s="2">
        <v>42100</v>
      </c>
      <c r="B1928">
        <v>2534.54</v>
      </c>
    </row>
    <row r="1929" spans="1:2" x14ac:dyDescent="0.35">
      <c r="A1929" s="2">
        <v>42101</v>
      </c>
      <c r="B1929">
        <v>2507.5500000000002</v>
      </c>
    </row>
    <row r="1930" spans="1:2" x14ac:dyDescent="0.35">
      <c r="A1930" s="2">
        <v>42102</v>
      </c>
      <c r="B1930">
        <v>2490.73</v>
      </c>
    </row>
    <row r="1931" spans="1:2" x14ac:dyDescent="0.35">
      <c r="A1931" s="2">
        <v>42103</v>
      </c>
      <c r="B1931">
        <v>2497.86</v>
      </c>
    </row>
    <row r="1932" spans="1:2" x14ac:dyDescent="0.35">
      <c r="A1932" s="2">
        <v>42104</v>
      </c>
      <c r="B1932">
        <v>2508.65</v>
      </c>
    </row>
    <row r="1933" spans="1:2" x14ac:dyDescent="0.35">
      <c r="A1933" s="2">
        <v>42105</v>
      </c>
      <c r="B1933">
        <v>2508.65</v>
      </c>
    </row>
    <row r="1934" spans="1:2" x14ac:dyDescent="0.35">
      <c r="A1934" s="2">
        <v>42106</v>
      </c>
      <c r="B1934">
        <v>2508.65</v>
      </c>
    </row>
    <row r="1935" spans="1:2" x14ac:dyDescent="0.35">
      <c r="A1935" s="2">
        <v>42107</v>
      </c>
      <c r="B1935">
        <v>2558.1</v>
      </c>
    </row>
    <row r="1936" spans="1:2" x14ac:dyDescent="0.35">
      <c r="A1936" s="2">
        <v>42108</v>
      </c>
      <c r="B1936">
        <v>2556.21</v>
      </c>
    </row>
    <row r="1937" spans="1:2" x14ac:dyDescent="0.35">
      <c r="A1937" s="2">
        <v>42109</v>
      </c>
      <c r="B1937">
        <v>2508.3000000000002</v>
      </c>
    </row>
    <row r="1938" spans="1:2" x14ac:dyDescent="0.35">
      <c r="A1938" s="2">
        <v>42110</v>
      </c>
      <c r="B1938">
        <v>2482.52</v>
      </c>
    </row>
    <row r="1939" spans="1:2" x14ac:dyDescent="0.35">
      <c r="A1939" s="2">
        <v>42111</v>
      </c>
      <c r="B1939">
        <v>2499.73</v>
      </c>
    </row>
    <row r="1940" spans="1:2" x14ac:dyDescent="0.35">
      <c r="A1940" s="2">
        <v>42112</v>
      </c>
      <c r="B1940">
        <v>2499.73</v>
      </c>
    </row>
    <row r="1941" spans="1:2" x14ac:dyDescent="0.35">
      <c r="A1941" s="2">
        <v>42113</v>
      </c>
      <c r="B1941">
        <v>2499.73</v>
      </c>
    </row>
    <row r="1942" spans="1:2" x14ac:dyDescent="0.35">
      <c r="A1942" s="2">
        <v>42114</v>
      </c>
      <c r="B1942">
        <v>2486.09</v>
      </c>
    </row>
    <row r="1943" spans="1:2" x14ac:dyDescent="0.35">
      <c r="A1943" s="2">
        <v>42115</v>
      </c>
      <c r="B1943">
        <v>2470.6</v>
      </c>
    </row>
    <row r="1944" spans="1:2" x14ac:dyDescent="0.35">
      <c r="A1944" s="2">
        <v>42116</v>
      </c>
      <c r="B1944">
        <v>2490.1</v>
      </c>
    </row>
    <row r="1945" spans="1:2" x14ac:dyDescent="0.35">
      <c r="A1945" s="2">
        <v>42117</v>
      </c>
      <c r="B1945">
        <v>2468.44</v>
      </c>
    </row>
    <row r="1946" spans="1:2" x14ac:dyDescent="0.35">
      <c r="A1946" s="2">
        <v>42118</v>
      </c>
      <c r="B1946">
        <v>2453.6</v>
      </c>
    </row>
    <row r="1947" spans="1:2" x14ac:dyDescent="0.35">
      <c r="A1947" s="2">
        <v>42119</v>
      </c>
      <c r="B1947">
        <v>2453.6</v>
      </c>
    </row>
    <row r="1948" spans="1:2" x14ac:dyDescent="0.35">
      <c r="A1948" s="2">
        <v>42120</v>
      </c>
      <c r="B1948">
        <v>2453.6</v>
      </c>
    </row>
    <row r="1949" spans="1:2" x14ac:dyDescent="0.35">
      <c r="A1949" s="2">
        <v>42121</v>
      </c>
      <c r="B1949">
        <v>2412.4499999999998</v>
      </c>
    </row>
    <row r="1950" spans="1:2" x14ac:dyDescent="0.35">
      <c r="A1950" s="2">
        <v>42122</v>
      </c>
      <c r="B1950">
        <v>2399.1</v>
      </c>
    </row>
    <row r="1951" spans="1:2" x14ac:dyDescent="0.35">
      <c r="A1951" s="2">
        <v>42123</v>
      </c>
      <c r="B1951">
        <v>2379.25</v>
      </c>
    </row>
    <row r="1952" spans="1:2" x14ac:dyDescent="0.35">
      <c r="A1952" s="2">
        <v>42124</v>
      </c>
      <c r="B1952">
        <v>2382.6</v>
      </c>
    </row>
    <row r="1953" spans="1:2" x14ac:dyDescent="0.35">
      <c r="A1953" s="2">
        <v>42125</v>
      </c>
      <c r="B1953">
        <v>2391.5</v>
      </c>
    </row>
    <row r="1954" spans="1:2" x14ac:dyDescent="0.35">
      <c r="A1954" s="2">
        <v>42126</v>
      </c>
      <c r="B1954">
        <v>2391.5</v>
      </c>
    </row>
    <row r="1955" spans="1:2" x14ac:dyDescent="0.35">
      <c r="A1955" s="2">
        <v>42127</v>
      </c>
      <c r="B1955">
        <v>2391.5</v>
      </c>
    </row>
    <row r="1956" spans="1:2" x14ac:dyDescent="0.35">
      <c r="A1956" s="2">
        <v>42128</v>
      </c>
      <c r="B1956">
        <v>2405.8000000000002</v>
      </c>
    </row>
    <row r="1957" spans="1:2" x14ac:dyDescent="0.35">
      <c r="A1957" s="2">
        <v>42129</v>
      </c>
      <c r="B1957">
        <v>2390.12</v>
      </c>
    </row>
    <row r="1958" spans="1:2" x14ac:dyDescent="0.35">
      <c r="A1958" s="2">
        <v>42130</v>
      </c>
      <c r="B1958">
        <v>2360.27</v>
      </c>
    </row>
    <row r="1959" spans="1:2" x14ac:dyDescent="0.35">
      <c r="A1959" s="2">
        <v>42131</v>
      </c>
      <c r="B1959">
        <v>2371.06</v>
      </c>
    </row>
    <row r="1960" spans="1:2" x14ac:dyDescent="0.35">
      <c r="A1960" s="2">
        <v>42132</v>
      </c>
      <c r="B1960">
        <v>2355.02</v>
      </c>
    </row>
    <row r="1961" spans="1:2" x14ac:dyDescent="0.35">
      <c r="A1961" s="2">
        <v>42133</v>
      </c>
      <c r="B1961">
        <v>2355.02</v>
      </c>
    </row>
    <row r="1962" spans="1:2" x14ac:dyDescent="0.35">
      <c r="A1962" s="2">
        <v>42134</v>
      </c>
      <c r="B1962">
        <v>2355.02</v>
      </c>
    </row>
    <row r="1963" spans="1:2" x14ac:dyDescent="0.35">
      <c r="A1963" s="2">
        <v>42135</v>
      </c>
      <c r="B1963">
        <v>2386.94</v>
      </c>
    </row>
    <row r="1964" spans="1:2" x14ac:dyDescent="0.35">
      <c r="A1964" s="2">
        <v>42136</v>
      </c>
      <c r="B1964">
        <v>2382.25</v>
      </c>
    </row>
    <row r="1965" spans="1:2" x14ac:dyDescent="0.35">
      <c r="A1965" s="2">
        <v>42137</v>
      </c>
      <c r="B1965">
        <v>2389.3000000000002</v>
      </c>
    </row>
    <row r="1966" spans="1:2" x14ac:dyDescent="0.35">
      <c r="A1966" s="2">
        <v>42138</v>
      </c>
      <c r="B1966">
        <v>2389.9299999999998</v>
      </c>
    </row>
    <row r="1967" spans="1:2" x14ac:dyDescent="0.35">
      <c r="A1967" s="2">
        <v>42139</v>
      </c>
      <c r="B1967">
        <v>2414.5</v>
      </c>
    </row>
    <row r="1968" spans="1:2" x14ac:dyDescent="0.35">
      <c r="A1968" s="2">
        <v>42140</v>
      </c>
      <c r="B1968">
        <v>2414.5</v>
      </c>
    </row>
    <row r="1969" spans="1:2" x14ac:dyDescent="0.35">
      <c r="A1969" s="2">
        <v>42141</v>
      </c>
      <c r="B1969">
        <v>2414.5</v>
      </c>
    </row>
    <row r="1970" spans="1:2" x14ac:dyDescent="0.35">
      <c r="A1970" s="2">
        <v>42142</v>
      </c>
      <c r="B1970">
        <v>2433</v>
      </c>
    </row>
    <row r="1971" spans="1:2" x14ac:dyDescent="0.35">
      <c r="A1971" s="2">
        <v>42143</v>
      </c>
      <c r="B1971">
        <v>2486.5</v>
      </c>
    </row>
    <row r="1972" spans="1:2" x14ac:dyDescent="0.35">
      <c r="A1972" s="2">
        <v>42144</v>
      </c>
      <c r="B1972">
        <v>2496.6</v>
      </c>
    </row>
    <row r="1973" spans="1:2" x14ac:dyDescent="0.35">
      <c r="A1973" s="2">
        <v>42145</v>
      </c>
      <c r="B1973">
        <v>2481.9699999999998</v>
      </c>
    </row>
    <row r="1974" spans="1:2" x14ac:dyDescent="0.35">
      <c r="A1974" s="2">
        <v>42146</v>
      </c>
      <c r="B1974">
        <v>2491.31</v>
      </c>
    </row>
    <row r="1975" spans="1:2" x14ac:dyDescent="0.35">
      <c r="A1975" s="2">
        <v>42147</v>
      </c>
      <c r="B1975">
        <v>2491.31</v>
      </c>
    </row>
    <row r="1976" spans="1:2" x14ac:dyDescent="0.35">
      <c r="A1976" s="2">
        <v>42148</v>
      </c>
      <c r="B1976">
        <v>2491.31</v>
      </c>
    </row>
    <row r="1977" spans="1:2" x14ac:dyDescent="0.35">
      <c r="A1977" s="2">
        <v>42149</v>
      </c>
      <c r="B1977">
        <v>2489.5</v>
      </c>
    </row>
    <row r="1978" spans="1:2" x14ac:dyDescent="0.35">
      <c r="A1978" s="2">
        <v>42150</v>
      </c>
      <c r="B1978">
        <v>2546.0500000000002</v>
      </c>
    </row>
    <row r="1979" spans="1:2" x14ac:dyDescent="0.35">
      <c r="A1979" s="2">
        <v>42151</v>
      </c>
      <c r="B1979">
        <v>2535.1999999999998</v>
      </c>
    </row>
    <row r="1980" spans="1:2" x14ac:dyDescent="0.35">
      <c r="A1980" s="2">
        <v>42152</v>
      </c>
      <c r="B1980">
        <v>2537.25</v>
      </c>
    </row>
    <row r="1981" spans="1:2" x14ac:dyDescent="0.35">
      <c r="A1981" s="2">
        <v>42153</v>
      </c>
      <c r="B1981">
        <v>2532.27</v>
      </c>
    </row>
    <row r="1982" spans="1:2" x14ac:dyDescent="0.35">
      <c r="A1982" s="2">
        <v>42154</v>
      </c>
      <c r="B1982">
        <v>2532.27</v>
      </c>
    </row>
    <row r="1983" spans="1:2" x14ac:dyDescent="0.35">
      <c r="A1983" s="2">
        <v>42155</v>
      </c>
      <c r="B1983">
        <v>2532.27</v>
      </c>
    </row>
    <row r="1984" spans="1:2" x14ac:dyDescent="0.35">
      <c r="A1984" s="2">
        <v>42156</v>
      </c>
      <c r="B1984">
        <v>2562.0500000000002</v>
      </c>
    </row>
    <row r="1985" spans="1:2" x14ac:dyDescent="0.35">
      <c r="A1985" s="2">
        <v>42157</v>
      </c>
      <c r="B1985">
        <v>2558.42</v>
      </c>
    </row>
    <row r="1986" spans="1:2" x14ac:dyDescent="0.35">
      <c r="A1986" s="2">
        <v>42158</v>
      </c>
      <c r="B1986">
        <v>2578.15</v>
      </c>
    </row>
    <row r="1987" spans="1:2" x14ac:dyDescent="0.35">
      <c r="A1987" s="2">
        <v>42159</v>
      </c>
      <c r="B1987">
        <v>2589.2800000000002</v>
      </c>
    </row>
    <row r="1988" spans="1:2" x14ac:dyDescent="0.35">
      <c r="A1988" s="2">
        <v>42160</v>
      </c>
      <c r="B1988">
        <v>2623.18</v>
      </c>
    </row>
    <row r="1989" spans="1:2" x14ac:dyDescent="0.35">
      <c r="A1989" s="2">
        <v>42161</v>
      </c>
      <c r="B1989">
        <v>2623.18</v>
      </c>
    </row>
    <row r="1990" spans="1:2" x14ac:dyDescent="0.35">
      <c r="A1990" s="2">
        <v>42162</v>
      </c>
      <c r="B1990">
        <v>2623.18</v>
      </c>
    </row>
    <row r="1991" spans="1:2" x14ac:dyDescent="0.35">
      <c r="A1991" s="2">
        <v>42163</v>
      </c>
      <c r="B1991">
        <v>2607.5</v>
      </c>
    </row>
    <row r="1992" spans="1:2" x14ac:dyDescent="0.35">
      <c r="A1992" s="2">
        <v>42164</v>
      </c>
      <c r="B1992">
        <v>2556.6</v>
      </c>
    </row>
    <row r="1993" spans="1:2" x14ac:dyDescent="0.35">
      <c r="A1993" s="2">
        <v>42165</v>
      </c>
      <c r="B1993">
        <v>2527.1</v>
      </c>
    </row>
    <row r="1994" spans="1:2" x14ac:dyDescent="0.35">
      <c r="A1994" s="2">
        <v>42166</v>
      </c>
      <c r="B1994">
        <v>2531.98</v>
      </c>
    </row>
    <row r="1995" spans="1:2" x14ac:dyDescent="0.35">
      <c r="A1995" s="2">
        <v>42167</v>
      </c>
      <c r="B1995">
        <v>2526.56</v>
      </c>
    </row>
    <row r="1996" spans="1:2" x14ac:dyDescent="0.35">
      <c r="A1996" s="2">
        <v>42168</v>
      </c>
      <c r="B1996">
        <v>2526.56</v>
      </c>
    </row>
    <row r="1997" spans="1:2" x14ac:dyDescent="0.35">
      <c r="A1997" s="2">
        <v>42169</v>
      </c>
      <c r="B1997">
        <v>2526.56</v>
      </c>
    </row>
    <row r="1998" spans="1:2" x14ac:dyDescent="0.35">
      <c r="A1998" s="2">
        <v>42170</v>
      </c>
      <c r="B1998">
        <v>2536.5</v>
      </c>
    </row>
    <row r="1999" spans="1:2" x14ac:dyDescent="0.35">
      <c r="A1999" s="2">
        <v>42171</v>
      </c>
      <c r="B1999">
        <v>2538.31</v>
      </c>
    </row>
    <row r="2000" spans="1:2" x14ac:dyDescent="0.35">
      <c r="A2000" s="2">
        <v>42172</v>
      </c>
      <c r="B2000">
        <v>2550.4499999999998</v>
      </c>
    </row>
    <row r="2001" spans="1:2" x14ac:dyDescent="0.35">
      <c r="A2001" s="2">
        <v>42173</v>
      </c>
      <c r="B2001">
        <v>2542.0700000000002</v>
      </c>
    </row>
    <row r="2002" spans="1:2" x14ac:dyDescent="0.35">
      <c r="A2002" s="2">
        <v>42174</v>
      </c>
      <c r="B2002">
        <v>2553.4</v>
      </c>
    </row>
    <row r="2003" spans="1:2" x14ac:dyDescent="0.35">
      <c r="A2003" s="2">
        <v>42175</v>
      </c>
      <c r="B2003">
        <v>2553.4</v>
      </c>
    </row>
    <row r="2004" spans="1:2" x14ac:dyDescent="0.35">
      <c r="A2004" s="2">
        <v>42176</v>
      </c>
      <c r="B2004">
        <v>2553.4</v>
      </c>
    </row>
    <row r="2005" spans="1:2" x14ac:dyDescent="0.35">
      <c r="A2005" s="2">
        <v>42177</v>
      </c>
      <c r="B2005">
        <v>2535.8000000000002</v>
      </c>
    </row>
    <row r="2006" spans="1:2" x14ac:dyDescent="0.35">
      <c r="A2006" s="2">
        <v>42178</v>
      </c>
      <c r="B2006">
        <v>2552.1999999999998</v>
      </c>
    </row>
    <row r="2007" spans="1:2" x14ac:dyDescent="0.35">
      <c r="A2007" s="2">
        <v>42179</v>
      </c>
      <c r="B2007">
        <v>2559.5</v>
      </c>
    </row>
    <row r="2008" spans="1:2" x14ac:dyDescent="0.35">
      <c r="A2008" s="2">
        <v>42180</v>
      </c>
      <c r="B2008">
        <v>2560.65</v>
      </c>
    </row>
    <row r="2009" spans="1:2" x14ac:dyDescent="0.35">
      <c r="A2009" s="2">
        <v>42181</v>
      </c>
      <c r="B2009">
        <v>2584.09</v>
      </c>
    </row>
    <row r="2010" spans="1:2" x14ac:dyDescent="0.35">
      <c r="A2010" s="2">
        <v>42182</v>
      </c>
      <c r="B2010">
        <v>2584.09</v>
      </c>
    </row>
    <row r="2011" spans="1:2" x14ac:dyDescent="0.35">
      <c r="A2011" s="2">
        <v>42183</v>
      </c>
      <c r="B2011">
        <v>2584.09</v>
      </c>
    </row>
    <row r="2012" spans="1:2" x14ac:dyDescent="0.35">
      <c r="A2012" s="2">
        <v>42184</v>
      </c>
      <c r="B2012">
        <v>2590.4</v>
      </c>
    </row>
    <row r="2013" spans="1:2" x14ac:dyDescent="0.35">
      <c r="A2013" s="2">
        <v>42185</v>
      </c>
      <c r="B2013">
        <v>2606</v>
      </c>
    </row>
    <row r="2014" spans="1:2" x14ac:dyDescent="0.35">
      <c r="A2014" s="2">
        <v>42186</v>
      </c>
      <c r="B2014">
        <v>2639.5</v>
      </c>
    </row>
    <row r="2015" spans="1:2" x14ac:dyDescent="0.35">
      <c r="A2015" s="2">
        <v>42187</v>
      </c>
      <c r="B2015">
        <v>2632.96</v>
      </c>
    </row>
    <row r="2016" spans="1:2" x14ac:dyDescent="0.35">
      <c r="A2016" s="2">
        <v>42188</v>
      </c>
      <c r="B2016">
        <v>2637.02</v>
      </c>
    </row>
    <row r="2017" spans="1:2" x14ac:dyDescent="0.35">
      <c r="A2017" s="2">
        <v>42189</v>
      </c>
      <c r="B2017">
        <v>2637.02</v>
      </c>
    </row>
    <row r="2018" spans="1:2" x14ac:dyDescent="0.35">
      <c r="A2018" s="2">
        <v>42190</v>
      </c>
      <c r="B2018">
        <v>2637.02</v>
      </c>
    </row>
    <row r="2019" spans="1:2" x14ac:dyDescent="0.35">
      <c r="A2019" s="2">
        <v>42191</v>
      </c>
      <c r="B2019">
        <v>2670.3</v>
      </c>
    </row>
    <row r="2020" spans="1:2" x14ac:dyDescent="0.35">
      <c r="A2020" s="2">
        <v>42192</v>
      </c>
      <c r="B2020">
        <v>2691.97</v>
      </c>
    </row>
    <row r="2021" spans="1:2" x14ac:dyDescent="0.35">
      <c r="A2021" s="2">
        <v>42193</v>
      </c>
      <c r="B2021">
        <v>2683.6</v>
      </c>
    </row>
    <row r="2022" spans="1:2" x14ac:dyDescent="0.35">
      <c r="A2022" s="2">
        <v>42194</v>
      </c>
      <c r="B2022">
        <v>2674.7</v>
      </c>
    </row>
    <row r="2023" spans="1:2" x14ac:dyDescent="0.35">
      <c r="A2023" s="2">
        <v>42195</v>
      </c>
      <c r="B2023">
        <v>2673.2</v>
      </c>
    </row>
    <row r="2024" spans="1:2" x14ac:dyDescent="0.35">
      <c r="A2024" s="2">
        <v>42196</v>
      </c>
      <c r="B2024">
        <v>2673.2</v>
      </c>
    </row>
    <row r="2025" spans="1:2" x14ac:dyDescent="0.35">
      <c r="A2025" s="2">
        <v>42197</v>
      </c>
      <c r="B2025">
        <v>2673.2</v>
      </c>
    </row>
    <row r="2026" spans="1:2" x14ac:dyDescent="0.35">
      <c r="A2026" s="2">
        <v>42198</v>
      </c>
      <c r="B2026">
        <v>2685.7</v>
      </c>
    </row>
    <row r="2027" spans="1:2" x14ac:dyDescent="0.35">
      <c r="A2027" s="2">
        <v>42199</v>
      </c>
      <c r="B2027">
        <v>2686.67</v>
      </c>
    </row>
    <row r="2028" spans="1:2" x14ac:dyDescent="0.35">
      <c r="A2028" s="2">
        <v>42200</v>
      </c>
      <c r="B2028">
        <v>2715.99</v>
      </c>
    </row>
    <row r="2029" spans="1:2" x14ac:dyDescent="0.35">
      <c r="A2029" s="2">
        <v>42201</v>
      </c>
      <c r="B2029">
        <v>2737.81</v>
      </c>
    </row>
    <row r="2030" spans="1:2" x14ac:dyDescent="0.35">
      <c r="A2030" s="2">
        <v>42202</v>
      </c>
      <c r="B2030">
        <v>2760.95</v>
      </c>
    </row>
    <row r="2031" spans="1:2" x14ac:dyDescent="0.35">
      <c r="A2031" s="2">
        <v>42203</v>
      </c>
      <c r="B2031">
        <v>2760.95</v>
      </c>
    </row>
    <row r="2032" spans="1:2" x14ac:dyDescent="0.35">
      <c r="A2032" s="2">
        <v>42204</v>
      </c>
      <c r="B2032">
        <v>2760.95</v>
      </c>
    </row>
    <row r="2033" spans="1:2" x14ac:dyDescent="0.35">
      <c r="A2033" s="2">
        <v>42205</v>
      </c>
      <c r="B2033">
        <v>2761.79</v>
      </c>
    </row>
    <row r="2034" spans="1:2" x14ac:dyDescent="0.35">
      <c r="A2034" s="2">
        <v>42206</v>
      </c>
      <c r="B2034">
        <v>2769.89</v>
      </c>
    </row>
    <row r="2035" spans="1:2" x14ac:dyDescent="0.35">
      <c r="A2035" s="2">
        <v>42207</v>
      </c>
      <c r="B2035">
        <v>2790.47</v>
      </c>
    </row>
    <row r="2036" spans="1:2" x14ac:dyDescent="0.35">
      <c r="A2036" s="2">
        <v>42208</v>
      </c>
      <c r="B2036">
        <v>2833.97</v>
      </c>
    </row>
    <row r="2037" spans="1:2" x14ac:dyDescent="0.35">
      <c r="A2037" s="2">
        <v>42209</v>
      </c>
      <c r="B2037">
        <v>2852.76</v>
      </c>
    </row>
    <row r="2038" spans="1:2" x14ac:dyDescent="0.35">
      <c r="A2038" s="2">
        <v>42210</v>
      </c>
      <c r="B2038">
        <v>2852.76</v>
      </c>
    </row>
    <row r="2039" spans="1:2" x14ac:dyDescent="0.35">
      <c r="A2039" s="2">
        <v>42211</v>
      </c>
      <c r="B2039">
        <v>2852.76</v>
      </c>
    </row>
    <row r="2040" spans="1:2" x14ac:dyDescent="0.35">
      <c r="A2040" s="2">
        <v>42212</v>
      </c>
      <c r="B2040">
        <v>2861.11</v>
      </c>
    </row>
    <row r="2041" spans="1:2" x14ac:dyDescent="0.35">
      <c r="A2041" s="2">
        <v>42213</v>
      </c>
      <c r="B2041">
        <v>2860.63</v>
      </c>
    </row>
    <row r="2042" spans="1:2" x14ac:dyDescent="0.35">
      <c r="A2042" s="2">
        <v>42214</v>
      </c>
      <c r="B2042">
        <v>2849.5</v>
      </c>
    </row>
    <row r="2043" spans="1:2" x14ac:dyDescent="0.35">
      <c r="A2043" s="2">
        <v>42215</v>
      </c>
      <c r="B2043">
        <v>2876.75</v>
      </c>
    </row>
    <row r="2044" spans="1:2" x14ac:dyDescent="0.35">
      <c r="A2044" s="2">
        <v>42216</v>
      </c>
      <c r="B2044">
        <v>2880.38</v>
      </c>
    </row>
    <row r="2045" spans="1:2" x14ac:dyDescent="0.35">
      <c r="A2045" s="2">
        <v>42217</v>
      </c>
      <c r="B2045">
        <v>2880.38</v>
      </c>
    </row>
    <row r="2046" spans="1:2" x14ac:dyDescent="0.35">
      <c r="A2046" s="2">
        <v>42218</v>
      </c>
      <c r="B2046">
        <v>2880.38</v>
      </c>
    </row>
    <row r="2047" spans="1:2" x14ac:dyDescent="0.35">
      <c r="A2047" s="2">
        <v>42219</v>
      </c>
      <c r="B2047">
        <v>2917.95</v>
      </c>
    </row>
    <row r="2048" spans="1:2" x14ac:dyDescent="0.35">
      <c r="A2048" s="2">
        <v>42220</v>
      </c>
      <c r="B2048">
        <v>2923</v>
      </c>
    </row>
    <row r="2049" spans="1:2" x14ac:dyDescent="0.35">
      <c r="A2049" s="2">
        <v>42221</v>
      </c>
      <c r="B2049">
        <v>2950.75</v>
      </c>
    </row>
    <row r="2050" spans="1:2" x14ac:dyDescent="0.35">
      <c r="A2050" s="2">
        <v>42222</v>
      </c>
      <c r="B2050">
        <v>2938.97</v>
      </c>
    </row>
    <row r="2051" spans="1:2" x14ac:dyDescent="0.35">
      <c r="A2051" s="2">
        <v>42223</v>
      </c>
      <c r="B2051">
        <v>2937.5</v>
      </c>
    </row>
    <row r="2052" spans="1:2" x14ac:dyDescent="0.35">
      <c r="A2052" s="2">
        <v>42224</v>
      </c>
      <c r="B2052">
        <v>2937.5</v>
      </c>
    </row>
    <row r="2053" spans="1:2" x14ac:dyDescent="0.35">
      <c r="A2053" s="2">
        <v>42225</v>
      </c>
      <c r="B2053">
        <v>2937.5</v>
      </c>
    </row>
    <row r="2054" spans="1:2" x14ac:dyDescent="0.35">
      <c r="A2054" s="2">
        <v>42226</v>
      </c>
      <c r="B2054">
        <v>2908.34</v>
      </c>
    </row>
    <row r="2055" spans="1:2" x14ac:dyDescent="0.35">
      <c r="A2055" s="2">
        <v>42227</v>
      </c>
      <c r="B2055">
        <v>2943.07</v>
      </c>
    </row>
    <row r="2056" spans="1:2" x14ac:dyDescent="0.35">
      <c r="A2056" s="2">
        <v>42228</v>
      </c>
      <c r="B2056">
        <v>2939.59</v>
      </c>
    </row>
    <row r="2057" spans="1:2" x14ac:dyDescent="0.35">
      <c r="A2057" s="2">
        <v>42229</v>
      </c>
      <c r="B2057">
        <v>2983.05</v>
      </c>
    </row>
    <row r="2058" spans="1:2" x14ac:dyDescent="0.35">
      <c r="A2058" s="2">
        <v>42230</v>
      </c>
      <c r="B2058">
        <v>2993.2</v>
      </c>
    </row>
    <row r="2059" spans="1:2" x14ac:dyDescent="0.35">
      <c r="A2059" s="2">
        <v>42231</v>
      </c>
      <c r="B2059">
        <v>2993.2</v>
      </c>
    </row>
    <row r="2060" spans="1:2" x14ac:dyDescent="0.35">
      <c r="A2060" s="2">
        <v>42232</v>
      </c>
      <c r="B2060">
        <v>2993.2</v>
      </c>
    </row>
    <row r="2061" spans="1:2" x14ac:dyDescent="0.35">
      <c r="A2061" s="2">
        <v>42233</v>
      </c>
      <c r="B2061">
        <v>2998</v>
      </c>
    </row>
    <row r="2062" spans="1:2" x14ac:dyDescent="0.35">
      <c r="A2062" s="2">
        <v>42234</v>
      </c>
      <c r="B2062">
        <v>3003.65</v>
      </c>
    </row>
    <row r="2063" spans="1:2" x14ac:dyDescent="0.35">
      <c r="A2063" s="2">
        <v>42235</v>
      </c>
      <c r="B2063">
        <v>3022.94</v>
      </c>
    </row>
    <row r="2064" spans="1:2" x14ac:dyDescent="0.35">
      <c r="A2064" s="2">
        <v>42236</v>
      </c>
      <c r="B2064">
        <v>3062</v>
      </c>
    </row>
    <row r="2065" spans="1:2" x14ac:dyDescent="0.35">
      <c r="A2065" s="2">
        <v>42237</v>
      </c>
      <c r="B2065">
        <v>3107.65</v>
      </c>
    </row>
    <row r="2066" spans="1:2" x14ac:dyDescent="0.35">
      <c r="A2066" s="2">
        <v>42238</v>
      </c>
      <c r="B2066">
        <v>3107.65</v>
      </c>
    </row>
    <row r="2067" spans="1:2" x14ac:dyDescent="0.35">
      <c r="A2067" s="2">
        <v>42239</v>
      </c>
      <c r="B2067">
        <v>3107.65</v>
      </c>
    </row>
    <row r="2068" spans="1:2" x14ac:dyDescent="0.35">
      <c r="A2068" s="2">
        <v>42240</v>
      </c>
      <c r="B2068">
        <v>3237.38</v>
      </c>
    </row>
    <row r="2069" spans="1:2" x14ac:dyDescent="0.35">
      <c r="A2069" s="2">
        <v>42241</v>
      </c>
      <c r="B2069">
        <v>3208.5</v>
      </c>
    </row>
    <row r="2070" spans="1:2" x14ac:dyDescent="0.35">
      <c r="A2070" s="2">
        <v>42242</v>
      </c>
      <c r="B2070">
        <v>3261.45</v>
      </c>
    </row>
    <row r="2071" spans="1:2" x14ac:dyDescent="0.35">
      <c r="A2071" s="2">
        <v>42243</v>
      </c>
      <c r="B2071">
        <v>3163</v>
      </c>
    </row>
    <row r="2072" spans="1:2" x14ac:dyDescent="0.35">
      <c r="A2072" s="2">
        <v>42244</v>
      </c>
      <c r="B2072">
        <v>3075.72</v>
      </c>
    </row>
    <row r="2073" spans="1:2" x14ac:dyDescent="0.35">
      <c r="A2073" s="2">
        <v>42245</v>
      </c>
      <c r="B2073">
        <v>3075.72</v>
      </c>
    </row>
    <row r="2074" spans="1:2" x14ac:dyDescent="0.35">
      <c r="A2074" s="2">
        <v>42246</v>
      </c>
      <c r="B2074">
        <v>3075.72</v>
      </c>
    </row>
    <row r="2075" spans="1:2" x14ac:dyDescent="0.35">
      <c r="A2075" s="2">
        <v>42247</v>
      </c>
      <c r="B2075">
        <v>3052.5</v>
      </c>
    </row>
    <row r="2076" spans="1:2" x14ac:dyDescent="0.35">
      <c r="A2076" s="2">
        <v>42248</v>
      </c>
      <c r="B2076">
        <v>3112.85</v>
      </c>
    </row>
    <row r="2077" spans="1:2" x14ac:dyDescent="0.35">
      <c r="A2077" s="2">
        <v>42249</v>
      </c>
      <c r="B2077">
        <v>3172.7</v>
      </c>
    </row>
    <row r="2078" spans="1:2" x14ac:dyDescent="0.35">
      <c r="A2078" s="2">
        <v>42250</v>
      </c>
      <c r="B2078">
        <v>3108.73</v>
      </c>
    </row>
    <row r="2079" spans="1:2" x14ac:dyDescent="0.35">
      <c r="A2079" s="2">
        <v>42251</v>
      </c>
      <c r="B2079">
        <v>3126.3</v>
      </c>
    </row>
    <row r="2080" spans="1:2" x14ac:dyDescent="0.35">
      <c r="A2080" s="2">
        <v>42252</v>
      </c>
      <c r="B2080">
        <v>3126.3</v>
      </c>
    </row>
    <row r="2081" spans="1:2" x14ac:dyDescent="0.35">
      <c r="A2081" s="2">
        <v>42253</v>
      </c>
      <c r="B2081">
        <v>3126.3</v>
      </c>
    </row>
    <row r="2082" spans="1:2" x14ac:dyDescent="0.35">
      <c r="A2082" s="2">
        <v>42254</v>
      </c>
      <c r="B2082">
        <v>3160.13</v>
      </c>
    </row>
    <row r="2083" spans="1:2" x14ac:dyDescent="0.35">
      <c r="A2083" s="2">
        <v>42255</v>
      </c>
      <c r="B2083">
        <v>3114.37</v>
      </c>
    </row>
    <row r="2084" spans="1:2" x14ac:dyDescent="0.35">
      <c r="A2084" s="2">
        <v>42256</v>
      </c>
      <c r="B2084">
        <v>3113.02</v>
      </c>
    </row>
    <row r="2085" spans="1:2" x14ac:dyDescent="0.35">
      <c r="A2085" s="2">
        <v>42257</v>
      </c>
      <c r="B2085">
        <v>3050.5</v>
      </c>
    </row>
    <row r="2086" spans="1:2" x14ac:dyDescent="0.35">
      <c r="A2086" s="2">
        <v>42258</v>
      </c>
      <c r="B2086">
        <v>3043</v>
      </c>
    </row>
    <row r="2087" spans="1:2" x14ac:dyDescent="0.35">
      <c r="A2087" s="2">
        <v>42259</v>
      </c>
      <c r="B2087">
        <v>3043</v>
      </c>
    </row>
    <row r="2088" spans="1:2" x14ac:dyDescent="0.35">
      <c r="A2088" s="2">
        <v>42260</v>
      </c>
      <c r="B2088">
        <v>3043</v>
      </c>
    </row>
    <row r="2089" spans="1:2" x14ac:dyDescent="0.35">
      <c r="A2089" s="2">
        <v>42261</v>
      </c>
      <c r="B2089">
        <v>3028.35</v>
      </c>
    </row>
    <row r="2090" spans="1:2" x14ac:dyDescent="0.35">
      <c r="A2090" s="2">
        <v>42262</v>
      </c>
      <c r="B2090">
        <v>3024.35</v>
      </c>
    </row>
    <row r="2091" spans="1:2" x14ac:dyDescent="0.35">
      <c r="A2091" s="2">
        <v>42263</v>
      </c>
      <c r="B2091">
        <v>2966.29</v>
      </c>
    </row>
    <row r="2092" spans="1:2" x14ac:dyDescent="0.35">
      <c r="A2092" s="2">
        <v>42264</v>
      </c>
      <c r="B2092">
        <v>2980.32</v>
      </c>
    </row>
    <row r="2093" spans="1:2" x14ac:dyDescent="0.35">
      <c r="A2093" s="2">
        <v>42265</v>
      </c>
      <c r="B2093">
        <v>2984.5</v>
      </c>
    </row>
    <row r="2094" spans="1:2" x14ac:dyDescent="0.35">
      <c r="A2094" s="2">
        <v>42266</v>
      </c>
      <c r="B2094">
        <v>2984.5</v>
      </c>
    </row>
    <row r="2095" spans="1:2" x14ac:dyDescent="0.35">
      <c r="A2095" s="2">
        <v>42267</v>
      </c>
      <c r="B2095">
        <v>2984.5</v>
      </c>
    </row>
    <row r="2096" spans="1:2" x14ac:dyDescent="0.35">
      <c r="A2096" s="2">
        <v>42268</v>
      </c>
      <c r="B2096">
        <v>3009.15</v>
      </c>
    </row>
    <row r="2097" spans="1:2" x14ac:dyDescent="0.35">
      <c r="A2097" s="2">
        <v>42269</v>
      </c>
      <c r="B2097">
        <v>3072.58</v>
      </c>
    </row>
    <row r="2098" spans="1:2" x14ac:dyDescent="0.35">
      <c r="A2098" s="2">
        <v>42270</v>
      </c>
      <c r="B2098">
        <v>3117.17</v>
      </c>
    </row>
    <row r="2099" spans="1:2" x14ac:dyDescent="0.35">
      <c r="A2099" s="2">
        <v>42271</v>
      </c>
      <c r="B2099">
        <v>3107.05</v>
      </c>
    </row>
    <row r="2100" spans="1:2" x14ac:dyDescent="0.35">
      <c r="A2100" s="2">
        <v>42272</v>
      </c>
      <c r="B2100">
        <v>3073.83</v>
      </c>
    </row>
    <row r="2101" spans="1:2" x14ac:dyDescent="0.35">
      <c r="A2101" s="2">
        <v>42273</v>
      </c>
      <c r="B2101">
        <v>3073.83</v>
      </c>
    </row>
    <row r="2102" spans="1:2" x14ac:dyDescent="0.35">
      <c r="A2102" s="2">
        <v>42274</v>
      </c>
      <c r="B2102">
        <v>3073.83</v>
      </c>
    </row>
    <row r="2103" spans="1:2" x14ac:dyDescent="0.35">
      <c r="A2103" s="2">
        <v>42275</v>
      </c>
      <c r="B2103">
        <v>3121.08</v>
      </c>
    </row>
    <row r="2104" spans="1:2" x14ac:dyDescent="0.35">
      <c r="A2104" s="2">
        <v>42276</v>
      </c>
      <c r="B2104">
        <v>3110.82</v>
      </c>
    </row>
    <row r="2105" spans="1:2" x14ac:dyDescent="0.35">
      <c r="A2105" s="2">
        <v>42277</v>
      </c>
      <c r="B2105">
        <v>3087.44</v>
      </c>
    </row>
    <row r="2106" spans="1:2" x14ac:dyDescent="0.35">
      <c r="A2106" s="2">
        <v>42278</v>
      </c>
      <c r="B2106">
        <v>3062.52</v>
      </c>
    </row>
    <row r="2107" spans="1:2" x14ac:dyDescent="0.35">
      <c r="A2107" s="2">
        <v>42279</v>
      </c>
      <c r="B2107">
        <v>3019.41</v>
      </c>
    </row>
    <row r="2108" spans="1:2" x14ac:dyDescent="0.35">
      <c r="A2108" s="2">
        <v>42280</v>
      </c>
      <c r="B2108">
        <v>3019.41</v>
      </c>
    </row>
    <row r="2109" spans="1:2" x14ac:dyDescent="0.35">
      <c r="A2109" s="2">
        <v>42281</v>
      </c>
      <c r="B2109">
        <v>3019.41</v>
      </c>
    </row>
    <row r="2110" spans="1:2" x14ac:dyDescent="0.35">
      <c r="A2110" s="2">
        <v>42282</v>
      </c>
      <c r="B2110">
        <v>2962.45</v>
      </c>
    </row>
    <row r="2111" spans="1:2" x14ac:dyDescent="0.35">
      <c r="A2111" s="2">
        <v>42283</v>
      </c>
      <c r="B2111">
        <v>2913.71</v>
      </c>
    </row>
    <row r="2112" spans="1:2" x14ac:dyDescent="0.35">
      <c r="A2112" s="2">
        <v>42284</v>
      </c>
      <c r="B2112">
        <v>2899.82</v>
      </c>
    </row>
    <row r="2113" spans="1:2" x14ac:dyDescent="0.35">
      <c r="A2113" s="2">
        <v>42285</v>
      </c>
      <c r="B2113">
        <v>2870.48</v>
      </c>
    </row>
    <row r="2114" spans="1:2" x14ac:dyDescent="0.35">
      <c r="A2114" s="2">
        <v>42286</v>
      </c>
      <c r="B2114">
        <v>2869.11</v>
      </c>
    </row>
    <row r="2115" spans="1:2" x14ac:dyDescent="0.35">
      <c r="A2115" s="2">
        <v>42287</v>
      </c>
      <c r="B2115">
        <v>2869.11</v>
      </c>
    </row>
    <row r="2116" spans="1:2" x14ac:dyDescent="0.35">
      <c r="A2116" s="2">
        <v>42288</v>
      </c>
      <c r="B2116">
        <v>2869.11</v>
      </c>
    </row>
    <row r="2117" spans="1:2" x14ac:dyDescent="0.35">
      <c r="A2117" s="2">
        <v>42289</v>
      </c>
      <c r="B2117">
        <v>2869.1</v>
      </c>
    </row>
    <row r="2118" spans="1:2" x14ac:dyDescent="0.35">
      <c r="A2118" s="2">
        <v>42290</v>
      </c>
      <c r="B2118">
        <v>2912</v>
      </c>
    </row>
    <row r="2119" spans="1:2" x14ac:dyDescent="0.35">
      <c r="A2119" s="2">
        <v>42291</v>
      </c>
      <c r="B2119">
        <v>2926</v>
      </c>
    </row>
    <row r="2120" spans="1:2" x14ac:dyDescent="0.35">
      <c r="A2120" s="2">
        <v>42292</v>
      </c>
      <c r="B2120">
        <v>2894.09</v>
      </c>
    </row>
    <row r="2121" spans="1:2" x14ac:dyDescent="0.35">
      <c r="A2121" s="2">
        <v>42293</v>
      </c>
      <c r="B2121">
        <v>2883.53</v>
      </c>
    </row>
    <row r="2122" spans="1:2" x14ac:dyDescent="0.35">
      <c r="A2122" s="2">
        <v>42294</v>
      </c>
      <c r="B2122">
        <v>2883.53</v>
      </c>
    </row>
    <row r="2123" spans="1:2" x14ac:dyDescent="0.35">
      <c r="A2123" s="2">
        <v>42295</v>
      </c>
      <c r="B2123">
        <v>2883.53</v>
      </c>
    </row>
    <row r="2124" spans="1:2" x14ac:dyDescent="0.35">
      <c r="A2124" s="2">
        <v>42296</v>
      </c>
      <c r="B2124">
        <v>2918.91</v>
      </c>
    </row>
    <row r="2125" spans="1:2" x14ac:dyDescent="0.35">
      <c r="A2125" s="2">
        <v>42297</v>
      </c>
      <c r="B2125">
        <v>2935.47</v>
      </c>
    </row>
    <row r="2126" spans="1:2" x14ac:dyDescent="0.35">
      <c r="A2126" s="2">
        <v>42298</v>
      </c>
      <c r="B2126">
        <v>2960.45</v>
      </c>
    </row>
    <row r="2127" spans="1:2" x14ac:dyDescent="0.35">
      <c r="A2127" s="2">
        <v>42299</v>
      </c>
      <c r="B2127">
        <v>2904.19</v>
      </c>
    </row>
    <row r="2128" spans="1:2" x14ac:dyDescent="0.35">
      <c r="A2128" s="2">
        <v>42300</v>
      </c>
      <c r="B2128">
        <v>2915.6</v>
      </c>
    </row>
    <row r="2129" spans="1:2" x14ac:dyDescent="0.35">
      <c r="A2129" s="2">
        <v>42301</v>
      </c>
      <c r="B2129">
        <v>2915.6</v>
      </c>
    </row>
    <row r="2130" spans="1:2" x14ac:dyDescent="0.35">
      <c r="A2130" s="2">
        <v>42302</v>
      </c>
      <c r="B2130">
        <v>2915.6</v>
      </c>
    </row>
    <row r="2131" spans="1:2" x14ac:dyDescent="0.35">
      <c r="A2131" s="2">
        <v>42303</v>
      </c>
      <c r="B2131">
        <v>2928.5</v>
      </c>
    </row>
    <row r="2132" spans="1:2" x14ac:dyDescent="0.35">
      <c r="A2132" s="2">
        <v>42304</v>
      </c>
      <c r="B2132">
        <v>2948.46</v>
      </c>
    </row>
    <row r="2133" spans="1:2" x14ac:dyDescent="0.35">
      <c r="A2133" s="2">
        <v>42305</v>
      </c>
      <c r="B2133">
        <v>2918.85</v>
      </c>
    </row>
    <row r="2134" spans="1:2" x14ac:dyDescent="0.35">
      <c r="A2134" s="2">
        <v>42306</v>
      </c>
      <c r="B2134">
        <v>2915.45</v>
      </c>
    </row>
    <row r="2135" spans="1:2" x14ac:dyDescent="0.35">
      <c r="A2135" s="2">
        <v>42307</v>
      </c>
      <c r="B2135">
        <v>2896.6</v>
      </c>
    </row>
    <row r="2136" spans="1:2" x14ac:dyDescent="0.35">
      <c r="A2136" s="2">
        <v>42308</v>
      </c>
      <c r="B2136">
        <v>2896.6</v>
      </c>
    </row>
    <row r="2137" spans="1:2" x14ac:dyDescent="0.35">
      <c r="A2137" s="2">
        <v>42309</v>
      </c>
      <c r="B2137">
        <v>2896.6</v>
      </c>
    </row>
    <row r="2138" spans="1:2" x14ac:dyDescent="0.35">
      <c r="A2138" s="2">
        <v>42310</v>
      </c>
      <c r="B2138">
        <v>2896.5</v>
      </c>
    </row>
    <row r="2139" spans="1:2" x14ac:dyDescent="0.35">
      <c r="A2139" s="2">
        <v>42311</v>
      </c>
      <c r="B2139">
        <v>2799.19</v>
      </c>
    </row>
    <row r="2140" spans="1:2" x14ac:dyDescent="0.35">
      <c r="A2140" s="2">
        <v>42312</v>
      </c>
      <c r="B2140">
        <v>2835.43</v>
      </c>
    </row>
    <row r="2141" spans="1:2" x14ac:dyDescent="0.35">
      <c r="A2141" s="2">
        <v>42313</v>
      </c>
      <c r="B2141">
        <v>2858.5</v>
      </c>
    </row>
    <row r="2142" spans="1:2" x14ac:dyDescent="0.35">
      <c r="A2142" s="2">
        <v>42314</v>
      </c>
      <c r="B2142">
        <v>2891.48</v>
      </c>
    </row>
    <row r="2143" spans="1:2" x14ac:dyDescent="0.35">
      <c r="A2143" s="2">
        <v>42315</v>
      </c>
      <c r="B2143">
        <v>2891.48</v>
      </c>
    </row>
    <row r="2144" spans="1:2" x14ac:dyDescent="0.35">
      <c r="A2144" s="2">
        <v>42316</v>
      </c>
      <c r="B2144">
        <v>2891.48</v>
      </c>
    </row>
    <row r="2145" spans="1:2" x14ac:dyDescent="0.35">
      <c r="A2145" s="2">
        <v>42317</v>
      </c>
      <c r="B2145">
        <v>2926</v>
      </c>
    </row>
    <row r="2146" spans="1:2" x14ac:dyDescent="0.35">
      <c r="A2146" s="2">
        <v>42318</v>
      </c>
      <c r="B2146">
        <v>2941.66</v>
      </c>
    </row>
    <row r="2147" spans="1:2" x14ac:dyDescent="0.35">
      <c r="A2147" s="2">
        <v>42319</v>
      </c>
      <c r="B2147">
        <v>2942</v>
      </c>
    </row>
    <row r="2148" spans="1:2" x14ac:dyDescent="0.35">
      <c r="A2148" s="2">
        <v>42320</v>
      </c>
      <c r="B2148">
        <v>3036.84</v>
      </c>
    </row>
    <row r="2149" spans="1:2" x14ac:dyDescent="0.35">
      <c r="A2149" s="2">
        <v>42321</v>
      </c>
      <c r="B2149">
        <v>3075.27</v>
      </c>
    </row>
    <row r="2150" spans="1:2" x14ac:dyDescent="0.35">
      <c r="A2150" s="2">
        <v>42322</v>
      </c>
      <c r="B2150">
        <v>3075.27</v>
      </c>
    </row>
    <row r="2151" spans="1:2" x14ac:dyDescent="0.35">
      <c r="A2151" s="2">
        <v>42323</v>
      </c>
      <c r="B2151">
        <v>3075.27</v>
      </c>
    </row>
    <row r="2152" spans="1:2" x14ac:dyDescent="0.35">
      <c r="A2152" s="2">
        <v>42324</v>
      </c>
      <c r="B2152">
        <v>3076.16</v>
      </c>
    </row>
    <row r="2153" spans="1:2" x14ac:dyDescent="0.35">
      <c r="A2153" s="2">
        <v>42325</v>
      </c>
      <c r="B2153">
        <v>3080.87</v>
      </c>
    </row>
    <row r="2154" spans="1:2" x14ac:dyDescent="0.35">
      <c r="A2154" s="2">
        <v>42326</v>
      </c>
      <c r="B2154">
        <v>3103.6</v>
      </c>
    </row>
    <row r="2155" spans="1:2" x14ac:dyDescent="0.35">
      <c r="A2155" s="2">
        <v>42327</v>
      </c>
      <c r="B2155">
        <v>3074.08</v>
      </c>
    </row>
    <row r="2156" spans="1:2" x14ac:dyDescent="0.35">
      <c r="A2156" s="2">
        <v>42328</v>
      </c>
      <c r="B2156">
        <v>3063</v>
      </c>
    </row>
    <row r="2157" spans="1:2" x14ac:dyDescent="0.35">
      <c r="A2157" s="2">
        <v>42329</v>
      </c>
      <c r="B2157">
        <v>3063</v>
      </c>
    </row>
    <row r="2158" spans="1:2" x14ac:dyDescent="0.35">
      <c r="A2158" s="2">
        <v>42330</v>
      </c>
      <c r="B2158">
        <v>3063</v>
      </c>
    </row>
    <row r="2159" spans="1:2" x14ac:dyDescent="0.35">
      <c r="A2159" s="2">
        <v>42331</v>
      </c>
      <c r="B2159">
        <v>3094.5</v>
      </c>
    </row>
    <row r="2160" spans="1:2" x14ac:dyDescent="0.35">
      <c r="A2160" s="2">
        <v>42332</v>
      </c>
      <c r="B2160">
        <v>3068.77</v>
      </c>
    </row>
    <row r="2161" spans="1:2" x14ac:dyDescent="0.35">
      <c r="A2161" s="2">
        <v>42333</v>
      </c>
      <c r="B2161">
        <v>3086</v>
      </c>
    </row>
    <row r="2162" spans="1:2" x14ac:dyDescent="0.35">
      <c r="A2162" s="2">
        <v>42334</v>
      </c>
      <c r="B2162">
        <v>3095.5</v>
      </c>
    </row>
    <row r="2163" spans="1:2" x14ac:dyDescent="0.35">
      <c r="A2163" s="2">
        <v>42335</v>
      </c>
      <c r="B2163">
        <v>3105.93</v>
      </c>
    </row>
    <row r="2164" spans="1:2" x14ac:dyDescent="0.35">
      <c r="A2164" s="2">
        <v>42336</v>
      </c>
      <c r="B2164">
        <v>3105.93</v>
      </c>
    </row>
    <row r="2165" spans="1:2" x14ac:dyDescent="0.35">
      <c r="A2165" s="2">
        <v>42337</v>
      </c>
      <c r="B2165">
        <v>3105.93</v>
      </c>
    </row>
    <row r="2166" spans="1:2" x14ac:dyDescent="0.35">
      <c r="A2166" s="2">
        <v>42338</v>
      </c>
      <c r="B2166">
        <v>3146.25</v>
      </c>
    </row>
    <row r="2167" spans="1:2" x14ac:dyDescent="0.35">
      <c r="A2167" s="2">
        <v>42339</v>
      </c>
      <c r="B2167">
        <v>3124.02</v>
      </c>
    </row>
    <row r="2168" spans="1:2" x14ac:dyDescent="0.35">
      <c r="A2168" s="2">
        <v>42340</v>
      </c>
      <c r="B2168">
        <v>3163.04</v>
      </c>
    </row>
    <row r="2169" spans="1:2" x14ac:dyDescent="0.35">
      <c r="A2169" s="2">
        <v>42341</v>
      </c>
      <c r="B2169">
        <v>3143.99</v>
      </c>
    </row>
    <row r="2170" spans="1:2" x14ac:dyDescent="0.35">
      <c r="A2170" s="2">
        <v>42342</v>
      </c>
      <c r="B2170">
        <v>3201.91</v>
      </c>
    </row>
    <row r="2171" spans="1:2" x14ac:dyDescent="0.35">
      <c r="A2171" s="2">
        <v>42343</v>
      </c>
      <c r="B2171">
        <v>3201.91</v>
      </c>
    </row>
    <row r="2172" spans="1:2" x14ac:dyDescent="0.35">
      <c r="A2172" s="2">
        <v>42344</v>
      </c>
      <c r="B2172">
        <v>3201.91</v>
      </c>
    </row>
    <row r="2173" spans="1:2" x14ac:dyDescent="0.35">
      <c r="A2173" s="2">
        <v>42345</v>
      </c>
      <c r="B2173">
        <v>3307.53</v>
      </c>
    </row>
    <row r="2174" spans="1:2" x14ac:dyDescent="0.35">
      <c r="A2174" s="2">
        <v>42346</v>
      </c>
      <c r="B2174">
        <v>3308.5</v>
      </c>
    </row>
    <row r="2175" spans="1:2" x14ac:dyDescent="0.35">
      <c r="A2175" s="2">
        <v>42347</v>
      </c>
      <c r="B2175">
        <v>3284.55</v>
      </c>
    </row>
    <row r="2176" spans="1:2" x14ac:dyDescent="0.35">
      <c r="A2176" s="2">
        <v>42348</v>
      </c>
      <c r="B2176">
        <v>3248.05</v>
      </c>
    </row>
    <row r="2177" spans="1:2" x14ac:dyDescent="0.35">
      <c r="A2177" s="2">
        <v>42349</v>
      </c>
      <c r="B2177">
        <v>3331</v>
      </c>
    </row>
    <row r="2178" spans="1:2" x14ac:dyDescent="0.35">
      <c r="A2178" s="2">
        <v>42350</v>
      </c>
      <c r="B2178">
        <v>3331</v>
      </c>
    </row>
    <row r="2179" spans="1:2" x14ac:dyDescent="0.35">
      <c r="A2179" s="2">
        <v>42351</v>
      </c>
      <c r="B2179">
        <v>3331</v>
      </c>
    </row>
    <row r="2180" spans="1:2" x14ac:dyDescent="0.35">
      <c r="A2180" s="2">
        <v>42352</v>
      </c>
      <c r="B2180">
        <v>3350.5</v>
      </c>
    </row>
    <row r="2181" spans="1:2" x14ac:dyDescent="0.35">
      <c r="A2181" s="2">
        <v>42353</v>
      </c>
      <c r="B2181">
        <v>3315.28</v>
      </c>
    </row>
    <row r="2182" spans="1:2" x14ac:dyDescent="0.35">
      <c r="A2182" s="2">
        <v>42354</v>
      </c>
      <c r="B2182">
        <v>3335.55</v>
      </c>
    </row>
    <row r="2183" spans="1:2" x14ac:dyDescent="0.35">
      <c r="A2183" s="2">
        <v>42355</v>
      </c>
      <c r="B2183">
        <v>3346.94</v>
      </c>
    </row>
    <row r="2184" spans="1:2" x14ac:dyDescent="0.35">
      <c r="A2184" s="2">
        <v>42356</v>
      </c>
      <c r="B2184">
        <v>3329.45</v>
      </c>
    </row>
    <row r="2185" spans="1:2" x14ac:dyDescent="0.35">
      <c r="A2185" s="2">
        <v>42357</v>
      </c>
      <c r="B2185">
        <v>3329.45</v>
      </c>
    </row>
    <row r="2186" spans="1:2" x14ac:dyDescent="0.35">
      <c r="A2186" s="2">
        <v>42358</v>
      </c>
      <c r="B2186">
        <v>3329.45</v>
      </c>
    </row>
    <row r="2187" spans="1:2" x14ac:dyDescent="0.35">
      <c r="A2187" s="2">
        <v>42359</v>
      </c>
      <c r="B2187">
        <v>3328.15</v>
      </c>
    </row>
    <row r="2188" spans="1:2" x14ac:dyDescent="0.35">
      <c r="A2188" s="2">
        <v>42360</v>
      </c>
      <c r="B2188">
        <v>3313.52</v>
      </c>
    </row>
    <row r="2189" spans="1:2" x14ac:dyDescent="0.35">
      <c r="A2189" s="2">
        <v>42361</v>
      </c>
      <c r="B2189">
        <v>3213.7</v>
      </c>
    </row>
    <row r="2190" spans="1:2" x14ac:dyDescent="0.35">
      <c r="A2190" s="2">
        <v>42362</v>
      </c>
      <c r="B2190">
        <v>3186.3</v>
      </c>
    </row>
    <row r="2191" spans="1:2" x14ac:dyDescent="0.35">
      <c r="A2191" s="2">
        <v>42363</v>
      </c>
      <c r="B2191">
        <v>3186.3</v>
      </c>
    </row>
    <row r="2192" spans="1:2" x14ac:dyDescent="0.35">
      <c r="A2192" s="2">
        <v>42364</v>
      </c>
      <c r="B2192">
        <v>3186.3</v>
      </c>
    </row>
    <row r="2193" spans="1:2" x14ac:dyDescent="0.35">
      <c r="A2193" s="2">
        <v>42365</v>
      </c>
      <c r="B2193">
        <v>3186.3</v>
      </c>
    </row>
    <row r="2194" spans="1:2" x14ac:dyDescent="0.35">
      <c r="A2194" s="2">
        <v>42366</v>
      </c>
      <c r="B2194">
        <v>3175.18</v>
      </c>
    </row>
    <row r="2195" spans="1:2" x14ac:dyDescent="0.35">
      <c r="A2195" s="2">
        <v>42367</v>
      </c>
      <c r="B2195">
        <v>3169.25</v>
      </c>
    </row>
    <row r="2196" spans="1:2" x14ac:dyDescent="0.35">
      <c r="A2196" s="2">
        <v>42368</v>
      </c>
      <c r="B2196">
        <v>3175.18</v>
      </c>
    </row>
    <row r="2197" spans="1:2" x14ac:dyDescent="0.35">
      <c r="A2197" s="2">
        <v>42369</v>
      </c>
      <c r="B2197">
        <v>3174.5</v>
      </c>
    </row>
    <row r="2198" spans="1:2" x14ac:dyDescent="0.35">
      <c r="A2198" s="2">
        <v>42370</v>
      </c>
      <c r="B2198">
        <v>3174.5</v>
      </c>
    </row>
    <row r="2199" spans="1:2" x14ac:dyDescent="0.35">
      <c r="A2199" s="2">
        <v>42371</v>
      </c>
      <c r="B2199">
        <v>3174.5</v>
      </c>
    </row>
    <row r="2200" spans="1:2" x14ac:dyDescent="0.35">
      <c r="A2200" s="2">
        <v>42372</v>
      </c>
      <c r="B2200">
        <v>3174.5</v>
      </c>
    </row>
    <row r="2201" spans="1:2" x14ac:dyDescent="0.35">
      <c r="A2201" s="2">
        <v>42373</v>
      </c>
      <c r="B2201">
        <v>3219.18</v>
      </c>
    </row>
    <row r="2202" spans="1:2" x14ac:dyDescent="0.35">
      <c r="A2202" s="2">
        <v>42374</v>
      </c>
      <c r="B2202">
        <v>3211.68</v>
      </c>
    </row>
    <row r="2203" spans="1:2" x14ac:dyDescent="0.35">
      <c r="A2203" s="2">
        <v>42375</v>
      </c>
      <c r="B2203">
        <v>3256.75</v>
      </c>
    </row>
    <row r="2204" spans="1:2" x14ac:dyDescent="0.35">
      <c r="A2204" s="2">
        <v>42376</v>
      </c>
      <c r="B2204">
        <v>3279.9</v>
      </c>
    </row>
    <row r="2205" spans="1:2" x14ac:dyDescent="0.35">
      <c r="A2205" s="2">
        <v>42377</v>
      </c>
      <c r="B2205">
        <v>3267.05</v>
      </c>
    </row>
    <row r="2206" spans="1:2" x14ac:dyDescent="0.35">
      <c r="A2206" s="2">
        <v>42378</v>
      </c>
      <c r="B2206">
        <v>3267.05</v>
      </c>
    </row>
    <row r="2207" spans="1:2" x14ac:dyDescent="0.35">
      <c r="A2207" s="2">
        <v>42379</v>
      </c>
      <c r="B2207">
        <v>3267.05</v>
      </c>
    </row>
    <row r="2208" spans="1:2" x14ac:dyDescent="0.35">
      <c r="A2208" s="2">
        <v>42380</v>
      </c>
      <c r="B2208">
        <v>3265.01</v>
      </c>
    </row>
    <row r="2209" spans="1:2" x14ac:dyDescent="0.35">
      <c r="A2209" s="2">
        <v>42381</v>
      </c>
      <c r="B2209">
        <v>3275.4</v>
      </c>
    </row>
    <row r="2210" spans="1:2" x14ac:dyDescent="0.35">
      <c r="A2210" s="2">
        <v>42382</v>
      </c>
      <c r="B2210">
        <v>3254.96</v>
      </c>
    </row>
    <row r="2211" spans="1:2" x14ac:dyDescent="0.35">
      <c r="A2211" s="2">
        <v>42383</v>
      </c>
      <c r="B2211">
        <v>3231.2</v>
      </c>
    </row>
    <row r="2212" spans="1:2" x14ac:dyDescent="0.35">
      <c r="A2212" s="2">
        <v>42384</v>
      </c>
      <c r="B2212">
        <v>3301.59</v>
      </c>
    </row>
    <row r="2213" spans="1:2" x14ac:dyDescent="0.35">
      <c r="A2213" s="2">
        <v>42385</v>
      </c>
      <c r="B2213">
        <v>3301.59</v>
      </c>
    </row>
    <row r="2214" spans="1:2" x14ac:dyDescent="0.35">
      <c r="A2214" s="2">
        <v>42386</v>
      </c>
      <c r="B2214">
        <v>3301.59</v>
      </c>
    </row>
    <row r="2215" spans="1:2" x14ac:dyDescent="0.35">
      <c r="A2215" s="2">
        <v>42387</v>
      </c>
      <c r="B2215">
        <v>3301.15</v>
      </c>
    </row>
    <row r="2216" spans="1:2" x14ac:dyDescent="0.35">
      <c r="A2216" s="2">
        <v>42388</v>
      </c>
      <c r="B2216">
        <v>3309.63</v>
      </c>
    </row>
    <row r="2217" spans="1:2" x14ac:dyDescent="0.35">
      <c r="A2217" s="2">
        <v>42389</v>
      </c>
      <c r="B2217">
        <v>3395</v>
      </c>
    </row>
    <row r="2218" spans="1:2" x14ac:dyDescent="0.35">
      <c r="A2218" s="2">
        <v>42390</v>
      </c>
      <c r="B2218">
        <v>3318.61</v>
      </c>
    </row>
    <row r="2219" spans="1:2" x14ac:dyDescent="0.35">
      <c r="A2219" s="2">
        <v>42391</v>
      </c>
      <c r="B2219">
        <v>3308.6</v>
      </c>
    </row>
    <row r="2220" spans="1:2" x14ac:dyDescent="0.35">
      <c r="A2220" s="2">
        <v>42392</v>
      </c>
      <c r="B2220">
        <v>3308.6</v>
      </c>
    </row>
    <row r="2221" spans="1:2" x14ac:dyDescent="0.35">
      <c r="A2221" s="2">
        <v>42393</v>
      </c>
      <c r="B2221">
        <v>3308.6</v>
      </c>
    </row>
    <row r="2222" spans="1:2" x14ac:dyDescent="0.35">
      <c r="A2222" s="2">
        <v>42394</v>
      </c>
      <c r="B2222">
        <v>3398</v>
      </c>
    </row>
    <row r="2223" spans="1:2" x14ac:dyDescent="0.35">
      <c r="A2223" s="2">
        <v>42395</v>
      </c>
      <c r="B2223">
        <v>3365.5</v>
      </c>
    </row>
    <row r="2224" spans="1:2" x14ac:dyDescent="0.35">
      <c r="A2224" s="2">
        <v>42396</v>
      </c>
      <c r="B2224">
        <v>3354.89</v>
      </c>
    </row>
    <row r="2225" spans="1:2" x14ac:dyDescent="0.35">
      <c r="A2225" s="2">
        <v>42397</v>
      </c>
      <c r="B2225">
        <v>3281.78</v>
      </c>
    </row>
    <row r="2226" spans="1:2" x14ac:dyDescent="0.35">
      <c r="A2226" s="2">
        <v>42398</v>
      </c>
      <c r="B2226">
        <v>3284.99</v>
      </c>
    </row>
    <row r="2227" spans="1:2" x14ac:dyDescent="0.35">
      <c r="A2227" s="2">
        <v>42399</v>
      </c>
      <c r="B2227">
        <v>3284.99</v>
      </c>
    </row>
    <row r="2228" spans="1:2" x14ac:dyDescent="0.35">
      <c r="A2228" s="2">
        <v>42400</v>
      </c>
      <c r="B2228">
        <v>3284.99</v>
      </c>
    </row>
    <row r="2229" spans="1:2" x14ac:dyDescent="0.35">
      <c r="A2229" s="2">
        <v>42401</v>
      </c>
      <c r="B2229">
        <v>3327.53</v>
      </c>
    </row>
    <row r="2230" spans="1:2" x14ac:dyDescent="0.35">
      <c r="A2230" s="2">
        <v>42402</v>
      </c>
      <c r="B2230">
        <v>3394.08</v>
      </c>
    </row>
    <row r="2231" spans="1:2" x14ac:dyDescent="0.35">
      <c r="A2231" s="2">
        <v>42403</v>
      </c>
      <c r="B2231">
        <v>3374.96</v>
      </c>
    </row>
    <row r="2232" spans="1:2" x14ac:dyDescent="0.35">
      <c r="A2232" s="2">
        <v>42404</v>
      </c>
      <c r="B2232">
        <v>3319.7</v>
      </c>
    </row>
    <row r="2233" spans="1:2" x14ac:dyDescent="0.35">
      <c r="A2233" s="2">
        <v>42405</v>
      </c>
      <c r="B2233">
        <v>3333.49</v>
      </c>
    </row>
    <row r="2234" spans="1:2" x14ac:dyDescent="0.35">
      <c r="A2234" s="2">
        <v>42406</v>
      </c>
      <c r="B2234">
        <v>3333.49</v>
      </c>
    </row>
    <row r="2235" spans="1:2" x14ac:dyDescent="0.35">
      <c r="A2235" s="2">
        <v>42407</v>
      </c>
      <c r="B2235">
        <v>3333.49</v>
      </c>
    </row>
    <row r="2236" spans="1:2" x14ac:dyDescent="0.35">
      <c r="A2236" s="2">
        <v>42408</v>
      </c>
      <c r="B2236">
        <v>3369.42</v>
      </c>
    </row>
    <row r="2237" spans="1:2" x14ac:dyDescent="0.35">
      <c r="A2237" s="2">
        <v>42409</v>
      </c>
      <c r="B2237">
        <v>3393.55</v>
      </c>
    </row>
    <row r="2238" spans="1:2" x14ac:dyDescent="0.35">
      <c r="A2238" s="2">
        <v>42410</v>
      </c>
      <c r="B2238">
        <v>3391.75</v>
      </c>
    </row>
    <row r="2239" spans="1:2" x14ac:dyDescent="0.35">
      <c r="A2239" s="2">
        <v>42411</v>
      </c>
      <c r="B2239">
        <v>3440</v>
      </c>
    </row>
    <row r="2240" spans="1:2" x14ac:dyDescent="0.35">
      <c r="A2240" s="2">
        <v>42412</v>
      </c>
      <c r="B2240">
        <v>3382.94</v>
      </c>
    </row>
    <row r="2241" spans="1:2" x14ac:dyDescent="0.35">
      <c r="A2241" s="2">
        <v>42413</v>
      </c>
      <c r="B2241">
        <v>3382.94</v>
      </c>
    </row>
    <row r="2242" spans="1:2" x14ac:dyDescent="0.35">
      <c r="A2242" s="2">
        <v>42414</v>
      </c>
      <c r="B2242">
        <v>3382.94</v>
      </c>
    </row>
    <row r="2243" spans="1:2" x14ac:dyDescent="0.35">
      <c r="A2243" s="2">
        <v>42415</v>
      </c>
      <c r="B2243">
        <v>3383</v>
      </c>
    </row>
    <row r="2244" spans="1:2" x14ac:dyDescent="0.35">
      <c r="A2244" s="2">
        <v>42416</v>
      </c>
      <c r="B2244">
        <v>3415.51</v>
      </c>
    </row>
    <row r="2245" spans="1:2" x14ac:dyDescent="0.35">
      <c r="A2245" s="2">
        <v>42417</v>
      </c>
      <c r="B2245">
        <v>3360.98</v>
      </c>
    </row>
    <row r="2246" spans="1:2" x14ac:dyDescent="0.35">
      <c r="A2246" s="2">
        <v>42418</v>
      </c>
      <c r="B2246">
        <v>3343.69</v>
      </c>
    </row>
    <row r="2247" spans="1:2" x14ac:dyDescent="0.35">
      <c r="A2247" s="2">
        <v>42419</v>
      </c>
      <c r="B2247">
        <v>3356.25</v>
      </c>
    </row>
    <row r="2248" spans="1:2" x14ac:dyDescent="0.35">
      <c r="A2248" s="2">
        <v>42420</v>
      </c>
      <c r="B2248">
        <v>3356.25</v>
      </c>
    </row>
    <row r="2249" spans="1:2" x14ac:dyDescent="0.35">
      <c r="A2249" s="2">
        <v>42421</v>
      </c>
      <c r="B2249">
        <v>3356.25</v>
      </c>
    </row>
    <row r="2250" spans="1:2" x14ac:dyDescent="0.35">
      <c r="A2250" s="2">
        <v>42422</v>
      </c>
      <c r="B2250">
        <v>3310.8</v>
      </c>
    </row>
    <row r="2251" spans="1:2" x14ac:dyDescent="0.35">
      <c r="A2251" s="2">
        <v>42423</v>
      </c>
      <c r="B2251">
        <v>3327.71</v>
      </c>
    </row>
    <row r="2252" spans="1:2" x14ac:dyDescent="0.35">
      <c r="A2252" s="2">
        <v>42424</v>
      </c>
      <c r="B2252">
        <v>3340.35</v>
      </c>
    </row>
    <row r="2253" spans="1:2" x14ac:dyDescent="0.35">
      <c r="A2253" s="2">
        <v>42425</v>
      </c>
      <c r="B2253">
        <v>3313.67</v>
      </c>
    </row>
    <row r="2254" spans="1:2" x14ac:dyDescent="0.35">
      <c r="A2254" s="2">
        <v>42426</v>
      </c>
      <c r="B2254">
        <v>3342.05</v>
      </c>
    </row>
    <row r="2255" spans="1:2" x14ac:dyDescent="0.35">
      <c r="A2255" s="2">
        <v>42427</v>
      </c>
      <c r="B2255">
        <v>3342.05</v>
      </c>
    </row>
    <row r="2256" spans="1:2" x14ac:dyDescent="0.35">
      <c r="A2256" s="2">
        <v>42428</v>
      </c>
      <c r="B2256">
        <v>3342.05</v>
      </c>
    </row>
    <row r="2257" spans="1:2" x14ac:dyDescent="0.35">
      <c r="A2257" s="2">
        <v>42429</v>
      </c>
      <c r="B2257">
        <v>3292.8</v>
      </c>
    </row>
    <row r="2258" spans="1:2" x14ac:dyDescent="0.35">
      <c r="A2258" s="2">
        <v>42430</v>
      </c>
      <c r="B2258">
        <v>3228.96</v>
      </c>
    </row>
    <row r="2259" spans="1:2" x14ac:dyDescent="0.35">
      <c r="A2259" s="2">
        <v>42431</v>
      </c>
      <c r="B2259">
        <v>3205.46</v>
      </c>
    </row>
    <row r="2260" spans="1:2" x14ac:dyDescent="0.35">
      <c r="A2260" s="2">
        <v>42432</v>
      </c>
      <c r="B2260">
        <v>3193.98</v>
      </c>
    </row>
    <row r="2261" spans="1:2" x14ac:dyDescent="0.35">
      <c r="A2261" s="2">
        <v>42433</v>
      </c>
      <c r="B2261">
        <v>3157.11</v>
      </c>
    </row>
    <row r="2262" spans="1:2" x14ac:dyDescent="0.35">
      <c r="A2262" s="2">
        <v>42434</v>
      </c>
      <c r="B2262">
        <v>3157.11</v>
      </c>
    </row>
    <row r="2263" spans="1:2" x14ac:dyDescent="0.35">
      <c r="A2263" s="2">
        <v>42435</v>
      </c>
      <c r="B2263">
        <v>3157.11</v>
      </c>
    </row>
    <row r="2264" spans="1:2" x14ac:dyDescent="0.35">
      <c r="A2264" s="2">
        <v>42436</v>
      </c>
      <c r="B2264">
        <v>3114.33</v>
      </c>
    </row>
    <row r="2265" spans="1:2" x14ac:dyDescent="0.35">
      <c r="A2265" s="2">
        <v>42437</v>
      </c>
      <c r="B2265">
        <v>3205.32</v>
      </c>
    </row>
    <row r="2266" spans="1:2" x14ac:dyDescent="0.35">
      <c r="A2266" s="2">
        <v>42438</v>
      </c>
      <c r="B2266">
        <v>3185.85</v>
      </c>
    </row>
    <row r="2267" spans="1:2" x14ac:dyDescent="0.35">
      <c r="A2267" s="2">
        <v>42439</v>
      </c>
      <c r="B2267">
        <v>3225</v>
      </c>
    </row>
    <row r="2268" spans="1:2" x14ac:dyDescent="0.35">
      <c r="A2268" s="2">
        <v>42440</v>
      </c>
      <c r="B2268">
        <v>3150.95</v>
      </c>
    </row>
    <row r="2269" spans="1:2" x14ac:dyDescent="0.35">
      <c r="A2269" s="2">
        <v>42441</v>
      </c>
      <c r="B2269">
        <v>3150.95</v>
      </c>
    </row>
    <row r="2270" spans="1:2" x14ac:dyDescent="0.35">
      <c r="A2270" s="2">
        <v>42442</v>
      </c>
      <c r="B2270">
        <v>3150.95</v>
      </c>
    </row>
    <row r="2271" spans="1:2" x14ac:dyDescent="0.35">
      <c r="A2271" s="2">
        <v>42443</v>
      </c>
      <c r="B2271">
        <v>3153.3</v>
      </c>
    </row>
    <row r="2272" spans="1:2" x14ac:dyDescent="0.35">
      <c r="A2272" s="2">
        <v>42444</v>
      </c>
      <c r="B2272">
        <v>3164.37</v>
      </c>
    </row>
    <row r="2273" spans="1:2" x14ac:dyDescent="0.35">
      <c r="A2273" s="2">
        <v>42445</v>
      </c>
      <c r="B2273">
        <v>3160.54</v>
      </c>
    </row>
    <row r="2274" spans="1:2" x14ac:dyDescent="0.35">
      <c r="A2274" s="2">
        <v>42446</v>
      </c>
      <c r="B2274">
        <v>3073.6</v>
      </c>
    </row>
    <row r="2275" spans="1:2" x14ac:dyDescent="0.35">
      <c r="A2275" s="2">
        <v>42447</v>
      </c>
      <c r="B2275">
        <v>3073</v>
      </c>
    </row>
    <row r="2276" spans="1:2" x14ac:dyDescent="0.35">
      <c r="A2276" s="2">
        <v>42448</v>
      </c>
      <c r="B2276">
        <v>3073</v>
      </c>
    </row>
    <row r="2277" spans="1:2" x14ac:dyDescent="0.35">
      <c r="A2277" s="2">
        <v>42449</v>
      </c>
      <c r="B2277">
        <v>3073</v>
      </c>
    </row>
    <row r="2278" spans="1:2" x14ac:dyDescent="0.35">
      <c r="A2278" s="2">
        <v>42450</v>
      </c>
      <c r="B2278">
        <v>3073</v>
      </c>
    </row>
    <row r="2279" spans="1:2" x14ac:dyDescent="0.35">
      <c r="A2279" s="2">
        <v>42451</v>
      </c>
      <c r="B2279">
        <v>3030.22</v>
      </c>
    </row>
    <row r="2280" spans="1:2" x14ac:dyDescent="0.35">
      <c r="A2280" s="2">
        <v>42452</v>
      </c>
      <c r="B2280">
        <v>3071.07</v>
      </c>
    </row>
    <row r="2281" spans="1:2" x14ac:dyDescent="0.35">
      <c r="A2281" s="2">
        <v>42453</v>
      </c>
      <c r="B2281">
        <v>3073</v>
      </c>
    </row>
    <row r="2282" spans="1:2" x14ac:dyDescent="0.35">
      <c r="A2282" s="2">
        <v>42454</v>
      </c>
      <c r="B2282">
        <v>3073.19</v>
      </c>
    </row>
    <row r="2283" spans="1:2" x14ac:dyDescent="0.35">
      <c r="A2283" s="2">
        <v>42455</v>
      </c>
      <c r="B2283">
        <v>3073.19</v>
      </c>
    </row>
    <row r="2284" spans="1:2" x14ac:dyDescent="0.35">
      <c r="A2284" s="2">
        <v>42456</v>
      </c>
      <c r="B2284">
        <v>3073.19</v>
      </c>
    </row>
    <row r="2285" spans="1:2" x14ac:dyDescent="0.35">
      <c r="A2285" s="2">
        <v>42457</v>
      </c>
      <c r="B2285">
        <v>3026.55</v>
      </c>
    </row>
    <row r="2286" spans="1:2" x14ac:dyDescent="0.35">
      <c r="A2286" s="2">
        <v>42458</v>
      </c>
      <c r="B2286">
        <v>3058.5</v>
      </c>
    </row>
    <row r="2287" spans="1:2" x14ac:dyDescent="0.35">
      <c r="A2287" s="2">
        <v>42459</v>
      </c>
      <c r="B2287">
        <v>3014.24</v>
      </c>
    </row>
    <row r="2288" spans="1:2" x14ac:dyDescent="0.35">
      <c r="A2288" s="2">
        <v>42460</v>
      </c>
      <c r="B2288">
        <v>3002.2</v>
      </c>
    </row>
    <row r="2289" spans="1:2" x14ac:dyDescent="0.35">
      <c r="A2289" s="2">
        <v>42461</v>
      </c>
      <c r="B2289">
        <v>3037.1</v>
      </c>
    </row>
    <row r="2290" spans="1:2" x14ac:dyDescent="0.35">
      <c r="A2290" s="2">
        <v>42462</v>
      </c>
      <c r="B2290">
        <v>3037.1</v>
      </c>
    </row>
    <row r="2291" spans="1:2" x14ac:dyDescent="0.35">
      <c r="A2291" s="2">
        <v>42463</v>
      </c>
      <c r="B2291">
        <v>3037.1</v>
      </c>
    </row>
    <row r="2292" spans="1:2" x14ac:dyDescent="0.35">
      <c r="A2292" s="2">
        <v>42464</v>
      </c>
      <c r="B2292">
        <v>3063.79</v>
      </c>
    </row>
    <row r="2293" spans="1:2" x14ac:dyDescent="0.35">
      <c r="A2293" s="2">
        <v>42465</v>
      </c>
      <c r="B2293">
        <v>3084.1</v>
      </c>
    </row>
    <row r="2294" spans="1:2" x14ac:dyDescent="0.35">
      <c r="A2294" s="2">
        <v>42466</v>
      </c>
      <c r="B2294">
        <v>3081.13</v>
      </c>
    </row>
    <row r="2295" spans="1:2" x14ac:dyDescent="0.35">
      <c r="A2295" s="2">
        <v>42467</v>
      </c>
      <c r="B2295">
        <v>3107.26</v>
      </c>
    </row>
    <row r="2296" spans="1:2" x14ac:dyDescent="0.35">
      <c r="A2296" s="2">
        <v>42468</v>
      </c>
      <c r="B2296">
        <v>3090.01</v>
      </c>
    </row>
    <row r="2297" spans="1:2" x14ac:dyDescent="0.35">
      <c r="A2297" s="2">
        <v>42469</v>
      </c>
      <c r="B2297">
        <v>3090.01</v>
      </c>
    </row>
    <row r="2298" spans="1:2" x14ac:dyDescent="0.35">
      <c r="A2298" s="2">
        <v>42470</v>
      </c>
      <c r="B2298">
        <v>3090.01</v>
      </c>
    </row>
    <row r="2299" spans="1:2" x14ac:dyDescent="0.35">
      <c r="A2299" s="2">
        <v>42471</v>
      </c>
      <c r="B2299">
        <v>3053.77</v>
      </c>
    </row>
    <row r="2300" spans="1:2" x14ac:dyDescent="0.35">
      <c r="A2300" s="2">
        <v>42472</v>
      </c>
      <c r="B2300">
        <v>3019</v>
      </c>
    </row>
    <row r="2301" spans="1:2" x14ac:dyDescent="0.35">
      <c r="A2301" s="2">
        <v>42473</v>
      </c>
      <c r="B2301">
        <v>3007.95</v>
      </c>
    </row>
    <row r="2302" spans="1:2" x14ac:dyDescent="0.35">
      <c r="A2302" s="2">
        <v>42474</v>
      </c>
      <c r="B2302">
        <v>2994.65</v>
      </c>
    </row>
    <row r="2303" spans="1:2" x14ac:dyDescent="0.35">
      <c r="A2303" s="2">
        <v>42475</v>
      </c>
      <c r="B2303">
        <v>2997.21</v>
      </c>
    </row>
    <row r="2304" spans="1:2" x14ac:dyDescent="0.35">
      <c r="A2304" s="2">
        <v>42476</v>
      </c>
      <c r="B2304">
        <v>2997.21</v>
      </c>
    </row>
    <row r="2305" spans="1:2" x14ac:dyDescent="0.35">
      <c r="A2305" s="2">
        <v>42477</v>
      </c>
      <c r="B2305">
        <v>2997.21</v>
      </c>
    </row>
    <row r="2306" spans="1:2" x14ac:dyDescent="0.35">
      <c r="A2306" s="2">
        <v>42478</v>
      </c>
      <c r="B2306">
        <v>2969.45</v>
      </c>
    </row>
    <row r="2307" spans="1:2" x14ac:dyDescent="0.35">
      <c r="A2307" s="2">
        <v>42479</v>
      </c>
      <c r="B2307">
        <v>2899.02</v>
      </c>
    </row>
    <row r="2308" spans="1:2" x14ac:dyDescent="0.35">
      <c r="A2308" s="2">
        <v>42480</v>
      </c>
      <c r="B2308">
        <v>2897.5</v>
      </c>
    </row>
    <row r="2309" spans="1:2" x14ac:dyDescent="0.35">
      <c r="A2309" s="2">
        <v>42481</v>
      </c>
      <c r="B2309">
        <v>2941.96</v>
      </c>
    </row>
    <row r="2310" spans="1:2" x14ac:dyDescent="0.35">
      <c r="A2310" s="2">
        <v>42482</v>
      </c>
      <c r="B2310">
        <v>2947.2</v>
      </c>
    </row>
    <row r="2311" spans="1:2" x14ac:dyDescent="0.35">
      <c r="A2311" s="2">
        <v>42483</v>
      </c>
      <c r="B2311">
        <v>2947.2</v>
      </c>
    </row>
    <row r="2312" spans="1:2" x14ac:dyDescent="0.35">
      <c r="A2312" s="2">
        <v>42484</v>
      </c>
      <c r="B2312">
        <v>2947.2</v>
      </c>
    </row>
    <row r="2313" spans="1:2" x14ac:dyDescent="0.35">
      <c r="A2313" s="2">
        <v>42485</v>
      </c>
      <c r="B2313">
        <v>2967.82</v>
      </c>
    </row>
    <row r="2314" spans="1:2" x14ac:dyDescent="0.35">
      <c r="A2314" s="2">
        <v>42486</v>
      </c>
      <c r="B2314">
        <v>2955</v>
      </c>
    </row>
    <row r="2315" spans="1:2" x14ac:dyDescent="0.35">
      <c r="A2315" s="2">
        <v>42487</v>
      </c>
      <c r="B2315">
        <v>2933.75</v>
      </c>
    </row>
    <row r="2316" spans="1:2" x14ac:dyDescent="0.35">
      <c r="A2316" s="2">
        <v>42488</v>
      </c>
      <c r="B2316">
        <v>2875.73</v>
      </c>
    </row>
    <row r="2317" spans="1:2" x14ac:dyDescent="0.35">
      <c r="A2317" s="2">
        <v>42489</v>
      </c>
      <c r="B2317">
        <v>2849.97</v>
      </c>
    </row>
    <row r="2318" spans="1:2" x14ac:dyDescent="0.35">
      <c r="A2318" s="2">
        <v>42490</v>
      </c>
      <c r="B2318">
        <v>2849.97</v>
      </c>
    </row>
    <row r="2319" spans="1:2" x14ac:dyDescent="0.35">
      <c r="A2319" s="2">
        <v>42491</v>
      </c>
      <c r="B2319">
        <v>2849.97</v>
      </c>
    </row>
    <row r="2320" spans="1:2" x14ac:dyDescent="0.35">
      <c r="A2320" s="2">
        <v>42492</v>
      </c>
      <c r="B2320">
        <v>2835.13</v>
      </c>
    </row>
    <row r="2321" spans="1:2" x14ac:dyDescent="0.35">
      <c r="A2321" s="2">
        <v>42493</v>
      </c>
      <c r="B2321">
        <v>2913.73</v>
      </c>
    </row>
    <row r="2322" spans="1:2" x14ac:dyDescent="0.35">
      <c r="A2322" s="2">
        <v>42494</v>
      </c>
      <c r="B2322">
        <v>2954.99</v>
      </c>
    </row>
    <row r="2323" spans="1:2" x14ac:dyDescent="0.35">
      <c r="A2323" s="2">
        <v>42495</v>
      </c>
      <c r="B2323">
        <v>2953.68</v>
      </c>
    </row>
    <row r="2324" spans="1:2" x14ac:dyDescent="0.35">
      <c r="A2324" s="2">
        <v>42496</v>
      </c>
      <c r="B2324">
        <v>2957.96</v>
      </c>
    </row>
    <row r="2325" spans="1:2" x14ac:dyDescent="0.35">
      <c r="A2325" s="2">
        <v>42497</v>
      </c>
      <c r="B2325">
        <v>2957.96</v>
      </c>
    </row>
    <row r="2326" spans="1:2" x14ac:dyDescent="0.35">
      <c r="A2326" s="2">
        <v>42498</v>
      </c>
      <c r="B2326">
        <v>2957.96</v>
      </c>
    </row>
    <row r="2327" spans="1:2" x14ac:dyDescent="0.35">
      <c r="A2327" s="2">
        <v>42499</v>
      </c>
      <c r="B2327">
        <v>2958</v>
      </c>
    </row>
    <row r="2328" spans="1:2" x14ac:dyDescent="0.35">
      <c r="A2328" s="2">
        <v>42500</v>
      </c>
      <c r="B2328">
        <v>2974.25</v>
      </c>
    </row>
    <row r="2329" spans="1:2" x14ac:dyDescent="0.35">
      <c r="A2329" s="2">
        <v>42501</v>
      </c>
      <c r="B2329">
        <v>2939.5</v>
      </c>
    </row>
    <row r="2330" spans="1:2" x14ac:dyDescent="0.35">
      <c r="A2330" s="2">
        <v>42502</v>
      </c>
      <c r="B2330">
        <v>2946.43</v>
      </c>
    </row>
    <row r="2331" spans="1:2" x14ac:dyDescent="0.35">
      <c r="A2331" s="2">
        <v>42503</v>
      </c>
      <c r="B2331">
        <v>2992.48</v>
      </c>
    </row>
    <row r="2332" spans="1:2" x14ac:dyDescent="0.35">
      <c r="A2332" s="2">
        <v>42504</v>
      </c>
      <c r="B2332">
        <v>2992.48</v>
      </c>
    </row>
    <row r="2333" spans="1:2" x14ac:dyDescent="0.35">
      <c r="A2333" s="2">
        <v>42505</v>
      </c>
      <c r="B2333">
        <v>2992.48</v>
      </c>
    </row>
    <row r="2334" spans="1:2" x14ac:dyDescent="0.35">
      <c r="A2334" s="2">
        <v>42506</v>
      </c>
      <c r="B2334">
        <v>3028.55</v>
      </c>
    </row>
    <row r="2335" spans="1:2" x14ac:dyDescent="0.35">
      <c r="A2335" s="2">
        <v>42507</v>
      </c>
      <c r="B2335">
        <v>3012.85</v>
      </c>
    </row>
    <row r="2336" spans="1:2" x14ac:dyDescent="0.35">
      <c r="A2336" s="2">
        <v>42508</v>
      </c>
      <c r="B2336">
        <v>3026.69</v>
      </c>
    </row>
    <row r="2337" spans="1:2" x14ac:dyDescent="0.35">
      <c r="A2337" s="2">
        <v>42509</v>
      </c>
      <c r="B2337">
        <v>3057.32</v>
      </c>
    </row>
    <row r="2338" spans="1:2" x14ac:dyDescent="0.35">
      <c r="A2338" s="2">
        <v>42510</v>
      </c>
      <c r="B2338">
        <v>3052</v>
      </c>
    </row>
    <row r="2339" spans="1:2" x14ac:dyDescent="0.35">
      <c r="A2339" s="2">
        <v>42511</v>
      </c>
      <c r="B2339">
        <v>3052</v>
      </c>
    </row>
    <row r="2340" spans="1:2" x14ac:dyDescent="0.35">
      <c r="A2340" s="2">
        <v>42512</v>
      </c>
      <c r="B2340">
        <v>3052</v>
      </c>
    </row>
    <row r="2341" spans="1:2" x14ac:dyDescent="0.35">
      <c r="A2341" s="2">
        <v>42513</v>
      </c>
      <c r="B2341">
        <v>3060.25</v>
      </c>
    </row>
    <row r="2342" spans="1:2" x14ac:dyDescent="0.35">
      <c r="A2342" s="2">
        <v>42514</v>
      </c>
      <c r="B2342">
        <v>3064.25</v>
      </c>
    </row>
    <row r="2343" spans="1:2" x14ac:dyDescent="0.35">
      <c r="A2343" s="2">
        <v>42515</v>
      </c>
      <c r="B2343">
        <v>3061</v>
      </c>
    </row>
    <row r="2344" spans="1:2" x14ac:dyDescent="0.35">
      <c r="A2344" s="2">
        <v>42516</v>
      </c>
      <c r="B2344">
        <v>3052.09</v>
      </c>
    </row>
    <row r="2345" spans="1:2" x14ac:dyDescent="0.35">
      <c r="A2345" s="2">
        <v>42517</v>
      </c>
      <c r="B2345">
        <v>3071.1</v>
      </c>
    </row>
    <row r="2346" spans="1:2" x14ac:dyDescent="0.35">
      <c r="A2346" s="2">
        <v>42518</v>
      </c>
      <c r="B2346">
        <v>3071.1</v>
      </c>
    </row>
    <row r="2347" spans="1:2" x14ac:dyDescent="0.35">
      <c r="A2347" s="2">
        <v>42519</v>
      </c>
      <c r="B2347">
        <v>3071.1</v>
      </c>
    </row>
    <row r="2348" spans="1:2" x14ac:dyDescent="0.35">
      <c r="A2348" s="2">
        <v>42520</v>
      </c>
      <c r="B2348">
        <v>3069</v>
      </c>
    </row>
    <row r="2349" spans="1:2" x14ac:dyDescent="0.35">
      <c r="A2349" s="2">
        <v>42521</v>
      </c>
      <c r="B2349">
        <v>3090.18</v>
      </c>
    </row>
    <row r="2350" spans="1:2" x14ac:dyDescent="0.35">
      <c r="A2350" s="2">
        <v>42522</v>
      </c>
      <c r="B2350">
        <v>3112.9</v>
      </c>
    </row>
    <row r="2351" spans="1:2" x14ac:dyDescent="0.35">
      <c r="A2351" s="2">
        <v>42523</v>
      </c>
      <c r="B2351">
        <v>3085.96</v>
      </c>
    </row>
    <row r="2352" spans="1:2" x14ac:dyDescent="0.35">
      <c r="A2352" s="2">
        <v>42524</v>
      </c>
      <c r="B2352">
        <v>3019.43</v>
      </c>
    </row>
    <row r="2353" spans="1:2" x14ac:dyDescent="0.35">
      <c r="A2353" s="2">
        <v>42525</v>
      </c>
      <c r="B2353">
        <v>3019.43</v>
      </c>
    </row>
    <row r="2354" spans="1:2" x14ac:dyDescent="0.35">
      <c r="A2354" s="2">
        <v>42526</v>
      </c>
      <c r="B2354">
        <v>3019.43</v>
      </c>
    </row>
    <row r="2355" spans="1:2" x14ac:dyDescent="0.35">
      <c r="A2355" s="2">
        <v>42527</v>
      </c>
      <c r="B2355">
        <v>3020</v>
      </c>
    </row>
    <row r="2356" spans="1:2" x14ac:dyDescent="0.35">
      <c r="A2356" s="2">
        <v>42528</v>
      </c>
      <c r="B2356">
        <v>2941.89</v>
      </c>
    </row>
    <row r="2357" spans="1:2" x14ac:dyDescent="0.35">
      <c r="A2357" s="2">
        <v>42529</v>
      </c>
      <c r="B2357">
        <v>2924.52</v>
      </c>
    </row>
    <row r="2358" spans="1:2" x14ac:dyDescent="0.35">
      <c r="A2358" s="2">
        <v>42530</v>
      </c>
      <c r="B2358">
        <v>2939.16</v>
      </c>
    </row>
    <row r="2359" spans="1:2" x14ac:dyDescent="0.35">
      <c r="A2359" s="2">
        <v>42531</v>
      </c>
      <c r="B2359">
        <v>2971</v>
      </c>
    </row>
    <row r="2360" spans="1:2" x14ac:dyDescent="0.35">
      <c r="A2360" s="2">
        <v>42532</v>
      </c>
      <c r="B2360">
        <v>2971</v>
      </c>
    </row>
    <row r="2361" spans="1:2" x14ac:dyDescent="0.35">
      <c r="A2361" s="2">
        <v>42533</v>
      </c>
      <c r="B2361">
        <v>2971</v>
      </c>
    </row>
    <row r="2362" spans="1:2" x14ac:dyDescent="0.35">
      <c r="A2362" s="2">
        <v>42534</v>
      </c>
      <c r="B2362">
        <v>2997.61</v>
      </c>
    </row>
    <row r="2363" spans="1:2" x14ac:dyDescent="0.35">
      <c r="A2363" s="2">
        <v>42535</v>
      </c>
      <c r="B2363">
        <v>3006.94</v>
      </c>
    </row>
    <row r="2364" spans="1:2" x14ac:dyDescent="0.35">
      <c r="A2364" s="2">
        <v>42536</v>
      </c>
      <c r="B2364">
        <v>2977.28</v>
      </c>
    </row>
    <row r="2365" spans="1:2" x14ac:dyDescent="0.35">
      <c r="A2365" s="2">
        <v>42537</v>
      </c>
      <c r="B2365">
        <v>3015.95</v>
      </c>
    </row>
    <row r="2366" spans="1:2" x14ac:dyDescent="0.35">
      <c r="A2366" s="2">
        <v>42538</v>
      </c>
      <c r="B2366">
        <v>3009.85</v>
      </c>
    </row>
    <row r="2367" spans="1:2" x14ac:dyDescent="0.35">
      <c r="A2367" s="2">
        <v>42539</v>
      </c>
      <c r="B2367">
        <v>3009.85</v>
      </c>
    </row>
    <row r="2368" spans="1:2" x14ac:dyDescent="0.35">
      <c r="A2368" s="2">
        <v>42540</v>
      </c>
      <c r="B2368">
        <v>3009.85</v>
      </c>
    </row>
    <row r="2369" spans="1:2" x14ac:dyDescent="0.35">
      <c r="A2369" s="2">
        <v>42541</v>
      </c>
      <c r="B2369">
        <v>2974.27</v>
      </c>
    </row>
    <row r="2370" spans="1:2" x14ac:dyDescent="0.35">
      <c r="A2370" s="2">
        <v>42542</v>
      </c>
      <c r="B2370">
        <v>2975.69</v>
      </c>
    </row>
    <row r="2371" spans="1:2" x14ac:dyDescent="0.35">
      <c r="A2371" s="2">
        <v>42543</v>
      </c>
      <c r="B2371">
        <v>2919.03</v>
      </c>
    </row>
    <row r="2372" spans="1:2" x14ac:dyDescent="0.35">
      <c r="A2372" s="2">
        <v>42544</v>
      </c>
      <c r="B2372">
        <v>2897.35</v>
      </c>
    </row>
    <row r="2373" spans="1:2" x14ac:dyDescent="0.35">
      <c r="A2373" s="2">
        <v>42545</v>
      </c>
      <c r="B2373">
        <v>2972.01</v>
      </c>
    </row>
    <row r="2374" spans="1:2" x14ac:dyDescent="0.35">
      <c r="A2374" s="2">
        <v>42546</v>
      </c>
      <c r="B2374">
        <v>2972.01</v>
      </c>
    </row>
    <row r="2375" spans="1:2" x14ac:dyDescent="0.35">
      <c r="A2375" s="2">
        <v>42547</v>
      </c>
      <c r="B2375">
        <v>2972.01</v>
      </c>
    </row>
    <row r="2376" spans="1:2" x14ac:dyDescent="0.35">
      <c r="A2376" s="2">
        <v>42548</v>
      </c>
      <c r="B2376">
        <v>3057.45</v>
      </c>
    </row>
    <row r="2377" spans="1:2" x14ac:dyDescent="0.35">
      <c r="A2377" s="2">
        <v>42549</v>
      </c>
      <c r="B2377">
        <v>2981.27</v>
      </c>
    </row>
    <row r="2378" spans="1:2" x14ac:dyDescent="0.35">
      <c r="A2378" s="2">
        <v>42550</v>
      </c>
      <c r="B2378">
        <v>2915.6</v>
      </c>
    </row>
    <row r="2379" spans="1:2" x14ac:dyDescent="0.35">
      <c r="A2379" s="2">
        <v>42551</v>
      </c>
      <c r="B2379">
        <v>2920.35</v>
      </c>
    </row>
    <row r="2380" spans="1:2" x14ac:dyDescent="0.35">
      <c r="A2380" s="2">
        <v>42552</v>
      </c>
      <c r="B2380">
        <v>2932.91</v>
      </c>
    </row>
    <row r="2381" spans="1:2" x14ac:dyDescent="0.35">
      <c r="A2381" s="2">
        <v>42553</v>
      </c>
      <c r="B2381">
        <v>2932.91</v>
      </c>
    </row>
    <row r="2382" spans="1:2" x14ac:dyDescent="0.35">
      <c r="A2382" s="2">
        <v>42554</v>
      </c>
      <c r="B2382">
        <v>2932.91</v>
      </c>
    </row>
    <row r="2383" spans="1:2" x14ac:dyDescent="0.35">
      <c r="A2383" s="2">
        <v>42555</v>
      </c>
      <c r="B2383">
        <v>2932.91</v>
      </c>
    </row>
    <row r="2384" spans="1:2" x14ac:dyDescent="0.35">
      <c r="A2384" s="2">
        <v>42556</v>
      </c>
      <c r="B2384">
        <v>2980.58</v>
      </c>
    </row>
    <row r="2385" spans="1:2" x14ac:dyDescent="0.35">
      <c r="A2385" s="2">
        <v>42557</v>
      </c>
      <c r="B2385">
        <v>3001.7</v>
      </c>
    </row>
    <row r="2386" spans="1:2" x14ac:dyDescent="0.35">
      <c r="A2386" s="2">
        <v>42558</v>
      </c>
      <c r="B2386">
        <v>2987.22</v>
      </c>
    </row>
    <row r="2387" spans="1:2" x14ac:dyDescent="0.35">
      <c r="A2387" s="2">
        <v>42559</v>
      </c>
      <c r="B2387">
        <v>2933.33</v>
      </c>
    </row>
    <row r="2388" spans="1:2" x14ac:dyDescent="0.35">
      <c r="A2388" s="2">
        <v>42560</v>
      </c>
      <c r="B2388">
        <v>2933.33</v>
      </c>
    </row>
    <row r="2389" spans="1:2" x14ac:dyDescent="0.35">
      <c r="A2389" s="2">
        <v>42561</v>
      </c>
      <c r="B2389">
        <v>2933.33</v>
      </c>
    </row>
    <row r="2390" spans="1:2" x14ac:dyDescent="0.35">
      <c r="A2390" s="2">
        <v>42562</v>
      </c>
      <c r="B2390">
        <v>2936.32</v>
      </c>
    </row>
    <row r="2391" spans="1:2" x14ac:dyDescent="0.35">
      <c r="A2391" s="2">
        <v>42563</v>
      </c>
      <c r="B2391">
        <v>2919.17</v>
      </c>
    </row>
    <row r="2392" spans="1:2" x14ac:dyDescent="0.35">
      <c r="A2392" s="2">
        <v>42564</v>
      </c>
      <c r="B2392">
        <v>2936.1</v>
      </c>
    </row>
    <row r="2393" spans="1:2" x14ac:dyDescent="0.35">
      <c r="A2393" s="2">
        <v>42565</v>
      </c>
      <c r="B2393">
        <v>2916.66</v>
      </c>
    </row>
    <row r="2394" spans="1:2" x14ac:dyDescent="0.35">
      <c r="A2394" s="2">
        <v>42566</v>
      </c>
      <c r="B2394">
        <v>2923.35</v>
      </c>
    </row>
    <row r="2395" spans="1:2" x14ac:dyDescent="0.35">
      <c r="A2395" s="2">
        <v>42567</v>
      </c>
      <c r="B2395">
        <v>2923.35</v>
      </c>
    </row>
    <row r="2396" spans="1:2" x14ac:dyDescent="0.35">
      <c r="A2396" s="2">
        <v>42568</v>
      </c>
      <c r="B2396">
        <v>2923.35</v>
      </c>
    </row>
    <row r="2397" spans="1:2" x14ac:dyDescent="0.35">
      <c r="A2397" s="2">
        <v>42569</v>
      </c>
      <c r="B2397">
        <v>2920.9</v>
      </c>
    </row>
    <row r="2398" spans="1:2" x14ac:dyDescent="0.35">
      <c r="A2398" s="2">
        <v>42570</v>
      </c>
      <c r="B2398">
        <v>2927.73</v>
      </c>
    </row>
    <row r="2399" spans="1:2" x14ac:dyDescent="0.35">
      <c r="A2399" s="2">
        <v>42571</v>
      </c>
      <c r="B2399">
        <v>2928.49</v>
      </c>
    </row>
    <row r="2400" spans="1:2" x14ac:dyDescent="0.35">
      <c r="A2400" s="2">
        <v>42572</v>
      </c>
      <c r="B2400">
        <v>2942.13</v>
      </c>
    </row>
    <row r="2401" spans="1:2" x14ac:dyDescent="0.35">
      <c r="A2401" s="2">
        <v>42573</v>
      </c>
      <c r="B2401">
        <v>2950.65</v>
      </c>
    </row>
    <row r="2402" spans="1:2" x14ac:dyDescent="0.35">
      <c r="A2402" s="2">
        <v>42574</v>
      </c>
      <c r="B2402">
        <v>2950.65</v>
      </c>
    </row>
    <row r="2403" spans="1:2" x14ac:dyDescent="0.35">
      <c r="A2403" s="2">
        <v>42575</v>
      </c>
      <c r="B2403">
        <v>2950.65</v>
      </c>
    </row>
    <row r="2404" spans="1:2" x14ac:dyDescent="0.35">
      <c r="A2404" s="2">
        <v>42576</v>
      </c>
      <c r="B2404">
        <v>3011.71</v>
      </c>
    </row>
    <row r="2405" spans="1:2" x14ac:dyDescent="0.35">
      <c r="A2405" s="2">
        <v>42577</v>
      </c>
      <c r="B2405">
        <v>3058.42</v>
      </c>
    </row>
    <row r="2406" spans="1:2" x14ac:dyDescent="0.35">
      <c r="A2406" s="2">
        <v>42578</v>
      </c>
      <c r="B2406">
        <v>3084.86</v>
      </c>
    </row>
    <row r="2407" spans="1:2" x14ac:dyDescent="0.35">
      <c r="A2407" s="2">
        <v>42579</v>
      </c>
      <c r="B2407">
        <v>3094</v>
      </c>
    </row>
    <row r="2408" spans="1:2" x14ac:dyDescent="0.35">
      <c r="A2408" s="2">
        <v>42580</v>
      </c>
      <c r="B2408">
        <v>3071.3</v>
      </c>
    </row>
    <row r="2409" spans="1:2" x14ac:dyDescent="0.35">
      <c r="A2409" s="2">
        <v>42581</v>
      </c>
      <c r="B2409">
        <v>3071.3</v>
      </c>
    </row>
    <row r="2410" spans="1:2" x14ac:dyDescent="0.35">
      <c r="A2410" s="2">
        <v>42582</v>
      </c>
      <c r="B2410">
        <v>3071.3</v>
      </c>
    </row>
    <row r="2411" spans="1:2" x14ac:dyDescent="0.35">
      <c r="A2411" s="2">
        <v>42583</v>
      </c>
      <c r="B2411">
        <v>3088.16</v>
      </c>
    </row>
    <row r="2412" spans="1:2" x14ac:dyDescent="0.35">
      <c r="A2412" s="2">
        <v>42584</v>
      </c>
      <c r="B2412">
        <v>3102.31</v>
      </c>
    </row>
    <row r="2413" spans="1:2" x14ac:dyDescent="0.35">
      <c r="A2413" s="2">
        <v>42585</v>
      </c>
      <c r="B2413">
        <v>3094.96</v>
      </c>
    </row>
    <row r="2414" spans="1:2" x14ac:dyDescent="0.35">
      <c r="A2414" s="2">
        <v>42586</v>
      </c>
      <c r="B2414">
        <v>3083.09</v>
      </c>
    </row>
    <row r="2415" spans="1:2" x14ac:dyDescent="0.35">
      <c r="A2415" s="2">
        <v>42587</v>
      </c>
      <c r="B2415">
        <v>3038</v>
      </c>
    </row>
    <row r="2416" spans="1:2" x14ac:dyDescent="0.35">
      <c r="A2416" s="2">
        <v>42588</v>
      </c>
      <c r="B2416">
        <v>3038</v>
      </c>
    </row>
    <row r="2417" spans="1:2" x14ac:dyDescent="0.35">
      <c r="A2417" s="2">
        <v>42589</v>
      </c>
      <c r="B2417">
        <v>3038</v>
      </c>
    </row>
    <row r="2418" spans="1:2" x14ac:dyDescent="0.35">
      <c r="A2418" s="2">
        <v>42590</v>
      </c>
      <c r="B2418">
        <v>2998.43</v>
      </c>
    </row>
    <row r="2419" spans="1:2" x14ac:dyDescent="0.35">
      <c r="A2419" s="2">
        <v>42591</v>
      </c>
      <c r="B2419">
        <v>2985.31</v>
      </c>
    </row>
    <row r="2420" spans="1:2" x14ac:dyDescent="0.35">
      <c r="A2420" s="2">
        <v>42592</v>
      </c>
      <c r="B2420">
        <v>2942.26</v>
      </c>
    </row>
    <row r="2421" spans="1:2" x14ac:dyDescent="0.35">
      <c r="A2421" s="2">
        <v>42593</v>
      </c>
      <c r="B2421">
        <v>2891.5</v>
      </c>
    </row>
    <row r="2422" spans="1:2" x14ac:dyDescent="0.35">
      <c r="A2422" s="2">
        <v>42594</v>
      </c>
      <c r="B2422">
        <v>2930.45</v>
      </c>
    </row>
    <row r="2423" spans="1:2" x14ac:dyDescent="0.35">
      <c r="A2423" s="2">
        <v>42595</v>
      </c>
      <c r="B2423">
        <v>2930.45</v>
      </c>
    </row>
    <row r="2424" spans="1:2" x14ac:dyDescent="0.35">
      <c r="A2424" s="2">
        <v>42596</v>
      </c>
      <c r="B2424">
        <v>2930.45</v>
      </c>
    </row>
    <row r="2425" spans="1:2" x14ac:dyDescent="0.35">
      <c r="A2425" s="2">
        <v>42597</v>
      </c>
      <c r="B2425">
        <v>2929.01</v>
      </c>
    </row>
    <row r="2426" spans="1:2" x14ac:dyDescent="0.35">
      <c r="A2426" s="2">
        <v>42598</v>
      </c>
      <c r="B2426">
        <v>2902.25</v>
      </c>
    </row>
    <row r="2427" spans="1:2" x14ac:dyDescent="0.35">
      <c r="A2427" s="2">
        <v>42599</v>
      </c>
      <c r="B2427">
        <v>2911.44</v>
      </c>
    </row>
    <row r="2428" spans="1:2" x14ac:dyDescent="0.35">
      <c r="A2428" s="2">
        <v>42600</v>
      </c>
      <c r="B2428">
        <v>2880.18</v>
      </c>
    </row>
    <row r="2429" spans="1:2" x14ac:dyDescent="0.35">
      <c r="A2429" s="2">
        <v>42601</v>
      </c>
      <c r="B2429">
        <v>2857.79</v>
      </c>
    </row>
    <row r="2430" spans="1:2" x14ac:dyDescent="0.35">
      <c r="A2430" s="2">
        <v>42602</v>
      </c>
      <c r="B2430">
        <v>2857.79</v>
      </c>
    </row>
    <row r="2431" spans="1:2" x14ac:dyDescent="0.35">
      <c r="A2431" s="2">
        <v>42603</v>
      </c>
      <c r="B2431">
        <v>2857.79</v>
      </c>
    </row>
    <row r="2432" spans="1:2" x14ac:dyDescent="0.35">
      <c r="A2432" s="2">
        <v>42604</v>
      </c>
      <c r="B2432">
        <v>2889.35</v>
      </c>
    </row>
    <row r="2433" spans="1:2" x14ac:dyDescent="0.35">
      <c r="A2433" s="2">
        <v>42605</v>
      </c>
      <c r="B2433">
        <v>2922.5</v>
      </c>
    </row>
    <row r="2434" spans="1:2" x14ac:dyDescent="0.35">
      <c r="A2434" s="2">
        <v>42606</v>
      </c>
      <c r="B2434">
        <v>2942.09</v>
      </c>
    </row>
    <row r="2435" spans="1:2" x14ac:dyDescent="0.35">
      <c r="A2435" s="2">
        <v>42607</v>
      </c>
      <c r="B2435">
        <v>2897.58</v>
      </c>
    </row>
    <row r="2436" spans="1:2" x14ac:dyDescent="0.35">
      <c r="A2436" s="2">
        <v>42608</v>
      </c>
      <c r="B2436">
        <v>2890.82</v>
      </c>
    </row>
    <row r="2437" spans="1:2" x14ac:dyDescent="0.35">
      <c r="A2437" s="2">
        <v>42609</v>
      </c>
      <c r="B2437">
        <v>2890.82</v>
      </c>
    </row>
    <row r="2438" spans="1:2" x14ac:dyDescent="0.35">
      <c r="A2438" s="2">
        <v>42610</v>
      </c>
      <c r="B2438">
        <v>2890.82</v>
      </c>
    </row>
    <row r="2439" spans="1:2" x14ac:dyDescent="0.35">
      <c r="A2439" s="2">
        <v>42611</v>
      </c>
      <c r="B2439">
        <v>2917.31</v>
      </c>
    </row>
    <row r="2440" spans="1:2" x14ac:dyDescent="0.35">
      <c r="A2440" s="2">
        <v>42612</v>
      </c>
      <c r="B2440">
        <v>2942.61</v>
      </c>
    </row>
    <row r="2441" spans="1:2" x14ac:dyDescent="0.35">
      <c r="A2441" s="2">
        <v>42613</v>
      </c>
      <c r="B2441">
        <v>2972</v>
      </c>
    </row>
    <row r="2442" spans="1:2" x14ac:dyDescent="0.35">
      <c r="A2442" s="2">
        <v>42614</v>
      </c>
      <c r="B2442">
        <v>2991.57</v>
      </c>
    </row>
    <row r="2443" spans="1:2" x14ac:dyDescent="0.35">
      <c r="A2443" s="2">
        <v>42615</v>
      </c>
      <c r="B2443">
        <v>2936.51</v>
      </c>
    </row>
    <row r="2444" spans="1:2" x14ac:dyDescent="0.35">
      <c r="A2444" s="2">
        <v>42616</v>
      </c>
      <c r="B2444">
        <v>2936.51</v>
      </c>
    </row>
    <row r="2445" spans="1:2" x14ac:dyDescent="0.35">
      <c r="A2445" s="2">
        <v>42617</v>
      </c>
      <c r="B2445">
        <v>2936.51</v>
      </c>
    </row>
    <row r="2446" spans="1:2" x14ac:dyDescent="0.35">
      <c r="A2446" s="2">
        <v>42618</v>
      </c>
      <c r="B2446">
        <v>2951.96</v>
      </c>
    </row>
    <row r="2447" spans="1:2" x14ac:dyDescent="0.35">
      <c r="A2447" s="2">
        <v>42619</v>
      </c>
      <c r="B2447">
        <v>2866.25</v>
      </c>
    </row>
    <row r="2448" spans="1:2" x14ac:dyDescent="0.35">
      <c r="A2448" s="2">
        <v>42620</v>
      </c>
      <c r="B2448">
        <v>2860.82</v>
      </c>
    </row>
    <row r="2449" spans="1:2" x14ac:dyDescent="0.35">
      <c r="A2449" s="2">
        <v>42621</v>
      </c>
      <c r="B2449">
        <v>2843.04</v>
      </c>
    </row>
    <row r="2450" spans="1:2" x14ac:dyDescent="0.35">
      <c r="A2450" s="2">
        <v>42622</v>
      </c>
      <c r="B2450">
        <v>2919.28</v>
      </c>
    </row>
    <row r="2451" spans="1:2" x14ac:dyDescent="0.35">
      <c r="A2451" s="2">
        <v>42623</v>
      </c>
      <c r="B2451">
        <v>2919.28</v>
      </c>
    </row>
    <row r="2452" spans="1:2" x14ac:dyDescent="0.35">
      <c r="A2452" s="2">
        <v>42624</v>
      </c>
      <c r="B2452">
        <v>2919.28</v>
      </c>
    </row>
    <row r="2453" spans="1:2" x14ac:dyDescent="0.35">
      <c r="A2453" s="2">
        <v>42625</v>
      </c>
      <c r="B2453">
        <v>2938.07</v>
      </c>
    </row>
    <row r="2454" spans="1:2" x14ac:dyDescent="0.35">
      <c r="A2454" s="2">
        <v>42626</v>
      </c>
      <c r="B2454">
        <v>2976.47</v>
      </c>
    </row>
    <row r="2455" spans="1:2" x14ac:dyDescent="0.35">
      <c r="A2455" s="2">
        <v>42627</v>
      </c>
      <c r="B2455">
        <v>2949.72</v>
      </c>
    </row>
    <row r="2456" spans="1:2" x14ac:dyDescent="0.35">
      <c r="A2456" s="2">
        <v>42628</v>
      </c>
      <c r="B2456">
        <v>2928.61</v>
      </c>
    </row>
    <row r="2457" spans="1:2" x14ac:dyDescent="0.35">
      <c r="A2457" s="2">
        <v>42629</v>
      </c>
      <c r="B2457">
        <v>2958</v>
      </c>
    </row>
    <row r="2458" spans="1:2" x14ac:dyDescent="0.35">
      <c r="A2458" s="2">
        <v>42630</v>
      </c>
      <c r="B2458">
        <v>2958</v>
      </c>
    </row>
    <row r="2459" spans="1:2" x14ac:dyDescent="0.35">
      <c r="A2459" s="2">
        <v>42631</v>
      </c>
      <c r="B2459">
        <v>2958</v>
      </c>
    </row>
    <row r="2460" spans="1:2" x14ac:dyDescent="0.35">
      <c r="A2460" s="2">
        <v>42632</v>
      </c>
      <c r="B2460">
        <v>2920.02</v>
      </c>
    </row>
    <row r="2461" spans="1:2" x14ac:dyDescent="0.35">
      <c r="A2461" s="2">
        <v>42633</v>
      </c>
      <c r="B2461">
        <v>2915.79</v>
      </c>
    </row>
    <row r="2462" spans="1:2" x14ac:dyDescent="0.35">
      <c r="A2462" s="2">
        <v>42634</v>
      </c>
      <c r="B2462">
        <v>2893.66</v>
      </c>
    </row>
    <row r="2463" spans="1:2" x14ac:dyDescent="0.35">
      <c r="A2463" s="2">
        <v>42635</v>
      </c>
      <c r="B2463">
        <v>2883.08</v>
      </c>
    </row>
    <row r="2464" spans="1:2" x14ac:dyDescent="0.35">
      <c r="A2464" s="2">
        <v>42636</v>
      </c>
      <c r="B2464">
        <v>2917</v>
      </c>
    </row>
    <row r="2465" spans="1:2" x14ac:dyDescent="0.35">
      <c r="A2465" s="2">
        <v>42637</v>
      </c>
      <c r="B2465">
        <v>2917</v>
      </c>
    </row>
    <row r="2466" spans="1:2" x14ac:dyDescent="0.35">
      <c r="A2466" s="2">
        <v>42638</v>
      </c>
      <c r="B2466">
        <v>2917</v>
      </c>
    </row>
    <row r="2467" spans="1:2" x14ac:dyDescent="0.35">
      <c r="A2467" s="2">
        <v>42639</v>
      </c>
      <c r="B2467">
        <v>2921.99</v>
      </c>
    </row>
    <row r="2468" spans="1:2" x14ac:dyDescent="0.35">
      <c r="A2468" s="2">
        <v>42640</v>
      </c>
      <c r="B2468">
        <v>2887.8</v>
      </c>
    </row>
    <row r="2469" spans="1:2" x14ac:dyDescent="0.35">
      <c r="A2469" s="2">
        <v>42641</v>
      </c>
      <c r="B2469">
        <v>2911.7</v>
      </c>
    </row>
    <row r="2470" spans="1:2" x14ac:dyDescent="0.35">
      <c r="A2470" s="2">
        <v>42642</v>
      </c>
      <c r="B2470">
        <v>2893.47</v>
      </c>
    </row>
    <row r="2471" spans="1:2" x14ac:dyDescent="0.35">
      <c r="A2471" s="2">
        <v>42643</v>
      </c>
      <c r="B2471">
        <v>2882.06</v>
      </c>
    </row>
    <row r="2472" spans="1:2" x14ac:dyDescent="0.35">
      <c r="A2472" s="2">
        <v>42644</v>
      </c>
      <c r="B2472">
        <v>2882.06</v>
      </c>
    </row>
    <row r="2473" spans="1:2" x14ac:dyDescent="0.35">
      <c r="A2473" s="2">
        <v>42645</v>
      </c>
      <c r="B2473">
        <v>2882.06</v>
      </c>
    </row>
    <row r="2474" spans="1:2" x14ac:dyDescent="0.35">
      <c r="A2474" s="2">
        <v>42646</v>
      </c>
      <c r="B2474">
        <v>2931.17</v>
      </c>
    </row>
    <row r="2475" spans="1:2" x14ac:dyDescent="0.35">
      <c r="A2475" s="2">
        <v>42647</v>
      </c>
      <c r="B2475">
        <v>2976.34</v>
      </c>
    </row>
    <row r="2476" spans="1:2" x14ac:dyDescent="0.35">
      <c r="A2476" s="2">
        <v>42648</v>
      </c>
      <c r="B2476">
        <v>2929.37</v>
      </c>
    </row>
    <row r="2477" spans="1:2" x14ac:dyDescent="0.35">
      <c r="A2477" s="2">
        <v>42649</v>
      </c>
      <c r="B2477">
        <v>2904.18</v>
      </c>
    </row>
    <row r="2478" spans="1:2" x14ac:dyDescent="0.35">
      <c r="A2478" s="2">
        <v>42650</v>
      </c>
      <c r="B2478">
        <v>2927.14</v>
      </c>
    </row>
    <row r="2479" spans="1:2" x14ac:dyDescent="0.35">
      <c r="A2479" s="2">
        <v>42651</v>
      </c>
      <c r="B2479">
        <v>2927.14</v>
      </c>
    </row>
    <row r="2480" spans="1:2" x14ac:dyDescent="0.35">
      <c r="A2480" s="2">
        <v>42652</v>
      </c>
      <c r="B2480">
        <v>2927.14</v>
      </c>
    </row>
    <row r="2481" spans="1:2" x14ac:dyDescent="0.35">
      <c r="A2481" s="2">
        <v>42653</v>
      </c>
      <c r="B2481">
        <v>2927.14</v>
      </c>
    </row>
    <row r="2482" spans="1:2" x14ac:dyDescent="0.35">
      <c r="A2482" s="2">
        <v>42654</v>
      </c>
      <c r="B2482">
        <v>2921.48</v>
      </c>
    </row>
    <row r="2483" spans="1:2" x14ac:dyDescent="0.35">
      <c r="A2483" s="2">
        <v>42655</v>
      </c>
      <c r="B2483">
        <v>2904.71</v>
      </c>
    </row>
    <row r="2484" spans="1:2" x14ac:dyDescent="0.35">
      <c r="A2484" s="2">
        <v>42656</v>
      </c>
      <c r="B2484">
        <v>2918.27</v>
      </c>
    </row>
    <row r="2485" spans="1:2" x14ac:dyDescent="0.35">
      <c r="A2485" s="2">
        <v>42657</v>
      </c>
      <c r="B2485">
        <v>2922.08</v>
      </c>
    </row>
    <row r="2486" spans="1:2" x14ac:dyDescent="0.35">
      <c r="A2486" s="2">
        <v>42658</v>
      </c>
      <c r="B2486">
        <v>2922.08</v>
      </c>
    </row>
    <row r="2487" spans="1:2" x14ac:dyDescent="0.35">
      <c r="A2487" s="2">
        <v>42659</v>
      </c>
      <c r="B2487">
        <v>2922.08</v>
      </c>
    </row>
    <row r="2488" spans="1:2" x14ac:dyDescent="0.35">
      <c r="A2488" s="2">
        <v>42660</v>
      </c>
      <c r="B2488">
        <v>2920</v>
      </c>
    </row>
    <row r="2489" spans="1:2" x14ac:dyDescent="0.35">
      <c r="A2489" s="2">
        <v>42661</v>
      </c>
      <c r="B2489">
        <v>2906.46</v>
      </c>
    </row>
    <row r="2490" spans="1:2" x14ac:dyDescent="0.35">
      <c r="A2490" s="2">
        <v>42662</v>
      </c>
      <c r="B2490">
        <v>2917.16</v>
      </c>
    </row>
    <row r="2491" spans="1:2" x14ac:dyDescent="0.35">
      <c r="A2491" s="2">
        <v>42663</v>
      </c>
      <c r="B2491">
        <v>2930.15</v>
      </c>
    </row>
    <row r="2492" spans="1:2" x14ac:dyDescent="0.35">
      <c r="A2492" s="2">
        <v>42664</v>
      </c>
      <c r="B2492">
        <v>2933.17</v>
      </c>
    </row>
    <row r="2493" spans="1:2" x14ac:dyDescent="0.35">
      <c r="A2493" s="2">
        <v>42665</v>
      </c>
      <c r="B2493">
        <v>2933.17</v>
      </c>
    </row>
    <row r="2494" spans="1:2" x14ac:dyDescent="0.35">
      <c r="A2494" s="2">
        <v>42666</v>
      </c>
      <c r="B2494">
        <v>2933.17</v>
      </c>
    </row>
    <row r="2495" spans="1:2" x14ac:dyDescent="0.35">
      <c r="A2495" s="2">
        <v>42667</v>
      </c>
      <c r="B2495">
        <v>2938.57</v>
      </c>
    </row>
    <row r="2496" spans="1:2" x14ac:dyDescent="0.35">
      <c r="A2496" s="2">
        <v>42668</v>
      </c>
      <c r="B2496">
        <v>2936.2</v>
      </c>
    </row>
    <row r="2497" spans="1:2" x14ac:dyDescent="0.35">
      <c r="A2497" s="2">
        <v>42669</v>
      </c>
      <c r="B2497">
        <v>2971.75</v>
      </c>
    </row>
    <row r="2498" spans="1:2" x14ac:dyDescent="0.35">
      <c r="A2498" s="2">
        <v>42670</v>
      </c>
      <c r="B2498">
        <v>2960.29</v>
      </c>
    </row>
    <row r="2499" spans="1:2" x14ac:dyDescent="0.35">
      <c r="A2499" s="2">
        <v>42671</v>
      </c>
      <c r="B2499">
        <v>2988.38</v>
      </c>
    </row>
    <row r="2500" spans="1:2" x14ac:dyDescent="0.35">
      <c r="A2500" s="2">
        <v>42672</v>
      </c>
      <c r="B2500">
        <v>2988.38</v>
      </c>
    </row>
    <row r="2501" spans="1:2" x14ac:dyDescent="0.35">
      <c r="A2501" s="2">
        <v>42673</v>
      </c>
      <c r="B2501">
        <v>2988.38</v>
      </c>
    </row>
    <row r="2502" spans="1:2" x14ac:dyDescent="0.35">
      <c r="A2502" s="2">
        <v>42674</v>
      </c>
      <c r="B2502">
        <v>3006.78</v>
      </c>
    </row>
    <row r="2503" spans="1:2" x14ac:dyDescent="0.35">
      <c r="A2503" s="2">
        <v>42675</v>
      </c>
      <c r="B2503">
        <v>3047.27</v>
      </c>
    </row>
    <row r="2504" spans="1:2" x14ac:dyDescent="0.35">
      <c r="A2504" s="2">
        <v>42676</v>
      </c>
      <c r="B2504">
        <v>3071.55</v>
      </c>
    </row>
    <row r="2505" spans="1:2" x14ac:dyDescent="0.35">
      <c r="A2505" s="2">
        <v>42677</v>
      </c>
      <c r="B2505">
        <v>3072.67</v>
      </c>
    </row>
    <row r="2506" spans="1:2" x14ac:dyDescent="0.35">
      <c r="A2506" s="2">
        <v>42678</v>
      </c>
      <c r="B2506">
        <v>3060.5</v>
      </c>
    </row>
    <row r="2507" spans="1:2" x14ac:dyDescent="0.35">
      <c r="A2507" s="2">
        <v>42679</v>
      </c>
      <c r="B2507">
        <v>3060.5</v>
      </c>
    </row>
    <row r="2508" spans="1:2" x14ac:dyDescent="0.35">
      <c r="A2508" s="2">
        <v>42680</v>
      </c>
      <c r="B2508">
        <v>3060.5</v>
      </c>
    </row>
    <row r="2509" spans="1:2" x14ac:dyDescent="0.35">
      <c r="A2509" s="2">
        <v>42681</v>
      </c>
      <c r="B2509">
        <v>3039.9</v>
      </c>
    </row>
    <row r="2510" spans="1:2" x14ac:dyDescent="0.35">
      <c r="A2510" s="2">
        <v>42682</v>
      </c>
      <c r="B2510">
        <v>2952.16</v>
      </c>
    </row>
    <row r="2511" spans="1:2" x14ac:dyDescent="0.35">
      <c r="A2511" s="2">
        <v>42683</v>
      </c>
      <c r="B2511">
        <v>3000.67</v>
      </c>
    </row>
    <row r="2512" spans="1:2" x14ac:dyDescent="0.35">
      <c r="A2512" s="2">
        <v>42684</v>
      </c>
      <c r="B2512">
        <v>3117.48</v>
      </c>
    </row>
    <row r="2513" spans="1:2" x14ac:dyDescent="0.35">
      <c r="A2513" s="2">
        <v>42685</v>
      </c>
      <c r="B2513">
        <v>3044.48</v>
      </c>
    </row>
    <row r="2514" spans="1:2" x14ac:dyDescent="0.35">
      <c r="A2514" s="2">
        <v>42686</v>
      </c>
      <c r="B2514">
        <v>3044.48</v>
      </c>
    </row>
    <row r="2515" spans="1:2" x14ac:dyDescent="0.35">
      <c r="A2515" s="2">
        <v>42687</v>
      </c>
      <c r="B2515">
        <v>3044.48</v>
      </c>
    </row>
    <row r="2516" spans="1:2" x14ac:dyDescent="0.35">
      <c r="A2516" s="2">
        <v>42688</v>
      </c>
      <c r="B2516">
        <v>3123.81</v>
      </c>
    </row>
    <row r="2517" spans="1:2" x14ac:dyDescent="0.35">
      <c r="A2517" s="2">
        <v>42689</v>
      </c>
      <c r="B2517">
        <v>3120.27</v>
      </c>
    </row>
    <row r="2518" spans="1:2" x14ac:dyDescent="0.35">
      <c r="A2518" s="2">
        <v>42690</v>
      </c>
      <c r="B2518">
        <v>3132.47</v>
      </c>
    </row>
    <row r="2519" spans="1:2" x14ac:dyDescent="0.35">
      <c r="A2519" s="2">
        <v>42691</v>
      </c>
      <c r="B2519">
        <v>3158.61</v>
      </c>
    </row>
    <row r="2520" spans="1:2" x14ac:dyDescent="0.35">
      <c r="A2520" s="2">
        <v>42692</v>
      </c>
      <c r="B2520">
        <v>3182.2</v>
      </c>
    </row>
    <row r="2521" spans="1:2" x14ac:dyDescent="0.35">
      <c r="A2521" s="2">
        <v>42693</v>
      </c>
      <c r="B2521">
        <v>3182.2</v>
      </c>
    </row>
    <row r="2522" spans="1:2" x14ac:dyDescent="0.35">
      <c r="A2522" s="2">
        <v>42694</v>
      </c>
      <c r="B2522">
        <v>3182.2</v>
      </c>
    </row>
    <row r="2523" spans="1:2" x14ac:dyDescent="0.35">
      <c r="A2523" s="2">
        <v>42695</v>
      </c>
      <c r="B2523">
        <v>3149.19</v>
      </c>
    </row>
    <row r="2524" spans="1:2" x14ac:dyDescent="0.35">
      <c r="A2524" s="2">
        <v>42696</v>
      </c>
      <c r="B2524">
        <v>3151.69</v>
      </c>
    </row>
    <row r="2525" spans="1:2" x14ac:dyDescent="0.35">
      <c r="A2525" s="2">
        <v>42697</v>
      </c>
      <c r="B2525">
        <v>3173.95</v>
      </c>
    </row>
    <row r="2526" spans="1:2" x14ac:dyDescent="0.35">
      <c r="A2526" s="2">
        <v>42698</v>
      </c>
      <c r="B2526">
        <v>3174.25</v>
      </c>
    </row>
    <row r="2527" spans="1:2" x14ac:dyDescent="0.35">
      <c r="A2527" s="2">
        <v>42699</v>
      </c>
      <c r="B2527">
        <v>3173</v>
      </c>
    </row>
    <row r="2528" spans="1:2" x14ac:dyDescent="0.35">
      <c r="A2528" s="2">
        <v>42700</v>
      </c>
      <c r="B2528">
        <v>3173</v>
      </c>
    </row>
    <row r="2529" spans="1:2" x14ac:dyDescent="0.35">
      <c r="A2529" s="2">
        <v>42701</v>
      </c>
      <c r="B2529">
        <v>3173</v>
      </c>
    </row>
    <row r="2530" spans="1:2" x14ac:dyDescent="0.35">
      <c r="A2530" s="2">
        <v>42702</v>
      </c>
      <c r="B2530">
        <v>3150.54</v>
      </c>
    </row>
    <row r="2531" spans="1:2" x14ac:dyDescent="0.35">
      <c r="A2531" s="2">
        <v>42703</v>
      </c>
      <c r="B2531">
        <v>3160.72</v>
      </c>
    </row>
    <row r="2532" spans="1:2" x14ac:dyDescent="0.35">
      <c r="A2532" s="2">
        <v>42704</v>
      </c>
      <c r="B2532">
        <v>3073.67</v>
      </c>
    </row>
    <row r="2533" spans="1:2" x14ac:dyDescent="0.35">
      <c r="A2533" s="2">
        <v>42705</v>
      </c>
      <c r="B2533">
        <v>3072.94</v>
      </c>
    </row>
    <row r="2534" spans="1:2" x14ac:dyDescent="0.35">
      <c r="A2534" s="2">
        <v>42706</v>
      </c>
      <c r="B2534">
        <v>3088.4</v>
      </c>
    </row>
    <row r="2535" spans="1:2" x14ac:dyDescent="0.35">
      <c r="A2535" s="2">
        <v>42707</v>
      </c>
      <c r="B2535">
        <v>3088.4</v>
      </c>
    </row>
    <row r="2536" spans="1:2" x14ac:dyDescent="0.35">
      <c r="A2536" s="2">
        <v>42708</v>
      </c>
      <c r="B2536">
        <v>3088.4</v>
      </c>
    </row>
    <row r="2537" spans="1:2" x14ac:dyDescent="0.35">
      <c r="A2537" s="2">
        <v>42709</v>
      </c>
      <c r="B2537">
        <v>3038.4</v>
      </c>
    </row>
    <row r="2538" spans="1:2" x14ac:dyDescent="0.35">
      <c r="A2538" s="2">
        <v>42710</v>
      </c>
      <c r="B2538">
        <v>3002.81</v>
      </c>
    </row>
    <row r="2539" spans="1:2" x14ac:dyDescent="0.35">
      <c r="A2539" s="2">
        <v>42711</v>
      </c>
      <c r="B2539">
        <v>3004.43</v>
      </c>
    </row>
    <row r="2540" spans="1:2" x14ac:dyDescent="0.35">
      <c r="A2540" s="2">
        <v>42712</v>
      </c>
      <c r="B2540">
        <v>3004</v>
      </c>
    </row>
    <row r="2541" spans="1:2" x14ac:dyDescent="0.35">
      <c r="A2541" s="2">
        <v>42713</v>
      </c>
      <c r="B2541">
        <v>3006.21</v>
      </c>
    </row>
    <row r="2542" spans="1:2" x14ac:dyDescent="0.35">
      <c r="A2542" s="2">
        <v>42714</v>
      </c>
      <c r="B2542">
        <v>3006.21</v>
      </c>
    </row>
    <row r="2543" spans="1:2" x14ac:dyDescent="0.35">
      <c r="A2543" s="2">
        <v>42715</v>
      </c>
      <c r="B2543">
        <v>3006.21</v>
      </c>
    </row>
    <row r="2544" spans="1:2" x14ac:dyDescent="0.35">
      <c r="A2544" s="2">
        <v>42716</v>
      </c>
      <c r="B2544">
        <v>2993.32</v>
      </c>
    </row>
    <row r="2545" spans="1:2" x14ac:dyDescent="0.35">
      <c r="A2545" s="2">
        <v>42717</v>
      </c>
      <c r="B2545">
        <v>2971.5</v>
      </c>
    </row>
    <row r="2546" spans="1:2" x14ac:dyDescent="0.35">
      <c r="A2546" s="2">
        <v>42718</v>
      </c>
      <c r="B2546">
        <v>2962.29</v>
      </c>
    </row>
    <row r="2547" spans="1:2" x14ac:dyDescent="0.35">
      <c r="A2547" s="2">
        <v>42719</v>
      </c>
      <c r="B2547">
        <v>3002.18</v>
      </c>
    </row>
    <row r="2548" spans="1:2" x14ac:dyDescent="0.35">
      <c r="A2548" s="2">
        <v>42720</v>
      </c>
      <c r="B2548">
        <v>3007.98</v>
      </c>
    </row>
    <row r="2549" spans="1:2" x14ac:dyDescent="0.35">
      <c r="A2549" s="2">
        <v>42721</v>
      </c>
      <c r="B2549">
        <v>3007.98</v>
      </c>
    </row>
    <row r="2550" spans="1:2" x14ac:dyDescent="0.35">
      <c r="A2550" s="2">
        <v>42722</v>
      </c>
      <c r="B2550">
        <v>3007.98</v>
      </c>
    </row>
    <row r="2551" spans="1:2" x14ac:dyDescent="0.35">
      <c r="A2551" s="2">
        <v>42723</v>
      </c>
      <c r="B2551">
        <v>3006.75</v>
      </c>
    </row>
    <row r="2552" spans="1:2" x14ac:dyDescent="0.35">
      <c r="A2552" s="2">
        <v>42724</v>
      </c>
      <c r="B2552">
        <v>2995.42</v>
      </c>
    </row>
    <row r="2553" spans="1:2" x14ac:dyDescent="0.35">
      <c r="A2553" s="2">
        <v>42725</v>
      </c>
      <c r="B2553">
        <v>2995.82</v>
      </c>
    </row>
    <row r="2554" spans="1:2" x14ac:dyDescent="0.35">
      <c r="A2554" s="2">
        <v>42726</v>
      </c>
      <c r="B2554">
        <v>2996.25</v>
      </c>
    </row>
    <row r="2555" spans="1:2" x14ac:dyDescent="0.35">
      <c r="A2555" s="2">
        <v>42727</v>
      </c>
      <c r="B2555">
        <v>3000.43</v>
      </c>
    </row>
    <row r="2556" spans="1:2" x14ac:dyDescent="0.35">
      <c r="A2556" s="2">
        <v>42728</v>
      </c>
      <c r="B2556">
        <v>3000.43</v>
      </c>
    </row>
    <row r="2557" spans="1:2" x14ac:dyDescent="0.35">
      <c r="A2557" s="2">
        <v>42729</v>
      </c>
      <c r="B2557">
        <v>3000.43</v>
      </c>
    </row>
    <row r="2558" spans="1:2" x14ac:dyDescent="0.35">
      <c r="A2558" s="2">
        <v>42730</v>
      </c>
      <c r="B2558">
        <v>3000.43</v>
      </c>
    </row>
    <row r="2559" spans="1:2" x14ac:dyDescent="0.35">
      <c r="A2559" s="2">
        <v>42731</v>
      </c>
      <c r="B2559">
        <v>2997.6</v>
      </c>
    </row>
    <row r="2560" spans="1:2" x14ac:dyDescent="0.35">
      <c r="A2560" s="2">
        <v>42732</v>
      </c>
      <c r="B2560">
        <v>3027.99</v>
      </c>
    </row>
    <row r="2561" spans="1:2" x14ac:dyDescent="0.35">
      <c r="A2561" s="2">
        <v>42733</v>
      </c>
      <c r="B2561">
        <v>3002.73</v>
      </c>
    </row>
    <row r="2562" spans="1:2" x14ac:dyDescent="0.35">
      <c r="A2562" s="2">
        <v>42734</v>
      </c>
      <c r="B2562">
        <v>3002</v>
      </c>
    </row>
    <row r="2563" spans="1:2" x14ac:dyDescent="0.35">
      <c r="A2563" s="2">
        <v>42735</v>
      </c>
      <c r="B2563">
        <v>3002</v>
      </c>
    </row>
    <row r="2564" spans="1:2" x14ac:dyDescent="0.35">
      <c r="A2564" s="2">
        <v>42736</v>
      </c>
      <c r="B2564">
        <v>3002</v>
      </c>
    </row>
    <row r="2565" spans="1:2" x14ac:dyDescent="0.35">
      <c r="A2565" s="2">
        <v>42737</v>
      </c>
      <c r="B2565">
        <v>3002</v>
      </c>
    </row>
    <row r="2566" spans="1:2" x14ac:dyDescent="0.35">
      <c r="A2566" s="2">
        <v>42738</v>
      </c>
      <c r="B2566">
        <v>2984.1</v>
      </c>
    </row>
    <row r="2567" spans="1:2" x14ac:dyDescent="0.35">
      <c r="A2567" s="2">
        <v>42739</v>
      </c>
      <c r="B2567">
        <v>2969.45</v>
      </c>
    </row>
    <row r="2568" spans="1:2" x14ac:dyDescent="0.35">
      <c r="A2568" s="2">
        <v>42740</v>
      </c>
      <c r="B2568">
        <v>2930.82</v>
      </c>
    </row>
    <row r="2569" spans="1:2" x14ac:dyDescent="0.35">
      <c r="A2569" s="2">
        <v>42741</v>
      </c>
      <c r="B2569">
        <v>2923.26</v>
      </c>
    </row>
    <row r="2570" spans="1:2" x14ac:dyDescent="0.35">
      <c r="A2570" s="2">
        <v>42742</v>
      </c>
      <c r="B2570">
        <v>2923.26</v>
      </c>
    </row>
    <row r="2571" spans="1:2" x14ac:dyDescent="0.35">
      <c r="A2571" s="2">
        <v>42743</v>
      </c>
      <c r="B2571">
        <v>2923.26</v>
      </c>
    </row>
    <row r="2572" spans="1:2" x14ac:dyDescent="0.35">
      <c r="A2572" s="2">
        <v>42744</v>
      </c>
      <c r="B2572">
        <v>2929</v>
      </c>
    </row>
    <row r="2573" spans="1:2" x14ac:dyDescent="0.35">
      <c r="A2573" s="2">
        <v>42745</v>
      </c>
      <c r="B2573">
        <v>2954.5</v>
      </c>
    </row>
    <row r="2574" spans="1:2" x14ac:dyDescent="0.35">
      <c r="A2574" s="2">
        <v>42746</v>
      </c>
      <c r="B2574">
        <v>2973.78</v>
      </c>
    </row>
    <row r="2575" spans="1:2" x14ac:dyDescent="0.35">
      <c r="A2575" s="2">
        <v>42747</v>
      </c>
      <c r="B2575">
        <v>2924.16</v>
      </c>
    </row>
    <row r="2576" spans="1:2" x14ac:dyDescent="0.35">
      <c r="A2576" s="2">
        <v>42748</v>
      </c>
      <c r="B2576">
        <v>2947.25</v>
      </c>
    </row>
    <row r="2577" spans="1:2" x14ac:dyDescent="0.35">
      <c r="A2577" s="2">
        <v>42749</v>
      </c>
      <c r="B2577">
        <v>2947.25</v>
      </c>
    </row>
    <row r="2578" spans="1:2" x14ac:dyDescent="0.35">
      <c r="A2578" s="2">
        <v>42750</v>
      </c>
      <c r="B2578">
        <v>2947.25</v>
      </c>
    </row>
    <row r="2579" spans="1:2" x14ac:dyDescent="0.35">
      <c r="A2579" s="2">
        <v>42751</v>
      </c>
      <c r="B2579">
        <v>2945</v>
      </c>
    </row>
    <row r="2580" spans="1:2" x14ac:dyDescent="0.35">
      <c r="A2580" s="2">
        <v>42752</v>
      </c>
      <c r="B2580">
        <v>2919.41</v>
      </c>
    </row>
    <row r="2581" spans="1:2" x14ac:dyDescent="0.35">
      <c r="A2581" s="2">
        <v>42753</v>
      </c>
      <c r="B2581">
        <v>2933.6</v>
      </c>
    </row>
    <row r="2582" spans="1:2" x14ac:dyDescent="0.35">
      <c r="A2582" s="2">
        <v>42754</v>
      </c>
      <c r="B2582">
        <v>2947.79</v>
      </c>
    </row>
    <row r="2583" spans="1:2" x14ac:dyDescent="0.35">
      <c r="A2583" s="2">
        <v>42755</v>
      </c>
      <c r="B2583">
        <v>2920.63</v>
      </c>
    </row>
    <row r="2584" spans="1:2" x14ac:dyDescent="0.35">
      <c r="A2584" s="2">
        <v>42756</v>
      </c>
      <c r="B2584">
        <v>2920.63</v>
      </c>
    </row>
    <row r="2585" spans="1:2" x14ac:dyDescent="0.35">
      <c r="A2585" s="2">
        <v>42757</v>
      </c>
      <c r="B2585">
        <v>2920.63</v>
      </c>
    </row>
    <row r="2586" spans="1:2" x14ac:dyDescent="0.35">
      <c r="A2586" s="2">
        <v>42758</v>
      </c>
      <c r="B2586">
        <v>2928.2</v>
      </c>
    </row>
    <row r="2587" spans="1:2" x14ac:dyDescent="0.35">
      <c r="A2587" s="2">
        <v>42759</v>
      </c>
      <c r="B2587">
        <v>2930.75</v>
      </c>
    </row>
    <row r="2588" spans="1:2" x14ac:dyDescent="0.35">
      <c r="A2588" s="2">
        <v>42760</v>
      </c>
      <c r="B2588">
        <v>2926.45</v>
      </c>
    </row>
    <row r="2589" spans="1:2" x14ac:dyDescent="0.35">
      <c r="A2589" s="2">
        <v>42761</v>
      </c>
      <c r="B2589">
        <v>2940</v>
      </c>
    </row>
    <row r="2590" spans="1:2" x14ac:dyDescent="0.35">
      <c r="A2590" s="2">
        <v>42762</v>
      </c>
      <c r="B2590">
        <v>2932.5</v>
      </c>
    </row>
    <row r="2591" spans="1:2" x14ac:dyDescent="0.35">
      <c r="A2591" s="2">
        <v>42763</v>
      </c>
      <c r="B2591">
        <v>2932.5</v>
      </c>
    </row>
    <row r="2592" spans="1:2" x14ac:dyDescent="0.35">
      <c r="A2592" s="2">
        <v>42764</v>
      </c>
      <c r="B2592">
        <v>2932.5</v>
      </c>
    </row>
    <row r="2593" spans="1:2" x14ac:dyDescent="0.35">
      <c r="A2593" s="2">
        <v>42765</v>
      </c>
      <c r="B2593">
        <v>2932.5</v>
      </c>
    </row>
    <row r="2594" spans="1:2" x14ac:dyDescent="0.35">
      <c r="A2594" s="2">
        <v>42766</v>
      </c>
      <c r="B2594">
        <v>2923.38</v>
      </c>
    </row>
    <row r="2595" spans="1:2" x14ac:dyDescent="0.35">
      <c r="A2595" s="2">
        <v>42767</v>
      </c>
      <c r="B2595">
        <v>2905.33</v>
      </c>
    </row>
    <row r="2596" spans="1:2" x14ac:dyDescent="0.35">
      <c r="A2596" s="2">
        <v>42768</v>
      </c>
      <c r="B2596">
        <v>2878.14</v>
      </c>
    </row>
    <row r="2597" spans="1:2" x14ac:dyDescent="0.35">
      <c r="A2597" s="2">
        <v>42769</v>
      </c>
      <c r="B2597">
        <v>2851.94</v>
      </c>
    </row>
    <row r="2598" spans="1:2" x14ac:dyDescent="0.35">
      <c r="A2598" s="2">
        <v>42770</v>
      </c>
      <c r="B2598">
        <v>2851.94</v>
      </c>
    </row>
    <row r="2599" spans="1:2" x14ac:dyDescent="0.35">
      <c r="A2599" s="2">
        <v>42771</v>
      </c>
      <c r="B2599">
        <v>2851.94</v>
      </c>
    </row>
    <row r="2600" spans="1:2" x14ac:dyDescent="0.35">
      <c r="A2600" s="2">
        <v>42772</v>
      </c>
      <c r="B2600">
        <v>2856.4</v>
      </c>
    </row>
    <row r="2601" spans="1:2" x14ac:dyDescent="0.35">
      <c r="A2601" s="2">
        <v>42773</v>
      </c>
      <c r="B2601">
        <v>2854.21</v>
      </c>
    </row>
    <row r="2602" spans="1:2" x14ac:dyDescent="0.35">
      <c r="A2602" s="2">
        <v>42774</v>
      </c>
      <c r="B2602">
        <v>2880.69</v>
      </c>
    </row>
    <row r="2603" spans="1:2" x14ac:dyDescent="0.35">
      <c r="A2603" s="2">
        <v>42775</v>
      </c>
      <c r="B2603">
        <v>2860.58</v>
      </c>
    </row>
    <row r="2604" spans="1:2" x14ac:dyDescent="0.35">
      <c r="A2604" s="2">
        <v>42776</v>
      </c>
      <c r="B2604">
        <v>2853.98</v>
      </c>
    </row>
    <row r="2605" spans="1:2" x14ac:dyDescent="0.35">
      <c r="A2605" s="2">
        <v>42777</v>
      </c>
      <c r="B2605">
        <v>2853.98</v>
      </c>
    </row>
    <row r="2606" spans="1:2" x14ac:dyDescent="0.35">
      <c r="A2606" s="2">
        <v>42778</v>
      </c>
      <c r="B2606">
        <v>2853.98</v>
      </c>
    </row>
    <row r="2607" spans="1:2" x14ac:dyDescent="0.35">
      <c r="A2607" s="2">
        <v>42779</v>
      </c>
      <c r="B2607">
        <v>2874.05</v>
      </c>
    </row>
    <row r="2608" spans="1:2" x14ac:dyDescent="0.35">
      <c r="A2608" s="2">
        <v>42780</v>
      </c>
      <c r="B2608">
        <v>2874.52</v>
      </c>
    </row>
    <row r="2609" spans="1:2" x14ac:dyDescent="0.35">
      <c r="A2609" s="2">
        <v>42781</v>
      </c>
      <c r="B2609">
        <v>2871.73</v>
      </c>
    </row>
    <row r="2610" spans="1:2" x14ac:dyDescent="0.35">
      <c r="A2610" s="2">
        <v>42782</v>
      </c>
      <c r="B2610">
        <v>2876.4</v>
      </c>
    </row>
    <row r="2611" spans="1:2" x14ac:dyDescent="0.35">
      <c r="A2611" s="2">
        <v>42783</v>
      </c>
      <c r="B2611">
        <v>2891.56</v>
      </c>
    </row>
    <row r="2612" spans="1:2" x14ac:dyDescent="0.35">
      <c r="A2612" s="2">
        <v>42784</v>
      </c>
      <c r="B2612">
        <v>2891.56</v>
      </c>
    </row>
    <row r="2613" spans="1:2" x14ac:dyDescent="0.35">
      <c r="A2613" s="2">
        <v>42785</v>
      </c>
      <c r="B2613">
        <v>2891.56</v>
      </c>
    </row>
    <row r="2614" spans="1:2" x14ac:dyDescent="0.35">
      <c r="A2614" s="2">
        <v>42786</v>
      </c>
      <c r="B2614">
        <v>2889.2</v>
      </c>
    </row>
    <row r="2615" spans="1:2" x14ac:dyDescent="0.35">
      <c r="A2615" s="2">
        <v>42787</v>
      </c>
      <c r="B2615">
        <v>2901.46</v>
      </c>
    </row>
    <row r="2616" spans="1:2" x14ac:dyDescent="0.35">
      <c r="A2616" s="2">
        <v>42788</v>
      </c>
      <c r="B2616">
        <v>2895.12</v>
      </c>
    </row>
    <row r="2617" spans="1:2" x14ac:dyDescent="0.35">
      <c r="A2617" s="2">
        <v>42789</v>
      </c>
      <c r="B2617">
        <v>2869.01</v>
      </c>
    </row>
    <row r="2618" spans="1:2" x14ac:dyDescent="0.35">
      <c r="A2618" s="2">
        <v>42790</v>
      </c>
      <c r="B2618">
        <v>2890.09</v>
      </c>
    </row>
    <row r="2619" spans="1:2" x14ac:dyDescent="0.35">
      <c r="A2619" s="2">
        <v>42791</v>
      </c>
      <c r="B2619">
        <v>2890.09</v>
      </c>
    </row>
    <row r="2620" spans="1:2" x14ac:dyDescent="0.35">
      <c r="A2620" s="2">
        <v>42792</v>
      </c>
      <c r="B2620">
        <v>2890.09</v>
      </c>
    </row>
    <row r="2621" spans="1:2" x14ac:dyDescent="0.35">
      <c r="A2621" s="2">
        <v>42793</v>
      </c>
      <c r="B2621">
        <v>2896.94</v>
      </c>
    </row>
    <row r="2622" spans="1:2" x14ac:dyDescent="0.35">
      <c r="A2622" s="2">
        <v>42794</v>
      </c>
      <c r="B2622">
        <v>2925.82</v>
      </c>
    </row>
    <row r="2623" spans="1:2" x14ac:dyDescent="0.35">
      <c r="A2623" s="2">
        <v>42795</v>
      </c>
      <c r="B2623">
        <v>2935.23</v>
      </c>
    </row>
    <row r="2624" spans="1:2" x14ac:dyDescent="0.35">
      <c r="A2624" s="2">
        <v>42796</v>
      </c>
      <c r="B2624">
        <v>2980.96</v>
      </c>
    </row>
    <row r="2625" spans="1:2" x14ac:dyDescent="0.35">
      <c r="A2625" s="2">
        <v>42797</v>
      </c>
      <c r="B2625">
        <v>2981.66</v>
      </c>
    </row>
    <row r="2626" spans="1:2" x14ac:dyDescent="0.35">
      <c r="A2626" s="2">
        <v>42798</v>
      </c>
      <c r="B2626">
        <v>2981.66</v>
      </c>
    </row>
    <row r="2627" spans="1:2" x14ac:dyDescent="0.35">
      <c r="A2627" s="2">
        <v>42799</v>
      </c>
      <c r="B2627">
        <v>2981.66</v>
      </c>
    </row>
    <row r="2628" spans="1:2" x14ac:dyDescent="0.35">
      <c r="A2628" s="2">
        <v>42800</v>
      </c>
      <c r="B2628">
        <v>2971.88</v>
      </c>
    </row>
    <row r="2629" spans="1:2" x14ac:dyDescent="0.35">
      <c r="A2629" s="2">
        <v>42801</v>
      </c>
      <c r="B2629">
        <v>2955.66</v>
      </c>
    </row>
    <row r="2630" spans="1:2" x14ac:dyDescent="0.35">
      <c r="A2630" s="2">
        <v>42802</v>
      </c>
      <c r="B2630">
        <v>2994.38</v>
      </c>
    </row>
    <row r="2631" spans="1:2" x14ac:dyDescent="0.35">
      <c r="A2631" s="2">
        <v>42803</v>
      </c>
      <c r="B2631">
        <v>2998.06</v>
      </c>
    </row>
    <row r="2632" spans="1:2" x14ac:dyDescent="0.35">
      <c r="A2632" s="2">
        <v>42804</v>
      </c>
      <c r="B2632">
        <v>2983.5</v>
      </c>
    </row>
    <row r="2633" spans="1:2" x14ac:dyDescent="0.35">
      <c r="A2633" s="2">
        <v>42805</v>
      </c>
      <c r="B2633">
        <v>2983.5</v>
      </c>
    </row>
    <row r="2634" spans="1:2" x14ac:dyDescent="0.35">
      <c r="A2634" s="2">
        <v>42806</v>
      </c>
      <c r="B2634">
        <v>2983.5</v>
      </c>
    </row>
    <row r="2635" spans="1:2" x14ac:dyDescent="0.35">
      <c r="A2635" s="2">
        <v>42807</v>
      </c>
      <c r="B2635">
        <v>2984.1</v>
      </c>
    </row>
    <row r="2636" spans="1:2" x14ac:dyDescent="0.35">
      <c r="A2636" s="2">
        <v>42808</v>
      </c>
      <c r="B2636">
        <v>2997.25</v>
      </c>
    </row>
    <row r="2637" spans="1:2" x14ac:dyDescent="0.35">
      <c r="A2637" s="2">
        <v>42809</v>
      </c>
      <c r="B2637">
        <v>2970.56</v>
      </c>
    </row>
    <row r="2638" spans="1:2" x14ac:dyDescent="0.35">
      <c r="A2638" s="2">
        <v>42810</v>
      </c>
      <c r="B2638">
        <v>2922.1</v>
      </c>
    </row>
    <row r="2639" spans="1:2" x14ac:dyDescent="0.35">
      <c r="A2639" s="2">
        <v>42811</v>
      </c>
      <c r="B2639">
        <v>2913.56</v>
      </c>
    </row>
    <row r="2640" spans="1:2" x14ac:dyDescent="0.35">
      <c r="A2640" s="2">
        <v>42812</v>
      </c>
      <c r="B2640">
        <v>2913.56</v>
      </c>
    </row>
    <row r="2641" spans="1:2" x14ac:dyDescent="0.35">
      <c r="A2641" s="2">
        <v>42813</v>
      </c>
      <c r="B2641">
        <v>2913.56</v>
      </c>
    </row>
    <row r="2642" spans="1:2" x14ac:dyDescent="0.35">
      <c r="A2642" s="2">
        <v>42814</v>
      </c>
      <c r="B2642">
        <v>2913.05</v>
      </c>
    </row>
    <row r="2643" spans="1:2" x14ac:dyDescent="0.35">
      <c r="A2643" s="2">
        <v>42815</v>
      </c>
      <c r="B2643">
        <v>2917.87</v>
      </c>
    </row>
    <row r="2644" spans="1:2" x14ac:dyDescent="0.35">
      <c r="A2644" s="2">
        <v>42816</v>
      </c>
      <c r="B2644">
        <v>2921.24</v>
      </c>
    </row>
    <row r="2645" spans="1:2" x14ac:dyDescent="0.35">
      <c r="A2645" s="2">
        <v>42817</v>
      </c>
      <c r="B2645">
        <v>2918.43</v>
      </c>
    </row>
    <row r="2646" spans="1:2" x14ac:dyDescent="0.35">
      <c r="A2646" s="2">
        <v>42818</v>
      </c>
      <c r="B2646">
        <v>2897.71</v>
      </c>
    </row>
    <row r="2647" spans="1:2" x14ac:dyDescent="0.35">
      <c r="A2647" s="2">
        <v>42819</v>
      </c>
      <c r="B2647">
        <v>2897.71</v>
      </c>
    </row>
    <row r="2648" spans="1:2" x14ac:dyDescent="0.35">
      <c r="A2648" s="2">
        <v>42820</v>
      </c>
      <c r="B2648">
        <v>2897.71</v>
      </c>
    </row>
    <row r="2649" spans="1:2" x14ac:dyDescent="0.35">
      <c r="A2649" s="2">
        <v>42821</v>
      </c>
      <c r="B2649">
        <v>2919</v>
      </c>
    </row>
    <row r="2650" spans="1:2" x14ac:dyDescent="0.35">
      <c r="A2650" s="2">
        <v>42822</v>
      </c>
      <c r="B2650">
        <v>2908.38</v>
      </c>
    </row>
    <row r="2651" spans="1:2" x14ac:dyDescent="0.35">
      <c r="A2651" s="2">
        <v>42823</v>
      </c>
      <c r="B2651">
        <v>2881.9</v>
      </c>
    </row>
    <row r="2652" spans="1:2" x14ac:dyDescent="0.35">
      <c r="A2652" s="2">
        <v>42824</v>
      </c>
      <c r="B2652">
        <v>2883.78</v>
      </c>
    </row>
    <row r="2653" spans="1:2" x14ac:dyDescent="0.35">
      <c r="A2653" s="2">
        <v>42825</v>
      </c>
      <c r="B2653">
        <v>2873.98</v>
      </c>
    </row>
    <row r="2654" spans="1:2" x14ac:dyDescent="0.35">
      <c r="A2654" s="2">
        <v>42826</v>
      </c>
      <c r="B2654">
        <v>2873.98</v>
      </c>
    </row>
    <row r="2655" spans="1:2" x14ac:dyDescent="0.35">
      <c r="A2655" s="2">
        <v>42827</v>
      </c>
      <c r="B2655">
        <v>2873.98</v>
      </c>
    </row>
    <row r="2656" spans="1:2" x14ac:dyDescent="0.35">
      <c r="A2656" s="2">
        <v>42828</v>
      </c>
      <c r="B2656">
        <v>2869.28</v>
      </c>
    </row>
    <row r="2657" spans="1:2" x14ac:dyDescent="0.35">
      <c r="A2657" s="2">
        <v>42829</v>
      </c>
      <c r="B2657">
        <v>2865.58</v>
      </c>
    </row>
    <row r="2658" spans="1:2" x14ac:dyDescent="0.35">
      <c r="A2658" s="2">
        <v>42830</v>
      </c>
      <c r="B2658">
        <v>2859.55</v>
      </c>
    </row>
    <row r="2659" spans="1:2" x14ac:dyDescent="0.35">
      <c r="A2659" s="2">
        <v>42831</v>
      </c>
      <c r="B2659">
        <v>2855.96</v>
      </c>
    </row>
    <row r="2660" spans="1:2" x14ac:dyDescent="0.35">
      <c r="A2660" s="2">
        <v>42832</v>
      </c>
      <c r="B2660">
        <v>2862.73</v>
      </c>
    </row>
    <row r="2661" spans="1:2" x14ac:dyDescent="0.35">
      <c r="A2661" s="2">
        <v>42833</v>
      </c>
      <c r="B2661">
        <v>2862.73</v>
      </c>
    </row>
    <row r="2662" spans="1:2" x14ac:dyDescent="0.35">
      <c r="A2662" s="2">
        <v>42834</v>
      </c>
      <c r="B2662">
        <v>2862.73</v>
      </c>
    </row>
    <row r="2663" spans="1:2" x14ac:dyDescent="0.35">
      <c r="A2663" s="2">
        <v>42835</v>
      </c>
      <c r="B2663">
        <v>2865.18</v>
      </c>
    </row>
    <row r="2664" spans="1:2" x14ac:dyDescent="0.35">
      <c r="A2664" s="2">
        <v>42836</v>
      </c>
      <c r="B2664">
        <v>2875.88</v>
      </c>
    </row>
    <row r="2665" spans="1:2" x14ac:dyDescent="0.35">
      <c r="A2665" s="2">
        <v>42837</v>
      </c>
      <c r="B2665">
        <v>2871.84</v>
      </c>
    </row>
    <row r="2666" spans="1:2" x14ac:dyDescent="0.35">
      <c r="A2666" s="2">
        <v>42838</v>
      </c>
      <c r="B2666">
        <v>2869.25</v>
      </c>
    </row>
    <row r="2667" spans="1:2" x14ac:dyDescent="0.35">
      <c r="A2667" s="2">
        <v>42839</v>
      </c>
      <c r="B2667">
        <v>2866.7</v>
      </c>
    </row>
    <row r="2668" spans="1:2" x14ac:dyDescent="0.35">
      <c r="A2668" s="2">
        <v>42840</v>
      </c>
      <c r="B2668">
        <v>2866.7</v>
      </c>
    </row>
    <row r="2669" spans="1:2" x14ac:dyDescent="0.35">
      <c r="A2669" s="2">
        <v>42841</v>
      </c>
      <c r="B2669">
        <v>2866.7</v>
      </c>
    </row>
    <row r="2670" spans="1:2" x14ac:dyDescent="0.35">
      <c r="A2670" s="2">
        <v>42842</v>
      </c>
      <c r="B2670">
        <v>2853.18</v>
      </c>
    </row>
    <row r="2671" spans="1:2" x14ac:dyDescent="0.35">
      <c r="A2671" s="2">
        <v>42843</v>
      </c>
      <c r="B2671">
        <v>2839.01</v>
      </c>
    </row>
    <row r="2672" spans="1:2" x14ac:dyDescent="0.35">
      <c r="A2672" s="2">
        <v>42844</v>
      </c>
      <c r="B2672">
        <v>2869.55</v>
      </c>
    </row>
    <row r="2673" spans="1:2" x14ac:dyDescent="0.35">
      <c r="A2673" s="2">
        <v>42845</v>
      </c>
      <c r="B2673">
        <v>2851.9</v>
      </c>
    </row>
    <row r="2674" spans="1:2" x14ac:dyDescent="0.35">
      <c r="A2674" s="2">
        <v>42846</v>
      </c>
      <c r="B2674">
        <v>2878.36</v>
      </c>
    </row>
    <row r="2675" spans="1:2" x14ac:dyDescent="0.35">
      <c r="A2675" s="2">
        <v>42847</v>
      </c>
      <c r="B2675">
        <v>2878.36</v>
      </c>
    </row>
    <row r="2676" spans="1:2" x14ac:dyDescent="0.35">
      <c r="A2676" s="2">
        <v>42848</v>
      </c>
      <c r="B2676">
        <v>2878.36</v>
      </c>
    </row>
    <row r="2677" spans="1:2" x14ac:dyDescent="0.35">
      <c r="A2677" s="2">
        <v>42849</v>
      </c>
      <c r="B2677">
        <v>2873.45</v>
      </c>
    </row>
    <row r="2678" spans="1:2" x14ac:dyDescent="0.35">
      <c r="A2678" s="2">
        <v>42850</v>
      </c>
      <c r="B2678">
        <v>2902.5</v>
      </c>
    </row>
    <row r="2679" spans="1:2" x14ac:dyDescent="0.35">
      <c r="A2679" s="2">
        <v>42851</v>
      </c>
      <c r="B2679">
        <v>2930.69</v>
      </c>
    </row>
    <row r="2680" spans="1:2" x14ac:dyDescent="0.35">
      <c r="A2680" s="2">
        <v>42852</v>
      </c>
      <c r="B2680">
        <v>2937.51</v>
      </c>
    </row>
    <row r="2681" spans="1:2" x14ac:dyDescent="0.35">
      <c r="A2681" s="2">
        <v>42853</v>
      </c>
      <c r="B2681">
        <v>2943</v>
      </c>
    </row>
    <row r="2682" spans="1:2" x14ac:dyDescent="0.35">
      <c r="A2682" s="2">
        <v>42854</v>
      </c>
      <c r="B2682">
        <v>2943</v>
      </c>
    </row>
    <row r="2683" spans="1:2" x14ac:dyDescent="0.35">
      <c r="A2683" s="2">
        <v>42855</v>
      </c>
      <c r="B2683">
        <v>2943</v>
      </c>
    </row>
    <row r="2684" spans="1:2" x14ac:dyDescent="0.35">
      <c r="A2684" s="2">
        <v>42856</v>
      </c>
      <c r="B2684">
        <v>2942</v>
      </c>
    </row>
    <row r="2685" spans="1:2" x14ac:dyDescent="0.35">
      <c r="A2685" s="2">
        <v>42857</v>
      </c>
      <c r="B2685">
        <v>2942.43</v>
      </c>
    </row>
    <row r="2686" spans="1:2" x14ac:dyDescent="0.35">
      <c r="A2686" s="2">
        <v>42858</v>
      </c>
      <c r="B2686">
        <v>2930.43</v>
      </c>
    </row>
    <row r="2687" spans="1:2" x14ac:dyDescent="0.35">
      <c r="A2687" s="2">
        <v>42859</v>
      </c>
      <c r="B2687">
        <v>2979.57</v>
      </c>
    </row>
    <row r="2688" spans="1:2" x14ac:dyDescent="0.35">
      <c r="A2688" s="2">
        <v>42860</v>
      </c>
      <c r="B2688">
        <v>2949.26</v>
      </c>
    </row>
    <row r="2689" spans="1:2" x14ac:dyDescent="0.35">
      <c r="A2689" s="2">
        <v>42861</v>
      </c>
      <c r="B2689">
        <v>2949.26</v>
      </c>
    </row>
    <row r="2690" spans="1:2" x14ac:dyDescent="0.35">
      <c r="A2690" s="2">
        <v>42862</v>
      </c>
      <c r="B2690">
        <v>2949.26</v>
      </c>
    </row>
    <row r="2691" spans="1:2" x14ac:dyDescent="0.35">
      <c r="A2691" s="2">
        <v>42863</v>
      </c>
      <c r="B2691">
        <v>2960.99</v>
      </c>
    </row>
    <row r="2692" spans="1:2" x14ac:dyDescent="0.35">
      <c r="A2692" s="2">
        <v>42864</v>
      </c>
      <c r="B2692">
        <v>2969.75</v>
      </c>
    </row>
    <row r="2693" spans="1:2" x14ac:dyDescent="0.35">
      <c r="A2693" s="2">
        <v>42865</v>
      </c>
      <c r="B2693">
        <v>2944.1</v>
      </c>
    </row>
    <row r="2694" spans="1:2" x14ac:dyDescent="0.35">
      <c r="A2694" s="2">
        <v>42866</v>
      </c>
      <c r="B2694">
        <v>2928.46</v>
      </c>
    </row>
    <row r="2695" spans="1:2" x14ac:dyDescent="0.35">
      <c r="A2695" s="2">
        <v>42867</v>
      </c>
      <c r="B2695">
        <v>2918.33</v>
      </c>
    </row>
    <row r="2696" spans="1:2" x14ac:dyDescent="0.35">
      <c r="A2696" s="2">
        <v>42868</v>
      </c>
      <c r="B2696">
        <v>2918.33</v>
      </c>
    </row>
    <row r="2697" spans="1:2" x14ac:dyDescent="0.35">
      <c r="A2697" s="2">
        <v>42869</v>
      </c>
      <c r="B2697">
        <v>2918.33</v>
      </c>
    </row>
    <row r="2698" spans="1:2" x14ac:dyDescent="0.35">
      <c r="A2698" s="2">
        <v>42870</v>
      </c>
      <c r="B2698">
        <v>2893.56</v>
      </c>
    </row>
    <row r="2699" spans="1:2" x14ac:dyDescent="0.35">
      <c r="A2699" s="2">
        <v>42871</v>
      </c>
      <c r="B2699">
        <v>2881.62</v>
      </c>
    </row>
    <row r="2700" spans="1:2" x14ac:dyDescent="0.35">
      <c r="A2700" s="2">
        <v>42872</v>
      </c>
      <c r="B2700">
        <v>2898.24</v>
      </c>
    </row>
    <row r="2701" spans="1:2" x14ac:dyDescent="0.35">
      <c r="A2701" s="2">
        <v>42873</v>
      </c>
      <c r="B2701">
        <v>2926.46</v>
      </c>
    </row>
    <row r="2702" spans="1:2" x14ac:dyDescent="0.35">
      <c r="A2702" s="2">
        <v>42874</v>
      </c>
      <c r="B2702">
        <v>2885.21</v>
      </c>
    </row>
    <row r="2703" spans="1:2" x14ac:dyDescent="0.35">
      <c r="A2703" s="2">
        <v>42875</v>
      </c>
      <c r="B2703">
        <v>2885.21</v>
      </c>
    </row>
    <row r="2704" spans="1:2" x14ac:dyDescent="0.35">
      <c r="A2704" s="2">
        <v>42876</v>
      </c>
      <c r="B2704">
        <v>2885.21</v>
      </c>
    </row>
    <row r="2705" spans="1:2" x14ac:dyDescent="0.35">
      <c r="A2705" s="2">
        <v>42877</v>
      </c>
      <c r="B2705">
        <v>2905.41</v>
      </c>
    </row>
    <row r="2706" spans="1:2" x14ac:dyDescent="0.35">
      <c r="A2706" s="2">
        <v>42878</v>
      </c>
      <c r="B2706">
        <v>2908.63</v>
      </c>
    </row>
    <row r="2707" spans="1:2" x14ac:dyDescent="0.35">
      <c r="A2707" s="2">
        <v>42879</v>
      </c>
      <c r="B2707">
        <v>2907.94</v>
      </c>
    </row>
    <row r="2708" spans="1:2" x14ac:dyDescent="0.35">
      <c r="A2708" s="2">
        <v>42880</v>
      </c>
      <c r="B2708">
        <v>2918.66</v>
      </c>
    </row>
    <row r="2709" spans="1:2" x14ac:dyDescent="0.35">
      <c r="A2709" s="2">
        <v>42881</v>
      </c>
      <c r="B2709">
        <v>2910.93</v>
      </c>
    </row>
    <row r="2710" spans="1:2" x14ac:dyDescent="0.35">
      <c r="A2710" s="2">
        <v>42882</v>
      </c>
      <c r="B2710">
        <v>2910.93</v>
      </c>
    </row>
    <row r="2711" spans="1:2" x14ac:dyDescent="0.35">
      <c r="A2711" s="2">
        <v>42883</v>
      </c>
      <c r="B2711">
        <v>2910.93</v>
      </c>
    </row>
    <row r="2712" spans="1:2" x14ac:dyDescent="0.35">
      <c r="A2712" s="2">
        <v>42884</v>
      </c>
      <c r="B2712">
        <v>2911.4</v>
      </c>
    </row>
    <row r="2713" spans="1:2" x14ac:dyDescent="0.35">
      <c r="A2713" s="2">
        <v>42885</v>
      </c>
      <c r="B2713">
        <v>2918.92</v>
      </c>
    </row>
    <row r="2714" spans="1:2" x14ac:dyDescent="0.35">
      <c r="A2714" s="2">
        <v>42886</v>
      </c>
      <c r="B2714">
        <v>2916.3</v>
      </c>
    </row>
    <row r="2715" spans="1:2" x14ac:dyDescent="0.35">
      <c r="A2715" s="2">
        <v>42887</v>
      </c>
      <c r="B2715">
        <v>2893.34</v>
      </c>
    </row>
    <row r="2716" spans="1:2" x14ac:dyDescent="0.35">
      <c r="A2716" s="2">
        <v>42888</v>
      </c>
      <c r="B2716">
        <v>2895.62</v>
      </c>
    </row>
    <row r="2717" spans="1:2" x14ac:dyDescent="0.35">
      <c r="A2717" s="2">
        <v>42889</v>
      </c>
      <c r="B2717">
        <v>2895.62</v>
      </c>
    </row>
    <row r="2718" spans="1:2" x14ac:dyDescent="0.35">
      <c r="A2718" s="2">
        <v>42890</v>
      </c>
      <c r="B2718">
        <v>2895.62</v>
      </c>
    </row>
    <row r="2719" spans="1:2" x14ac:dyDescent="0.35">
      <c r="A2719" s="2">
        <v>42891</v>
      </c>
      <c r="B2719">
        <v>2898.05</v>
      </c>
    </row>
    <row r="2720" spans="1:2" x14ac:dyDescent="0.35">
      <c r="A2720" s="2">
        <v>42892</v>
      </c>
      <c r="B2720">
        <v>2893.69</v>
      </c>
    </row>
    <row r="2721" spans="1:2" x14ac:dyDescent="0.35">
      <c r="A2721" s="2">
        <v>42893</v>
      </c>
      <c r="B2721">
        <v>2916.26</v>
      </c>
    </row>
    <row r="2722" spans="1:2" x14ac:dyDescent="0.35">
      <c r="A2722" s="2">
        <v>42894</v>
      </c>
      <c r="B2722">
        <v>2919.29</v>
      </c>
    </row>
    <row r="2723" spans="1:2" x14ac:dyDescent="0.35">
      <c r="A2723" s="2">
        <v>42895</v>
      </c>
      <c r="B2723">
        <v>2917.29</v>
      </c>
    </row>
    <row r="2724" spans="1:2" x14ac:dyDescent="0.35">
      <c r="A2724" s="2">
        <v>42896</v>
      </c>
      <c r="B2724">
        <v>2917.29</v>
      </c>
    </row>
    <row r="2725" spans="1:2" x14ac:dyDescent="0.35">
      <c r="A2725" s="2">
        <v>42897</v>
      </c>
      <c r="B2725">
        <v>2917.29</v>
      </c>
    </row>
    <row r="2726" spans="1:2" x14ac:dyDescent="0.35">
      <c r="A2726" s="2">
        <v>42898</v>
      </c>
      <c r="B2726">
        <v>2932.1</v>
      </c>
    </row>
    <row r="2727" spans="1:2" x14ac:dyDescent="0.35">
      <c r="A2727" s="2">
        <v>42899</v>
      </c>
      <c r="B2727">
        <v>2933</v>
      </c>
    </row>
    <row r="2728" spans="1:2" x14ac:dyDescent="0.35">
      <c r="A2728" s="2">
        <v>42900</v>
      </c>
      <c r="B2728">
        <v>2934.8</v>
      </c>
    </row>
    <row r="2729" spans="1:2" x14ac:dyDescent="0.35">
      <c r="A2729" s="2">
        <v>42901</v>
      </c>
      <c r="B2729">
        <v>2951.73</v>
      </c>
    </row>
    <row r="2730" spans="1:2" x14ac:dyDescent="0.35">
      <c r="A2730" s="2">
        <v>42902</v>
      </c>
      <c r="B2730">
        <v>2974.82</v>
      </c>
    </row>
    <row r="2731" spans="1:2" x14ac:dyDescent="0.35">
      <c r="A2731" s="2">
        <v>42903</v>
      </c>
      <c r="B2731">
        <v>2974.82</v>
      </c>
    </row>
    <row r="2732" spans="1:2" x14ac:dyDescent="0.35">
      <c r="A2732" s="2">
        <v>42904</v>
      </c>
      <c r="B2732">
        <v>2974.82</v>
      </c>
    </row>
    <row r="2733" spans="1:2" x14ac:dyDescent="0.35">
      <c r="A2733" s="2">
        <v>42905</v>
      </c>
      <c r="B2733">
        <v>2975.84</v>
      </c>
    </row>
    <row r="2734" spans="1:2" x14ac:dyDescent="0.35">
      <c r="A2734" s="2">
        <v>42906</v>
      </c>
      <c r="B2734">
        <v>3033.03</v>
      </c>
    </row>
    <row r="2735" spans="1:2" x14ac:dyDescent="0.35">
      <c r="A2735" s="2">
        <v>42907</v>
      </c>
      <c r="B2735">
        <v>3058.2</v>
      </c>
    </row>
    <row r="2736" spans="1:2" x14ac:dyDescent="0.35">
      <c r="A2736" s="2">
        <v>42908</v>
      </c>
      <c r="B2736">
        <v>3027.61</v>
      </c>
    </row>
    <row r="2737" spans="1:2" x14ac:dyDescent="0.35">
      <c r="A2737" s="2">
        <v>42909</v>
      </c>
      <c r="B2737">
        <v>3023.5</v>
      </c>
    </row>
    <row r="2738" spans="1:2" x14ac:dyDescent="0.35">
      <c r="A2738" s="2">
        <v>42910</v>
      </c>
      <c r="B2738">
        <v>3023.5</v>
      </c>
    </row>
    <row r="2739" spans="1:2" x14ac:dyDescent="0.35">
      <c r="A2739" s="2">
        <v>42911</v>
      </c>
      <c r="B2739">
        <v>3023.5</v>
      </c>
    </row>
    <row r="2740" spans="1:2" x14ac:dyDescent="0.35">
      <c r="A2740" s="2">
        <v>42912</v>
      </c>
      <c r="B2740">
        <v>3021.02</v>
      </c>
    </row>
    <row r="2741" spans="1:2" x14ac:dyDescent="0.35">
      <c r="A2741" s="2">
        <v>42913</v>
      </c>
      <c r="B2741">
        <v>3029.46</v>
      </c>
    </row>
    <row r="2742" spans="1:2" x14ac:dyDescent="0.35">
      <c r="A2742" s="2">
        <v>42914</v>
      </c>
      <c r="B2742">
        <v>3018.94</v>
      </c>
    </row>
    <row r="2743" spans="1:2" x14ac:dyDescent="0.35">
      <c r="A2743" s="2">
        <v>42915</v>
      </c>
      <c r="B2743">
        <v>3047.52</v>
      </c>
    </row>
    <row r="2744" spans="1:2" x14ac:dyDescent="0.35">
      <c r="A2744" s="2">
        <v>42916</v>
      </c>
      <c r="B2744">
        <v>3045.67</v>
      </c>
    </row>
    <row r="2745" spans="1:2" x14ac:dyDescent="0.35">
      <c r="A2745" s="2">
        <v>42917</v>
      </c>
      <c r="B2745">
        <v>3045.67</v>
      </c>
    </row>
    <row r="2746" spans="1:2" x14ac:dyDescent="0.35">
      <c r="A2746" s="2">
        <v>42918</v>
      </c>
      <c r="B2746">
        <v>3045.67</v>
      </c>
    </row>
    <row r="2747" spans="1:2" x14ac:dyDescent="0.35">
      <c r="A2747" s="2">
        <v>42919</v>
      </c>
      <c r="B2747">
        <v>3046</v>
      </c>
    </row>
    <row r="2748" spans="1:2" x14ac:dyDescent="0.35">
      <c r="A2748" s="2">
        <v>42920</v>
      </c>
      <c r="B2748">
        <v>3045.96</v>
      </c>
    </row>
    <row r="2749" spans="1:2" x14ac:dyDescent="0.35">
      <c r="A2749" s="2">
        <v>42921</v>
      </c>
      <c r="B2749">
        <v>3084.66</v>
      </c>
    </row>
    <row r="2750" spans="1:2" x14ac:dyDescent="0.35">
      <c r="A2750" s="2">
        <v>42922</v>
      </c>
      <c r="B2750">
        <v>3094.68</v>
      </c>
    </row>
    <row r="2751" spans="1:2" x14ac:dyDescent="0.35">
      <c r="A2751" s="2">
        <v>42923</v>
      </c>
      <c r="B2751">
        <v>3088.37</v>
      </c>
    </row>
    <row r="2752" spans="1:2" x14ac:dyDescent="0.35">
      <c r="A2752" s="2">
        <v>42924</v>
      </c>
      <c r="B2752">
        <v>3088.37</v>
      </c>
    </row>
    <row r="2753" spans="1:2" x14ac:dyDescent="0.35">
      <c r="A2753" s="2">
        <v>42925</v>
      </c>
      <c r="B2753">
        <v>3088.37</v>
      </c>
    </row>
    <row r="2754" spans="1:2" x14ac:dyDescent="0.35">
      <c r="A2754" s="2">
        <v>42926</v>
      </c>
      <c r="B2754">
        <v>3062.23</v>
      </c>
    </row>
    <row r="2755" spans="1:2" x14ac:dyDescent="0.35">
      <c r="A2755" s="2">
        <v>42927</v>
      </c>
      <c r="B2755">
        <v>3073.79</v>
      </c>
    </row>
    <row r="2756" spans="1:2" x14ac:dyDescent="0.35">
      <c r="A2756" s="2">
        <v>42928</v>
      </c>
      <c r="B2756">
        <v>3049.92</v>
      </c>
    </row>
    <row r="2757" spans="1:2" x14ac:dyDescent="0.35">
      <c r="A2757" s="2">
        <v>42929</v>
      </c>
      <c r="B2757">
        <v>3044.94</v>
      </c>
    </row>
    <row r="2758" spans="1:2" x14ac:dyDescent="0.35">
      <c r="A2758" s="2">
        <v>42930</v>
      </c>
      <c r="B2758">
        <v>3027.8</v>
      </c>
    </row>
    <row r="2759" spans="1:2" x14ac:dyDescent="0.35">
      <c r="A2759" s="2">
        <v>42931</v>
      </c>
      <c r="B2759">
        <v>3027.8</v>
      </c>
    </row>
    <row r="2760" spans="1:2" x14ac:dyDescent="0.35">
      <c r="A2760" s="2">
        <v>42932</v>
      </c>
      <c r="B2760">
        <v>3027.8</v>
      </c>
    </row>
    <row r="2761" spans="1:2" x14ac:dyDescent="0.35">
      <c r="A2761" s="2">
        <v>42933</v>
      </c>
      <c r="B2761">
        <v>3030.64</v>
      </c>
    </row>
    <row r="2762" spans="1:2" x14ac:dyDescent="0.35">
      <c r="A2762" s="2">
        <v>42934</v>
      </c>
      <c r="B2762">
        <v>3011.85</v>
      </c>
    </row>
    <row r="2763" spans="1:2" x14ac:dyDescent="0.35">
      <c r="A2763" s="2">
        <v>42935</v>
      </c>
      <c r="B2763">
        <v>3004.14</v>
      </c>
    </row>
    <row r="2764" spans="1:2" x14ac:dyDescent="0.35">
      <c r="A2764" s="2">
        <v>42936</v>
      </c>
      <c r="B2764">
        <v>3000.46</v>
      </c>
    </row>
    <row r="2765" spans="1:2" x14ac:dyDescent="0.35">
      <c r="A2765" s="2">
        <v>42937</v>
      </c>
      <c r="B2765">
        <v>3014.29</v>
      </c>
    </row>
    <row r="2766" spans="1:2" x14ac:dyDescent="0.35">
      <c r="A2766" s="2">
        <v>42938</v>
      </c>
      <c r="B2766">
        <v>3014.29</v>
      </c>
    </row>
    <row r="2767" spans="1:2" x14ac:dyDescent="0.35">
      <c r="A2767" s="2">
        <v>42939</v>
      </c>
      <c r="B2767">
        <v>3014.29</v>
      </c>
    </row>
    <row r="2768" spans="1:2" x14ac:dyDescent="0.35">
      <c r="A2768" s="2">
        <v>42940</v>
      </c>
      <c r="B2768">
        <v>3030.2</v>
      </c>
    </row>
    <row r="2769" spans="1:2" x14ac:dyDescent="0.35">
      <c r="A2769" s="2">
        <v>42941</v>
      </c>
      <c r="B2769">
        <v>3030.8</v>
      </c>
    </row>
    <row r="2770" spans="1:2" x14ac:dyDescent="0.35">
      <c r="A2770" s="2">
        <v>42942</v>
      </c>
      <c r="B2770">
        <v>3017.93</v>
      </c>
    </row>
    <row r="2771" spans="1:2" x14ac:dyDescent="0.35">
      <c r="A2771" s="2">
        <v>42943</v>
      </c>
      <c r="B2771">
        <v>3013.06</v>
      </c>
    </row>
    <row r="2772" spans="1:2" x14ac:dyDescent="0.35">
      <c r="A2772" s="2">
        <v>42944</v>
      </c>
      <c r="B2772">
        <v>3000.72</v>
      </c>
    </row>
    <row r="2773" spans="1:2" x14ac:dyDescent="0.35">
      <c r="A2773" s="2">
        <v>42945</v>
      </c>
      <c r="B2773">
        <v>3000.72</v>
      </c>
    </row>
    <row r="2774" spans="1:2" x14ac:dyDescent="0.35">
      <c r="A2774" s="2">
        <v>42946</v>
      </c>
      <c r="B2774">
        <v>3000.72</v>
      </c>
    </row>
    <row r="2775" spans="1:2" x14ac:dyDescent="0.35">
      <c r="A2775" s="2">
        <v>42947</v>
      </c>
      <c r="B2775">
        <v>2985.98</v>
      </c>
    </row>
    <row r="2776" spans="1:2" x14ac:dyDescent="0.35">
      <c r="A2776" s="2">
        <v>42948</v>
      </c>
      <c r="B2776">
        <v>2968.74</v>
      </c>
    </row>
    <row r="2777" spans="1:2" x14ac:dyDescent="0.35">
      <c r="A2777" s="2">
        <v>42949</v>
      </c>
      <c r="B2777">
        <v>2963.24</v>
      </c>
    </row>
    <row r="2778" spans="1:2" x14ac:dyDescent="0.35">
      <c r="A2778" s="2">
        <v>42950</v>
      </c>
      <c r="B2778">
        <v>2953.7</v>
      </c>
    </row>
    <row r="2779" spans="1:2" x14ac:dyDescent="0.35">
      <c r="A2779" s="2">
        <v>42951</v>
      </c>
      <c r="B2779">
        <v>2986.96</v>
      </c>
    </row>
    <row r="2780" spans="1:2" x14ac:dyDescent="0.35">
      <c r="A2780" s="2">
        <v>42952</v>
      </c>
      <c r="B2780">
        <v>2986.96</v>
      </c>
    </row>
    <row r="2781" spans="1:2" x14ac:dyDescent="0.35">
      <c r="A2781" s="2">
        <v>42953</v>
      </c>
      <c r="B2781">
        <v>2986.96</v>
      </c>
    </row>
    <row r="2782" spans="1:2" x14ac:dyDescent="0.35">
      <c r="A2782" s="2">
        <v>42954</v>
      </c>
      <c r="B2782">
        <v>2983.05</v>
      </c>
    </row>
    <row r="2783" spans="1:2" x14ac:dyDescent="0.35">
      <c r="A2783" s="2">
        <v>42955</v>
      </c>
      <c r="B2783">
        <v>2996.7</v>
      </c>
    </row>
    <row r="2784" spans="1:2" x14ac:dyDescent="0.35">
      <c r="A2784" s="2">
        <v>42956</v>
      </c>
      <c r="B2784">
        <v>3002.36</v>
      </c>
    </row>
    <row r="2785" spans="1:2" x14ac:dyDescent="0.35">
      <c r="A2785" s="2">
        <v>42957</v>
      </c>
      <c r="B2785">
        <v>2997.03</v>
      </c>
    </row>
    <row r="2786" spans="1:2" x14ac:dyDescent="0.35">
      <c r="A2786" s="2">
        <v>42958</v>
      </c>
      <c r="B2786">
        <v>2977.49</v>
      </c>
    </row>
    <row r="2787" spans="1:2" x14ac:dyDescent="0.35">
      <c r="A2787" s="2">
        <v>42959</v>
      </c>
      <c r="B2787">
        <v>2977.49</v>
      </c>
    </row>
    <row r="2788" spans="1:2" x14ac:dyDescent="0.35">
      <c r="A2788" s="2">
        <v>42960</v>
      </c>
      <c r="B2788">
        <v>2977.49</v>
      </c>
    </row>
    <row r="2789" spans="1:2" x14ac:dyDescent="0.35">
      <c r="A2789" s="2">
        <v>42961</v>
      </c>
      <c r="B2789">
        <v>2966.63</v>
      </c>
    </row>
    <row r="2790" spans="1:2" x14ac:dyDescent="0.35">
      <c r="A2790" s="2">
        <v>42962</v>
      </c>
      <c r="B2790">
        <v>2966.06</v>
      </c>
    </row>
    <row r="2791" spans="1:2" x14ac:dyDescent="0.35">
      <c r="A2791" s="2">
        <v>42963</v>
      </c>
      <c r="B2791">
        <v>2968.91</v>
      </c>
    </row>
    <row r="2792" spans="1:2" x14ac:dyDescent="0.35">
      <c r="A2792" s="2">
        <v>42964</v>
      </c>
      <c r="B2792">
        <v>2990.43</v>
      </c>
    </row>
    <row r="2793" spans="1:2" x14ac:dyDescent="0.35">
      <c r="A2793" s="2">
        <v>42965</v>
      </c>
      <c r="B2793">
        <v>2987.69</v>
      </c>
    </row>
    <row r="2794" spans="1:2" x14ac:dyDescent="0.35">
      <c r="A2794" s="2">
        <v>42966</v>
      </c>
      <c r="B2794">
        <v>2987.69</v>
      </c>
    </row>
    <row r="2795" spans="1:2" x14ac:dyDescent="0.35">
      <c r="A2795" s="2">
        <v>42967</v>
      </c>
      <c r="B2795">
        <v>2987.69</v>
      </c>
    </row>
    <row r="2796" spans="1:2" x14ac:dyDescent="0.35">
      <c r="A2796" s="2">
        <v>42968</v>
      </c>
      <c r="B2796">
        <v>2987.67</v>
      </c>
    </row>
    <row r="2797" spans="1:2" x14ac:dyDescent="0.35">
      <c r="A2797" s="2">
        <v>42969</v>
      </c>
      <c r="B2797">
        <v>2984.93</v>
      </c>
    </row>
    <row r="2798" spans="1:2" x14ac:dyDescent="0.35">
      <c r="A2798" s="2">
        <v>42970</v>
      </c>
      <c r="B2798">
        <v>2981.86</v>
      </c>
    </row>
    <row r="2799" spans="1:2" x14ac:dyDescent="0.35">
      <c r="A2799" s="2">
        <v>42971</v>
      </c>
      <c r="B2799">
        <v>2960.63</v>
      </c>
    </row>
    <row r="2800" spans="1:2" x14ac:dyDescent="0.35">
      <c r="A2800" s="2">
        <v>42972</v>
      </c>
      <c r="B2800">
        <v>2926.31</v>
      </c>
    </row>
    <row r="2801" spans="1:2" x14ac:dyDescent="0.35">
      <c r="A2801" s="2">
        <v>42973</v>
      </c>
      <c r="B2801">
        <v>2926.31</v>
      </c>
    </row>
    <row r="2802" spans="1:2" x14ac:dyDescent="0.35">
      <c r="A2802" s="2">
        <v>42974</v>
      </c>
      <c r="B2802">
        <v>2926.31</v>
      </c>
    </row>
    <row r="2803" spans="1:2" x14ac:dyDescent="0.35">
      <c r="A2803" s="2">
        <v>42975</v>
      </c>
      <c r="B2803">
        <v>2947.4</v>
      </c>
    </row>
    <row r="2804" spans="1:2" x14ac:dyDescent="0.35">
      <c r="A2804" s="2">
        <v>42976</v>
      </c>
      <c r="B2804">
        <v>2935.72</v>
      </c>
    </row>
    <row r="2805" spans="1:2" x14ac:dyDescent="0.35">
      <c r="A2805" s="2">
        <v>42977</v>
      </c>
      <c r="B2805">
        <v>2953.38</v>
      </c>
    </row>
    <row r="2806" spans="1:2" x14ac:dyDescent="0.35">
      <c r="A2806" s="2">
        <v>42978</v>
      </c>
      <c r="B2806">
        <v>2946.39</v>
      </c>
    </row>
    <row r="2807" spans="1:2" x14ac:dyDescent="0.35">
      <c r="A2807" s="2">
        <v>42979</v>
      </c>
      <c r="B2807">
        <v>2931.3</v>
      </c>
    </row>
    <row r="2808" spans="1:2" x14ac:dyDescent="0.35">
      <c r="A2808" s="2">
        <v>42980</v>
      </c>
      <c r="B2808">
        <v>2931.3</v>
      </c>
    </row>
    <row r="2809" spans="1:2" x14ac:dyDescent="0.35">
      <c r="A2809" s="2">
        <v>42981</v>
      </c>
      <c r="B2809">
        <v>2931.3</v>
      </c>
    </row>
    <row r="2810" spans="1:2" x14ac:dyDescent="0.35">
      <c r="A2810" s="2">
        <v>42982</v>
      </c>
      <c r="B2810">
        <v>2931.83</v>
      </c>
    </row>
    <row r="2811" spans="1:2" x14ac:dyDescent="0.35">
      <c r="A2811" s="2">
        <v>42983</v>
      </c>
      <c r="B2811">
        <v>2934</v>
      </c>
    </row>
    <row r="2812" spans="1:2" x14ac:dyDescent="0.35">
      <c r="A2812" s="2">
        <v>42984</v>
      </c>
      <c r="B2812">
        <v>2913</v>
      </c>
    </row>
    <row r="2813" spans="1:2" x14ac:dyDescent="0.35">
      <c r="A2813" s="2">
        <v>42985</v>
      </c>
      <c r="B2813">
        <v>2906.65</v>
      </c>
    </row>
    <row r="2814" spans="1:2" x14ac:dyDescent="0.35">
      <c r="A2814" s="2">
        <v>42986</v>
      </c>
      <c r="B2814">
        <v>2907</v>
      </c>
    </row>
    <row r="2815" spans="1:2" x14ac:dyDescent="0.35">
      <c r="A2815" s="2">
        <v>42987</v>
      </c>
      <c r="B2815">
        <v>2907</v>
      </c>
    </row>
    <row r="2816" spans="1:2" x14ac:dyDescent="0.35">
      <c r="A2816" s="2">
        <v>42988</v>
      </c>
      <c r="B2816">
        <v>2907</v>
      </c>
    </row>
    <row r="2817" spans="1:2" x14ac:dyDescent="0.35">
      <c r="A2817" s="2">
        <v>42989</v>
      </c>
      <c r="B2817">
        <v>2922.75</v>
      </c>
    </row>
    <row r="2818" spans="1:2" x14ac:dyDescent="0.35">
      <c r="A2818" s="2">
        <v>42990</v>
      </c>
      <c r="B2818">
        <v>2908.76</v>
      </c>
    </row>
    <row r="2819" spans="1:2" x14ac:dyDescent="0.35">
      <c r="A2819" s="2">
        <v>42991</v>
      </c>
      <c r="B2819">
        <v>2911.52</v>
      </c>
    </row>
    <row r="2820" spans="1:2" x14ac:dyDescent="0.35">
      <c r="A2820" s="2">
        <v>42992</v>
      </c>
      <c r="B2820">
        <v>2899.32</v>
      </c>
    </row>
    <row r="2821" spans="1:2" x14ac:dyDescent="0.35">
      <c r="A2821" s="2">
        <v>42993</v>
      </c>
      <c r="B2821">
        <v>2897.36</v>
      </c>
    </row>
    <row r="2822" spans="1:2" x14ac:dyDescent="0.35">
      <c r="A2822" s="2">
        <v>42994</v>
      </c>
      <c r="B2822">
        <v>2897.36</v>
      </c>
    </row>
    <row r="2823" spans="1:2" x14ac:dyDescent="0.35">
      <c r="A2823" s="2">
        <v>42995</v>
      </c>
      <c r="B2823">
        <v>2897.36</v>
      </c>
    </row>
    <row r="2824" spans="1:2" x14ac:dyDescent="0.35">
      <c r="A2824" s="2">
        <v>42996</v>
      </c>
      <c r="B2824">
        <v>2907.81</v>
      </c>
    </row>
    <row r="2825" spans="1:2" x14ac:dyDescent="0.35">
      <c r="A2825" s="2">
        <v>42997</v>
      </c>
      <c r="B2825">
        <v>2903.38</v>
      </c>
    </row>
    <row r="2826" spans="1:2" x14ac:dyDescent="0.35">
      <c r="A2826" s="2">
        <v>42998</v>
      </c>
      <c r="B2826">
        <v>2891.6</v>
      </c>
    </row>
    <row r="2827" spans="1:2" x14ac:dyDescent="0.35">
      <c r="A2827" s="2">
        <v>42999</v>
      </c>
      <c r="B2827">
        <v>2915.71</v>
      </c>
    </row>
    <row r="2828" spans="1:2" x14ac:dyDescent="0.35">
      <c r="A2828" s="2">
        <v>43000</v>
      </c>
      <c r="B2828">
        <v>2906.03</v>
      </c>
    </row>
    <row r="2829" spans="1:2" x14ac:dyDescent="0.35">
      <c r="A2829" s="2">
        <v>43001</v>
      </c>
      <c r="B2829">
        <v>2906.03</v>
      </c>
    </row>
    <row r="2830" spans="1:2" x14ac:dyDescent="0.35">
      <c r="A2830" s="2">
        <v>43002</v>
      </c>
      <c r="B2830">
        <v>2906.03</v>
      </c>
    </row>
    <row r="2831" spans="1:2" x14ac:dyDescent="0.35">
      <c r="A2831" s="2">
        <v>43003</v>
      </c>
      <c r="B2831">
        <v>2925.92</v>
      </c>
    </row>
    <row r="2832" spans="1:2" x14ac:dyDescent="0.35">
      <c r="A2832" s="2">
        <v>43004</v>
      </c>
      <c r="B2832">
        <v>2923.85</v>
      </c>
    </row>
    <row r="2833" spans="1:2" x14ac:dyDescent="0.35">
      <c r="A2833" s="2">
        <v>43005</v>
      </c>
      <c r="B2833">
        <v>2937.94</v>
      </c>
    </row>
    <row r="2834" spans="1:2" x14ac:dyDescent="0.35">
      <c r="A2834" s="2">
        <v>43006</v>
      </c>
      <c r="B2834">
        <v>2943.21</v>
      </c>
    </row>
    <row r="2835" spans="1:2" x14ac:dyDescent="0.35">
      <c r="A2835" s="2">
        <v>43007</v>
      </c>
      <c r="B2835">
        <v>2937.65</v>
      </c>
    </row>
    <row r="2836" spans="1:2" x14ac:dyDescent="0.35">
      <c r="A2836" s="2">
        <v>43008</v>
      </c>
      <c r="B2836">
        <v>2937.65</v>
      </c>
    </row>
    <row r="2837" spans="1:2" x14ac:dyDescent="0.35">
      <c r="A2837" s="2">
        <v>43009</v>
      </c>
      <c r="B2837">
        <v>2937.65</v>
      </c>
    </row>
    <row r="2838" spans="1:2" x14ac:dyDescent="0.35">
      <c r="A2838" s="2">
        <v>43010</v>
      </c>
      <c r="B2838">
        <v>2949.89</v>
      </c>
    </row>
    <row r="2839" spans="1:2" x14ac:dyDescent="0.35">
      <c r="A2839" s="2">
        <v>43011</v>
      </c>
      <c r="B2839">
        <v>2953.56</v>
      </c>
    </row>
    <row r="2840" spans="1:2" x14ac:dyDescent="0.35">
      <c r="A2840" s="2">
        <v>43012</v>
      </c>
      <c r="B2840">
        <v>2938.24</v>
      </c>
    </row>
    <row r="2841" spans="1:2" x14ac:dyDescent="0.35">
      <c r="A2841" s="2">
        <v>43013</v>
      </c>
      <c r="B2841">
        <v>2926.96</v>
      </c>
    </row>
    <row r="2842" spans="1:2" x14ac:dyDescent="0.35">
      <c r="A2842" s="2">
        <v>43014</v>
      </c>
      <c r="B2842">
        <v>2939.67</v>
      </c>
    </row>
    <row r="2843" spans="1:2" x14ac:dyDescent="0.35">
      <c r="A2843" s="2">
        <v>43015</v>
      </c>
      <c r="B2843">
        <v>2939.67</v>
      </c>
    </row>
    <row r="2844" spans="1:2" x14ac:dyDescent="0.35">
      <c r="A2844" s="2">
        <v>43016</v>
      </c>
      <c r="B2844">
        <v>2939.67</v>
      </c>
    </row>
    <row r="2845" spans="1:2" x14ac:dyDescent="0.35">
      <c r="A2845" s="2">
        <v>43017</v>
      </c>
      <c r="B2845">
        <v>2954.44</v>
      </c>
    </row>
    <row r="2846" spans="1:2" x14ac:dyDescent="0.35">
      <c r="A2846" s="2">
        <v>43018</v>
      </c>
      <c r="B2846">
        <v>2955</v>
      </c>
    </row>
    <row r="2847" spans="1:2" x14ac:dyDescent="0.35">
      <c r="A2847" s="2">
        <v>43019</v>
      </c>
      <c r="B2847">
        <v>2954.35</v>
      </c>
    </row>
    <row r="2848" spans="1:2" x14ac:dyDescent="0.35">
      <c r="A2848" s="2">
        <v>43020</v>
      </c>
      <c r="B2848">
        <v>2942.29</v>
      </c>
    </row>
    <row r="2849" spans="1:2" x14ac:dyDescent="0.35">
      <c r="A2849" s="2">
        <v>43021</v>
      </c>
      <c r="B2849">
        <v>2934.61</v>
      </c>
    </row>
    <row r="2850" spans="1:2" x14ac:dyDescent="0.35">
      <c r="A2850" s="2">
        <v>43022</v>
      </c>
      <c r="B2850">
        <v>2934.61</v>
      </c>
    </row>
    <row r="2851" spans="1:2" x14ac:dyDescent="0.35">
      <c r="A2851" s="2">
        <v>43023</v>
      </c>
      <c r="B2851">
        <v>2934.61</v>
      </c>
    </row>
    <row r="2852" spans="1:2" x14ac:dyDescent="0.35">
      <c r="A2852" s="2">
        <v>43024</v>
      </c>
      <c r="B2852">
        <v>2934.99</v>
      </c>
    </row>
    <row r="2853" spans="1:2" x14ac:dyDescent="0.35">
      <c r="A2853" s="2">
        <v>43025</v>
      </c>
      <c r="B2853">
        <v>2947.59</v>
      </c>
    </row>
    <row r="2854" spans="1:2" x14ac:dyDescent="0.35">
      <c r="A2854" s="2">
        <v>43026</v>
      </c>
      <c r="B2854">
        <v>2924.5</v>
      </c>
    </row>
    <row r="2855" spans="1:2" x14ac:dyDescent="0.35">
      <c r="A2855" s="2">
        <v>43027</v>
      </c>
      <c r="B2855">
        <v>2919.29</v>
      </c>
    </row>
    <row r="2856" spans="1:2" x14ac:dyDescent="0.35">
      <c r="A2856" s="2">
        <v>43028</v>
      </c>
      <c r="B2856">
        <v>2937.38</v>
      </c>
    </row>
    <row r="2857" spans="1:2" x14ac:dyDescent="0.35">
      <c r="A2857" s="2">
        <v>43029</v>
      </c>
      <c r="B2857">
        <v>2937.38</v>
      </c>
    </row>
    <row r="2858" spans="1:2" x14ac:dyDescent="0.35">
      <c r="A2858" s="2">
        <v>43030</v>
      </c>
      <c r="B2858">
        <v>2937.38</v>
      </c>
    </row>
    <row r="2859" spans="1:2" x14ac:dyDescent="0.35">
      <c r="A2859" s="2">
        <v>43031</v>
      </c>
      <c r="B2859">
        <v>2951.95</v>
      </c>
    </row>
    <row r="2860" spans="1:2" x14ac:dyDescent="0.35">
      <c r="A2860" s="2">
        <v>43032</v>
      </c>
      <c r="B2860">
        <v>2975.7</v>
      </c>
    </row>
    <row r="2861" spans="1:2" x14ac:dyDescent="0.35">
      <c r="A2861" s="2">
        <v>43033</v>
      </c>
      <c r="B2861">
        <v>2998.37</v>
      </c>
    </row>
    <row r="2862" spans="1:2" x14ac:dyDescent="0.35">
      <c r="A2862" s="2">
        <v>43034</v>
      </c>
      <c r="B2862">
        <v>3014.95</v>
      </c>
    </row>
    <row r="2863" spans="1:2" x14ac:dyDescent="0.35">
      <c r="A2863" s="2">
        <v>43035</v>
      </c>
      <c r="B2863">
        <v>3009.92</v>
      </c>
    </row>
    <row r="2864" spans="1:2" x14ac:dyDescent="0.35">
      <c r="A2864" s="2">
        <v>43036</v>
      </c>
      <c r="B2864">
        <v>3009.92</v>
      </c>
    </row>
    <row r="2865" spans="1:2" x14ac:dyDescent="0.35">
      <c r="A2865" s="2">
        <v>43037</v>
      </c>
      <c r="B2865">
        <v>3009.92</v>
      </c>
    </row>
    <row r="2866" spans="1:2" x14ac:dyDescent="0.35">
      <c r="A2866" s="2">
        <v>43038</v>
      </c>
      <c r="B2866">
        <v>3023.6</v>
      </c>
    </row>
    <row r="2867" spans="1:2" x14ac:dyDescent="0.35">
      <c r="A2867" s="2">
        <v>43039</v>
      </c>
      <c r="B2867">
        <v>3041.93</v>
      </c>
    </row>
    <row r="2868" spans="1:2" x14ac:dyDescent="0.35">
      <c r="A2868" s="2">
        <v>43040</v>
      </c>
      <c r="B2868">
        <v>3065.29</v>
      </c>
    </row>
    <row r="2869" spans="1:2" x14ac:dyDescent="0.35">
      <c r="A2869" s="2">
        <v>43041</v>
      </c>
      <c r="B2869">
        <v>3029.29</v>
      </c>
    </row>
    <row r="2870" spans="1:2" x14ac:dyDescent="0.35">
      <c r="A2870" s="2">
        <v>43042</v>
      </c>
      <c r="B2870">
        <v>3037.96</v>
      </c>
    </row>
    <row r="2871" spans="1:2" x14ac:dyDescent="0.35">
      <c r="A2871" s="2">
        <v>43043</v>
      </c>
      <c r="B2871">
        <v>3037.96</v>
      </c>
    </row>
    <row r="2872" spans="1:2" x14ac:dyDescent="0.35">
      <c r="A2872" s="2">
        <v>43044</v>
      </c>
      <c r="B2872">
        <v>3037.96</v>
      </c>
    </row>
    <row r="2873" spans="1:2" x14ac:dyDescent="0.35">
      <c r="A2873" s="2">
        <v>43045</v>
      </c>
      <c r="B2873">
        <v>3040.58</v>
      </c>
    </row>
    <row r="2874" spans="1:2" x14ac:dyDescent="0.35">
      <c r="A2874" s="2">
        <v>43046</v>
      </c>
      <c r="B2874">
        <v>3038.12</v>
      </c>
    </row>
    <row r="2875" spans="1:2" x14ac:dyDescent="0.35">
      <c r="A2875" s="2">
        <v>43047</v>
      </c>
      <c r="B2875">
        <v>3019.21</v>
      </c>
    </row>
    <row r="2876" spans="1:2" x14ac:dyDescent="0.35">
      <c r="A2876" s="2">
        <v>43048</v>
      </c>
      <c r="B2876">
        <v>3011.9</v>
      </c>
    </row>
    <row r="2877" spans="1:2" x14ac:dyDescent="0.35">
      <c r="A2877" s="2">
        <v>43049</v>
      </c>
      <c r="B2877">
        <v>3007.71</v>
      </c>
    </row>
    <row r="2878" spans="1:2" x14ac:dyDescent="0.35">
      <c r="A2878" s="2">
        <v>43050</v>
      </c>
      <c r="B2878">
        <v>3007.71</v>
      </c>
    </row>
    <row r="2879" spans="1:2" x14ac:dyDescent="0.35">
      <c r="A2879" s="2">
        <v>43051</v>
      </c>
      <c r="B2879">
        <v>3007.71</v>
      </c>
    </row>
    <row r="2880" spans="1:2" x14ac:dyDescent="0.35">
      <c r="A2880" s="2">
        <v>43052</v>
      </c>
      <c r="B2880">
        <v>3007.93</v>
      </c>
    </row>
    <row r="2881" spans="1:2" x14ac:dyDescent="0.35">
      <c r="A2881" s="2">
        <v>43053</v>
      </c>
      <c r="B2881">
        <v>3016.95</v>
      </c>
    </row>
    <row r="2882" spans="1:2" x14ac:dyDescent="0.35">
      <c r="A2882" s="2">
        <v>43054</v>
      </c>
      <c r="B2882">
        <v>3028.71</v>
      </c>
    </row>
    <row r="2883" spans="1:2" x14ac:dyDescent="0.35">
      <c r="A2883" s="2">
        <v>43055</v>
      </c>
      <c r="B2883">
        <v>3015.5</v>
      </c>
    </row>
    <row r="2884" spans="1:2" x14ac:dyDescent="0.35">
      <c r="A2884" s="2">
        <v>43056</v>
      </c>
      <c r="B2884">
        <v>3001.5</v>
      </c>
    </row>
    <row r="2885" spans="1:2" x14ac:dyDescent="0.35">
      <c r="A2885" s="2">
        <v>43057</v>
      </c>
      <c r="B2885">
        <v>3001.5</v>
      </c>
    </row>
    <row r="2886" spans="1:2" x14ac:dyDescent="0.35">
      <c r="A2886" s="2">
        <v>43058</v>
      </c>
      <c r="B2886">
        <v>3001.5</v>
      </c>
    </row>
    <row r="2887" spans="1:2" x14ac:dyDescent="0.35">
      <c r="A2887" s="2">
        <v>43059</v>
      </c>
      <c r="B2887">
        <v>3014.35</v>
      </c>
    </row>
    <row r="2888" spans="1:2" x14ac:dyDescent="0.35">
      <c r="A2888" s="2">
        <v>43060</v>
      </c>
      <c r="B2888">
        <v>2996.08</v>
      </c>
    </row>
    <row r="2889" spans="1:2" x14ac:dyDescent="0.35">
      <c r="A2889" s="2">
        <v>43061</v>
      </c>
      <c r="B2889">
        <v>2976.9</v>
      </c>
    </row>
    <row r="2890" spans="1:2" x14ac:dyDescent="0.35">
      <c r="A2890" s="2">
        <v>43062</v>
      </c>
      <c r="B2890">
        <v>2977.75</v>
      </c>
    </row>
    <row r="2891" spans="1:2" x14ac:dyDescent="0.35">
      <c r="A2891" s="2">
        <v>43063</v>
      </c>
      <c r="B2891">
        <v>2982.76</v>
      </c>
    </row>
    <row r="2892" spans="1:2" x14ac:dyDescent="0.35">
      <c r="A2892" s="2">
        <v>43064</v>
      </c>
      <c r="B2892">
        <v>2982.76</v>
      </c>
    </row>
    <row r="2893" spans="1:2" x14ac:dyDescent="0.35">
      <c r="A2893" s="2">
        <v>43065</v>
      </c>
      <c r="B2893">
        <v>2982.76</v>
      </c>
    </row>
    <row r="2894" spans="1:2" x14ac:dyDescent="0.35">
      <c r="A2894" s="2">
        <v>43066</v>
      </c>
      <c r="B2894">
        <v>3004.97</v>
      </c>
    </row>
    <row r="2895" spans="1:2" x14ac:dyDescent="0.35">
      <c r="A2895" s="2">
        <v>43067</v>
      </c>
      <c r="B2895">
        <v>2996.46</v>
      </c>
    </row>
    <row r="2896" spans="1:2" x14ac:dyDescent="0.35">
      <c r="A2896" s="2">
        <v>43068</v>
      </c>
      <c r="B2896">
        <v>3007.02</v>
      </c>
    </row>
    <row r="2897" spans="1:2" x14ac:dyDescent="0.35">
      <c r="A2897" s="2">
        <v>43069</v>
      </c>
      <c r="B2897">
        <v>3016.37</v>
      </c>
    </row>
    <row r="2898" spans="1:2" x14ac:dyDescent="0.35">
      <c r="A2898" s="2">
        <v>43070</v>
      </c>
      <c r="B2898">
        <v>2998.58</v>
      </c>
    </row>
    <row r="2899" spans="1:2" x14ac:dyDescent="0.35">
      <c r="A2899" s="2">
        <v>43071</v>
      </c>
      <c r="B2899">
        <v>2998.58</v>
      </c>
    </row>
    <row r="2900" spans="1:2" x14ac:dyDescent="0.35">
      <c r="A2900" s="2">
        <v>43072</v>
      </c>
      <c r="B2900">
        <v>2998.58</v>
      </c>
    </row>
    <row r="2901" spans="1:2" x14ac:dyDescent="0.35">
      <c r="A2901" s="2">
        <v>43073</v>
      </c>
      <c r="B2901">
        <v>2992</v>
      </c>
    </row>
    <row r="2902" spans="1:2" x14ac:dyDescent="0.35">
      <c r="A2902" s="2">
        <v>43074</v>
      </c>
      <c r="B2902">
        <v>2996.3</v>
      </c>
    </row>
    <row r="2903" spans="1:2" x14ac:dyDescent="0.35">
      <c r="A2903" s="2">
        <v>43075</v>
      </c>
      <c r="B2903">
        <v>3010.23</v>
      </c>
    </row>
    <row r="2904" spans="1:2" x14ac:dyDescent="0.35">
      <c r="A2904" s="2">
        <v>43076</v>
      </c>
      <c r="B2904">
        <v>3010.7</v>
      </c>
    </row>
    <row r="2905" spans="1:2" x14ac:dyDescent="0.35">
      <c r="A2905" s="2">
        <v>43077</v>
      </c>
      <c r="B2905">
        <v>3010.96</v>
      </c>
    </row>
    <row r="2906" spans="1:2" x14ac:dyDescent="0.35">
      <c r="A2906" s="2">
        <v>43078</v>
      </c>
      <c r="B2906">
        <v>3010.96</v>
      </c>
    </row>
    <row r="2907" spans="1:2" x14ac:dyDescent="0.35">
      <c r="A2907" s="2">
        <v>43079</v>
      </c>
      <c r="B2907">
        <v>3010.96</v>
      </c>
    </row>
    <row r="2908" spans="1:2" x14ac:dyDescent="0.35">
      <c r="A2908" s="2">
        <v>43080</v>
      </c>
      <c r="B2908">
        <v>3013.75</v>
      </c>
    </row>
    <row r="2909" spans="1:2" x14ac:dyDescent="0.35">
      <c r="A2909" s="2">
        <v>43081</v>
      </c>
      <c r="B2909">
        <v>3029.3</v>
      </c>
    </row>
    <row r="2910" spans="1:2" x14ac:dyDescent="0.35">
      <c r="A2910" s="2">
        <v>43082</v>
      </c>
      <c r="B2910">
        <v>3013.21</v>
      </c>
    </row>
    <row r="2911" spans="1:2" x14ac:dyDescent="0.35">
      <c r="A2911" s="2">
        <v>43083</v>
      </c>
      <c r="B2911">
        <v>2996.04</v>
      </c>
    </row>
    <row r="2912" spans="1:2" x14ac:dyDescent="0.35">
      <c r="A2912" s="2">
        <v>43084</v>
      </c>
      <c r="B2912">
        <v>2997.99</v>
      </c>
    </row>
    <row r="2913" spans="1:2" x14ac:dyDescent="0.35">
      <c r="A2913" s="2">
        <v>43085</v>
      </c>
      <c r="B2913">
        <v>2997.99</v>
      </c>
    </row>
    <row r="2914" spans="1:2" x14ac:dyDescent="0.35">
      <c r="A2914" s="2">
        <v>43086</v>
      </c>
      <c r="B2914">
        <v>2997.99</v>
      </c>
    </row>
    <row r="2915" spans="1:2" x14ac:dyDescent="0.35">
      <c r="A2915" s="2">
        <v>43087</v>
      </c>
      <c r="B2915">
        <v>2979.2</v>
      </c>
    </row>
    <row r="2916" spans="1:2" x14ac:dyDescent="0.35">
      <c r="A2916" s="2">
        <v>43088</v>
      </c>
      <c r="B2916">
        <v>2970.62</v>
      </c>
    </row>
    <row r="2917" spans="1:2" x14ac:dyDescent="0.35">
      <c r="A2917" s="2">
        <v>43089</v>
      </c>
      <c r="B2917">
        <v>2957.75</v>
      </c>
    </row>
    <row r="2918" spans="1:2" x14ac:dyDescent="0.35">
      <c r="A2918" s="2">
        <v>43090</v>
      </c>
      <c r="B2918">
        <v>2965.98</v>
      </c>
    </row>
    <row r="2919" spans="1:2" x14ac:dyDescent="0.35">
      <c r="A2919" s="2">
        <v>43091</v>
      </c>
      <c r="B2919">
        <v>2960.72</v>
      </c>
    </row>
    <row r="2920" spans="1:2" x14ac:dyDescent="0.35">
      <c r="A2920" s="2">
        <v>43092</v>
      </c>
      <c r="B2920">
        <v>2960.72</v>
      </c>
    </row>
    <row r="2921" spans="1:2" x14ac:dyDescent="0.35">
      <c r="A2921" s="2">
        <v>43093</v>
      </c>
      <c r="B2921">
        <v>2960.72</v>
      </c>
    </row>
    <row r="2922" spans="1:2" x14ac:dyDescent="0.35">
      <c r="A2922" s="2">
        <v>43094</v>
      </c>
      <c r="B2922">
        <v>2960.72</v>
      </c>
    </row>
    <row r="2923" spans="1:2" x14ac:dyDescent="0.35">
      <c r="A2923" s="2">
        <v>43095</v>
      </c>
      <c r="B2923">
        <v>2965.26</v>
      </c>
    </row>
    <row r="2924" spans="1:2" x14ac:dyDescent="0.35">
      <c r="A2924" s="2">
        <v>43096</v>
      </c>
      <c r="B2924">
        <v>2974.78</v>
      </c>
    </row>
    <row r="2925" spans="1:2" x14ac:dyDescent="0.35">
      <c r="A2925" s="2">
        <v>43097</v>
      </c>
      <c r="B2925">
        <v>2985.78</v>
      </c>
    </row>
    <row r="2926" spans="1:2" x14ac:dyDescent="0.35">
      <c r="A2926" s="2">
        <v>43098</v>
      </c>
      <c r="B2926">
        <v>2985.78</v>
      </c>
    </row>
    <row r="2927" spans="1:2" x14ac:dyDescent="0.35">
      <c r="A2927" s="2">
        <v>43099</v>
      </c>
      <c r="B2927">
        <v>2985.78</v>
      </c>
    </row>
    <row r="2928" spans="1:2" x14ac:dyDescent="0.35">
      <c r="A2928" s="2">
        <v>43100</v>
      </c>
      <c r="B2928">
        <v>2985.78</v>
      </c>
    </row>
    <row r="2929" spans="1:2" x14ac:dyDescent="0.35">
      <c r="A2929" s="2">
        <v>43101</v>
      </c>
      <c r="B2929">
        <v>2985.78</v>
      </c>
    </row>
    <row r="2930" spans="1:2" x14ac:dyDescent="0.35">
      <c r="A2930" s="2">
        <v>43102</v>
      </c>
      <c r="B2930">
        <v>2932.15</v>
      </c>
    </row>
    <row r="2931" spans="1:2" x14ac:dyDescent="0.35">
      <c r="A2931" s="2">
        <v>43103</v>
      </c>
      <c r="B2931">
        <v>2902.46</v>
      </c>
    </row>
    <row r="2932" spans="1:2" x14ac:dyDescent="0.35">
      <c r="A2932" s="2">
        <v>43104</v>
      </c>
      <c r="B2932">
        <v>2887.19</v>
      </c>
    </row>
    <row r="2933" spans="1:2" x14ac:dyDescent="0.35">
      <c r="A2933" s="2">
        <v>43105</v>
      </c>
      <c r="B2933">
        <v>2905.55</v>
      </c>
    </row>
    <row r="2934" spans="1:2" x14ac:dyDescent="0.35">
      <c r="A2934" s="2">
        <v>43106</v>
      </c>
      <c r="B2934">
        <v>2905.55</v>
      </c>
    </row>
    <row r="2935" spans="1:2" x14ac:dyDescent="0.35">
      <c r="A2935" s="2">
        <v>43107</v>
      </c>
      <c r="B2935">
        <v>2905.55</v>
      </c>
    </row>
    <row r="2936" spans="1:2" x14ac:dyDescent="0.35">
      <c r="A2936" s="2">
        <v>43108</v>
      </c>
      <c r="B2936">
        <v>2905.98</v>
      </c>
    </row>
    <row r="2937" spans="1:2" x14ac:dyDescent="0.35">
      <c r="A2937" s="2">
        <v>43109</v>
      </c>
      <c r="B2937">
        <v>2910.32</v>
      </c>
    </row>
    <row r="2938" spans="1:2" x14ac:dyDescent="0.35">
      <c r="A2938" s="2">
        <v>43110</v>
      </c>
      <c r="B2938">
        <v>2889.68</v>
      </c>
    </row>
    <row r="2939" spans="1:2" x14ac:dyDescent="0.35">
      <c r="A2939" s="2">
        <v>43111</v>
      </c>
      <c r="B2939">
        <v>2857.48</v>
      </c>
    </row>
    <row r="2940" spans="1:2" x14ac:dyDescent="0.35">
      <c r="A2940" s="2">
        <v>43112</v>
      </c>
      <c r="B2940">
        <v>2859.78</v>
      </c>
    </row>
    <row r="2941" spans="1:2" x14ac:dyDescent="0.35">
      <c r="A2941" s="2">
        <v>43113</v>
      </c>
      <c r="B2941">
        <v>2859.78</v>
      </c>
    </row>
    <row r="2942" spans="1:2" x14ac:dyDescent="0.35">
      <c r="A2942" s="2">
        <v>43114</v>
      </c>
      <c r="B2942">
        <v>2859.78</v>
      </c>
    </row>
    <row r="2943" spans="1:2" x14ac:dyDescent="0.35">
      <c r="A2943" s="2">
        <v>43115</v>
      </c>
      <c r="B2943">
        <v>2840.98</v>
      </c>
    </row>
    <row r="2944" spans="1:2" x14ac:dyDescent="0.35">
      <c r="A2944" s="2">
        <v>43116</v>
      </c>
      <c r="B2944">
        <v>2864.64</v>
      </c>
    </row>
    <row r="2945" spans="1:2" x14ac:dyDescent="0.35">
      <c r="A2945" s="2">
        <v>43117</v>
      </c>
      <c r="B2945">
        <v>2845.13</v>
      </c>
    </row>
    <row r="2946" spans="1:2" x14ac:dyDescent="0.35">
      <c r="A2946" s="2">
        <v>43118</v>
      </c>
      <c r="B2946">
        <v>2843.35</v>
      </c>
    </row>
    <row r="2947" spans="1:2" x14ac:dyDescent="0.35">
      <c r="A2947" s="2">
        <v>43119</v>
      </c>
      <c r="B2947">
        <v>2851.13</v>
      </c>
    </row>
    <row r="2948" spans="1:2" x14ac:dyDescent="0.35">
      <c r="A2948" s="2">
        <v>43120</v>
      </c>
      <c r="B2948">
        <v>2851.13</v>
      </c>
    </row>
    <row r="2949" spans="1:2" x14ac:dyDescent="0.35">
      <c r="A2949" s="2">
        <v>43121</v>
      </c>
      <c r="B2949">
        <v>2851.13</v>
      </c>
    </row>
    <row r="2950" spans="1:2" x14ac:dyDescent="0.35">
      <c r="A2950" s="2">
        <v>43122</v>
      </c>
      <c r="B2950">
        <v>2851.98</v>
      </c>
    </row>
    <row r="2951" spans="1:2" x14ac:dyDescent="0.35">
      <c r="A2951" s="2">
        <v>43123</v>
      </c>
      <c r="B2951">
        <v>2856.45</v>
      </c>
    </row>
    <row r="2952" spans="1:2" x14ac:dyDescent="0.35">
      <c r="A2952" s="2">
        <v>43124</v>
      </c>
      <c r="B2952">
        <v>2814.2</v>
      </c>
    </row>
    <row r="2953" spans="1:2" x14ac:dyDescent="0.35">
      <c r="A2953" s="2">
        <v>43125</v>
      </c>
      <c r="B2953">
        <v>2790.45</v>
      </c>
    </row>
    <row r="2954" spans="1:2" x14ac:dyDescent="0.35">
      <c r="A2954" s="2">
        <v>43126</v>
      </c>
      <c r="B2954">
        <v>2813.05</v>
      </c>
    </row>
    <row r="2955" spans="1:2" x14ac:dyDescent="0.35">
      <c r="A2955" s="2">
        <v>43127</v>
      </c>
      <c r="B2955">
        <v>2813.05</v>
      </c>
    </row>
    <row r="2956" spans="1:2" x14ac:dyDescent="0.35">
      <c r="A2956" s="2">
        <v>43128</v>
      </c>
      <c r="B2956">
        <v>2813.05</v>
      </c>
    </row>
    <row r="2957" spans="1:2" x14ac:dyDescent="0.35">
      <c r="A2957" s="2">
        <v>43129</v>
      </c>
      <c r="B2957">
        <v>2839.35</v>
      </c>
    </row>
    <row r="2958" spans="1:2" x14ac:dyDescent="0.35">
      <c r="A2958" s="2">
        <v>43130</v>
      </c>
      <c r="B2958">
        <v>2849.5</v>
      </c>
    </row>
    <row r="2959" spans="1:2" x14ac:dyDescent="0.35">
      <c r="A2959" s="2">
        <v>43131</v>
      </c>
      <c r="B2959">
        <v>2830.82</v>
      </c>
    </row>
    <row r="2960" spans="1:2" x14ac:dyDescent="0.35">
      <c r="A2960" s="2">
        <v>43132</v>
      </c>
      <c r="B2960">
        <v>2794.9</v>
      </c>
    </row>
    <row r="2961" spans="1:2" x14ac:dyDescent="0.35">
      <c r="A2961" s="2">
        <v>43133</v>
      </c>
      <c r="B2961">
        <v>2841.84</v>
      </c>
    </row>
    <row r="2962" spans="1:2" x14ac:dyDescent="0.35">
      <c r="A2962" s="2">
        <v>43134</v>
      </c>
      <c r="B2962">
        <v>2841.84</v>
      </c>
    </row>
    <row r="2963" spans="1:2" x14ac:dyDescent="0.35">
      <c r="A2963" s="2">
        <v>43135</v>
      </c>
      <c r="B2963">
        <v>2841.84</v>
      </c>
    </row>
    <row r="2964" spans="1:2" x14ac:dyDescent="0.35">
      <c r="A2964" s="2">
        <v>43136</v>
      </c>
      <c r="B2964">
        <v>2842.94</v>
      </c>
    </row>
    <row r="2965" spans="1:2" x14ac:dyDescent="0.35">
      <c r="A2965" s="2">
        <v>43137</v>
      </c>
      <c r="B2965">
        <v>2829.77</v>
      </c>
    </row>
    <row r="2966" spans="1:2" x14ac:dyDescent="0.35">
      <c r="A2966" s="2">
        <v>43138</v>
      </c>
      <c r="B2966">
        <v>2847.23</v>
      </c>
    </row>
    <row r="2967" spans="1:2" x14ac:dyDescent="0.35">
      <c r="A2967" s="2">
        <v>43139</v>
      </c>
      <c r="B2967">
        <v>2887.73</v>
      </c>
    </row>
    <row r="2968" spans="1:2" x14ac:dyDescent="0.35">
      <c r="A2968" s="2">
        <v>43140</v>
      </c>
      <c r="B2968">
        <v>2940.98</v>
      </c>
    </row>
    <row r="2969" spans="1:2" x14ac:dyDescent="0.35">
      <c r="A2969" s="2">
        <v>43141</v>
      </c>
      <c r="B2969">
        <v>2940.98</v>
      </c>
    </row>
    <row r="2970" spans="1:2" x14ac:dyDescent="0.35">
      <c r="A2970" s="2">
        <v>43142</v>
      </c>
      <c r="B2970">
        <v>2940.98</v>
      </c>
    </row>
    <row r="2971" spans="1:2" x14ac:dyDescent="0.35">
      <c r="A2971" s="2">
        <v>43143</v>
      </c>
      <c r="B2971">
        <v>2890.82</v>
      </c>
    </row>
    <row r="2972" spans="1:2" x14ac:dyDescent="0.35">
      <c r="A2972" s="2">
        <v>43144</v>
      </c>
      <c r="B2972">
        <v>2904.11</v>
      </c>
    </row>
    <row r="2973" spans="1:2" x14ac:dyDescent="0.35">
      <c r="A2973" s="2">
        <v>43145</v>
      </c>
      <c r="B2973">
        <v>2868.83</v>
      </c>
    </row>
    <row r="2974" spans="1:2" x14ac:dyDescent="0.35">
      <c r="A2974" s="2">
        <v>43146</v>
      </c>
      <c r="B2974">
        <v>2856.53</v>
      </c>
    </row>
    <row r="2975" spans="1:2" x14ac:dyDescent="0.35">
      <c r="A2975" s="2">
        <v>43147</v>
      </c>
      <c r="B2975">
        <v>2837.61</v>
      </c>
    </row>
    <row r="2976" spans="1:2" x14ac:dyDescent="0.35">
      <c r="A2976" s="2">
        <v>43148</v>
      </c>
      <c r="B2976">
        <v>2837.61</v>
      </c>
    </row>
    <row r="2977" spans="1:2" x14ac:dyDescent="0.35">
      <c r="A2977" s="2">
        <v>43149</v>
      </c>
      <c r="B2977">
        <v>2837.61</v>
      </c>
    </row>
    <row r="2978" spans="1:2" x14ac:dyDescent="0.35">
      <c r="A2978" s="2">
        <v>43150</v>
      </c>
      <c r="B2978">
        <v>2837.61</v>
      </c>
    </row>
    <row r="2979" spans="1:2" x14ac:dyDescent="0.35">
      <c r="A2979" s="2">
        <v>43151</v>
      </c>
      <c r="B2979">
        <v>2861.39</v>
      </c>
    </row>
    <row r="2980" spans="1:2" x14ac:dyDescent="0.35">
      <c r="A2980" s="2">
        <v>43152</v>
      </c>
      <c r="B2980">
        <v>2882.78</v>
      </c>
    </row>
    <row r="2981" spans="1:2" x14ac:dyDescent="0.35">
      <c r="A2981" s="2">
        <v>43153</v>
      </c>
      <c r="B2981">
        <v>2860.6</v>
      </c>
    </row>
    <row r="2982" spans="1:2" x14ac:dyDescent="0.35">
      <c r="A2982" s="2">
        <v>43154</v>
      </c>
      <c r="B2982">
        <v>2845.47</v>
      </c>
    </row>
    <row r="2983" spans="1:2" x14ac:dyDescent="0.35">
      <c r="A2983" s="2">
        <v>43155</v>
      </c>
      <c r="B2983">
        <v>2845.47</v>
      </c>
    </row>
    <row r="2984" spans="1:2" x14ac:dyDescent="0.35">
      <c r="A2984" s="2">
        <v>43156</v>
      </c>
      <c r="B2984">
        <v>2845.47</v>
      </c>
    </row>
    <row r="2985" spans="1:2" x14ac:dyDescent="0.35">
      <c r="A2985" s="2">
        <v>43157</v>
      </c>
      <c r="B2985">
        <v>2838.7</v>
      </c>
    </row>
    <row r="2986" spans="1:2" x14ac:dyDescent="0.35">
      <c r="A2986" s="2">
        <v>43158</v>
      </c>
      <c r="B2986">
        <v>2859.33</v>
      </c>
    </row>
    <row r="2987" spans="1:2" x14ac:dyDescent="0.35">
      <c r="A2987" s="2">
        <v>43159</v>
      </c>
      <c r="B2987">
        <v>2864.4</v>
      </c>
    </row>
    <row r="2988" spans="1:2" x14ac:dyDescent="0.35">
      <c r="A2988" s="2">
        <v>43160</v>
      </c>
      <c r="B2988">
        <v>2879</v>
      </c>
    </row>
    <row r="2989" spans="1:2" x14ac:dyDescent="0.35">
      <c r="A2989" s="2">
        <v>43161</v>
      </c>
      <c r="B2989">
        <v>2864.21</v>
      </c>
    </row>
    <row r="2990" spans="1:2" x14ac:dyDescent="0.35">
      <c r="A2990" s="2">
        <v>43162</v>
      </c>
      <c r="B2990">
        <v>2864.21</v>
      </c>
    </row>
    <row r="2991" spans="1:2" x14ac:dyDescent="0.35">
      <c r="A2991" s="2">
        <v>43163</v>
      </c>
      <c r="B2991">
        <v>2864.21</v>
      </c>
    </row>
    <row r="2992" spans="1:2" x14ac:dyDescent="0.35">
      <c r="A2992" s="2">
        <v>43164</v>
      </c>
      <c r="B2992">
        <v>2855.2</v>
      </c>
    </row>
    <row r="2993" spans="1:2" x14ac:dyDescent="0.35">
      <c r="A2993" s="2">
        <v>43165</v>
      </c>
      <c r="B2993">
        <v>2854.03</v>
      </c>
    </row>
    <row r="2994" spans="1:2" x14ac:dyDescent="0.35">
      <c r="A2994" s="2">
        <v>43166</v>
      </c>
      <c r="B2994">
        <v>2865.64</v>
      </c>
    </row>
    <row r="2995" spans="1:2" x14ac:dyDescent="0.35">
      <c r="A2995" s="2">
        <v>43167</v>
      </c>
      <c r="B2995">
        <v>2876.5</v>
      </c>
    </row>
    <row r="2996" spans="1:2" x14ac:dyDescent="0.35">
      <c r="A2996" s="2">
        <v>43168</v>
      </c>
      <c r="B2996">
        <v>2870.2</v>
      </c>
    </row>
    <row r="2997" spans="1:2" x14ac:dyDescent="0.35">
      <c r="A2997" s="2">
        <v>43169</v>
      </c>
      <c r="B2997">
        <v>2870.2</v>
      </c>
    </row>
    <row r="2998" spans="1:2" x14ac:dyDescent="0.35">
      <c r="A2998" s="2">
        <v>43170</v>
      </c>
      <c r="B2998">
        <v>2870.2</v>
      </c>
    </row>
    <row r="2999" spans="1:2" x14ac:dyDescent="0.35">
      <c r="A2999" s="2">
        <v>43171</v>
      </c>
      <c r="B2999">
        <v>2847.77</v>
      </c>
    </row>
    <row r="3000" spans="1:2" x14ac:dyDescent="0.35">
      <c r="A3000" s="2">
        <v>43172</v>
      </c>
      <c r="B3000">
        <v>2853.05</v>
      </c>
    </row>
    <row r="3001" spans="1:2" x14ac:dyDescent="0.35">
      <c r="A3001" s="2">
        <v>43173</v>
      </c>
      <c r="B3001">
        <v>2843.53</v>
      </c>
    </row>
    <row r="3002" spans="1:2" x14ac:dyDescent="0.35">
      <c r="A3002" s="2">
        <v>43174</v>
      </c>
      <c r="B3002">
        <v>2845.28</v>
      </c>
    </row>
    <row r="3003" spans="1:2" x14ac:dyDescent="0.35">
      <c r="A3003" s="2">
        <v>43175</v>
      </c>
      <c r="B3003">
        <v>2854.48</v>
      </c>
    </row>
    <row r="3004" spans="1:2" x14ac:dyDescent="0.35">
      <c r="A3004" s="2">
        <v>43176</v>
      </c>
      <c r="B3004">
        <v>2854.48</v>
      </c>
    </row>
    <row r="3005" spans="1:2" x14ac:dyDescent="0.35">
      <c r="A3005" s="2">
        <v>43177</v>
      </c>
      <c r="B3005">
        <v>2854.48</v>
      </c>
    </row>
    <row r="3006" spans="1:2" x14ac:dyDescent="0.35">
      <c r="A3006" s="2">
        <v>43178</v>
      </c>
      <c r="B3006">
        <v>2855.23</v>
      </c>
    </row>
    <row r="3007" spans="1:2" x14ac:dyDescent="0.35">
      <c r="A3007" s="2">
        <v>43179</v>
      </c>
      <c r="B3007">
        <v>2870.29</v>
      </c>
    </row>
    <row r="3008" spans="1:2" x14ac:dyDescent="0.35">
      <c r="A3008" s="2">
        <v>43180</v>
      </c>
      <c r="B3008">
        <v>2851.02</v>
      </c>
    </row>
    <row r="3009" spans="1:2" x14ac:dyDescent="0.35">
      <c r="A3009" s="2">
        <v>43181</v>
      </c>
      <c r="B3009">
        <v>2860.48</v>
      </c>
    </row>
    <row r="3010" spans="1:2" x14ac:dyDescent="0.35">
      <c r="A3010" s="2">
        <v>43182</v>
      </c>
      <c r="B3010">
        <v>2841.88</v>
      </c>
    </row>
    <row r="3011" spans="1:2" x14ac:dyDescent="0.35">
      <c r="A3011" s="2">
        <v>43183</v>
      </c>
      <c r="B3011">
        <v>2841.88</v>
      </c>
    </row>
    <row r="3012" spans="1:2" x14ac:dyDescent="0.35">
      <c r="A3012" s="2">
        <v>43184</v>
      </c>
      <c r="B3012">
        <v>2841.88</v>
      </c>
    </row>
    <row r="3013" spans="1:2" x14ac:dyDescent="0.35">
      <c r="A3013" s="2">
        <v>43185</v>
      </c>
      <c r="B3013">
        <v>2800.57</v>
      </c>
    </row>
    <row r="3014" spans="1:2" x14ac:dyDescent="0.35">
      <c r="A3014" s="2">
        <v>43186</v>
      </c>
      <c r="B3014">
        <v>2782.93</v>
      </c>
    </row>
    <row r="3015" spans="1:2" x14ac:dyDescent="0.35">
      <c r="A3015" s="2">
        <v>43187</v>
      </c>
      <c r="B3015">
        <v>2794.84</v>
      </c>
    </row>
    <row r="3016" spans="1:2" x14ac:dyDescent="0.35">
      <c r="A3016" s="2">
        <v>43188</v>
      </c>
      <c r="B3016">
        <v>2794.06</v>
      </c>
    </row>
    <row r="3017" spans="1:2" x14ac:dyDescent="0.35">
      <c r="A3017" s="2">
        <v>43189</v>
      </c>
      <c r="B3017">
        <v>2794.06</v>
      </c>
    </row>
    <row r="3018" spans="1:2" x14ac:dyDescent="0.35">
      <c r="A3018" s="2">
        <v>43190</v>
      </c>
      <c r="B3018">
        <v>2794.06</v>
      </c>
    </row>
    <row r="3019" spans="1:2" x14ac:dyDescent="0.35">
      <c r="A3019" s="2">
        <v>43191</v>
      </c>
      <c r="B3019">
        <v>2794.06</v>
      </c>
    </row>
    <row r="3020" spans="1:2" x14ac:dyDescent="0.35">
      <c r="A3020" s="2">
        <v>43192</v>
      </c>
      <c r="B3020">
        <v>2802.91</v>
      </c>
    </row>
    <row r="3021" spans="1:2" x14ac:dyDescent="0.35">
      <c r="A3021" s="2">
        <v>43193</v>
      </c>
      <c r="B3021">
        <v>2778.69</v>
      </c>
    </row>
    <row r="3022" spans="1:2" x14ac:dyDescent="0.35">
      <c r="A3022" s="2">
        <v>43194</v>
      </c>
      <c r="B3022">
        <v>2793.52</v>
      </c>
    </row>
    <row r="3023" spans="1:2" x14ac:dyDescent="0.35">
      <c r="A3023" s="2">
        <v>43195</v>
      </c>
      <c r="B3023">
        <v>2790.9</v>
      </c>
    </row>
    <row r="3024" spans="1:2" x14ac:dyDescent="0.35">
      <c r="A3024" s="2">
        <v>43196</v>
      </c>
      <c r="B3024">
        <v>2792.87</v>
      </c>
    </row>
    <row r="3025" spans="1:2" x14ac:dyDescent="0.35">
      <c r="A3025" s="2">
        <v>43197</v>
      </c>
      <c r="B3025">
        <v>2792.87</v>
      </c>
    </row>
    <row r="3026" spans="1:2" x14ac:dyDescent="0.35">
      <c r="A3026" s="2">
        <v>43198</v>
      </c>
      <c r="B3026">
        <v>2792.87</v>
      </c>
    </row>
    <row r="3027" spans="1:2" x14ac:dyDescent="0.35">
      <c r="A3027" s="2">
        <v>43199</v>
      </c>
      <c r="B3027">
        <v>2779.02</v>
      </c>
    </row>
    <row r="3028" spans="1:2" x14ac:dyDescent="0.35">
      <c r="A3028" s="2">
        <v>43200</v>
      </c>
      <c r="B3028">
        <v>2771.85</v>
      </c>
    </row>
    <row r="3029" spans="1:2" x14ac:dyDescent="0.35">
      <c r="A3029" s="2">
        <v>43201</v>
      </c>
      <c r="B3029">
        <v>2719.3</v>
      </c>
    </row>
    <row r="3030" spans="1:2" x14ac:dyDescent="0.35">
      <c r="A3030" s="2">
        <v>43202</v>
      </c>
      <c r="B3030">
        <v>2706.37</v>
      </c>
    </row>
    <row r="3031" spans="1:2" x14ac:dyDescent="0.35">
      <c r="A3031" s="2">
        <v>43203</v>
      </c>
      <c r="B3031">
        <v>2712.29</v>
      </c>
    </row>
    <row r="3032" spans="1:2" x14ac:dyDescent="0.35">
      <c r="A3032" s="2">
        <v>43204</v>
      </c>
      <c r="B3032">
        <v>2712.29</v>
      </c>
    </row>
    <row r="3033" spans="1:2" x14ac:dyDescent="0.35">
      <c r="A3033" s="2">
        <v>43205</v>
      </c>
      <c r="B3033">
        <v>2712.29</v>
      </c>
    </row>
    <row r="3034" spans="1:2" x14ac:dyDescent="0.35">
      <c r="A3034" s="2">
        <v>43206</v>
      </c>
      <c r="B3034">
        <v>2727.34</v>
      </c>
    </row>
    <row r="3035" spans="1:2" x14ac:dyDescent="0.35">
      <c r="A3035" s="2">
        <v>43207</v>
      </c>
      <c r="B3035">
        <v>2724.72</v>
      </c>
    </row>
    <row r="3036" spans="1:2" x14ac:dyDescent="0.35">
      <c r="A3036" s="2">
        <v>43208</v>
      </c>
      <c r="B3036">
        <v>2710.42</v>
      </c>
    </row>
    <row r="3037" spans="1:2" x14ac:dyDescent="0.35">
      <c r="A3037" s="2">
        <v>43209</v>
      </c>
      <c r="B3037">
        <v>2731.69</v>
      </c>
    </row>
    <row r="3038" spans="1:2" x14ac:dyDescent="0.35">
      <c r="A3038" s="2">
        <v>43210</v>
      </c>
      <c r="B3038">
        <v>2759.86</v>
      </c>
    </row>
    <row r="3039" spans="1:2" x14ac:dyDescent="0.35">
      <c r="A3039" s="2">
        <v>43211</v>
      </c>
      <c r="B3039">
        <v>2759.86</v>
      </c>
    </row>
    <row r="3040" spans="1:2" x14ac:dyDescent="0.35">
      <c r="A3040" s="2">
        <v>43212</v>
      </c>
      <c r="B3040">
        <v>2759.86</v>
      </c>
    </row>
    <row r="3041" spans="1:2" x14ac:dyDescent="0.35">
      <c r="A3041" s="2">
        <v>43213</v>
      </c>
      <c r="B3041">
        <v>2813.16</v>
      </c>
    </row>
    <row r="3042" spans="1:2" x14ac:dyDescent="0.35">
      <c r="A3042" s="2">
        <v>43214</v>
      </c>
      <c r="B3042">
        <v>2784.04</v>
      </c>
    </row>
    <row r="3043" spans="1:2" x14ac:dyDescent="0.35">
      <c r="A3043" s="2">
        <v>43215</v>
      </c>
      <c r="B3043">
        <v>2814.54</v>
      </c>
    </row>
    <row r="3044" spans="1:2" x14ac:dyDescent="0.35">
      <c r="A3044" s="2">
        <v>43216</v>
      </c>
      <c r="B3044">
        <v>2817.55</v>
      </c>
    </row>
    <row r="3045" spans="1:2" x14ac:dyDescent="0.35">
      <c r="A3045" s="2">
        <v>43217</v>
      </c>
      <c r="B3045">
        <v>2806.21</v>
      </c>
    </row>
    <row r="3046" spans="1:2" x14ac:dyDescent="0.35">
      <c r="A3046" s="2">
        <v>43218</v>
      </c>
      <c r="B3046">
        <v>2806.21</v>
      </c>
    </row>
    <row r="3047" spans="1:2" x14ac:dyDescent="0.35">
      <c r="A3047" s="2">
        <v>43219</v>
      </c>
      <c r="B3047">
        <v>2806.21</v>
      </c>
    </row>
    <row r="3048" spans="1:2" x14ac:dyDescent="0.35">
      <c r="A3048" s="2">
        <v>43220</v>
      </c>
      <c r="B3048">
        <v>2802.64</v>
      </c>
    </row>
    <row r="3049" spans="1:2" x14ac:dyDescent="0.35">
      <c r="A3049" s="2">
        <v>43221</v>
      </c>
      <c r="B3049">
        <v>2801.35</v>
      </c>
    </row>
    <row r="3050" spans="1:2" x14ac:dyDescent="0.35">
      <c r="A3050" s="2">
        <v>43222</v>
      </c>
      <c r="B3050">
        <v>2833.52</v>
      </c>
    </row>
    <row r="3051" spans="1:2" x14ac:dyDescent="0.35">
      <c r="A3051" s="2">
        <v>43223</v>
      </c>
      <c r="B3051">
        <v>2858.45</v>
      </c>
    </row>
    <row r="3052" spans="1:2" x14ac:dyDescent="0.35">
      <c r="A3052" s="2">
        <v>43224</v>
      </c>
      <c r="B3052">
        <v>2822.93</v>
      </c>
    </row>
    <row r="3053" spans="1:2" x14ac:dyDescent="0.35">
      <c r="A3053" s="2">
        <v>43225</v>
      </c>
      <c r="B3053">
        <v>2822.93</v>
      </c>
    </row>
    <row r="3054" spans="1:2" x14ac:dyDescent="0.35">
      <c r="A3054" s="2">
        <v>43226</v>
      </c>
      <c r="B3054">
        <v>2822.93</v>
      </c>
    </row>
    <row r="3055" spans="1:2" x14ac:dyDescent="0.35">
      <c r="A3055" s="2">
        <v>43227</v>
      </c>
      <c r="B3055">
        <v>2815.28</v>
      </c>
    </row>
    <row r="3056" spans="1:2" x14ac:dyDescent="0.35">
      <c r="A3056" s="2">
        <v>43228</v>
      </c>
      <c r="B3056">
        <v>2873.29</v>
      </c>
    </row>
    <row r="3057" spans="1:2" x14ac:dyDescent="0.35">
      <c r="A3057" s="2">
        <v>43229</v>
      </c>
      <c r="B3057">
        <v>2864.37</v>
      </c>
    </row>
    <row r="3058" spans="1:2" x14ac:dyDescent="0.35">
      <c r="A3058" s="2">
        <v>43230</v>
      </c>
      <c r="B3058">
        <v>2824.29</v>
      </c>
    </row>
    <row r="3059" spans="1:2" x14ac:dyDescent="0.35">
      <c r="A3059" s="2">
        <v>43231</v>
      </c>
      <c r="B3059">
        <v>2836.13</v>
      </c>
    </row>
    <row r="3060" spans="1:2" x14ac:dyDescent="0.35">
      <c r="A3060" s="2">
        <v>43232</v>
      </c>
      <c r="B3060">
        <v>2836.13</v>
      </c>
    </row>
    <row r="3061" spans="1:2" x14ac:dyDescent="0.35">
      <c r="A3061" s="2">
        <v>43233</v>
      </c>
      <c r="B3061">
        <v>2836.13</v>
      </c>
    </row>
    <row r="3062" spans="1:2" x14ac:dyDescent="0.35">
      <c r="A3062" s="2">
        <v>43234</v>
      </c>
      <c r="B3062">
        <v>2836.1</v>
      </c>
    </row>
    <row r="3063" spans="1:2" x14ac:dyDescent="0.35">
      <c r="A3063" s="2">
        <v>43235</v>
      </c>
      <c r="B3063">
        <v>2873.49</v>
      </c>
    </row>
    <row r="3064" spans="1:2" x14ac:dyDescent="0.35">
      <c r="A3064" s="2">
        <v>43236</v>
      </c>
      <c r="B3064">
        <v>2860.44</v>
      </c>
    </row>
    <row r="3065" spans="1:2" x14ac:dyDescent="0.35">
      <c r="A3065" s="2">
        <v>43237</v>
      </c>
      <c r="B3065">
        <v>2904.9</v>
      </c>
    </row>
    <row r="3066" spans="1:2" x14ac:dyDescent="0.35">
      <c r="A3066" s="2">
        <v>43238</v>
      </c>
      <c r="B3066">
        <v>2923.55</v>
      </c>
    </row>
    <row r="3067" spans="1:2" x14ac:dyDescent="0.35">
      <c r="A3067" s="2">
        <v>43239</v>
      </c>
      <c r="B3067">
        <v>2923.55</v>
      </c>
    </row>
    <row r="3068" spans="1:2" x14ac:dyDescent="0.35">
      <c r="A3068" s="2">
        <v>43240</v>
      </c>
      <c r="B3068">
        <v>2923.55</v>
      </c>
    </row>
    <row r="3069" spans="1:2" x14ac:dyDescent="0.35">
      <c r="A3069" s="2">
        <v>43241</v>
      </c>
      <c r="B3069">
        <v>2876.45</v>
      </c>
    </row>
    <row r="3070" spans="1:2" x14ac:dyDescent="0.35">
      <c r="A3070" s="2">
        <v>43242</v>
      </c>
      <c r="B3070">
        <v>2852.73</v>
      </c>
    </row>
    <row r="3071" spans="1:2" x14ac:dyDescent="0.35">
      <c r="A3071" s="2">
        <v>43243</v>
      </c>
      <c r="B3071">
        <v>2875.39</v>
      </c>
    </row>
    <row r="3072" spans="1:2" x14ac:dyDescent="0.35">
      <c r="A3072" s="2">
        <v>43244</v>
      </c>
      <c r="B3072">
        <v>2853.89</v>
      </c>
    </row>
    <row r="3073" spans="1:2" x14ac:dyDescent="0.35">
      <c r="A3073" s="2">
        <v>43245</v>
      </c>
      <c r="B3073">
        <v>2879</v>
      </c>
    </row>
    <row r="3074" spans="1:2" x14ac:dyDescent="0.35">
      <c r="A3074" s="2">
        <v>43246</v>
      </c>
      <c r="B3074">
        <v>2879</v>
      </c>
    </row>
    <row r="3075" spans="1:2" x14ac:dyDescent="0.35">
      <c r="A3075" s="2">
        <v>43247</v>
      </c>
      <c r="B3075">
        <v>2879</v>
      </c>
    </row>
    <row r="3076" spans="1:2" x14ac:dyDescent="0.35">
      <c r="A3076" s="2">
        <v>43248</v>
      </c>
      <c r="B3076">
        <v>2876.85</v>
      </c>
    </row>
    <row r="3077" spans="1:2" x14ac:dyDescent="0.35">
      <c r="A3077" s="2">
        <v>43249</v>
      </c>
      <c r="B3077">
        <v>2905.63</v>
      </c>
    </row>
    <row r="3078" spans="1:2" x14ac:dyDescent="0.35">
      <c r="A3078" s="2">
        <v>43250</v>
      </c>
      <c r="B3078">
        <v>2876.85</v>
      </c>
    </row>
    <row r="3079" spans="1:2" x14ac:dyDescent="0.35">
      <c r="A3079" s="2">
        <v>43251</v>
      </c>
      <c r="B3079">
        <v>2890.35</v>
      </c>
    </row>
    <row r="3080" spans="1:2" x14ac:dyDescent="0.35">
      <c r="A3080" s="2">
        <v>43252</v>
      </c>
      <c r="B3080">
        <v>2866.66</v>
      </c>
    </row>
    <row r="3081" spans="1:2" x14ac:dyDescent="0.35">
      <c r="A3081" s="2">
        <v>43253</v>
      </c>
      <c r="B3081">
        <v>2866.66</v>
      </c>
    </row>
    <row r="3082" spans="1:2" x14ac:dyDescent="0.35">
      <c r="A3082" s="2">
        <v>43254</v>
      </c>
      <c r="B3082">
        <v>2866.66</v>
      </c>
    </row>
    <row r="3083" spans="1:2" x14ac:dyDescent="0.35">
      <c r="A3083" s="2">
        <v>43255</v>
      </c>
      <c r="B3083">
        <v>2867.05</v>
      </c>
    </row>
    <row r="3084" spans="1:2" x14ac:dyDescent="0.35">
      <c r="A3084" s="2">
        <v>43256</v>
      </c>
      <c r="B3084">
        <v>2852.52</v>
      </c>
    </row>
    <row r="3085" spans="1:2" x14ac:dyDescent="0.35">
      <c r="A3085" s="2">
        <v>43257</v>
      </c>
      <c r="B3085">
        <v>2828.96</v>
      </c>
    </row>
    <row r="3086" spans="1:2" x14ac:dyDescent="0.35">
      <c r="A3086" s="2">
        <v>43258</v>
      </c>
      <c r="B3086">
        <v>2849.1</v>
      </c>
    </row>
    <row r="3087" spans="1:2" x14ac:dyDescent="0.35">
      <c r="A3087" s="2">
        <v>43259</v>
      </c>
      <c r="B3087">
        <v>2859.39</v>
      </c>
    </row>
    <row r="3088" spans="1:2" x14ac:dyDescent="0.35">
      <c r="A3088" s="2">
        <v>43260</v>
      </c>
      <c r="B3088">
        <v>2859.39</v>
      </c>
    </row>
    <row r="3089" spans="1:2" x14ac:dyDescent="0.35">
      <c r="A3089" s="2">
        <v>43261</v>
      </c>
      <c r="B3089">
        <v>2859.39</v>
      </c>
    </row>
    <row r="3090" spans="1:2" x14ac:dyDescent="0.35">
      <c r="A3090" s="2">
        <v>43262</v>
      </c>
      <c r="B3090">
        <v>2856.38</v>
      </c>
    </row>
    <row r="3091" spans="1:2" x14ac:dyDescent="0.35">
      <c r="A3091" s="2">
        <v>43263</v>
      </c>
      <c r="B3091">
        <v>2861.39</v>
      </c>
    </row>
    <row r="3092" spans="1:2" x14ac:dyDescent="0.35">
      <c r="A3092" s="2">
        <v>43264</v>
      </c>
      <c r="B3092">
        <v>2858.83</v>
      </c>
    </row>
    <row r="3093" spans="1:2" x14ac:dyDescent="0.35">
      <c r="A3093" s="2">
        <v>43265</v>
      </c>
      <c r="B3093">
        <v>2863.5</v>
      </c>
    </row>
    <row r="3094" spans="1:2" x14ac:dyDescent="0.35">
      <c r="A3094" s="2">
        <v>43266</v>
      </c>
      <c r="B3094">
        <v>2895.6</v>
      </c>
    </row>
    <row r="3095" spans="1:2" x14ac:dyDescent="0.35">
      <c r="A3095" s="2">
        <v>43267</v>
      </c>
      <c r="B3095">
        <v>2895.6</v>
      </c>
    </row>
    <row r="3096" spans="1:2" x14ac:dyDescent="0.35">
      <c r="A3096" s="2">
        <v>43268</v>
      </c>
      <c r="B3096">
        <v>2895.6</v>
      </c>
    </row>
    <row r="3097" spans="1:2" x14ac:dyDescent="0.35">
      <c r="A3097" s="2">
        <v>43269</v>
      </c>
      <c r="B3097">
        <v>2923.55</v>
      </c>
    </row>
    <row r="3098" spans="1:2" x14ac:dyDescent="0.35">
      <c r="A3098" s="2">
        <v>43270</v>
      </c>
      <c r="B3098">
        <v>2922.63</v>
      </c>
    </row>
    <row r="3099" spans="1:2" x14ac:dyDescent="0.35">
      <c r="A3099" s="2">
        <v>43271</v>
      </c>
      <c r="B3099">
        <v>2926.41</v>
      </c>
    </row>
    <row r="3100" spans="1:2" x14ac:dyDescent="0.35">
      <c r="A3100" s="2">
        <v>43272</v>
      </c>
      <c r="B3100">
        <v>2953.41</v>
      </c>
    </row>
    <row r="3101" spans="1:2" x14ac:dyDescent="0.35">
      <c r="A3101" s="2">
        <v>43273</v>
      </c>
      <c r="B3101">
        <v>2915.53</v>
      </c>
    </row>
    <row r="3102" spans="1:2" x14ac:dyDescent="0.35">
      <c r="A3102" s="2">
        <v>43274</v>
      </c>
      <c r="B3102">
        <v>2915.53</v>
      </c>
    </row>
    <row r="3103" spans="1:2" x14ac:dyDescent="0.35">
      <c r="A3103" s="2">
        <v>43275</v>
      </c>
      <c r="B3103">
        <v>2915.53</v>
      </c>
    </row>
    <row r="3104" spans="1:2" x14ac:dyDescent="0.35">
      <c r="A3104" s="2">
        <v>43276</v>
      </c>
      <c r="B3104">
        <v>2918.75</v>
      </c>
    </row>
    <row r="3105" spans="1:2" x14ac:dyDescent="0.35">
      <c r="A3105" s="2">
        <v>43277</v>
      </c>
      <c r="B3105">
        <v>2930.93</v>
      </c>
    </row>
    <row r="3106" spans="1:2" x14ac:dyDescent="0.35">
      <c r="A3106" s="2">
        <v>43278</v>
      </c>
      <c r="B3106">
        <v>2946.78</v>
      </c>
    </row>
    <row r="3107" spans="1:2" x14ac:dyDescent="0.35">
      <c r="A3107" s="2">
        <v>43279</v>
      </c>
      <c r="B3107">
        <v>2949.52</v>
      </c>
    </row>
    <row r="3108" spans="1:2" x14ac:dyDescent="0.35">
      <c r="A3108" s="2">
        <v>43280</v>
      </c>
      <c r="B3108">
        <v>2931.61</v>
      </c>
    </row>
    <row r="3109" spans="1:2" x14ac:dyDescent="0.35">
      <c r="A3109" s="2">
        <v>43281</v>
      </c>
      <c r="B3109">
        <v>2931.61</v>
      </c>
    </row>
    <row r="3110" spans="1:2" x14ac:dyDescent="0.35">
      <c r="A3110" s="2">
        <v>43282</v>
      </c>
      <c r="B3110">
        <v>2931.61</v>
      </c>
    </row>
    <row r="3111" spans="1:2" x14ac:dyDescent="0.35">
      <c r="A3111" s="2">
        <v>43283</v>
      </c>
      <c r="B3111">
        <v>2931.61</v>
      </c>
    </row>
    <row r="3112" spans="1:2" x14ac:dyDescent="0.35">
      <c r="A3112" s="2">
        <v>43284</v>
      </c>
      <c r="B3112">
        <v>2908.17</v>
      </c>
    </row>
    <row r="3113" spans="1:2" x14ac:dyDescent="0.35">
      <c r="A3113" s="2">
        <v>43285</v>
      </c>
      <c r="B3113">
        <v>2904.99</v>
      </c>
    </row>
    <row r="3114" spans="1:2" x14ac:dyDescent="0.35">
      <c r="A3114" s="2">
        <v>43286</v>
      </c>
      <c r="B3114">
        <v>2876.63</v>
      </c>
    </row>
    <row r="3115" spans="1:2" x14ac:dyDescent="0.35">
      <c r="A3115" s="2">
        <v>43287</v>
      </c>
      <c r="B3115">
        <v>2872.36</v>
      </c>
    </row>
    <row r="3116" spans="1:2" x14ac:dyDescent="0.35">
      <c r="A3116" s="2">
        <v>43288</v>
      </c>
      <c r="B3116">
        <v>2872.36</v>
      </c>
    </row>
    <row r="3117" spans="1:2" x14ac:dyDescent="0.35">
      <c r="A3117" s="2">
        <v>43289</v>
      </c>
      <c r="B3117">
        <v>2872.36</v>
      </c>
    </row>
    <row r="3118" spans="1:2" x14ac:dyDescent="0.35">
      <c r="A3118" s="2">
        <v>43290</v>
      </c>
      <c r="B3118">
        <v>2884.3</v>
      </c>
    </row>
    <row r="3119" spans="1:2" x14ac:dyDescent="0.35">
      <c r="A3119" s="2">
        <v>43291</v>
      </c>
      <c r="B3119">
        <v>2870</v>
      </c>
    </row>
    <row r="3120" spans="1:2" x14ac:dyDescent="0.35">
      <c r="A3120" s="2">
        <v>43292</v>
      </c>
      <c r="B3120">
        <v>2895</v>
      </c>
    </row>
    <row r="3121" spans="1:2" x14ac:dyDescent="0.35">
      <c r="A3121" s="2">
        <v>43293</v>
      </c>
      <c r="B3121">
        <v>2876.32</v>
      </c>
    </row>
    <row r="3122" spans="1:2" x14ac:dyDescent="0.35">
      <c r="A3122" s="2">
        <v>43294</v>
      </c>
      <c r="B3122">
        <v>2859.62</v>
      </c>
    </row>
    <row r="3123" spans="1:2" x14ac:dyDescent="0.35">
      <c r="A3123" s="2">
        <v>43295</v>
      </c>
      <c r="B3123">
        <v>2859.62</v>
      </c>
    </row>
    <row r="3124" spans="1:2" x14ac:dyDescent="0.35">
      <c r="A3124" s="2">
        <v>43296</v>
      </c>
      <c r="B3124">
        <v>2859.62</v>
      </c>
    </row>
    <row r="3125" spans="1:2" x14ac:dyDescent="0.35">
      <c r="A3125" s="2">
        <v>43297</v>
      </c>
      <c r="B3125">
        <v>2873.98</v>
      </c>
    </row>
    <row r="3126" spans="1:2" x14ac:dyDescent="0.35">
      <c r="A3126" s="2">
        <v>43298</v>
      </c>
      <c r="B3126">
        <v>2870.73</v>
      </c>
    </row>
    <row r="3127" spans="1:2" x14ac:dyDescent="0.35">
      <c r="A3127" s="2">
        <v>43299</v>
      </c>
      <c r="B3127">
        <v>2865.99</v>
      </c>
    </row>
    <row r="3128" spans="1:2" x14ac:dyDescent="0.35">
      <c r="A3128" s="2">
        <v>43300</v>
      </c>
      <c r="B3128">
        <v>2882.75</v>
      </c>
    </row>
    <row r="3129" spans="1:2" x14ac:dyDescent="0.35">
      <c r="A3129" s="2">
        <v>43301</v>
      </c>
      <c r="B3129">
        <v>2878.91</v>
      </c>
    </row>
    <row r="3130" spans="1:2" x14ac:dyDescent="0.35">
      <c r="A3130" s="2">
        <v>43302</v>
      </c>
      <c r="B3130">
        <v>2878.91</v>
      </c>
    </row>
    <row r="3131" spans="1:2" x14ac:dyDescent="0.35">
      <c r="A3131" s="2">
        <v>43303</v>
      </c>
      <c r="B3131">
        <v>2878.91</v>
      </c>
    </row>
    <row r="3132" spans="1:2" x14ac:dyDescent="0.35">
      <c r="A3132" s="2">
        <v>43304</v>
      </c>
      <c r="B3132">
        <v>2905.75</v>
      </c>
    </row>
    <row r="3133" spans="1:2" x14ac:dyDescent="0.35">
      <c r="A3133" s="2">
        <v>43305</v>
      </c>
      <c r="B3133">
        <v>2896.1</v>
      </c>
    </row>
    <row r="3134" spans="1:2" x14ac:dyDescent="0.35">
      <c r="A3134" s="2">
        <v>43306</v>
      </c>
      <c r="B3134">
        <v>2883.89</v>
      </c>
    </row>
    <row r="3135" spans="1:2" x14ac:dyDescent="0.35">
      <c r="A3135" s="2">
        <v>43307</v>
      </c>
      <c r="B3135">
        <v>2883.48</v>
      </c>
    </row>
    <row r="3136" spans="1:2" x14ac:dyDescent="0.35">
      <c r="A3136" s="2">
        <v>43308</v>
      </c>
      <c r="B3136">
        <v>2887.35</v>
      </c>
    </row>
    <row r="3137" spans="1:2" x14ac:dyDescent="0.35">
      <c r="A3137" s="2">
        <v>43309</v>
      </c>
      <c r="B3137">
        <v>2887.35</v>
      </c>
    </row>
    <row r="3138" spans="1:2" x14ac:dyDescent="0.35">
      <c r="A3138" s="2">
        <v>43310</v>
      </c>
      <c r="B3138">
        <v>2887.35</v>
      </c>
    </row>
    <row r="3139" spans="1:2" x14ac:dyDescent="0.35">
      <c r="A3139" s="2">
        <v>43311</v>
      </c>
      <c r="B3139">
        <v>2872.08</v>
      </c>
    </row>
    <row r="3140" spans="1:2" x14ac:dyDescent="0.35">
      <c r="A3140" s="2">
        <v>43312</v>
      </c>
      <c r="B3140">
        <v>2889.23</v>
      </c>
    </row>
    <row r="3141" spans="1:2" x14ac:dyDescent="0.35">
      <c r="A3141" s="2">
        <v>43313</v>
      </c>
      <c r="B3141">
        <v>2896.21</v>
      </c>
    </row>
    <row r="3142" spans="1:2" x14ac:dyDescent="0.35">
      <c r="A3142" s="2">
        <v>43314</v>
      </c>
      <c r="B3142">
        <v>2906.31</v>
      </c>
    </row>
    <row r="3143" spans="1:2" x14ac:dyDescent="0.35">
      <c r="A3143" s="2">
        <v>43315</v>
      </c>
      <c r="B3143">
        <v>2892.24</v>
      </c>
    </row>
    <row r="3144" spans="1:2" x14ac:dyDescent="0.35">
      <c r="A3144" s="2">
        <v>43316</v>
      </c>
      <c r="B3144">
        <v>2892.24</v>
      </c>
    </row>
    <row r="3145" spans="1:2" x14ac:dyDescent="0.35">
      <c r="A3145" s="2">
        <v>43317</v>
      </c>
      <c r="B3145">
        <v>2892.24</v>
      </c>
    </row>
    <row r="3146" spans="1:2" x14ac:dyDescent="0.35">
      <c r="A3146" s="2">
        <v>43318</v>
      </c>
      <c r="B3146">
        <v>2901.52</v>
      </c>
    </row>
    <row r="3147" spans="1:2" x14ac:dyDescent="0.35">
      <c r="A3147" s="2">
        <v>43319</v>
      </c>
      <c r="B3147">
        <v>2900</v>
      </c>
    </row>
    <row r="3148" spans="1:2" x14ac:dyDescent="0.35">
      <c r="A3148" s="2">
        <v>43320</v>
      </c>
      <c r="B3148">
        <v>2911.2</v>
      </c>
    </row>
    <row r="3149" spans="1:2" x14ac:dyDescent="0.35">
      <c r="A3149" s="2">
        <v>43321</v>
      </c>
      <c r="B3149">
        <v>2913.96</v>
      </c>
    </row>
    <row r="3150" spans="1:2" x14ac:dyDescent="0.35">
      <c r="A3150" s="2">
        <v>43322</v>
      </c>
      <c r="B3150">
        <v>2944.92</v>
      </c>
    </row>
    <row r="3151" spans="1:2" x14ac:dyDescent="0.35">
      <c r="A3151" s="2">
        <v>43323</v>
      </c>
      <c r="B3151">
        <v>2944.92</v>
      </c>
    </row>
    <row r="3152" spans="1:2" x14ac:dyDescent="0.35">
      <c r="A3152" s="2">
        <v>43324</v>
      </c>
      <c r="B3152">
        <v>2944.92</v>
      </c>
    </row>
    <row r="3153" spans="1:2" x14ac:dyDescent="0.35">
      <c r="A3153" s="2">
        <v>43325</v>
      </c>
      <c r="B3153">
        <v>3003.88</v>
      </c>
    </row>
    <row r="3154" spans="1:2" x14ac:dyDescent="0.35">
      <c r="A3154" s="2">
        <v>43326</v>
      </c>
      <c r="B3154">
        <v>3012.48</v>
      </c>
    </row>
    <row r="3155" spans="1:2" x14ac:dyDescent="0.35">
      <c r="A3155" s="2">
        <v>43327</v>
      </c>
      <c r="B3155">
        <v>3051.55</v>
      </c>
    </row>
    <row r="3156" spans="1:2" x14ac:dyDescent="0.35">
      <c r="A3156" s="2">
        <v>43328</v>
      </c>
      <c r="B3156">
        <v>3023</v>
      </c>
    </row>
    <row r="3157" spans="1:2" x14ac:dyDescent="0.35">
      <c r="A3157" s="2">
        <v>43329</v>
      </c>
      <c r="B3157">
        <v>3030.3</v>
      </c>
    </row>
    <row r="3158" spans="1:2" x14ac:dyDescent="0.35">
      <c r="A3158" s="2">
        <v>43330</v>
      </c>
      <c r="B3158">
        <v>3030.3</v>
      </c>
    </row>
    <row r="3159" spans="1:2" x14ac:dyDescent="0.35">
      <c r="A3159" s="2">
        <v>43331</v>
      </c>
      <c r="B3159">
        <v>3030.3</v>
      </c>
    </row>
    <row r="3160" spans="1:2" x14ac:dyDescent="0.35">
      <c r="A3160" s="2">
        <v>43332</v>
      </c>
      <c r="B3160">
        <v>3033.09</v>
      </c>
    </row>
    <row r="3161" spans="1:2" x14ac:dyDescent="0.35">
      <c r="A3161" s="2">
        <v>43333</v>
      </c>
      <c r="B3161">
        <v>2979.51</v>
      </c>
    </row>
    <row r="3162" spans="1:2" x14ac:dyDescent="0.35">
      <c r="A3162" s="2">
        <v>43334</v>
      </c>
      <c r="B3162">
        <v>2960.88</v>
      </c>
    </row>
    <row r="3163" spans="1:2" x14ac:dyDescent="0.35">
      <c r="A3163" s="2">
        <v>43335</v>
      </c>
      <c r="B3163">
        <v>2987.05</v>
      </c>
    </row>
    <row r="3164" spans="1:2" x14ac:dyDescent="0.35">
      <c r="A3164" s="2">
        <v>43336</v>
      </c>
      <c r="B3164">
        <v>2957.79</v>
      </c>
    </row>
    <row r="3165" spans="1:2" x14ac:dyDescent="0.35">
      <c r="A3165" s="2">
        <v>43337</v>
      </c>
      <c r="B3165">
        <v>2957.79</v>
      </c>
    </row>
    <row r="3166" spans="1:2" x14ac:dyDescent="0.35">
      <c r="A3166" s="2">
        <v>43338</v>
      </c>
      <c r="B3166">
        <v>2957.79</v>
      </c>
    </row>
    <row r="3167" spans="1:2" x14ac:dyDescent="0.35">
      <c r="A3167" s="2">
        <v>43339</v>
      </c>
      <c r="B3167">
        <v>2942.2</v>
      </c>
    </row>
    <row r="3168" spans="1:2" x14ac:dyDescent="0.35">
      <c r="A3168" s="2">
        <v>43340</v>
      </c>
      <c r="B3168">
        <v>2988.05</v>
      </c>
    </row>
    <row r="3169" spans="1:2" x14ac:dyDescent="0.35">
      <c r="A3169" s="2">
        <v>43341</v>
      </c>
      <c r="B3169">
        <v>2999.41</v>
      </c>
    </row>
    <row r="3170" spans="1:2" x14ac:dyDescent="0.35">
      <c r="A3170" s="2">
        <v>43342</v>
      </c>
      <c r="B3170">
        <v>3033.03</v>
      </c>
    </row>
    <row r="3171" spans="1:2" x14ac:dyDescent="0.35">
      <c r="A3171" s="2">
        <v>43343</v>
      </c>
      <c r="B3171">
        <v>3047.77</v>
      </c>
    </row>
    <row r="3172" spans="1:2" x14ac:dyDescent="0.35">
      <c r="A3172" s="2">
        <v>43344</v>
      </c>
      <c r="B3172">
        <v>3047.77</v>
      </c>
    </row>
    <row r="3173" spans="1:2" x14ac:dyDescent="0.35">
      <c r="A3173" s="2">
        <v>43345</v>
      </c>
      <c r="B3173">
        <v>3047.77</v>
      </c>
    </row>
    <row r="3174" spans="1:2" x14ac:dyDescent="0.35">
      <c r="A3174" s="2">
        <v>43346</v>
      </c>
      <c r="B3174">
        <v>3050.94</v>
      </c>
    </row>
    <row r="3175" spans="1:2" x14ac:dyDescent="0.35">
      <c r="A3175" s="2">
        <v>43347</v>
      </c>
      <c r="B3175">
        <v>3092.18</v>
      </c>
    </row>
    <row r="3176" spans="1:2" x14ac:dyDescent="0.35">
      <c r="A3176" s="2">
        <v>43348</v>
      </c>
      <c r="B3176">
        <v>3096.33</v>
      </c>
    </row>
    <row r="3177" spans="1:2" x14ac:dyDescent="0.35">
      <c r="A3177" s="2">
        <v>43349</v>
      </c>
      <c r="B3177">
        <v>3086.21</v>
      </c>
    </row>
    <row r="3178" spans="1:2" x14ac:dyDescent="0.35">
      <c r="A3178" s="2">
        <v>43350</v>
      </c>
      <c r="B3178">
        <v>3058.07</v>
      </c>
    </row>
    <row r="3179" spans="1:2" x14ac:dyDescent="0.35">
      <c r="A3179" s="2">
        <v>43351</v>
      </c>
      <c r="B3179">
        <v>3058.07</v>
      </c>
    </row>
    <row r="3180" spans="1:2" x14ac:dyDescent="0.35">
      <c r="A3180" s="2">
        <v>43352</v>
      </c>
      <c r="B3180">
        <v>3058.07</v>
      </c>
    </row>
    <row r="3181" spans="1:2" x14ac:dyDescent="0.35">
      <c r="A3181" s="2">
        <v>43353</v>
      </c>
      <c r="B3181">
        <v>3088.25</v>
      </c>
    </row>
    <row r="3182" spans="1:2" x14ac:dyDescent="0.35">
      <c r="A3182" s="2">
        <v>43354</v>
      </c>
      <c r="B3182">
        <v>3083.3</v>
      </c>
    </row>
    <row r="3183" spans="1:2" x14ac:dyDescent="0.35">
      <c r="A3183" s="2">
        <v>43355</v>
      </c>
      <c r="B3183">
        <v>3045.29</v>
      </c>
    </row>
    <row r="3184" spans="1:2" x14ac:dyDescent="0.35">
      <c r="A3184" s="2">
        <v>43356</v>
      </c>
      <c r="B3184">
        <v>3016.23</v>
      </c>
    </row>
    <row r="3185" spans="1:2" x14ac:dyDescent="0.35">
      <c r="A3185" s="2">
        <v>43357</v>
      </c>
      <c r="B3185">
        <v>3023.37</v>
      </c>
    </row>
    <row r="3186" spans="1:2" x14ac:dyDescent="0.35">
      <c r="A3186" s="2">
        <v>43358</v>
      </c>
      <c r="B3186">
        <v>3023.37</v>
      </c>
    </row>
    <row r="3187" spans="1:2" x14ac:dyDescent="0.35">
      <c r="A3187" s="2">
        <v>43359</v>
      </c>
      <c r="B3187">
        <v>3023.37</v>
      </c>
    </row>
    <row r="3188" spans="1:2" x14ac:dyDescent="0.35">
      <c r="A3188" s="2">
        <v>43360</v>
      </c>
      <c r="B3188">
        <v>3018.79</v>
      </c>
    </row>
    <row r="3189" spans="1:2" x14ac:dyDescent="0.35">
      <c r="A3189" s="2">
        <v>43361</v>
      </c>
      <c r="B3189">
        <v>3013.65</v>
      </c>
    </row>
    <row r="3190" spans="1:2" x14ac:dyDescent="0.35">
      <c r="A3190" s="2">
        <v>43362</v>
      </c>
      <c r="B3190">
        <v>3028.74</v>
      </c>
    </row>
    <row r="3191" spans="1:2" x14ac:dyDescent="0.35">
      <c r="A3191" s="2">
        <v>43363</v>
      </c>
      <c r="B3191">
        <v>3005.77</v>
      </c>
    </row>
    <row r="3192" spans="1:2" x14ac:dyDescent="0.35">
      <c r="A3192" s="2">
        <v>43364</v>
      </c>
      <c r="B3192">
        <v>3000.29</v>
      </c>
    </row>
    <row r="3193" spans="1:2" x14ac:dyDescent="0.35">
      <c r="A3193" s="2">
        <v>43365</v>
      </c>
      <c r="B3193">
        <v>3000.29</v>
      </c>
    </row>
    <row r="3194" spans="1:2" x14ac:dyDescent="0.35">
      <c r="A3194" s="2">
        <v>43366</v>
      </c>
      <c r="B3194">
        <v>3000.29</v>
      </c>
    </row>
    <row r="3195" spans="1:2" x14ac:dyDescent="0.35">
      <c r="A3195" s="2">
        <v>43367</v>
      </c>
      <c r="B3195">
        <v>3001</v>
      </c>
    </row>
    <row r="3196" spans="1:2" x14ac:dyDescent="0.35">
      <c r="A3196" s="2">
        <v>43368</v>
      </c>
      <c r="B3196">
        <v>3002.2</v>
      </c>
    </row>
    <row r="3197" spans="1:2" x14ac:dyDescent="0.35">
      <c r="A3197" s="2">
        <v>43369</v>
      </c>
      <c r="B3197">
        <v>2999.23</v>
      </c>
    </row>
    <row r="3198" spans="1:2" x14ac:dyDescent="0.35">
      <c r="A3198" s="2">
        <v>43370</v>
      </c>
      <c r="B3198">
        <v>2987.19</v>
      </c>
    </row>
    <row r="3199" spans="1:2" x14ac:dyDescent="0.35">
      <c r="A3199" s="2">
        <v>43371</v>
      </c>
      <c r="B3199">
        <v>2966.17</v>
      </c>
    </row>
    <row r="3200" spans="1:2" x14ac:dyDescent="0.35">
      <c r="A3200" s="2">
        <v>43372</v>
      </c>
      <c r="B3200">
        <v>2966.17</v>
      </c>
    </row>
    <row r="3201" spans="1:2" x14ac:dyDescent="0.35">
      <c r="A3201" s="2">
        <v>43373</v>
      </c>
      <c r="B3201">
        <v>2966.17</v>
      </c>
    </row>
    <row r="3202" spans="1:2" x14ac:dyDescent="0.35">
      <c r="A3202" s="2">
        <v>43374</v>
      </c>
      <c r="B3202">
        <v>2999.15</v>
      </c>
    </row>
    <row r="3203" spans="1:2" x14ac:dyDescent="0.35">
      <c r="A3203" s="2">
        <v>43375</v>
      </c>
      <c r="B3203">
        <v>3017.11</v>
      </c>
    </row>
    <row r="3204" spans="1:2" x14ac:dyDescent="0.35">
      <c r="A3204" s="2">
        <v>43376</v>
      </c>
      <c r="B3204">
        <v>3015.27</v>
      </c>
    </row>
    <row r="3205" spans="1:2" x14ac:dyDescent="0.35">
      <c r="A3205" s="2">
        <v>43377</v>
      </c>
      <c r="B3205">
        <v>3035.04</v>
      </c>
    </row>
    <row r="3206" spans="1:2" x14ac:dyDescent="0.35">
      <c r="A3206" s="2">
        <v>43378</v>
      </c>
      <c r="B3206">
        <v>3031.74</v>
      </c>
    </row>
    <row r="3207" spans="1:2" x14ac:dyDescent="0.35">
      <c r="A3207" s="2">
        <v>43379</v>
      </c>
      <c r="B3207">
        <v>3031.74</v>
      </c>
    </row>
    <row r="3208" spans="1:2" x14ac:dyDescent="0.35">
      <c r="A3208" s="2">
        <v>43380</v>
      </c>
      <c r="B3208">
        <v>3031.74</v>
      </c>
    </row>
    <row r="3209" spans="1:2" x14ac:dyDescent="0.35">
      <c r="A3209" s="2">
        <v>43381</v>
      </c>
      <c r="B3209">
        <v>3045.17</v>
      </c>
    </row>
    <row r="3210" spans="1:2" x14ac:dyDescent="0.35">
      <c r="A3210" s="2">
        <v>43382</v>
      </c>
      <c r="B3210">
        <v>3060.68</v>
      </c>
    </row>
    <row r="3211" spans="1:2" x14ac:dyDescent="0.35">
      <c r="A3211" s="2">
        <v>43383</v>
      </c>
      <c r="B3211">
        <v>3093.76</v>
      </c>
    </row>
    <row r="3212" spans="1:2" x14ac:dyDescent="0.35">
      <c r="A3212" s="2">
        <v>43384</v>
      </c>
      <c r="B3212">
        <v>3087.94</v>
      </c>
    </row>
    <row r="3213" spans="1:2" x14ac:dyDescent="0.35">
      <c r="A3213" s="2">
        <v>43385</v>
      </c>
      <c r="B3213">
        <v>3094.79</v>
      </c>
    </row>
    <row r="3214" spans="1:2" x14ac:dyDescent="0.35">
      <c r="A3214" s="2">
        <v>43386</v>
      </c>
      <c r="B3214">
        <v>3094.79</v>
      </c>
    </row>
    <row r="3215" spans="1:2" x14ac:dyDescent="0.35">
      <c r="A3215" s="2">
        <v>43387</v>
      </c>
      <c r="B3215">
        <v>3094.79</v>
      </c>
    </row>
    <row r="3216" spans="1:2" x14ac:dyDescent="0.35">
      <c r="A3216" s="2">
        <v>43388</v>
      </c>
      <c r="B3216">
        <v>3095.3</v>
      </c>
    </row>
    <row r="3217" spans="1:2" x14ac:dyDescent="0.35">
      <c r="A3217" s="2">
        <v>43389</v>
      </c>
      <c r="B3217">
        <v>3052.39</v>
      </c>
    </row>
    <row r="3218" spans="1:2" x14ac:dyDescent="0.35">
      <c r="A3218" s="2">
        <v>43390</v>
      </c>
      <c r="B3218">
        <v>3067.27</v>
      </c>
    </row>
    <row r="3219" spans="1:2" x14ac:dyDescent="0.35">
      <c r="A3219" s="2">
        <v>43391</v>
      </c>
      <c r="B3219">
        <v>3092.13</v>
      </c>
    </row>
    <row r="3220" spans="1:2" x14ac:dyDescent="0.35">
      <c r="A3220" s="2">
        <v>43392</v>
      </c>
      <c r="B3220">
        <v>3079.08</v>
      </c>
    </row>
    <row r="3221" spans="1:2" x14ac:dyDescent="0.35">
      <c r="A3221" s="2">
        <v>43393</v>
      </c>
      <c r="B3221">
        <v>3079.08</v>
      </c>
    </row>
    <row r="3222" spans="1:2" x14ac:dyDescent="0.35">
      <c r="A3222" s="2">
        <v>43394</v>
      </c>
      <c r="B3222">
        <v>3079.08</v>
      </c>
    </row>
    <row r="3223" spans="1:2" x14ac:dyDescent="0.35">
      <c r="A3223" s="2">
        <v>43395</v>
      </c>
      <c r="B3223">
        <v>3085.5</v>
      </c>
    </row>
    <row r="3224" spans="1:2" x14ac:dyDescent="0.35">
      <c r="A3224" s="2">
        <v>43396</v>
      </c>
      <c r="B3224">
        <v>3119.05</v>
      </c>
    </row>
    <row r="3225" spans="1:2" x14ac:dyDescent="0.35">
      <c r="A3225" s="2">
        <v>43397</v>
      </c>
      <c r="B3225">
        <v>3165.02</v>
      </c>
    </row>
    <row r="3226" spans="1:2" x14ac:dyDescent="0.35">
      <c r="A3226" s="2">
        <v>43398</v>
      </c>
      <c r="B3226">
        <v>3174.68</v>
      </c>
    </row>
    <row r="3227" spans="1:2" x14ac:dyDescent="0.35">
      <c r="A3227" s="2">
        <v>43399</v>
      </c>
      <c r="B3227">
        <v>3180.41</v>
      </c>
    </row>
    <row r="3228" spans="1:2" x14ac:dyDescent="0.35">
      <c r="A3228" s="2">
        <v>43400</v>
      </c>
      <c r="B3228">
        <v>3180.41</v>
      </c>
    </row>
    <row r="3229" spans="1:2" x14ac:dyDescent="0.35">
      <c r="A3229" s="2">
        <v>43401</v>
      </c>
      <c r="B3229">
        <v>3180.41</v>
      </c>
    </row>
    <row r="3230" spans="1:2" x14ac:dyDescent="0.35">
      <c r="A3230" s="2">
        <v>43402</v>
      </c>
      <c r="B3230">
        <v>3187.29</v>
      </c>
    </row>
    <row r="3231" spans="1:2" x14ac:dyDescent="0.35">
      <c r="A3231" s="2">
        <v>43403</v>
      </c>
      <c r="B3231">
        <v>3207.83</v>
      </c>
    </row>
    <row r="3232" spans="1:2" x14ac:dyDescent="0.35">
      <c r="A3232" s="2">
        <v>43404</v>
      </c>
      <c r="B3232">
        <v>3220.01</v>
      </c>
    </row>
    <row r="3233" spans="1:2" x14ac:dyDescent="0.35">
      <c r="A3233" s="2">
        <v>43405</v>
      </c>
      <c r="B3233">
        <v>3194.94</v>
      </c>
    </row>
    <row r="3234" spans="1:2" x14ac:dyDescent="0.35">
      <c r="A3234" s="2">
        <v>43406</v>
      </c>
      <c r="B3234">
        <v>3183.85</v>
      </c>
    </row>
    <row r="3235" spans="1:2" x14ac:dyDescent="0.35">
      <c r="A3235" s="2">
        <v>43407</v>
      </c>
      <c r="B3235">
        <v>3183.85</v>
      </c>
    </row>
    <row r="3236" spans="1:2" x14ac:dyDescent="0.35">
      <c r="A3236" s="2">
        <v>43408</v>
      </c>
      <c r="B3236">
        <v>3183.85</v>
      </c>
    </row>
    <row r="3237" spans="1:2" x14ac:dyDescent="0.35">
      <c r="A3237" s="2">
        <v>43409</v>
      </c>
      <c r="B3237">
        <v>3183.66</v>
      </c>
    </row>
    <row r="3238" spans="1:2" x14ac:dyDescent="0.35">
      <c r="A3238" s="2">
        <v>43410</v>
      </c>
      <c r="B3238">
        <v>3150</v>
      </c>
    </row>
    <row r="3239" spans="1:2" x14ac:dyDescent="0.35">
      <c r="A3239" s="2">
        <v>43411</v>
      </c>
      <c r="B3239">
        <v>3129.9</v>
      </c>
    </row>
    <row r="3240" spans="1:2" x14ac:dyDescent="0.35">
      <c r="A3240" s="2">
        <v>43412</v>
      </c>
      <c r="B3240">
        <v>3153.12</v>
      </c>
    </row>
    <row r="3241" spans="1:2" x14ac:dyDescent="0.35">
      <c r="A3241" s="2">
        <v>43413</v>
      </c>
      <c r="B3241">
        <v>3180.19</v>
      </c>
    </row>
    <row r="3242" spans="1:2" x14ac:dyDescent="0.35">
      <c r="A3242" s="2">
        <v>43414</v>
      </c>
      <c r="B3242">
        <v>3180.19</v>
      </c>
    </row>
    <row r="3243" spans="1:2" x14ac:dyDescent="0.35">
      <c r="A3243" s="2">
        <v>43415</v>
      </c>
      <c r="B3243">
        <v>3180.19</v>
      </c>
    </row>
    <row r="3244" spans="1:2" x14ac:dyDescent="0.35">
      <c r="A3244" s="2">
        <v>43416</v>
      </c>
      <c r="B3244">
        <v>3180.19</v>
      </c>
    </row>
    <row r="3245" spans="1:2" x14ac:dyDescent="0.35">
      <c r="A3245" s="2">
        <v>43417</v>
      </c>
      <c r="B3245">
        <v>3192.21</v>
      </c>
    </row>
    <row r="3246" spans="1:2" x14ac:dyDescent="0.35">
      <c r="A3246" s="2">
        <v>43418</v>
      </c>
      <c r="B3246">
        <v>3202</v>
      </c>
    </row>
    <row r="3247" spans="1:2" x14ac:dyDescent="0.35">
      <c r="A3247" s="2">
        <v>43419</v>
      </c>
      <c r="B3247">
        <v>3189.71</v>
      </c>
    </row>
    <row r="3248" spans="1:2" x14ac:dyDescent="0.35">
      <c r="A3248" s="2">
        <v>43420</v>
      </c>
      <c r="B3248">
        <v>3166.64</v>
      </c>
    </row>
    <row r="3249" spans="1:2" x14ac:dyDescent="0.35">
      <c r="A3249" s="2">
        <v>43421</v>
      </c>
      <c r="B3249">
        <v>3166.64</v>
      </c>
    </row>
    <row r="3250" spans="1:2" x14ac:dyDescent="0.35">
      <c r="A3250" s="2">
        <v>43422</v>
      </c>
      <c r="B3250">
        <v>3166.64</v>
      </c>
    </row>
    <row r="3251" spans="1:2" x14ac:dyDescent="0.35">
      <c r="A3251" s="2">
        <v>43423</v>
      </c>
      <c r="B3251">
        <v>3175.73</v>
      </c>
    </row>
    <row r="3252" spans="1:2" x14ac:dyDescent="0.35">
      <c r="A3252" s="2">
        <v>43424</v>
      </c>
      <c r="B3252">
        <v>3198.45</v>
      </c>
    </row>
    <row r="3253" spans="1:2" x14ac:dyDescent="0.35">
      <c r="A3253" s="2">
        <v>43425</v>
      </c>
      <c r="B3253">
        <v>3190.13</v>
      </c>
    </row>
    <row r="3254" spans="1:2" x14ac:dyDescent="0.35">
      <c r="A3254" s="2">
        <v>43426</v>
      </c>
      <c r="B3254">
        <v>3189.31</v>
      </c>
    </row>
    <row r="3255" spans="1:2" x14ac:dyDescent="0.35">
      <c r="A3255" s="2">
        <v>43427</v>
      </c>
      <c r="B3255">
        <v>3228.07</v>
      </c>
    </row>
    <row r="3256" spans="1:2" x14ac:dyDescent="0.35">
      <c r="A3256" s="2">
        <v>43428</v>
      </c>
      <c r="B3256">
        <v>3228.07</v>
      </c>
    </row>
    <row r="3257" spans="1:2" x14ac:dyDescent="0.35">
      <c r="A3257" s="2">
        <v>43429</v>
      </c>
      <c r="B3257">
        <v>3228.07</v>
      </c>
    </row>
    <row r="3258" spans="1:2" x14ac:dyDescent="0.35">
      <c r="A3258" s="2">
        <v>43430</v>
      </c>
      <c r="B3258">
        <v>3244.99</v>
      </c>
    </row>
    <row r="3259" spans="1:2" x14ac:dyDescent="0.35">
      <c r="A3259" s="2">
        <v>43431</v>
      </c>
      <c r="B3259">
        <v>3263.29</v>
      </c>
    </row>
    <row r="3260" spans="1:2" x14ac:dyDescent="0.35">
      <c r="A3260" s="2">
        <v>43432</v>
      </c>
      <c r="B3260">
        <v>3270</v>
      </c>
    </row>
    <row r="3261" spans="1:2" x14ac:dyDescent="0.35">
      <c r="A3261" s="2">
        <v>43433</v>
      </c>
      <c r="B3261">
        <v>3238.05</v>
      </c>
    </row>
    <row r="3262" spans="1:2" x14ac:dyDescent="0.35">
      <c r="A3262" s="2">
        <v>43434</v>
      </c>
      <c r="B3262">
        <v>3235.24</v>
      </c>
    </row>
    <row r="3263" spans="1:2" x14ac:dyDescent="0.35">
      <c r="A3263" s="2">
        <v>43435</v>
      </c>
      <c r="B3263">
        <v>3235.24</v>
      </c>
    </row>
    <row r="3264" spans="1:2" x14ac:dyDescent="0.35">
      <c r="A3264" s="2">
        <v>43436</v>
      </c>
      <c r="B3264">
        <v>3235.24</v>
      </c>
    </row>
    <row r="3265" spans="1:2" x14ac:dyDescent="0.35">
      <c r="A3265" s="2">
        <v>43437</v>
      </c>
      <c r="B3265">
        <v>3189.22</v>
      </c>
    </row>
    <row r="3266" spans="1:2" x14ac:dyDescent="0.35">
      <c r="A3266" s="2">
        <v>43438</v>
      </c>
      <c r="B3266">
        <v>3175.96</v>
      </c>
    </row>
    <row r="3267" spans="1:2" x14ac:dyDescent="0.35">
      <c r="A3267" s="2">
        <v>43439</v>
      </c>
      <c r="B3267">
        <v>3161.02</v>
      </c>
    </row>
    <row r="3268" spans="1:2" x14ac:dyDescent="0.35">
      <c r="A3268" s="2">
        <v>43440</v>
      </c>
      <c r="B3268">
        <v>3187.43</v>
      </c>
    </row>
    <row r="3269" spans="1:2" x14ac:dyDescent="0.35">
      <c r="A3269" s="2">
        <v>43441</v>
      </c>
      <c r="B3269">
        <v>3147.24</v>
      </c>
    </row>
    <row r="3270" spans="1:2" x14ac:dyDescent="0.35">
      <c r="A3270" s="2">
        <v>43442</v>
      </c>
      <c r="B3270">
        <v>3147.24</v>
      </c>
    </row>
    <row r="3271" spans="1:2" x14ac:dyDescent="0.35">
      <c r="A3271" s="2">
        <v>43443</v>
      </c>
      <c r="B3271">
        <v>3147.24</v>
      </c>
    </row>
    <row r="3272" spans="1:2" x14ac:dyDescent="0.35">
      <c r="A3272" s="2">
        <v>43444</v>
      </c>
      <c r="B3272">
        <v>3189.73</v>
      </c>
    </row>
    <row r="3273" spans="1:2" x14ac:dyDescent="0.35">
      <c r="A3273" s="2">
        <v>43445</v>
      </c>
      <c r="B3273">
        <v>3187.63</v>
      </c>
    </row>
    <row r="3274" spans="1:2" x14ac:dyDescent="0.35">
      <c r="A3274" s="2">
        <v>43446</v>
      </c>
      <c r="B3274">
        <v>3170.58</v>
      </c>
    </row>
    <row r="3275" spans="1:2" x14ac:dyDescent="0.35">
      <c r="A3275" s="2">
        <v>43447</v>
      </c>
      <c r="B3275">
        <v>3179.25</v>
      </c>
    </row>
    <row r="3276" spans="1:2" x14ac:dyDescent="0.35">
      <c r="A3276" s="2">
        <v>43448</v>
      </c>
      <c r="B3276">
        <v>3195.04</v>
      </c>
    </row>
    <row r="3277" spans="1:2" x14ac:dyDescent="0.35">
      <c r="A3277" s="2">
        <v>43449</v>
      </c>
      <c r="B3277">
        <v>3195.04</v>
      </c>
    </row>
    <row r="3278" spans="1:2" x14ac:dyDescent="0.35">
      <c r="A3278" s="2">
        <v>43450</v>
      </c>
      <c r="B3278">
        <v>3195.04</v>
      </c>
    </row>
    <row r="3279" spans="1:2" x14ac:dyDescent="0.35">
      <c r="A3279" s="2">
        <v>43451</v>
      </c>
      <c r="B3279">
        <v>3180.56</v>
      </c>
    </row>
    <row r="3280" spans="1:2" x14ac:dyDescent="0.35">
      <c r="A3280" s="2">
        <v>43452</v>
      </c>
      <c r="B3280">
        <v>3206</v>
      </c>
    </row>
    <row r="3281" spans="1:2" x14ac:dyDescent="0.35">
      <c r="A3281" s="2">
        <v>43453</v>
      </c>
      <c r="B3281">
        <v>3219.99</v>
      </c>
    </row>
    <row r="3282" spans="1:2" x14ac:dyDescent="0.35">
      <c r="A3282" s="2">
        <v>43454</v>
      </c>
      <c r="B3282">
        <v>3268.05</v>
      </c>
    </row>
    <row r="3283" spans="1:2" x14ac:dyDescent="0.35">
      <c r="A3283" s="2">
        <v>43455</v>
      </c>
      <c r="B3283">
        <v>3291.4</v>
      </c>
    </row>
    <row r="3284" spans="1:2" x14ac:dyDescent="0.35">
      <c r="A3284" s="2">
        <v>43456</v>
      </c>
      <c r="B3284">
        <v>3291.4</v>
      </c>
    </row>
    <row r="3285" spans="1:2" x14ac:dyDescent="0.35">
      <c r="A3285" s="2">
        <v>43457</v>
      </c>
      <c r="B3285">
        <v>3291.4</v>
      </c>
    </row>
    <row r="3286" spans="1:2" x14ac:dyDescent="0.35">
      <c r="A3286" s="2">
        <v>43458</v>
      </c>
      <c r="B3286">
        <v>3295.2</v>
      </c>
    </row>
    <row r="3287" spans="1:2" x14ac:dyDescent="0.35">
      <c r="A3287" s="2">
        <v>43459</v>
      </c>
      <c r="B3287">
        <v>3295.2</v>
      </c>
    </row>
    <row r="3288" spans="1:2" x14ac:dyDescent="0.35">
      <c r="A3288" s="2">
        <v>43460</v>
      </c>
      <c r="B3288">
        <v>3284.4</v>
      </c>
    </row>
    <row r="3289" spans="1:2" x14ac:dyDescent="0.35">
      <c r="A3289" s="2">
        <v>43461</v>
      </c>
      <c r="B3289">
        <v>3276.79</v>
      </c>
    </row>
    <row r="3290" spans="1:2" x14ac:dyDescent="0.35">
      <c r="A3290" s="2">
        <v>43462</v>
      </c>
      <c r="B3290">
        <v>3254.25</v>
      </c>
    </row>
    <row r="3291" spans="1:2" x14ac:dyDescent="0.35">
      <c r="A3291" s="2">
        <v>43463</v>
      </c>
      <c r="B3291">
        <v>3254.25</v>
      </c>
    </row>
    <row r="3292" spans="1:2" x14ac:dyDescent="0.35">
      <c r="A3292" s="2">
        <v>43464</v>
      </c>
      <c r="B3292">
        <v>3254.25</v>
      </c>
    </row>
    <row r="3293" spans="1:2" x14ac:dyDescent="0.35">
      <c r="A3293" s="2">
        <v>43465</v>
      </c>
      <c r="B3293">
        <v>3254.25</v>
      </c>
    </row>
    <row r="3294" spans="1:2" x14ac:dyDescent="0.35">
      <c r="A3294" s="2">
        <v>43466</v>
      </c>
      <c r="B3294">
        <v>3254.25</v>
      </c>
    </row>
    <row r="3295" spans="1:2" x14ac:dyDescent="0.35">
      <c r="A3295" s="2">
        <v>43467</v>
      </c>
      <c r="B3295">
        <v>3239.48</v>
      </c>
    </row>
    <row r="3296" spans="1:2" x14ac:dyDescent="0.35">
      <c r="A3296" s="2">
        <v>43468</v>
      </c>
      <c r="B3296">
        <v>3243.71</v>
      </c>
    </row>
    <row r="3297" spans="1:2" x14ac:dyDescent="0.35">
      <c r="A3297" s="2">
        <v>43469</v>
      </c>
      <c r="B3297">
        <v>3193.45</v>
      </c>
    </row>
    <row r="3298" spans="1:2" x14ac:dyDescent="0.35">
      <c r="A3298" s="2">
        <v>43470</v>
      </c>
      <c r="B3298">
        <v>3193.45</v>
      </c>
    </row>
    <row r="3299" spans="1:2" x14ac:dyDescent="0.35">
      <c r="A3299" s="2">
        <v>43471</v>
      </c>
      <c r="B3299">
        <v>3193.45</v>
      </c>
    </row>
    <row r="3300" spans="1:2" x14ac:dyDescent="0.35">
      <c r="A3300" s="2">
        <v>43472</v>
      </c>
      <c r="B3300">
        <v>3178.25</v>
      </c>
    </row>
    <row r="3301" spans="1:2" x14ac:dyDescent="0.35">
      <c r="A3301" s="2">
        <v>43473</v>
      </c>
      <c r="B3301">
        <v>3151.48</v>
      </c>
    </row>
    <row r="3302" spans="1:2" x14ac:dyDescent="0.35">
      <c r="A3302" s="2">
        <v>43474</v>
      </c>
      <c r="B3302">
        <v>3134.79</v>
      </c>
    </row>
    <row r="3303" spans="1:2" x14ac:dyDescent="0.35">
      <c r="A3303" s="2">
        <v>43475</v>
      </c>
      <c r="B3303">
        <v>3136.34</v>
      </c>
    </row>
    <row r="3304" spans="1:2" x14ac:dyDescent="0.35">
      <c r="A3304" s="2">
        <v>43476</v>
      </c>
      <c r="B3304">
        <v>3137.95</v>
      </c>
    </row>
    <row r="3305" spans="1:2" x14ac:dyDescent="0.35">
      <c r="A3305" s="2">
        <v>43477</v>
      </c>
      <c r="B3305">
        <v>3137.95</v>
      </c>
    </row>
    <row r="3306" spans="1:2" x14ac:dyDescent="0.35">
      <c r="A3306" s="2">
        <v>43478</v>
      </c>
      <c r="B3306">
        <v>3137.95</v>
      </c>
    </row>
    <row r="3307" spans="1:2" x14ac:dyDescent="0.35">
      <c r="A3307" s="2">
        <v>43479</v>
      </c>
      <c r="B3307">
        <v>3140.73</v>
      </c>
    </row>
    <row r="3308" spans="1:2" x14ac:dyDescent="0.35">
      <c r="A3308" s="2">
        <v>43480</v>
      </c>
      <c r="B3308">
        <v>3142.22</v>
      </c>
    </row>
    <row r="3309" spans="1:2" x14ac:dyDescent="0.35">
      <c r="A3309" s="2">
        <v>43481</v>
      </c>
      <c r="B3309">
        <v>3117.84</v>
      </c>
    </row>
    <row r="3310" spans="1:2" x14ac:dyDescent="0.35">
      <c r="A3310" s="2">
        <v>43482</v>
      </c>
      <c r="B3310">
        <v>3133.13</v>
      </c>
    </row>
    <row r="3311" spans="1:2" x14ac:dyDescent="0.35">
      <c r="A3311" s="2">
        <v>43483</v>
      </c>
      <c r="B3311">
        <v>3124.75</v>
      </c>
    </row>
    <row r="3312" spans="1:2" x14ac:dyDescent="0.35">
      <c r="A3312" s="2">
        <v>43484</v>
      </c>
      <c r="B3312">
        <v>3124.75</v>
      </c>
    </row>
    <row r="3313" spans="1:2" x14ac:dyDescent="0.35">
      <c r="A3313" s="2">
        <v>43485</v>
      </c>
      <c r="B3313">
        <v>3124.75</v>
      </c>
    </row>
    <row r="3314" spans="1:2" x14ac:dyDescent="0.35">
      <c r="A3314" s="2">
        <v>43486</v>
      </c>
      <c r="B3314">
        <v>3124.79</v>
      </c>
    </row>
    <row r="3315" spans="1:2" x14ac:dyDescent="0.35">
      <c r="A3315" s="2">
        <v>43487</v>
      </c>
      <c r="B3315">
        <v>3145.25</v>
      </c>
    </row>
    <row r="3316" spans="1:2" x14ac:dyDescent="0.35">
      <c r="A3316" s="2">
        <v>43488</v>
      </c>
      <c r="B3316">
        <v>3150.67</v>
      </c>
    </row>
    <row r="3317" spans="1:2" x14ac:dyDescent="0.35">
      <c r="A3317" s="2">
        <v>43489</v>
      </c>
      <c r="B3317">
        <v>3171.53</v>
      </c>
    </row>
    <row r="3318" spans="1:2" x14ac:dyDescent="0.35">
      <c r="A3318" s="2">
        <v>43490</v>
      </c>
      <c r="B3318">
        <v>3151.94</v>
      </c>
    </row>
    <row r="3319" spans="1:2" x14ac:dyDescent="0.35">
      <c r="A3319" s="2">
        <v>43491</v>
      </c>
      <c r="B3319">
        <v>3151.94</v>
      </c>
    </row>
    <row r="3320" spans="1:2" x14ac:dyDescent="0.35">
      <c r="A3320" s="2">
        <v>43492</v>
      </c>
      <c r="B3320">
        <v>3151.94</v>
      </c>
    </row>
    <row r="3321" spans="1:2" x14ac:dyDescent="0.35">
      <c r="A3321" s="2">
        <v>43493</v>
      </c>
      <c r="B3321">
        <v>3159.89</v>
      </c>
    </row>
    <row r="3322" spans="1:2" x14ac:dyDescent="0.35">
      <c r="A3322" s="2">
        <v>43494</v>
      </c>
      <c r="B3322">
        <v>3154.45</v>
      </c>
    </row>
    <row r="3323" spans="1:2" x14ac:dyDescent="0.35">
      <c r="A3323" s="2">
        <v>43495</v>
      </c>
      <c r="B3323">
        <v>3163.93</v>
      </c>
    </row>
    <row r="3324" spans="1:2" x14ac:dyDescent="0.35">
      <c r="A3324" s="2">
        <v>43496</v>
      </c>
      <c r="B3324">
        <v>3106.5</v>
      </c>
    </row>
    <row r="3325" spans="1:2" x14ac:dyDescent="0.35">
      <c r="A3325" s="2">
        <v>43497</v>
      </c>
      <c r="B3325">
        <v>3091.48</v>
      </c>
    </row>
    <row r="3326" spans="1:2" x14ac:dyDescent="0.35">
      <c r="A3326" s="2">
        <v>43498</v>
      </c>
      <c r="B3326">
        <v>3091.48</v>
      </c>
    </row>
    <row r="3327" spans="1:2" x14ac:dyDescent="0.35">
      <c r="A3327" s="2">
        <v>43499</v>
      </c>
      <c r="B3327">
        <v>3091.48</v>
      </c>
    </row>
    <row r="3328" spans="1:2" x14ac:dyDescent="0.35">
      <c r="A3328" s="2">
        <v>43500</v>
      </c>
      <c r="B3328">
        <v>3087.33</v>
      </c>
    </row>
    <row r="3329" spans="1:2" x14ac:dyDescent="0.35">
      <c r="A3329" s="2">
        <v>43501</v>
      </c>
      <c r="B3329">
        <v>3106.88</v>
      </c>
    </row>
    <row r="3330" spans="1:2" x14ac:dyDescent="0.35">
      <c r="A3330" s="2">
        <v>43502</v>
      </c>
      <c r="B3330">
        <v>3105.39</v>
      </c>
    </row>
    <row r="3331" spans="1:2" x14ac:dyDescent="0.35">
      <c r="A3331" s="2">
        <v>43503</v>
      </c>
      <c r="B3331">
        <v>3118.29</v>
      </c>
    </row>
    <row r="3332" spans="1:2" x14ac:dyDescent="0.35">
      <c r="A3332" s="2">
        <v>43504</v>
      </c>
      <c r="B3332">
        <v>3116.39</v>
      </c>
    </row>
    <row r="3333" spans="1:2" x14ac:dyDescent="0.35">
      <c r="A3333" s="2">
        <v>43505</v>
      </c>
      <c r="B3333">
        <v>3116.39</v>
      </c>
    </row>
    <row r="3334" spans="1:2" x14ac:dyDescent="0.35">
      <c r="A3334" s="2">
        <v>43506</v>
      </c>
      <c r="B3334">
        <v>3116.39</v>
      </c>
    </row>
    <row r="3335" spans="1:2" x14ac:dyDescent="0.35">
      <c r="A3335" s="2">
        <v>43507</v>
      </c>
      <c r="B3335">
        <v>3140.2</v>
      </c>
    </row>
    <row r="3336" spans="1:2" x14ac:dyDescent="0.35">
      <c r="A3336" s="2">
        <v>43508</v>
      </c>
      <c r="B3336">
        <v>3127.64</v>
      </c>
    </row>
    <row r="3337" spans="1:2" x14ac:dyDescent="0.35">
      <c r="A3337" s="2">
        <v>43509</v>
      </c>
      <c r="B3337">
        <v>3140.58</v>
      </c>
    </row>
    <row r="3338" spans="1:2" x14ac:dyDescent="0.35">
      <c r="A3338" s="2">
        <v>43510</v>
      </c>
      <c r="B3338">
        <v>3151.66</v>
      </c>
    </row>
    <row r="3339" spans="1:2" x14ac:dyDescent="0.35">
      <c r="A3339" s="2">
        <v>43511</v>
      </c>
      <c r="B3339">
        <v>3134.21</v>
      </c>
    </row>
    <row r="3340" spans="1:2" x14ac:dyDescent="0.35">
      <c r="A3340" s="2">
        <v>43512</v>
      </c>
      <c r="B3340">
        <v>3134.21</v>
      </c>
    </row>
    <row r="3341" spans="1:2" x14ac:dyDescent="0.35">
      <c r="A3341" s="2">
        <v>43513</v>
      </c>
      <c r="B3341">
        <v>3134.21</v>
      </c>
    </row>
    <row r="3342" spans="1:2" x14ac:dyDescent="0.35">
      <c r="A3342" s="2">
        <v>43514</v>
      </c>
      <c r="B3342">
        <v>3126.23</v>
      </c>
    </row>
    <row r="3343" spans="1:2" x14ac:dyDescent="0.35">
      <c r="A3343" s="2">
        <v>43515</v>
      </c>
      <c r="B3343">
        <v>3114.96</v>
      </c>
    </row>
    <row r="3344" spans="1:2" x14ac:dyDescent="0.35">
      <c r="A3344" s="2">
        <v>43516</v>
      </c>
      <c r="B3344">
        <v>3111.64</v>
      </c>
    </row>
    <row r="3345" spans="1:2" x14ac:dyDescent="0.35">
      <c r="A3345" s="2">
        <v>43517</v>
      </c>
      <c r="B3345">
        <v>3123.94</v>
      </c>
    </row>
    <row r="3346" spans="1:2" x14ac:dyDescent="0.35">
      <c r="A3346" s="2">
        <v>43518</v>
      </c>
      <c r="B3346">
        <v>3106.14</v>
      </c>
    </row>
    <row r="3347" spans="1:2" x14ac:dyDescent="0.35">
      <c r="A3347" s="2">
        <v>43519</v>
      </c>
      <c r="B3347">
        <v>3106.14</v>
      </c>
    </row>
    <row r="3348" spans="1:2" x14ac:dyDescent="0.35">
      <c r="A3348" s="2">
        <v>43520</v>
      </c>
      <c r="B3348">
        <v>3106.14</v>
      </c>
    </row>
    <row r="3349" spans="1:2" x14ac:dyDescent="0.35">
      <c r="A3349" s="2">
        <v>43521</v>
      </c>
      <c r="B3349">
        <v>3106.4</v>
      </c>
    </row>
    <row r="3350" spans="1:2" x14ac:dyDescent="0.35">
      <c r="A3350" s="2">
        <v>43522</v>
      </c>
      <c r="B3350">
        <v>3084.38</v>
      </c>
    </row>
    <row r="3351" spans="1:2" x14ac:dyDescent="0.35">
      <c r="A3351" s="2">
        <v>43523</v>
      </c>
      <c r="B3351">
        <v>3071.47</v>
      </c>
    </row>
    <row r="3352" spans="1:2" x14ac:dyDescent="0.35">
      <c r="A3352" s="2">
        <v>43524</v>
      </c>
      <c r="B3352">
        <v>3080.11</v>
      </c>
    </row>
    <row r="3353" spans="1:2" x14ac:dyDescent="0.35">
      <c r="A3353" s="2">
        <v>43525</v>
      </c>
      <c r="B3353">
        <v>3096.63</v>
      </c>
    </row>
    <row r="3354" spans="1:2" x14ac:dyDescent="0.35">
      <c r="A3354" s="2">
        <v>43526</v>
      </c>
      <c r="B3354">
        <v>3096.63</v>
      </c>
    </row>
    <row r="3355" spans="1:2" x14ac:dyDescent="0.35">
      <c r="A3355" s="2">
        <v>43527</v>
      </c>
      <c r="B3355">
        <v>3096.63</v>
      </c>
    </row>
    <row r="3356" spans="1:2" x14ac:dyDescent="0.35">
      <c r="A3356" s="2">
        <v>43528</v>
      </c>
      <c r="B3356">
        <v>3095.25</v>
      </c>
    </row>
    <row r="3357" spans="1:2" x14ac:dyDescent="0.35">
      <c r="A3357" s="2">
        <v>43529</v>
      </c>
      <c r="B3357">
        <v>3100.02</v>
      </c>
    </row>
    <row r="3358" spans="1:2" x14ac:dyDescent="0.35">
      <c r="A3358" s="2">
        <v>43530</v>
      </c>
      <c r="B3358">
        <v>3106.3</v>
      </c>
    </row>
    <row r="3359" spans="1:2" x14ac:dyDescent="0.35">
      <c r="A3359" s="2">
        <v>43531</v>
      </c>
      <c r="B3359">
        <v>3143.06</v>
      </c>
    </row>
    <row r="3360" spans="1:2" x14ac:dyDescent="0.35">
      <c r="A3360" s="2">
        <v>43532</v>
      </c>
      <c r="B3360">
        <v>3174.18</v>
      </c>
    </row>
    <row r="3361" spans="1:2" x14ac:dyDescent="0.35">
      <c r="A3361" s="2">
        <v>43533</v>
      </c>
      <c r="B3361">
        <v>3174.18</v>
      </c>
    </row>
    <row r="3362" spans="1:2" x14ac:dyDescent="0.35">
      <c r="A3362" s="2">
        <v>43534</v>
      </c>
      <c r="B3362">
        <v>3174.18</v>
      </c>
    </row>
    <row r="3363" spans="1:2" x14ac:dyDescent="0.35">
      <c r="A3363" s="2">
        <v>43535</v>
      </c>
      <c r="B3363">
        <v>3179.21</v>
      </c>
    </row>
    <row r="3364" spans="1:2" x14ac:dyDescent="0.35">
      <c r="A3364" s="2">
        <v>43536</v>
      </c>
      <c r="B3364">
        <v>3149.15</v>
      </c>
    </row>
    <row r="3365" spans="1:2" x14ac:dyDescent="0.35">
      <c r="A3365" s="2">
        <v>43537</v>
      </c>
      <c r="B3365">
        <v>3145.98</v>
      </c>
    </row>
    <row r="3366" spans="1:2" x14ac:dyDescent="0.35">
      <c r="A3366" s="2">
        <v>43538</v>
      </c>
      <c r="B3366">
        <v>3142.38</v>
      </c>
    </row>
    <row r="3367" spans="1:2" x14ac:dyDescent="0.35">
      <c r="A3367" s="2">
        <v>43539</v>
      </c>
      <c r="B3367">
        <v>3119.49</v>
      </c>
    </row>
    <row r="3368" spans="1:2" x14ac:dyDescent="0.35">
      <c r="A3368" s="2">
        <v>43540</v>
      </c>
      <c r="B3368">
        <v>3119.49</v>
      </c>
    </row>
    <row r="3369" spans="1:2" x14ac:dyDescent="0.35">
      <c r="A3369" s="2">
        <v>43541</v>
      </c>
      <c r="B3369">
        <v>3119.49</v>
      </c>
    </row>
    <row r="3370" spans="1:2" x14ac:dyDescent="0.35">
      <c r="A3370" s="2">
        <v>43542</v>
      </c>
      <c r="B3370">
        <v>3098.68</v>
      </c>
    </row>
    <row r="3371" spans="1:2" x14ac:dyDescent="0.35">
      <c r="A3371" s="2">
        <v>43543</v>
      </c>
      <c r="B3371">
        <v>3097.3</v>
      </c>
    </row>
    <row r="3372" spans="1:2" x14ac:dyDescent="0.35">
      <c r="A3372" s="2">
        <v>43544</v>
      </c>
      <c r="B3372">
        <v>3088.11</v>
      </c>
    </row>
    <row r="3373" spans="1:2" x14ac:dyDescent="0.35">
      <c r="A3373" s="2">
        <v>43545</v>
      </c>
      <c r="B3373">
        <v>3089.62</v>
      </c>
    </row>
    <row r="3374" spans="1:2" x14ac:dyDescent="0.35">
      <c r="A3374" s="2">
        <v>43546</v>
      </c>
      <c r="B3374">
        <v>3134</v>
      </c>
    </row>
    <row r="3375" spans="1:2" x14ac:dyDescent="0.35">
      <c r="A3375" s="2">
        <v>43547</v>
      </c>
      <c r="B3375">
        <v>3134</v>
      </c>
    </row>
    <row r="3376" spans="1:2" x14ac:dyDescent="0.35">
      <c r="A3376" s="2">
        <v>43548</v>
      </c>
      <c r="B3376">
        <v>3134</v>
      </c>
    </row>
    <row r="3377" spans="1:2" x14ac:dyDescent="0.35">
      <c r="A3377" s="2">
        <v>43549</v>
      </c>
      <c r="B3377">
        <v>3133.13</v>
      </c>
    </row>
    <row r="3378" spans="1:2" x14ac:dyDescent="0.35">
      <c r="A3378" s="2">
        <v>43550</v>
      </c>
      <c r="B3378">
        <v>3155.91</v>
      </c>
    </row>
    <row r="3379" spans="1:2" x14ac:dyDescent="0.35">
      <c r="A3379" s="2">
        <v>43551</v>
      </c>
      <c r="B3379">
        <v>3178.58</v>
      </c>
    </row>
    <row r="3380" spans="1:2" x14ac:dyDescent="0.35">
      <c r="A3380" s="2">
        <v>43552</v>
      </c>
      <c r="B3380">
        <v>3178.11</v>
      </c>
    </row>
    <row r="3381" spans="1:2" x14ac:dyDescent="0.35">
      <c r="A3381" s="2">
        <v>43553</v>
      </c>
      <c r="B3381">
        <v>3188.74</v>
      </c>
    </row>
    <row r="3382" spans="1:2" x14ac:dyDescent="0.35">
      <c r="A3382" s="2">
        <v>43554</v>
      </c>
      <c r="B3382">
        <v>3188.74</v>
      </c>
    </row>
    <row r="3383" spans="1:2" x14ac:dyDescent="0.35">
      <c r="A3383" s="2">
        <v>43555</v>
      </c>
      <c r="B3383">
        <v>3188.74</v>
      </c>
    </row>
    <row r="3384" spans="1:2" x14ac:dyDescent="0.35">
      <c r="A3384" s="2">
        <v>43556</v>
      </c>
      <c r="B3384">
        <v>3142.96</v>
      </c>
    </row>
    <row r="3385" spans="1:2" x14ac:dyDescent="0.35">
      <c r="A3385" s="2">
        <v>43557</v>
      </c>
      <c r="B3385">
        <v>3146.12</v>
      </c>
    </row>
    <row r="3386" spans="1:2" x14ac:dyDescent="0.35">
      <c r="A3386" s="2">
        <v>43558</v>
      </c>
      <c r="B3386">
        <v>3123.59</v>
      </c>
    </row>
    <row r="3387" spans="1:2" x14ac:dyDescent="0.35">
      <c r="A3387" s="2">
        <v>43559</v>
      </c>
      <c r="B3387">
        <v>3129.65</v>
      </c>
    </row>
    <row r="3388" spans="1:2" x14ac:dyDescent="0.35">
      <c r="A3388" s="2">
        <v>43560</v>
      </c>
      <c r="B3388">
        <v>3123.83</v>
      </c>
    </row>
    <row r="3389" spans="1:2" x14ac:dyDescent="0.35">
      <c r="A3389" s="2">
        <v>43561</v>
      </c>
      <c r="B3389">
        <v>3123.83</v>
      </c>
    </row>
    <row r="3390" spans="1:2" x14ac:dyDescent="0.35">
      <c r="A3390" s="2">
        <v>43562</v>
      </c>
      <c r="B3390">
        <v>3123.83</v>
      </c>
    </row>
    <row r="3391" spans="1:2" x14ac:dyDescent="0.35">
      <c r="A3391" s="2">
        <v>43563</v>
      </c>
      <c r="B3391">
        <v>3115.34</v>
      </c>
    </row>
    <row r="3392" spans="1:2" x14ac:dyDescent="0.35">
      <c r="A3392" s="2">
        <v>43564</v>
      </c>
      <c r="B3392">
        <v>3103.35</v>
      </c>
    </row>
    <row r="3393" spans="1:2" x14ac:dyDescent="0.35">
      <c r="A3393" s="2">
        <v>43565</v>
      </c>
      <c r="B3393">
        <v>3095.97</v>
      </c>
    </row>
    <row r="3394" spans="1:2" x14ac:dyDescent="0.35">
      <c r="A3394" s="2">
        <v>43566</v>
      </c>
      <c r="B3394">
        <v>3119.95</v>
      </c>
    </row>
    <row r="3395" spans="1:2" x14ac:dyDescent="0.35">
      <c r="A3395" s="2">
        <v>43567</v>
      </c>
      <c r="B3395">
        <v>3115.52</v>
      </c>
    </row>
    <row r="3396" spans="1:2" x14ac:dyDescent="0.35">
      <c r="A3396" s="2">
        <v>43568</v>
      </c>
      <c r="B3396">
        <v>3115.52</v>
      </c>
    </row>
    <row r="3397" spans="1:2" x14ac:dyDescent="0.35">
      <c r="A3397" s="2">
        <v>43569</v>
      </c>
      <c r="B3397">
        <v>3115.52</v>
      </c>
    </row>
    <row r="3398" spans="1:2" x14ac:dyDescent="0.35">
      <c r="A3398" s="2">
        <v>43570</v>
      </c>
      <c r="B3398">
        <v>3139.84</v>
      </c>
    </row>
    <row r="3399" spans="1:2" x14ac:dyDescent="0.35">
      <c r="A3399" s="2">
        <v>43571</v>
      </c>
      <c r="B3399">
        <v>3163.65</v>
      </c>
    </row>
    <row r="3400" spans="1:2" x14ac:dyDescent="0.35">
      <c r="A3400" s="2">
        <v>43572</v>
      </c>
      <c r="B3400">
        <v>3157.69</v>
      </c>
    </row>
    <row r="3401" spans="1:2" x14ac:dyDescent="0.35">
      <c r="A3401" s="2">
        <v>43573</v>
      </c>
      <c r="B3401">
        <v>3158</v>
      </c>
    </row>
    <row r="3402" spans="1:2" x14ac:dyDescent="0.35">
      <c r="A3402" s="2">
        <v>43574</v>
      </c>
      <c r="B3402">
        <v>3158</v>
      </c>
    </row>
    <row r="3403" spans="1:2" x14ac:dyDescent="0.35">
      <c r="A3403" s="2">
        <v>43575</v>
      </c>
      <c r="B3403">
        <v>3158</v>
      </c>
    </row>
    <row r="3404" spans="1:2" x14ac:dyDescent="0.35">
      <c r="A3404" s="2">
        <v>43576</v>
      </c>
      <c r="B3404">
        <v>3158</v>
      </c>
    </row>
    <row r="3405" spans="1:2" x14ac:dyDescent="0.35">
      <c r="A3405" s="2">
        <v>43577</v>
      </c>
      <c r="B3405">
        <v>3156</v>
      </c>
    </row>
    <row r="3406" spans="1:2" x14ac:dyDescent="0.35">
      <c r="A3406" s="2">
        <v>43578</v>
      </c>
      <c r="B3406">
        <v>3180.47</v>
      </c>
    </row>
    <row r="3407" spans="1:2" x14ac:dyDescent="0.35">
      <c r="A3407" s="2">
        <v>43579</v>
      </c>
      <c r="B3407">
        <v>3220.25</v>
      </c>
    </row>
    <row r="3408" spans="1:2" x14ac:dyDescent="0.35">
      <c r="A3408" s="2">
        <v>43580</v>
      </c>
      <c r="B3408">
        <v>3234.56</v>
      </c>
    </row>
    <row r="3409" spans="1:2" x14ac:dyDescent="0.35">
      <c r="A3409" s="2">
        <v>43581</v>
      </c>
      <c r="B3409">
        <v>3228.94</v>
      </c>
    </row>
    <row r="3410" spans="1:2" x14ac:dyDescent="0.35">
      <c r="A3410" s="2">
        <v>43582</v>
      </c>
      <c r="B3410">
        <v>3228.94</v>
      </c>
    </row>
    <row r="3411" spans="1:2" x14ac:dyDescent="0.35">
      <c r="A3411" s="2">
        <v>43583</v>
      </c>
      <c r="B3411">
        <v>3228.94</v>
      </c>
    </row>
    <row r="3412" spans="1:2" x14ac:dyDescent="0.35">
      <c r="A3412" s="2">
        <v>43584</v>
      </c>
      <c r="B3412">
        <v>3252.86</v>
      </c>
    </row>
    <row r="3413" spans="1:2" x14ac:dyDescent="0.35">
      <c r="A3413" s="2">
        <v>43585</v>
      </c>
      <c r="B3413">
        <v>3232.97</v>
      </c>
    </row>
    <row r="3414" spans="1:2" x14ac:dyDescent="0.35">
      <c r="A3414" s="2">
        <v>43586</v>
      </c>
      <c r="B3414">
        <v>3233.25</v>
      </c>
    </row>
    <row r="3415" spans="1:2" x14ac:dyDescent="0.35">
      <c r="A3415" s="2">
        <v>43587</v>
      </c>
      <c r="B3415">
        <v>3256</v>
      </c>
    </row>
    <row r="3416" spans="1:2" x14ac:dyDescent="0.35">
      <c r="A3416" s="2">
        <v>43588</v>
      </c>
      <c r="B3416">
        <v>3238.88</v>
      </c>
    </row>
    <row r="3417" spans="1:2" x14ac:dyDescent="0.35">
      <c r="A3417" s="2">
        <v>43589</v>
      </c>
      <c r="B3417">
        <v>3238.88</v>
      </c>
    </row>
    <row r="3418" spans="1:2" x14ac:dyDescent="0.35">
      <c r="A3418" s="2">
        <v>43590</v>
      </c>
      <c r="B3418">
        <v>3238.88</v>
      </c>
    </row>
    <row r="3419" spans="1:2" x14ac:dyDescent="0.35">
      <c r="A3419" s="2">
        <v>43591</v>
      </c>
      <c r="B3419">
        <v>3254.7</v>
      </c>
    </row>
    <row r="3420" spans="1:2" x14ac:dyDescent="0.35">
      <c r="A3420" s="2">
        <v>43592</v>
      </c>
      <c r="B3420">
        <v>3300.62</v>
      </c>
    </row>
    <row r="3421" spans="1:2" x14ac:dyDescent="0.35">
      <c r="A3421" s="2">
        <v>43593</v>
      </c>
      <c r="B3421">
        <v>3293.5</v>
      </c>
    </row>
    <row r="3422" spans="1:2" x14ac:dyDescent="0.35">
      <c r="A3422" s="2">
        <v>43594</v>
      </c>
      <c r="B3422">
        <v>3276.85</v>
      </c>
    </row>
    <row r="3423" spans="1:2" x14ac:dyDescent="0.35">
      <c r="A3423" s="2">
        <v>43595</v>
      </c>
      <c r="B3423">
        <v>3273.85</v>
      </c>
    </row>
    <row r="3424" spans="1:2" x14ac:dyDescent="0.35">
      <c r="A3424" s="2">
        <v>43596</v>
      </c>
      <c r="B3424">
        <v>3273.85</v>
      </c>
    </row>
    <row r="3425" spans="1:2" x14ac:dyDescent="0.35">
      <c r="A3425" s="2">
        <v>43597</v>
      </c>
      <c r="B3425">
        <v>3273.85</v>
      </c>
    </row>
    <row r="3426" spans="1:2" x14ac:dyDescent="0.35">
      <c r="A3426" s="2">
        <v>43598</v>
      </c>
      <c r="B3426">
        <v>3304.38</v>
      </c>
    </row>
    <row r="3427" spans="1:2" x14ac:dyDescent="0.35">
      <c r="A3427" s="2">
        <v>43599</v>
      </c>
      <c r="B3427">
        <v>3291.1</v>
      </c>
    </row>
    <row r="3428" spans="1:2" x14ac:dyDescent="0.35">
      <c r="A3428" s="2">
        <v>43600</v>
      </c>
      <c r="B3428">
        <v>3285.54</v>
      </c>
    </row>
    <row r="3429" spans="1:2" x14ac:dyDescent="0.35">
      <c r="A3429" s="2">
        <v>43601</v>
      </c>
      <c r="B3429">
        <v>3299.36</v>
      </c>
    </row>
    <row r="3430" spans="1:2" x14ac:dyDescent="0.35">
      <c r="A3430" s="2">
        <v>43602</v>
      </c>
      <c r="B3430">
        <v>3320.43</v>
      </c>
    </row>
    <row r="3431" spans="1:2" x14ac:dyDescent="0.35">
      <c r="A3431" s="2">
        <v>43603</v>
      </c>
      <c r="B3431">
        <v>3320.43</v>
      </c>
    </row>
    <row r="3432" spans="1:2" x14ac:dyDescent="0.35">
      <c r="A3432" s="2">
        <v>43604</v>
      </c>
      <c r="B3432">
        <v>3320.43</v>
      </c>
    </row>
    <row r="3433" spans="1:2" x14ac:dyDescent="0.35">
      <c r="A3433" s="2">
        <v>43605</v>
      </c>
      <c r="B3433">
        <v>3352.43</v>
      </c>
    </row>
    <row r="3434" spans="1:2" x14ac:dyDescent="0.35">
      <c r="A3434" s="2">
        <v>43606</v>
      </c>
      <c r="B3434">
        <v>3342.46</v>
      </c>
    </row>
    <row r="3435" spans="1:2" x14ac:dyDescent="0.35">
      <c r="A3435" s="2">
        <v>43607</v>
      </c>
      <c r="B3435">
        <v>3335.7</v>
      </c>
    </row>
    <row r="3436" spans="1:2" x14ac:dyDescent="0.35">
      <c r="A3436" s="2">
        <v>43608</v>
      </c>
      <c r="B3436">
        <v>3379.78</v>
      </c>
    </row>
    <row r="3437" spans="1:2" x14ac:dyDescent="0.35">
      <c r="A3437" s="2">
        <v>43609</v>
      </c>
      <c r="B3437">
        <v>3358.78</v>
      </c>
    </row>
    <row r="3438" spans="1:2" x14ac:dyDescent="0.35">
      <c r="A3438" s="2">
        <v>43610</v>
      </c>
      <c r="B3438">
        <v>3358.78</v>
      </c>
    </row>
    <row r="3439" spans="1:2" x14ac:dyDescent="0.35">
      <c r="A3439" s="2">
        <v>43611</v>
      </c>
      <c r="B3439">
        <v>3358.78</v>
      </c>
    </row>
    <row r="3440" spans="1:2" x14ac:dyDescent="0.35">
      <c r="A3440" s="2">
        <v>43612</v>
      </c>
      <c r="B3440">
        <v>3362.68</v>
      </c>
    </row>
    <row r="3441" spans="1:2" x14ac:dyDescent="0.35">
      <c r="A3441" s="2">
        <v>43613</v>
      </c>
      <c r="B3441">
        <v>3377.29</v>
      </c>
    </row>
    <row r="3442" spans="1:2" x14ac:dyDescent="0.35">
      <c r="A3442" s="2">
        <v>43614</v>
      </c>
      <c r="B3442">
        <v>3352.8</v>
      </c>
    </row>
    <row r="3443" spans="1:2" x14ac:dyDescent="0.35">
      <c r="A3443" s="2">
        <v>43615</v>
      </c>
      <c r="B3443">
        <v>3364.1</v>
      </c>
    </row>
    <row r="3444" spans="1:2" x14ac:dyDescent="0.35">
      <c r="A3444" s="2">
        <v>43616</v>
      </c>
      <c r="B3444">
        <v>3379.55</v>
      </c>
    </row>
    <row r="3445" spans="1:2" x14ac:dyDescent="0.35">
      <c r="A3445" s="2">
        <v>43617</v>
      </c>
      <c r="B3445">
        <v>3379.55</v>
      </c>
    </row>
    <row r="3446" spans="1:2" x14ac:dyDescent="0.35">
      <c r="A3446" s="2">
        <v>43618</v>
      </c>
      <c r="B3446">
        <v>3379.55</v>
      </c>
    </row>
    <row r="3447" spans="1:2" x14ac:dyDescent="0.35">
      <c r="A3447" s="2">
        <v>43619</v>
      </c>
      <c r="B3447">
        <v>3356.94</v>
      </c>
    </row>
    <row r="3448" spans="1:2" x14ac:dyDescent="0.35">
      <c r="A3448" s="2">
        <v>43620</v>
      </c>
      <c r="B3448">
        <v>3292.42</v>
      </c>
    </row>
    <row r="3449" spans="1:2" x14ac:dyDescent="0.35">
      <c r="A3449" s="2">
        <v>43621</v>
      </c>
      <c r="B3449">
        <v>3306.13</v>
      </c>
    </row>
    <row r="3450" spans="1:2" x14ac:dyDescent="0.35">
      <c r="A3450" s="2">
        <v>43622</v>
      </c>
      <c r="B3450">
        <v>3291.42</v>
      </c>
    </row>
    <row r="3451" spans="1:2" x14ac:dyDescent="0.35">
      <c r="A3451" s="2">
        <v>43623</v>
      </c>
      <c r="B3451">
        <v>3268.63</v>
      </c>
    </row>
    <row r="3452" spans="1:2" x14ac:dyDescent="0.35">
      <c r="A3452" s="2">
        <v>43624</v>
      </c>
      <c r="B3452">
        <v>3268.63</v>
      </c>
    </row>
    <row r="3453" spans="1:2" x14ac:dyDescent="0.35">
      <c r="A3453" s="2">
        <v>43625</v>
      </c>
      <c r="B3453">
        <v>3268.63</v>
      </c>
    </row>
    <row r="3454" spans="1:2" x14ac:dyDescent="0.35">
      <c r="A3454" s="2">
        <v>43626</v>
      </c>
      <c r="B3454">
        <v>3260.61</v>
      </c>
    </row>
    <row r="3455" spans="1:2" x14ac:dyDescent="0.35">
      <c r="A3455" s="2">
        <v>43627</v>
      </c>
      <c r="B3455">
        <v>3259.89</v>
      </c>
    </row>
    <row r="3456" spans="1:2" x14ac:dyDescent="0.35">
      <c r="A3456" s="2">
        <v>43628</v>
      </c>
      <c r="B3456">
        <v>3268.1</v>
      </c>
    </row>
    <row r="3457" spans="1:2" x14ac:dyDescent="0.35">
      <c r="A3457" s="2">
        <v>43629</v>
      </c>
      <c r="B3457">
        <v>3268.81</v>
      </c>
    </row>
    <row r="3458" spans="1:2" x14ac:dyDescent="0.35">
      <c r="A3458" s="2">
        <v>43630</v>
      </c>
      <c r="B3458">
        <v>3273.95</v>
      </c>
    </row>
    <row r="3459" spans="1:2" x14ac:dyDescent="0.35">
      <c r="A3459" s="2">
        <v>43631</v>
      </c>
      <c r="B3459">
        <v>3273.95</v>
      </c>
    </row>
    <row r="3460" spans="1:2" x14ac:dyDescent="0.35">
      <c r="A3460" s="2">
        <v>43632</v>
      </c>
      <c r="B3460">
        <v>3273.95</v>
      </c>
    </row>
    <row r="3461" spans="1:2" x14ac:dyDescent="0.35">
      <c r="A3461" s="2">
        <v>43633</v>
      </c>
      <c r="B3461">
        <v>3286.06</v>
      </c>
    </row>
    <row r="3462" spans="1:2" x14ac:dyDescent="0.35">
      <c r="A3462" s="2">
        <v>43634</v>
      </c>
      <c r="B3462">
        <v>3255.45</v>
      </c>
    </row>
    <row r="3463" spans="1:2" x14ac:dyDescent="0.35">
      <c r="A3463" s="2">
        <v>43635</v>
      </c>
      <c r="B3463">
        <v>3241.46</v>
      </c>
    </row>
    <row r="3464" spans="1:2" x14ac:dyDescent="0.35">
      <c r="A3464" s="2">
        <v>43636</v>
      </c>
      <c r="B3464">
        <v>3194.03</v>
      </c>
    </row>
    <row r="3465" spans="1:2" x14ac:dyDescent="0.35">
      <c r="A3465" s="2">
        <v>43637</v>
      </c>
      <c r="B3465">
        <v>3202.61</v>
      </c>
    </row>
    <row r="3466" spans="1:2" x14ac:dyDescent="0.35">
      <c r="A3466" s="2">
        <v>43638</v>
      </c>
      <c r="B3466">
        <v>3202.61</v>
      </c>
    </row>
    <row r="3467" spans="1:2" x14ac:dyDescent="0.35">
      <c r="A3467" s="2">
        <v>43639</v>
      </c>
      <c r="B3467">
        <v>3202.61</v>
      </c>
    </row>
    <row r="3468" spans="1:2" x14ac:dyDescent="0.35">
      <c r="A3468" s="2">
        <v>43640</v>
      </c>
      <c r="B3468">
        <v>3203.5</v>
      </c>
    </row>
    <row r="3469" spans="1:2" x14ac:dyDescent="0.35">
      <c r="A3469" s="2">
        <v>43641</v>
      </c>
      <c r="B3469">
        <v>3190.6</v>
      </c>
    </row>
    <row r="3470" spans="1:2" x14ac:dyDescent="0.35">
      <c r="A3470" s="2">
        <v>43642</v>
      </c>
      <c r="B3470">
        <v>3185.91</v>
      </c>
    </row>
    <row r="3471" spans="1:2" x14ac:dyDescent="0.35">
      <c r="A3471" s="2">
        <v>43643</v>
      </c>
      <c r="B3471">
        <v>3197.5</v>
      </c>
    </row>
    <row r="3472" spans="1:2" x14ac:dyDescent="0.35">
      <c r="A3472" s="2">
        <v>43644</v>
      </c>
      <c r="B3472">
        <v>3211.36</v>
      </c>
    </row>
    <row r="3473" spans="1:2" x14ac:dyDescent="0.35">
      <c r="A3473" s="2">
        <v>43645</v>
      </c>
      <c r="B3473">
        <v>3211.36</v>
      </c>
    </row>
    <row r="3474" spans="1:2" x14ac:dyDescent="0.35">
      <c r="A3474" s="2">
        <v>43646</v>
      </c>
      <c r="B3474">
        <v>3211.36</v>
      </c>
    </row>
    <row r="3475" spans="1:2" x14ac:dyDescent="0.35">
      <c r="A3475" s="2">
        <v>43647</v>
      </c>
      <c r="B3475">
        <v>3207.33</v>
      </c>
    </row>
    <row r="3476" spans="1:2" x14ac:dyDescent="0.35">
      <c r="A3476" s="2">
        <v>43648</v>
      </c>
      <c r="B3476">
        <v>3210.66</v>
      </c>
    </row>
    <row r="3477" spans="1:2" x14ac:dyDescent="0.35">
      <c r="A3477" s="2">
        <v>43649</v>
      </c>
      <c r="B3477">
        <v>3196.3</v>
      </c>
    </row>
    <row r="3478" spans="1:2" x14ac:dyDescent="0.35">
      <c r="A3478" s="2">
        <v>43650</v>
      </c>
      <c r="B3478">
        <v>3201.56</v>
      </c>
    </row>
    <row r="3479" spans="1:2" x14ac:dyDescent="0.35">
      <c r="A3479" s="2">
        <v>43651</v>
      </c>
      <c r="B3479">
        <v>3211.76</v>
      </c>
    </row>
    <row r="3480" spans="1:2" x14ac:dyDescent="0.35">
      <c r="A3480" s="2">
        <v>43652</v>
      </c>
      <c r="B3480">
        <v>3211.76</v>
      </c>
    </row>
    <row r="3481" spans="1:2" x14ac:dyDescent="0.35">
      <c r="A3481" s="2">
        <v>43653</v>
      </c>
      <c r="B3481">
        <v>3211.76</v>
      </c>
    </row>
    <row r="3482" spans="1:2" x14ac:dyDescent="0.35">
      <c r="A3482" s="2">
        <v>43654</v>
      </c>
      <c r="B3482">
        <v>3218.46</v>
      </c>
    </row>
    <row r="3483" spans="1:2" x14ac:dyDescent="0.35">
      <c r="A3483" s="2">
        <v>43655</v>
      </c>
      <c r="B3483">
        <v>3218.53</v>
      </c>
    </row>
    <row r="3484" spans="1:2" x14ac:dyDescent="0.35">
      <c r="A3484" s="2">
        <v>43656</v>
      </c>
      <c r="B3484">
        <v>3206.2</v>
      </c>
    </row>
    <row r="3485" spans="1:2" x14ac:dyDescent="0.35">
      <c r="A3485" s="2">
        <v>43657</v>
      </c>
      <c r="B3485">
        <v>3199.51</v>
      </c>
    </row>
    <row r="3486" spans="1:2" x14ac:dyDescent="0.35">
      <c r="A3486" s="2">
        <v>43658</v>
      </c>
      <c r="B3486">
        <v>3192.24</v>
      </c>
    </row>
    <row r="3487" spans="1:2" x14ac:dyDescent="0.35">
      <c r="A3487" s="2">
        <v>43659</v>
      </c>
      <c r="B3487">
        <v>3192.24</v>
      </c>
    </row>
    <row r="3488" spans="1:2" x14ac:dyDescent="0.35">
      <c r="A3488" s="2">
        <v>43660</v>
      </c>
      <c r="B3488">
        <v>3192.24</v>
      </c>
    </row>
    <row r="3489" spans="1:2" x14ac:dyDescent="0.35">
      <c r="A3489" s="2">
        <v>43661</v>
      </c>
      <c r="B3489">
        <v>3190.92</v>
      </c>
    </row>
    <row r="3490" spans="1:2" x14ac:dyDescent="0.35">
      <c r="A3490" s="2">
        <v>43662</v>
      </c>
      <c r="B3490">
        <v>3199.82</v>
      </c>
    </row>
    <row r="3491" spans="1:2" x14ac:dyDescent="0.35">
      <c r="A3491" s="2">
        <v>43663</v>
      </c>
      <c r="B3491">
        <v>3185.1</v>
      </c>
    </row>
    <row r="3492" spans="1:2" x14ac:dyDescent="0.35">
      <c r="A3492" s="2">
        <v>43664</v>
      </c>
      <c r="B3492">
        <v>3176.98</v>
      </c>
    </row>
    <row r="3493" spans="1:2" x14ac:dyDescent="0.35">
      <c r="A3493" s="2">
        <v>43665</v>
      </c>
      <c r="B3493">
        <v>3174.17</v>
      </c>
    </row>
    <row r="3494" spans="1:2" x14ac:dyDescent="0.35">
      <c r="A3494" s="2">
        <v>43666</v>
      </c>
      <c r="B3494">
        <v>3174.17</v>
      </c>
    </row>
    <row r="3495" spans="1:2" x14ac:dyDescent="0.35">
      <c r="A3495" s="2">
        <v>43667</v>
      </c>
      <c r="B3495">
        <v>3174.17</v>
      </c>
    </row>
    <row r="3496" spans="1:2" x14ac:dyDescent="0.35">
      <c r="A3496" s="2">
        <v>43668</v>
      </c>
      <c r="B3496">
        <v>3178.14</v>
      </c>
    </row>
    <row r="3497" spans="1:2" x14ac:dyDescent="0.35">
      <c r="A3497" s="2">
        <v>43669</v>
      </c>
      <c r="B3497">
        <v>3188.08</v>
      </c>
    </row>
    <row r="3498" spans="1:2" x14ac:dyDescent="0.35">
      <c r="A3498" s="2">
        <v>43670</v>
      </c>
      <c r="B3498">
        <v>3199.23</v>
      </c>
    </row>
    <row r="3499" spans="1:2" x14ac:dyDescent="0.35">
      <c r="A3499" s="2">
        <v>43671</v>
      </c>
      <c r="B3499">
        <v>3217.57</v>
      </c>
    </row>
    <row r="3500" spans="1:2" x14ac:dyDescent="0.35">
      <c r="A3500" s="2">
        <v>43672</v>
      </c>
      <c r="B3500">
        <v>3238.05</v>
      </c>
    </row>
    <row r="3501" spans="1:2" x14ac:dyDescent="0.35">
      <c r="A3501" s="2">
        <v>43673</v>
      </c>
      <c r="B3501">
        <v>3238.05</v>
      </c>
    </row>
    <row r="3502" spans="1:2" x14ac:dyDescent="0.35">
      <c r="A3502" s="2">
        <v>43674</v>
      </c>
      <c r="B3502">
        <v>3238.05</v>
      </c>
    </row>
    <row r="3503" spans="1:2" x14ac:dyDescent="0.35">
      <c r="A3503" s="2">
        <v>43675</v>
      </c>
      <c r="B3503">
        <v>3285.02</v>
      </c>
    </row>
    <row r="3504" spans="1:2" x14ac:dyDescent="0.35">
      <c r="A3504" s="2">
        <v>43676</v>
      </c>
      <c r="B3504">
        <v>3303.19</v>
      </c>
    </row>
    <row r="3505" spans="1:2" x14ac:dyDescent="0.35">
      <c r="A3505" s="2">
        <v>43677</v>
      </c>
      <c r="B3505">
        <v>3279.53</v>
      </c>
    </row>
    <row r="3506" spans="1:2" x14ac:dyDescent="0.35">
      <c r="A3506" s="2">
        <v>43678</v>
      </c>
      <c r="B3506">
        <v>3340.15</v>
      </c>
    </row>
    <row r="3507" spans="1:2" x14ac:dyDescent="0.35">
      <c r="A3507" s="2">
        <v>43679</v>
      </c>
      <c r="B3507">
        <v>3385.65</v>
      </c>
    </row>
    <row r="3508" spans="1:2" x14ac:dyDescent="0.35">
      <c r="A3508" s="2">
        <v>43680</v>
      </c>
      <c r="B3508">
        <v>3385.65</v>
      </c>
    </row>
    <row r="3509" spans="1:2" x14ac:dyDescent="0.35">
      <c r="A3509" s="2">
        <v>43681</v>
      </c>
      <c r="B3509">
        <v>3385.65</v>
      </c>
    </row>
    <row r="3510" spans="1:2" x14ac:dyDescent="0.35">
      <c r="A3510" s="2">
        <v>43682</v>
      </c>
      <c r="B3510">
        <v>3456.62</v>
      </c>
    </row>
    <row r="3511" spans="1:2" x14ac:dyDescent="0.35">
      <c r="A3511" s="2">
        <v>43683</v>
      </c>
      <c r="B3511">
        <v>3428.24</v>
      </c>
    </row>
    <row r="3512" spans="1:2" x14ac:dyDescent="0.35">
      <c r="A3512" s="2">
        <v>43684</v>
      </c>
      <c r="B3512">
        <v>3447.59</v>
      </c>
    </row>
    <row r="3513" spans="1:2" x14ac:dyDescent="0.35">
      <c r="A3513" s="2">
        <v>43685</v>
      </c>
      <c r="B3513">
        <v>3369.01</v>
      </c>
    </row>
    <row r="3514" spans="1:2" x14ac:dyDescent="0.35">
      <c r="A3514" s="2">
        <v>43686</v>
      </c>
      <c r="B3514">
        <v>3395.53</v>
      </c>
    </row>
    <row r="3515" spans="1:2" x14ac:dyDescent="0.35">
      <c r="A3515" s="2">
        <v>43687</v>
      </c>
      <c r="B3515">
        <v>3395.53</v>
      </c>
    </row>
    <row r="3516" spans="1:2" x14ac:dyDescent="0.35">
      <c r="A3516" s="2">
        <v>43688</v>
      </c>
      <c r="B3516">
        <v>3395.53</v>
      </c>
    </row>
    <row r="3517" spans="1:2" x14ac:dyDescent="0.35">
      <c r="A3517" s="2">
        <v>43689</v>
      </c>
      <c r="B3517">
        <v>3426.79</v>
      </c>
    </row>
    <row r="3518" spans="1:2" x14ac:dyDescent="0.35">
      <c r="A3518" s="2">
        <v>43690</v>
      </c>
      <c r="B3518">
        <v>3412.43</v>
      </c>
    </row>
    <row r="3519" spans="1:2" x14ac:dyDescent="0.35">
      <c r="A3519" s="2">
        <v>43691</v>
      </c>
      <c r="B3519">
        <v>3459.37</v>
      </c>
    </row>
    <row r="3520" spans="1:2" x14ac:dyDescent="0.35">
      <c r="A3520" s="2">
        <v>43692</v>
      </c>
      <c r="B3520">
        <v>3471.74</v>
      </c>
    </row>
    <row r="3521" spans="1:2" x14ac:dyDescent="0.35">
      <c r="A3521" s="2">
        <v>43693</v>
      </c>
      <c r="B3521">
        <v>3429.47</v>
      </c>
    </row>
    <row r="3522" spans="1:2" x14ac:dyDescent="0.35">
      <c r="A3522" s="2">
        <v>43694</v>
      </c>
      <c r="B3522">
        <v>3429.47</v>
      </c>
    </row>
    <row r="3523" spans="1:2" x14ac:dyDescent="0.35">
      <c r="A3523" s="2">
        <v>43695</v>
      </c>
      <c r="B3523">
        <v>3429.47</v>
      </c>
    </row>
    <row r="3524" spans="1:2" x14ac:dyDescent="0.35">
      <c r="A3524" s="2">
        <v>43696</v>
      </c>
      <c r="B3524">
        <v>3437</v>
      </c>
    </row>
    <row r="3525" spans="1:2" x14ac:dyDescent="0.35">
      <c r="A3525" s="2">
        <v>43697</v>
      </c>
      <c r="B3525">
        <v>3408.98</v>
      </c>
    </row>
    <row r="3526" spans="1:2" x14ac:dyDescent="0.35">
      <c r="A3526" s="2">
        <v>43698</v>
      </c>
      <c r="B3526">
        <v>3377.11</v>
      </c>
    </row>
    <row r="3527" spans="1:2" x14ac:dyDescent="0.35">
      <c r="A3527" s="2">
        <v>43699</v>
      </c>
      <c r="B3527">
        <v>3389.97</v>
      </c>
    </row>
    <row r="3528" spans="1:2" x14ac:dyDescent="0.35">
      <c r="A3528" s="2">
        <v>43700</v>
      </c>
      <c r="B3528">
        <v>3423.3</v>
      </c>
    </row>
    <row r="3529" spans="1:2" x14ac:dyDescent="0.35">
      <c r="A3529" s="2">
        <v>43701</v>
      </c>
      <c r="B3529">
        <v>3423.3</v>
      </c>
    </row>
    <row r="3530" spans="1:2" x14ac:dyDescent="0.35">
      <c r="A3530" s="2">
        <v>43702</v>
      </c>
      <c r="B3530">
        <v>3423.3</v>
      </c>
    </row>
    <row r="3531" spans="1:2" x14ac:dyDescent="0.35">
      <c r="A3531" s="2">
        <v>43703</v>
      </c>
      <c r="B3531">
        <v>3445.16</v>
      </c>
    </row>
    <row r="3532" spans="1:2" x14ac:dyDescent="0.35">
      <c r="A3532" s="2">
        <v>43704</v>
      </c>
      <c r="B3532">
        <v>3470.48</v>
      </c>
    </row>
    <row r="3533" spans="1:2" x14ac:dyDescent="0.35">
      <c r="A3533" s="2">
        <v>43705</v>
      </c>
      <c r="B3533">
        <v>3477.03</v>
      </c>
    </row>
    <row r="3534" spans="1:2" x14ac:dyDescent="0.35">
      <c r="A3534" s="2">
        <v>43706</v>
      </c>
      <c r="B3534">
        <v>3439.25</v>
      </c>
    </row>
    <row r="3535" spans="1:2" x14ac:dyDescent="0.35">
      <c r="A3535" s="2">
        <v>43707</v>
      </c>
      <c r="B3535">
        <v>3442.29</v>
      </c>
    </row>
    <row r="3536" spans="1:2" x14ac:dyDescent="0.35">
      <c r="A3536" s="2">
        <v>43708</v>
      </c>
      <c r="B3536">
        <v>3442.29</v>
      </c>
    </row>
    <row r="3537" spans="1:2" x14ac:dyDescent="0.35">
      <c r="A3537" s="2">
        <v>43709</v>
      </c>
      <c r="B3537">
        <v>3442.29</v>
      </c>
    </row>
    <row r="3538" spans="1:2" x14ac:dyDescent="0.35">
      <c r="A3538" s="2">
        <v>43710</v>
      </c>
      <c r="B3538">
        <v>3446.5</v>
      </c>
    </row>
    <row r="3539" spans="1:2" x14ac:dyDescent="0.35">
      <c r="A3539" s="2">
        <v>43711</v>
      </c>
      <c r="B3539">
        <v>3442.82</v>
      </c>
    </row>
    <row r="3540" spans="1:2" x14ac:dyDescent="0.35">
      <c r="A3540" s="2">
        <v>43712</v>
      </c>
      <c r="B3540">
        <v>3396.69</v>
      </c>
    </row>
    <row r="3541" spans="1:2" x14ac:dyDescent="0.35">
      <c r="A3541" s="2">
        <v>43713</v>
      </c>
      <c r="B3541">
        <v>3380.66</v>
      </c>
    </row>
    <row r="3542" spans="1:2" x14ac:dyDescent="0.35">
      <c r="A3542" s="2">
        <v>43714</v>
      </c>
      <c r="B3542">
        <v>3356.49</v>
      </c>
    </row>
    <row r="3543" spans="1:2" x14ac:dyDescent="0.35">
      <c r="A3543" s="2">
        <v>43715</v>
      </c>
      <c r="B3543">
        <v>3356.49</v>
      </c>
    </row>
    <row r="3544" spans="1:2" x14ac:dyDescent="0.35">
      <c r="A3544" s="2">
        <v>43716</v>
      </c>
      <c r="B3544">
        <v>3356.49</v>
      </c>
    </row>
    <row r="3545" spans="1:2" x14ac:dyDescent="0.35">
      <c r="A3545" s="2">
        <v>43717</v>
      </c>
      <c r="B3545">
        <v>3371.9</v>
      </c>
    </row>
    <row r="3546" spans="1:2" x14ac:dyDescent="0.35">
      <c r="A3546" s="2">
        <v>43718</v>
      </c>
      <c r="B3546">
        <v>3361.56</v>
      </c>
    </row>
    <row r="3547" spans="1:2" x14ac:dyDescent="0.35">
      <c r="A3547" s="2">
        <v>43719</v>
      </c>
      <c r="B3547">
        <v>3375.49</v>
      </c>
    </row>
    <row r="3548" spans="1:2" x14ac:dyDescent="0.35">
      <c r="A3548" s="2">
        <v>43720</v>
      </c>
      <c r="B3548">
        <v>3365.82</v>
      </c>
    </row>
    <row r="3549" spans="1:2" x14ac:dyDescent="0.35">
      <c r="A3549" s="2">
        <v>43721</v>
      </c>
      <c r="B3549">
        <v>3363.6</v>
      </c>
    </row>
    <row r="3550" spans="1:2" x14ac:dyDescent="0.35">
      <c r="A3550" s="2">
        <v>43722</v>
      </c>
      <c r="B3550">
        <v>3363.6</v>
      </c>
    </row>
    <row r="3551" spans="1:2" x14ac:dyDescent="0.35">
      <c r="A3551" s="2">
        <v>43723</v>
      </c>
      <c r="B3551">
        <v>3363.6</v>
      </c>
    </row>
    <row r="3552" spans="1:2" x14ac:dyDescent="0.35">
      <c r="A3552" s="2">
        <v>43724</v>
      </c>
      <c r="B3552">
        <v>3363.86</v>
      </c>
    </row>
    <row r="3553" spans="1:2" x14ac:dyDescent="0.35">
      <c r="A3553" s="2">
        <v>43725</v>
      </c>
      <c r="B3553">
        <v>3385.17</v>
      </c>
    </row>
    <row r="3554" spans="1:2" x14ac:dyDescent="0.35">
      <c r="A3554" s="2">
        <v>43726</v>
      </c>
      <c r="B3554">
        <v>3374.2</v>
      </c>
    </row>
    <row r="3555" spans="1:2" x14ac:dyDescent="0.35">
      <c r="A3555" s="2">
        <v>43727</v>
      </c>
      <c r="B3555">
        <v>3385.2</v>
      </c>
    </row>
    <row r="3556" spans="1:2" x14ac:dyDescent="0.35">
      <c r="A3556" s="2">
        <v>43728</v>
      </c>
      <c r="B3556">
        <v>3417</v>
      </c>
    </row>
    <row r="3557" spans="1:2" x14ac:dyDescent="0.35">
      <c r="A3557" s="2">
        <v>43729</v>
      </c>
      <c r="B3557">
        <v>3417</v>
      </c>
    </row>
    <row r="3558" spans="1:2" x14ac:dyDescent="0.35">
      <c r="A3558" s="2">
        <v>43730</v>
      </c>
      <c r="B3558">
        <v>3417</v>
      </c>
    </row>
    <row r="3559" spans="1:2" x14ac:dyDescent="0.35">
      <c r="A3559" s="2">
        <v>43731</v>
      </c>
      <c r="B3559">
        <v>3437.27</v>
      </c>
    </row>
    <row r="3560" spans="1:2" x14ac:dyDescent="0.35">
      <c r="A3560" s="2">
        <v>43732</v>
      </c>
      <c r="B3560">
        <v>3435.75</v>
      </c>
    </row>
    <row r="3561" spans="1:2" x14ac:dyDescent="0.35">
      <c r="A3561" s="2">
        <v>43733</v>
      </c>
      <c r="B3561">
        <v>3433.26</v>
      </c>
    </row>
    <row r="3562" spans="1:2" x14ac:dyDescent="0.35">
      <c r="A3562" s="2">
        <v>43734</v>
      </c>
      <c r="B3562">
        <v>3447.59</v>
      </c>
    </row>
    <row r="3563" spans="1:2" x14ac:dyDescent="0.35">
      <c r="A3563" s="2">
        <v>43735</v>
      </c>
      <c r="B3563">
        <v>3459.47</v>
      </c>
    </row>
    <row r="3564" spans="1:2" x14ac:dyDescent="0.35">
      <c r="A3564" s="2">
        <v>43736</v>
      </c>
      <c r="B3564">
        <v>3459.47</v>
      </c>
    </row>
    <row r="3565" spans="1:2" x14ac:dyDescent="0.35">
      <c r="A3565" s="2">
        <v>43737</v>
      </c>
      <c r="B3565">
        <v>3459.47</v>
      </c>
    </row>
    <row r="3566" spans="1:2" x14ac:dyDescent="0.35">
      <c r="A3566" s="2">
        <v>43738</v>
      </c>
      <c r="B3566">
        <v>3477.98</v>
      </c>
    </row>
    <row r="3567" spans="1:2" x14ac:dyDescent="0.35">
      <c r="A3567" s="2">
        <v>43739</v>
      </c>
      <c r="B3567">
        <v>3496.91</v>
      </c>
    </row>
    <row r="3568" spans="1:2" x14ac:dyDescent="0.35">
      <c r="A3568" s="2">
        <v>43740</v>
      </c>
      <c r="B3568">
        <v>3495.87</v>
      </c>
    </row>
    <row r="3569" spans="1:2" x14ac:dyDescent="0.35">
      <c r="A3569" s="2">
        <v>43741</v>
      </c>
      <c r="B3569">
        <v>3450.8</v>
      </c>
    </row>
    <row r="3570" spans="1:2" x14ac:dyDescent="0.35">
      <c r="A3570" s="2">
        <v>43742</v>
      </c>
      <c r="B3570">
        <v>3435.17</v>
      </c>
    </row>
    <row r="3571" spans="1:2" x14ac:dyDescent="0.35">
      <c r="A3571" s="2">
        <v>43743</v>
      </c>
      <c r="B3571">
        <v>3435.17</v>
      </c>
    </row>
    <row r="3572" spans="1:2" x14ac:dyDescent="0.35">
      <c r="A3572" s="2">
        <v>43744</v>
      </c>
      <c r="B3572">
        <v>3435.17</v>
      </c>
    </row>
    <row r="3573" spans="1:2" x14ac:dyDescent="0.35">
      <c r="A3573" s="2">
        <v>43745</v>
      </c>
      <c r="B3573">
        <v>3451.85</v>
      </c>
    </row>
    <row r="3574" spans="1:2" x14ac:dyDescent="0.35">
      <c r="A3574" s="2">
        <v>43746</v>
      </c>
      <c r="B3574">
        <v>3453.99</v>
      </c>
    </row>
    <row r="3575" spans="1:2" x14ac:dyDescent="0.35">
      <c r="A3575" s="2">
        <v>43747</v>
      </c>
      <c r="B3575">
        <v>3466.31</v>
      </c>
    </row>
    <row r="3576" spans="1:2" x14ac:dyDescent="0.35">
      <c r="A3576" s="2">
        <v>43748</v>
      </c>
      <c r="B3576">
        <v>3459.5</v>
      </c>
    </row>
    <row r="3577" spans="1:2" x14ac:dyDescent="0.35">
      <c r="A3577" s="2">
        <v>43749</v>
      </c>
      <c r="B3577">
        <v>3430.59</v>
      </c>
    </row>
    <row r="3578" spans="1:2" x14ac:dyDescent="0.35">
      <c r="A3578" s="2">
        <v>43750</v>
      </c>
      <c r="B3578">
        <v>3430.59</v>
      </c>
    </row>
    <row r="3579" spans="1:2" x14ac:dyDescent="0.35">
      <c r="A3579" s="2">
        <v>43751</v>
      </c>
      <c r="B3579">
        <v>3430.59</v>
      </c>
    </row>
    <row r="3580" spans="1:2" x14ac:dyDescent="0.35">
      <c r="A3580" s="2">
        <v>43752</v>
      </c>
      <c r="B3580">
        <v>3432.57</v>
      </c>
    </row>
    <row r="3581" spans="1:2" x14ac:dyDescent="0.35">
      <c r="A3581" s="2">
        <v>43753</v>
      </c>
      <c r="B3581">
        <v>3451.54</v>
      </c>
    </row>
    <row r="3582" spans="1:2" x14ac:dyDescent="0.35">
      <c r="A3582" s="2">
        <v>43754</v>
      </c>
      <c r="B3582">
        <v>3458.84</v>
      </c>
    </row>
    <row r="3583" spans="1:2" x14ac:dyDescent="0.35">
      <c r="A3583" s="2">
        <v>43755</v>
      </c>
      <c r="B3583">
        <v>3451.12</v>
      </c>
    </row>
    <row r="3584" spans="1:2" x14ac:dyDescent="0.35">
      <c r="A3584" s="2">
        <v>43756</v>
      </c>
      <c r="B3584">
        <v>3426.04</v>
      </c>
    </row>
    <row r="3585" spans="1:2" x14ac:dyDescent="0.35">
      <c r="A3585" s="2">
        <v>43757</v>
      </c>
      <c r="B3585">
        <v>3426.04</v>
      </c>
    </row>
    <row r="3586" spans="1:2" x14ac:dyDescent="0.35">
      <c r="A3586" s="2">
        <v>43758</v>
      </c>
      <c r="B3586">
        <v>3426.04</v>
      </c>
    </row>
    <row r="3587" spans="1:2" x14ac:dyDescent="0.35">
      <c r="A3587" s="2">
        <v>43759</v>
      </c>
      <c r="B3587">
        <v>3448.03</v>
      </c>
    </row>
    <row r="3588" spans="1:2" x14ac:dyDescent="0.35">
      <c r="A3588" s="2">
        <v>43760</v>
      </c>
      <c r="B3588">
        <v>3431.37</v>
      </c>
    </row>
    <row r="3589" spans="1:2" x14ac:dyDescent="0.35">
      <c r="A3589" s="2">
        <v>43761</v>
      </c>
      <c r="B3589">
        <v>3393.36</v>
      </c>
    </row>
    <row r="3590" spans="1:2" x14ac:dyDescent="0.35">
      <c r="A3590" s="2">
        <v>43762</v>
      </c>
      <c r="B3590">
        <v>3406.05</v>
      </c>
    </row>
    <row r="3591" spans="1:2" x14ac:dyDescent="0.35">
      <c r="A3591" s="2">
        <v>43763</v>
      </c>
      <c r="B3591">
        <v>3395.91</v>
      </c>
    </row>
    <row r="3592" spans="1:2" x14ac:dyDescent="0.35">
      <c r="A3592" s="2">
        <v>43764</v>
      </c>
      <c r="B3592">
        <v>3395.91</v>
      </c>
    </row>
    <row r="3593" spans="1:2" x14ac:dyDescent="0.35">
      <c r="A3593" s="2">
        <v>43765</v>
      </c>
      <c r="B3593">
        <v>3395.91</v>
      </c>
    </row>
    <row r="3594" spans="1:2" x14ac:dyDescent="0.35">
      <c r="A3594" s="2">
        <v>43766</v>
      </c>
      <c r="B3594">
        <v>3382.35</v>
      </c>
    </row>
    <row r="3595" spans="1:2" x14ac:dyDescent="0.35">
      <c r="A3595" s="2">
        <v>43767</v>
      </c>
      <c r="B3595">
        <v>3377.46</v>
      </c>
    </row>
    <row r="3596" spans="1:2" x14ac:dyDescent="0.35">
      <c r="A3596" s="2">
        <v>43768</v>
      </c>
      <c r="B3596">
        <v>3388.9</v>
      </c>
    </row>
    <row r="3597" spans="1:2" x14ac:dyDescent="0.35">
      <c r="A3597" s="2">
        <v>43769</v>
      </c>
      <c r="B3597">
        <v>3380.29</v>
      </c>
    </row>
    <row r="3598" spans="1:2" x14ac:dyDescent="0.35">
      <c r="A3598" s="2">
        <v>43770</v>
      </c>
      <c r="B3598">
        <v>3323.47</v>
      </c>
    </row>
    <row r="3599" spans="1:2" x14ac:dyDescent="0.35">
      <c r="A3599" s="2">
        <v>43771</v>
      </c>
      <c r="B3599">
        <v>3323.47</v>
      </c>
    </row>
    <row r="3600" spans="1:2" x14ac:dyDescent="0.35">
      <c r="A3600" s="2">
        <v>43772</v>
      </c>
      <c r="B3600">
        <v>3323.47</v>
      </c>
    </row>
    <row r="3601" spans="1:2" x14ac:dyDescent="0.35">
      <c r="A3601" s="2">
        <v>43773</v>
      </c>
      <c r="B3601">
        <v>3322.98</v>
      </c>
    </row>
    <row r="3602" spans="1:2" x14ac:dyDescent="0.35">
      <c r="A3602" s="2">
        <v>43774</v>
      </c>
      <c r="B3602">
        <v>3310.86</v>
      </c>
    </row>
    <row r="3603" spans="1:2" x14ac:dyDescent="0.35">
      <c r="A3603" s="2">
        <v>43775</v>
      </c>
      <c r="B3603">
        <v>3338</v>
      </c>
    </row>
    <row r="3604" spans="1:2" x14ac:dyDescent="0.35">
      <c r="A3604" s="2">
        <v>43776</v>
      </c>
      <c r="B3604">
        <v>3320.17</v>
      </c>
    </row>
    <row r="3605" spans="1:2" x14ac:dyDescent="0.35">
      <c r="A3605" s="2">
        <v>43777</v>
      </c>
      <c r="B3605">
        <v>3339.29</v>
      </c>
    </row>
    <row r="3606" spans="1:2" x14ac:dyDescent="0.35">
      <c r="A3606" s="2">
        <v>43778</v>
      </c>
      <c r="B3606">
        <v>3339.29</v>
      </c>
    </row>
    <row r="3607" spans="1:2" x14ac:dyDescent="0.35">
      <c r="A3607" s="2">
        <v>43779</v>
      </c>
      <c r="B3607">
        <v>3339.29</v>
      </c>
    </row>
    <row r="3608" spans="1:2" x14ac:dyDescent="0.35">
      <c r="A3608" s="2">
        <v>43780</v>
      </c>
      <c r="B3608">
        <v>3336.5</v>
      </c>
    </row>
    <row r="3609" spans="1:2" x14ac:dyDescent="0.35">
      <c r="A3609" s="2">
        <v>43781</v>
      </c>
      <c r="B3609">
        <v>3409.02</v>
      </c>
    </row>
    <row r="3610" spans="1:2" x14ac:dyDescent="0.35">
      <c r="A3610" s="2">
        <v>43782</v>
      </c>
      <c r="B3610">
        <v>3428.95</v>
      </c>
    </row>
    <row r="3611" spans="1:2" x14ac:dyDescent="0.35">
      <c r="A3611" s="2">
        <v>43783</v>
      </c>
      <c r="B3611">
        <v>3454.18</v>
      </c>
    </row>
    <row r="3612" spans="1:2" x14ac:dyDescent="0.35">
      <c r="A3612" s="2">
        <v>43784</v>
      </c>
      <c r="B3612">
        <v>3426.42</v>
      </c>
    </row>
    <row r="3613" spans="1:2" x14ac:dyDescent="0.35">
      <c r="A3613" s="2">
        <v>43785</v>
      </c>
      <c r="B3613">
        <v>3426.42</v>
      </c>
    </row>
    <row r="3614" spans="1:2" x14ac:dyDescent="0.35">
      <c r="A3614" s="2">
        <v>43786</v>
      </c>
      <c r="B3614">
        <v>3426.42</v>
      </c>
    </row>
    <row r="3615" spans="1:2" x14ac:dyDescent="0.35">
      <c r="A3615" s="2">
        <v>43787</v>
      </c>
      <c r="B3615">
        <v>3442.7</v>
      </c>
    </row>
    <row r="3616" spans="1:2" x14ac:dyDescent="0.35">
      <c r="A3616" s="2">
        <v>43788</v>
      </c>
      <c r="B3616">
        <v>3438.84</v>
      </c>
    </row>
    <row r="3617" spans="1:2" x14ac:dyDescent="0.35">
      <c r="A3617" s="2">
        <v>43789</v>
      </c>
      <c r="B3617">
        <v>3443.1</v>
      </c>
    </row>
    <row r="3618" spans="1:2" x14ac:dyDescent="0.35">
      <c r="A3618" s="2">
        <v>43790</v>
      </c>
      <c r="B3618">
        <v>3420</v>
      </c>
    </row>
    <row r="3619" spans="1:2" x14ac:dyDescent="0.35">
      <c r="A3619" s="2">
        <v>43791</v>
      </c>
      <c r="B3619">
        <v>3424.87</v>
      </c>
    </row>
    <row r="3620" spans="1:2" x14ac:dyDescent="0.35">
      <c r="A3620" s="2">
        <v>43792</v>
      </c>
      <c r="B3620">
        <v>3424.87</v>
      </c>
    </row>
    <row r="3621" spans="1:2" x14ac:dyDescent="0.35">
      <c r="A3621" s="2">
        <v>43793</v>
      </c>
      <c r="B3621">
        <v>3424.87</v>
      </c>
    </row>
    <row r="3622" spans="1:2" x14ac:dyDescent="0.35">
      <c r="A3622" s="2">
        <v>43794</v>
      </c>
      <c r="B3622">
        <v>3435.38</v>
      </c>
    </row>
    <row r="3623" spans="1:2" x14ac:dyDescent="0.35">
      <c r="A3623" s="2">
        <v>43795</v>
      </c>
      <c r="B3623">
        <v>3476.84</v>
      </c>
    </row>
    <row r="3624" spans="1:2" x14ac:dyDescent="0.35">
      <c r="A3624" s="2">
        <v>43796</v>
      </c>
      <c r="B3624">
        <v>3509.09</v>
      </c>
    </row>
    <row r="3625" spans="1:2" x14ac:dyDescent="0.35">
      <c r="A3625" s="2">
        <v>43797</v>
      </c>
      <c r="B3625">
        <v>3513</v>
      </c>
    </row>
    <row r="3626" spans="1:2" x14ac:dyDescent="0.35">
      <c r="A3626" s="2">
        <v>43798</v>
      </c>
      <c r="B3626">
        <v>3517.05</v>
      </c>
    </row>
    <row r="3627" spans="1:2" x14ac:dyDescent="0.35">
      <c r="A3627" s="2">
        <v>43799</v>
      </c>
      <c r="B3627">
        <v>3517.05</v>
      </c>
    </row>
    <row r="3628" spans="1:2" x14ac:dyDescent="0.35">
      <c r="A3628" s="2">
        <v>43800</v>
      </c>
      <c r="B3628">
        <v>3517.05</v>
      </c>
    </row>
    <row r="3629" spans="1:2" x14ac:dyDescent="0.35">
      <c r="A3629" s="2">
        <v>43801</v>
      </c>
      <c r="B3629">
        <v>3508.77</v>
      </c>
    </row>
    <row r="3630" spans="1:2" x14ac:dyDescent="0.35">
      <c r="A3630" s="2">
        <v>43802</v>
      </c>
      <c r="B3630">
        <v>3504.25</v>
      </c>
    </row>
    <row r="3631" spans="1:2" x14ac:dyDescent="0.35">
      <c r="A3631" s="2">
        <v>43803</v>
      </c>
      <c r="B3631">
        <v>3471.19</v>
      </c>
    </row>
    <row r="3632" spans="1:2" x14ac:dyDescent="0.35">
      <c r="A3632" s="2">
        <v>43804</v>
      </c>
      <c r="B3632">
        <v>3458.25</v>
      </c>
    </row>
    <row r="3633" spans="1:2" x14ac:dyDescent="0.35">
      <c r="A3633" s="2">
        <v>43805</v>
      </c>
      <c r="B3633">
        <v>3423.14</v>
      </c>
    </row>
    <row r="3634" spans="1:2" x14ac:dyDescent="0.35">
      <c r="A3634" s="2">
        <v>43806</v>
      </c>
      <c r="B3634">
        <v>3423.14</v>
      </c>
    </row>
    <row r="3635" spans="1:2" x14ac:dyDescent="0.35">
      <c r="A3635" s="2">
        <v>43807</v>
      </c>
      <c r="B3635">
        <v>3423.14</v>
      </c>
    </row>
    <row r="3636" spans="1:2" x14ac:dyDescent="0.35">
      <c r="A3636" s="2">
        <v>43808</v>
      </c>
      <c r="B3636">
        <v>3418.85</v>
      </c>
    </row>
    <row r="3637" spans="1:2" x14ac:dyDescent="0.35">
      <c r="A3637" s="2">
        <v>43809</v>
      </c>
      <c r="B3637">
        <v>3406.1</v>
      </c>
    </row>
    <row r="3638" spans="1:2" x14ac:dyDescent="0.35">
      <c r="A3638" s="2">
        <v>43810</v>
      </c>
      <c r="B3638">
        <v>3376.24</v>
      </c>
    </row>
    <row r="3639" spans="1:2" x14ac:dyDescent="0.35">
      <c r="A3639" s="2">
        <v>43811</v>
      </c>
      <c r="B3639">
        <v>3373.07</v>
      </c>
    </row>
    <row r="3640" spans="1:2" x14ac:dyDescent="0.35">
      <c r="A3640" s="2">
        <v>43812</v>
      </c>
      <c r="B3640">
        <v>3386.65</v>
      </c>
    </row>
    <row r="3641" spans="1:2" x14ac:dyDescent="0.35">
      <c r="A3641" s="2">
        <v>43813</v>
      </c>
      <c r="B3641">
        <v>3386.65</v>
      </c>
    </row>
    <row r="3642" spans="1:2" x14ac:dyDescent="0.35">
      <c r="A3642" s="2">
        <v>43814</v>
      </c>
      <c r="B3642">
        <v>3386.65</v>
      </c>
    </row>
    <row r="3643" spans="1:2" x14ac:dyDescent="0.35">
      <c r="A3643" s="2">
        <v>43815</v>
      </c>
      <c r="B3643">
        <v>3353.99</v>
      </c>
    </row>
    <row r="3644" spans="1:2" x14ac:dyDescent="0.35">
      <c r="A3644" s="2">
        <v>43816</v>
      </c>
      <c r="B3644">
        <v>3342.09</v>
      </c>
    </row>
    <row r="3645" spans="1:2" x14ac:dyDescent="0.35">
      <c r="A3645" s="2">
        <v>43817</v>
      </c>
      <c r="B3645">
        <v>3326.51</v>
      </c>
    </row>
    <row r="3646" spans="1:2" x14ac:dyDescent="0.35">
      <c r="A3646" s="2">
        <v>43818</v>
      </c>
      <c r="B3646">
        <v>3314.5</v>
      </c>
    </row>
    <row r="3647" spans="1:2" x14ac:dyDescent="0.35">
      <c r="A3647" s="2">
        <v>43819</v>
      </c>
      <c r="B3647">
        <v>3331.36</v>
      </c>
    </row>
    <row r="3648" spans="1:2" x14ac:dyDescent="0.35">
      <c r="A3648" s="2">
        <v>43820</v>
      </c>
      <c r="B3648">
        <v>3331.36</v>
      </c>
    </row>
    <row r="3649" spans="1:2" x14ac:dyDescent="0.35">
      <c r="A3649" s="2">
        <v>43821</v>
      </c>
      <c r="B3649">
        <v>3331.36</v>
      </c>
    </row>
    <row r="3650" spans="1:2" x14ac:dyDescent="0.35">
      <c r="A3650" s="2">
        <v>43822</v>
      </c>
      <c r="B3650">
        <v>3312.26</v>
      </c>
    </row>
    <row r="3651" spans="1:2" x14ac:dyDescent="0.35">
      <c r="A3651" s="2">
        <v>43823</v>
      </c>
      <c r="B3651">
        <v>3299.38</v>
      </c>
    </row>
    <row r="3652" spans="1:2" x14ac:dyDescent="0.35">
      <c r="A3652" s="2">
        <v>43824</v>
      </c>
      <c r="B3652">
        <v>3299.84</v>
      </c>
    </row>
    <row r="3653" spans="1:2" x14ac:dyDescent="0.35">
      <c r="A3653" s="2">
        <v>43825</v>
      </c>
      <c r="B3653">
        <v>3288.95</v>
      </c>
    </row>
    <row r="3654" spans="1:2" x14ac:dyDescent="0.35">
      <c r="A3654" s="2">
        <v>43826</v>
      </c>
      <c r="B3654">
        <v>3301.23</v>
      </c>
    </row>
    <row r="3655" spans="1:2" x14ac:dyDescent="0.35">
      <c r="A3655" s="2">
        <v>43827</v>
      </c>
      <c r="B3655">
        <v>3301.23</v>
      </c>
    </row>
    <row r="3656" spans="1:2" x14ac:dyDescent="0.35">
      <c r="A3656" s="2">
        <v>43828</v>
      </c>
      <c r="B3656">
        <v>3301.23</v>
      </c>
    </row>
    <row r="3657" spans="1:2" x14ac:dyDescent="0.35">
      <c r="A3657" s="2">
        <v>43829</v>
      </c>
      <c r="B3657">
        <v>3284.76</v>
      </c>
    </row>
    <row r="3658" spans="1:2" x14ac:dyDescent="0.35">
      <c r="A3658" s="2">
        <v>43830</v>
      </c>
      <c r="B3658">
        <v>3287.23</v>
      </c>
    </row>
    <row r="3659" spans="1:2" x14ac:dyDescent="0.35">
      <c r="A3659" s="2">
        <v>43831</v>
      </c>
      <c r="B3659">
        <v>3287.23</v>
      </c>
    </row>
    <row r="3660" spans="1:2" x14ac:dyDescent="0.35">
      <c r="A3660" s="2">
        <v>43832</v>
      </c>
      <c r="B3660">
        <v>3255.99</v>
      </c>
    </row>
    <row r="3661" spans="1:2" x14ac:dyDescent="0.35">
      <c r="A3661" s="2">
        <v>43833</v>
      </c>
      <c r="B3661">
        <v>3253.63</v>
      </c>
    </row>
    <row r="3662" spans="1:2" x14ac:dyDescent="0.35">
      <c r="A3662" s="2">
        <v>43834</v>
      </c>
      <c r="B3662">
        <v>3253.63</v>
      </c>
    </row>
    <row r="3663" spans="1:2" x14ac:dyDescent="0.35">
      <c r="A3663" s="2">
        <v>43835</v>
      </c>
      <c r="B3663">
        <v>3253.63</v>
      </c>
    </row>
    <row r="3664" spans="1:2" x14ac:dyDescent="0.35">
      <c r="A3664" s="2">
        <v>43836</v>
      </c>
      <c r="B3664">
        <v>3246.21</v>
      </c>
    </row>
    <row r="3665" spans="1:2" x14ac:dyDescent="0.35">
      <c r="A3665" s="2">
        <v>43837</v>
      </c>
      <c r="B3665">
        <v>3273.52</v>
      </c>
    </row>
    <row r="3666" spans="1:2" x14ac:dyDescent="0.35">
      <c r="A3666" s="2">
        <v>43838</v>
      </c>
      <c r="B3666">
        <v>3246.87</v>
      </c>
    </row>
    <row r="3667" spans="1:2" x14ac:dyDescent="0.35">
      <c r="A3667" s="2">
        <v>43839</v>
      </c>
      <c r="B3667">
        <v>3256.27</v>
      </c>
    </row>
    <row r="3668" spans="1:2" x14ac:dyDescent="0.35">
      <c r="A3668" s="2">
        <v>43840</v>
      </c>
      <c r="B3668">
        <v>3271.95</v>
      </c>
    </row>
    <row r="3669" spans="1:2" x14ac:dyDescent="0.35">
      <c r="A3669" s="2">
        <v>43841</v>
      </c>
      <c r="B3669">
        <v>3271.95</v>
      </c>
    </row>
    <row r="3670" spans="1:2" x14ac:dyDescent="0.35">
      <c r="A3670" s="2">
        <v>43842</v>
      </c>
      <c r="B3670">
        <v>3271.95</v>
      </c>
    </row>
    <row r="3671" spans="1:2" x14ac:dyDescent="0.35">
      <c r="A3671" s="2">
        <v>43843</v>
      </c>
      <c r="B3671">
        <v>3269.79</v>
      </c>
    </row>
    <row r="3672" spans="1:2" x14ac:dyDescent="0.35">
      <c r="A3672" s="2">
        <v>43844</v>
      </c>
      <c r="B3672">
        <v>3287.09</v>
      </c>
    </row>
    <row r="3673" spans="1:2" x14ac:dyDescent="0.35">
      <c r="A3673" s="2">
        <v>43845</v>
      </c>
      <c r="B3673">
        <v>3298.69</v>
      </c>
    </row>
    <row r="3674" spans="1:2" x14ac:dyDescent="0.35">
      <c r="A3674" s="2">
        <v>43846</v>
      </c>
      <c r="B3674">
        <v>3322.85</v>
      </c>
    </row>
    <row r="3675" spans="1:2" x14ac:dyDescent="0.35">
      <c r="A3675" s="2">
        <v>43847</v>
      </c>
      <c r="B3675">
        <v>3332.62</v>
      </c>
    </row>
    <row r="3676" spans="1:2" x14ac:dyDescent="0.35">
      <c r="A3676" s="2">
        <v>43848</v>
      </c>
      <c r="B3676">
        <v>3332.62</v>
      </c>
    </row>
    <row r="3677" spans="1:2" x14ac:dyDescent="0.35">
      <c r="A3677" s="2">
        <v>43849</v>
      </c>
      <c r="B3677">
        <v>3332.62</v>
      </c>
    </row>
    <row r="3678" spans="1:2" x14ac:dyDescent="0.35">
      <c r="A3678" s="2">
        <v>43850</v>
      </c>
      <c r="B3678">
        <v>3334</v>
      </c>
    </row>
    <row r="3679" spans="1:2" x14ac:dyDescent="0.35">
      <c r="A3679" s="2">
        <v>43851</v>
      </c>
      <c r="B3679">
        <v>3354.22</v>
      </c>
    </row>
    <row r="3680" spans="1:2" x14ac:dyDescent="0.35">
      <c r="A3680" s="2">
        <v>43852</v>
      </c>
      <c r="B3680">
        <v>3332.63</v>
      </c>
    </row>
    <row r="3681" spans="1:2" x14ac:dyDescent="0.35">
      <c r="A3681" s="2">
        <v>43853</v>
      </c>
      <c r="B3681">
        <v>3361.29</v>
      </c>
    </row>
    <row r="3682" spans="1:2" x14ac:dyDescent="0.35">
      <c r="A3682" s="2">
        <v>43854</v>
      </c>
      <c r="B3682">
        <v>3366.5</v>
      </c>
    </row>
    <row r="3683" spans="1:2" x14ac:dyDescent="0.35">
      <c r="A3683" s="2">
        <v>43855</v>
      </c>
      <c r="B3683">
        <v>3366.5</v>
      </c>
    </row>
    <row r="3684" spans="1:2" x14ac:dyDescent="0.35">
      <c r="A3684" s="2">
        <v>43856</v>
      </c>
      <c r="B3684">
        <v>3366.5</v>
      </c>
    </row>
    <row r="3685" spans="1:2" x14ac:dyDescent="0.35">
      <c r="A3685" s="2">
        <v>43857</v>
      </c>
      <c r="B3685">
        <v>3399.8</v>
      </c>
    </row>
    <row r="3686" spans="1:2" x14ac:dyDescent="0.35">
      <c r="A3686" s="2">
        <v>43858</v>
      </c>
      <c r="B3686">
        <v>3385.65</v>
      </c>
    </row>
    <row r="3687" spans="1:2" x14ac:dyDescent="0.35">
      <c r="A3687" s="2">
        <v>43859</v>
      </c>
      <c r="B3687">
        <v>3389.11</v>
      </c>
    </row>
    <row r="3688" spans="1:2" x14ac:dyDescent="0.35">
      <c r="A3688" s="2">
        <v>43860</v>
      </c>
      <c r="B3688">
        <v>3414.8</v>
      </c>
    </row>
    <row r="3689" spans="1:2" x14ac:dyDescent="0.35">
      <c r="A3689" s="2">
        <v>43861</v>
      </c>
      <c r="B3689">
        <v>3420.57</v>
      </c>
    </row>
    <row r="3690" spans="1:2" x14ac:dyDescent="0.35">
      <c r="A3690" s="2">
        <v>43862</v>
      </c>
      <c r="B3690">
        <v>3420.57</v>
      </c>
    </row>
    <row r="3691" spans="1:2" x14ac:dyDescent="0.35">
      <c r="A3691" s="2">
        <v>43863</v>
      </c>
      <c r="B3691">
        <v>3420.57</v>
      </c>
    </row>
    <row r="3692" spans="1:2" x14ac:dyDescent="0.35">
      <c r="A3692" s="2">
        <v>43864</v>
      </c>
      <c r="B3692">
        <v>3396.96</v>
      </c>
    </row>
    <row r="3693" spans="1:2" x14ac:dyDescent="0.35">
      <c r="A3693" s="2">
        <v>43865</v>
      </c>
      <c r="B3693">
        <v>3361.27</v>
      </c>
    </row>
    <row r="3694" spans="1:2" x14ac:dyDescent="0.35">
      <c r="A3694" s="2">
        <v>43866</v>
      </c>
      <c r="B3694">
        <v>3362.37</v>
      </c>
    </row>
    <row r="3695" spans="1:2" x14ac:dyDescent="0.35">
      <c r="A3695" s="2">
        <v>43867</v>
      </c>
      <c r="B3695">
        <v>3379.77</v>
      </c>
    </row>
    <row r="3696" spans="1:2" x14ac:dyDescent="0.35">
      <c r="A3696" s="2">
        <v>43868</v>
      </c>
      <c r="B3696">
        <v>3415.75</v>
      </c>
    </row>
    <row r="3697" spans="1:2" x14ac:dyDescent="0.35">
      <c r="A3697" s="2">
        <v>43869</v>
      </c>
      <c r="B3697">
        <v>3415.75</v>
      </c>
    </row>
    <row r="3698" spans="1:2" x14ac:dyDescent="0.35">
      <c r="A3698" s="2">
        <v>43870</v>
      </c>
      <c r="B3698">
        <v>3415.75</v>
      </c>
    </row>
    <row r="3699" spans="1:2" x14ac:dyDescent="0.35">
      <c r="A3699" s="2">
        <v>43871</v>
      </c>
      <c r="B3699">
        <v>3454.02</v>
      </c>
    </row>
    <row r="3700" spans="1:2" x14ac:dyDescent="0.35">
      <c r="A3700" s="2">
        <v>43872</v>
      </c>
      <c r="B3700">
        <v>3419.81</v>
      </c>
    </row>
    <row r="3701" spans="1:2" x14ac:dyDescent="0.35">
      <c r="A3701" s="2">
        <v>43873</v>
      </c>
      <c r="B3701">
        <v>3389.13</v>
      </c>
    </row>
    <row r="3702" spans="1:2" x14ac:dyDescent="0.35">
      <c r="A3702" s="2">
        <v>43874</v>
      </c>
      <c r="B3702">
        <v>3376.1</v>
      </c>
    </row>
    <row r="3703" spans="1:2" x14ac:dyDescent="0.35">
      <c r="A3703" s="2">
        <v>43875</v>
      </c>
      <c r="B3703">
        <v>3392.61</v>
      </c>
    </row>
    <row r="3704" spans="1:2" x14ac:dyDescent="0.35">
      <c r="A3704" s="2">
        <v>43876</v>
      </c>
      <c r="B3704">
        <v>3392.61</v>
      </c>
    </row>
    <row r="3705" spans="1:2" x14ac:dyDescent="0.35">
      <c r="A3705" s="2">
        <v>43877</v>
      </c>
      <c r="B3705">
        <v>3392.61</v>
      </c>
    </row>
    <row r="3706" spans="1:2" x14ac:dyDescent="0.35">
      <c r="A3706" s="2">
        <v>43878</v>
      </c>
      <c r="B3706">
        <v>3397.22</v>
      </c>
    </row>
    <row r="3707" spans="1:2" x14ac:dyDescent="0.35">
      <c r="A3707" s="2">
        <v>43879</v>
      </c>
      <c r="B3707">
        <v>3403.11</v>
      </c>
    </row>
    <row r="3708" spans="1:2" x14ac:dyDescent="0.35">
      <c r="A3708" s="2">
        <v>43880</v>
      </c>
      <c r="B3708">
        <v>3386.08</v>
      </c>
    </row>
    <row r="3709" spans="1:2" x14ac:dyDescent="0.35">
      <c r="A3709" s="2">
        <v>43881</v>
      </c>
      <c r="B3709">
        <v>3403.98</v>
      </c>
    </row>
    <row r="3710" spans="1:2" x14ac:dyDescent="0.35">
      <c r="A3710" s="2">
        <v>43882</v>
      </c>
      <c r="B3710">
        <v>3382.43</v>
      </c>
    </row>
    <row r="3711" spans="1:2" x14ac:dyDescent="0.35">
      <c r="A3711" s="2">
        <v>43883</v>
      </c>
      <c r="B3711">
        <v>3382.43</v>
      </c>
    </row>
    <row r="3712" spans="1:2" x14ac:dyDescent="0.35">
      <c r="A3712" s="2">
        <v>43884</v>
      </c>
      <c r="B3712">
        <v>3382.43</v>
      </c>
    </row>
    <row r="3713" spans="1:2" x14ac:dyDescent="0.35">
      <c r="A3713" s="2">
        <v>43885</v>
      </c>
      <c r="B3713">
        <v>3429.21</v>
      </c>
    </row>
    <row r="3714" spans="1:2" x14ac:dyDescent="0.35">
      <c r="A3714" s="2">
        <v>43886</v>
      </c>
      <c r="B3714">
        <v>3435.86</v>
      </c>
    </row>
    <row r="3715" spans="1:2" x14ac:dyDescent="0.35">
      <c r="A3715" s="2">
        <v>43887</v>
      </c>
      <c r="B3715">
        <v>3459.51</v>
      </c>
    </row>
    <row r="3716" spans="1:2" x14ac:dyDescent="0.35">
      <c r="A3716" s="2">
        <v>43888</v>
      </c>
      <c r="B3716">
        <v>3501.63</v>
      </c>
    </row>
    <row r="3717" spans="1:2" x14ac:dyDescent="0.35">
      <c r="A3717" s="2">
        <v>43889</v>
      </c>
      <c r="B3717">
        <v>3524.13</v>
      </c>
    </row>
    <row r="3718" spans="1:2" x14ac:dyDescent="0.35">
      <c r="A3718" s="2">
        <v>43890</v>
      </c>
      <c r="B3718">
        <v>3524.13</v>
      </c>
    </row>
    <row r="3719" spans="1:2" x14ac:dyDescent="0.35">
      <c r="A3719" s="2">
        <v>43891</v>
      </c>
      <c r="B3719">
        <v>3524.13</v>
      </c>
    </row>
    <row r="3720" spans="1:2" x14ac:dyDescent="0.35">
      <c r="A3720" s="2">
        <v>43892</v>
      </c>
      <c r="B3720">
        <v>3461.19</v>
      </c>
    </row>
    <row r="3721" spans="1:2" x14ac:dyDescent="0.35">
      <c r="A3721" s="2">
        <v>43893</v>
      </c>
      <c r="B3721">
        <v>3463.22</v>
      </c>
    </row>
    <row r="3722" spans="1:2" x14ac:dyDescent="0.35">
      <c r="A3722" s="2">
        <v>43894</v>
      </c>
      <c r="B3722">
        <v>3477.92</v>
      </c>
    </row>
    <row r="3723" spans="1:2" x14ac:dyDescent="0.35">
      <c r="A3723" s="2">
        <v>43895</v>
      </c>
      <c r="B3723">
        <v>3540.7</v>
      </c>
    </row>
    <row r="3724" spans="1:2" x14ac:dyDescent="0.35">
      <c r="A3724" s="2">
        <v>43896</v>
      </c>
      <c r="B3724">
        <v>3588.1</v>
      </c>
    </row>
    <row r="3725" spans="1:2" x14ac:dyDescent="0.35">
      <c r="A3725" s="2">
        <v>43897</v>
      </c>
      <c r="B3725">
        <v>3588.1</v>
      </c>
    </row>
    <row r="3726" spans="1:2" x14ac:dyDescent="0.35">
      <c r="A3726" s="2">
        <v>43898</v>
      </c>
      <c r="B3726">
        <v>3588.1</v>
      </c>
    </row>
    <row r="3727" spans="1:2" x14ac:dyDescent="0.35">
      <c r="A3727" s="2">
        <v>43899</v>
      </c>
      <c r="B3727">
        <v>3812.52</v>
      </c>
    </row>
    <row r="3728" spans="1:2" x14ac:dyDescent="0.35">
      <c r="A3728" s="2">
        <v>43900</v>
      </c>
      <c r="B3728">
        <v>3760.39</v>
      </c>
    </row>
    <row r="3729" spans="1:2" x14ac:dyDescent="0.35">
      <c r="A3729" s="2">
        <v>43901</v>
      </c>
      <c r="B3729">
        <v>3891.49</v>
      </c>
    </row>
    <row r="3730" spans="1:2" x14ac:dyDescent="0.35">
      <c r="A3730" s="2">
        <v>43902</v>
      </c>
      <c r="B3730">
        <v>3972.73</v>
      </c>
    </row>
    <row r="3731" spans="1:2" x14ac:dyDescent="0.35">
      <c r="A3731" s="2">
        <v>43903</v>
      </c>
      <c r="B3731">
        <v>4004.02</v>
      </c>
    </row>
    <row r="3732" spans="1:2" x14ac:dyDescent="0.35">
      <c r="A3732" s="2">
        <v>43904</v>
      </c>
      <c r="B3732">
        <v>4004.02</v>
      </c>
    </row>
    <row r="3733" spans="1:2" x14ac:dyDescent="0.35">
      <c r="A3733" s="2">
        <v>43905</v>
      </c>
      <c r="B3733">
        <v>4004.02</v>
      </c>
    </row>
    <row r="3734" spans="1:2" x14ac:dyDescent="0.35">
      <c r="A3734" s="2">
        <v>43906</v>
      </c>
      <c r="B3734">
        <v>4080.85</v>
      </c>
    </row>
    <row r="3735" spans="1:2" x14ac:dyDescent="0.35">
      <c r="A3735" s="2">
        <v>43907</v>
      </c>
      <c r="B3735">
        <v>4129.2</v>
      </c>
    </row>
    <row r="3736" spans="1:2" x14ac:dyDescent="0.35">
      <c r="A3736" s="2">
        <v>43908</v>
      </c>
      <c r="B3736">
        <v>4161.03</v>
      </c>
    </row>
    <row r="3737" spans="1:2" x14ac:dyDescent="0.35">
      <c r="A3737" s="2">
        <v>43909</v>
      </c>
      <c r="B3737">
        <v>4089.22</v>
      </c>
    </row>
    <row r="3738" spans="1:2" x14ac:dyDescent="0.35">
      <c r="A3738" s="2">
        <v>43910</v>
      </c>
      <c r="B3738">
        <v>4119.7</v>
      </c>
    </row>
    <row r="3739" spans="1:2" x14ac:dyDescent="0.35">
      <c r="A3739" s="2">
        <v>43911</v>
      </c>
      <c r="B3739">
        <v>4119.7</v>
      </c>
    </row>
    <row r="3740" spans="1:2" x14ac:dyDescent="0.35">
      <c r="A3740" s="2">
        <v>43912</v>
      </c>
      <c r="B3740">
        <v>4119.7</v>
      </c>
    </row>
    <row r="3741" spans="1:2" x14ac:dyDescent="0.35">
      <c r="A3741" s="2">
        <v>43913</v>
      </c>
      <c r="B3741">
        <v>4180</v>
      </c>
    </row>
    <row r="3742" spans="1:2" x14ac:dyDescent="0.35">
      <c r="A3742" s="2">
        <v>43914</v>
      </c>
      <c r="B3742">
        <v>4080.65</v>
      </c>
    </row>
    <row r="3743" spans="1:2" x14ac:dyDescent="0.35">
      <c r="A3743" s="2">
        <v>43915</v>
      </c>
      <c r="B3743">
        <v>4062.02</v>
      </c>
    </row>
    <row r="3744" spans="1:2" x14ac:dyDescent="0.35">
      <c r="A3744" s="2">
        <v>43916</v>
      </c>
      <c r="B3744">
        <v>3985.25</v>
      </c>
    </row>
    <row r="3745" spans="1:2" x14ac:dyDescent="0.35">
      <c r="A3745" s="2">
        <v>43917</v>
      </c>
      <c r="B3745">
        <v>3973.3</v>
      </c>
    </row>
    <row r="3746" spans="1:2" x14ac:dyDescent="0.35">
      <c r="A3746" s="2">
        <v>43918</v>
      </c>
      <c r="B3746">
        <v>3973.3</v>
      </c>
    </row>
    <row r="3747" spans="1:2" x14ac:dyDescent="0.35">
      <c r="A3747" s="2">
        <v>43919</v>
      </c>
      <c r="B3747">
        <v>3973.3</v>
      </c>
    </row>
    <row r="3748" spans="1:2" x14ac:dyDescent="0.35">
      <c r="A3748" s="2">
        <v>43920</v>
      </c>
      <c r="B3748">
        <v>4065.5</v>
      </c>
    </row>
    <row r="3749" spans="1:2" x14ac:dyDescent="0.35">
      <c r="A3749" s="2">
        <v>43921</v>
      </c>
      <c r="B3749">
        <v>4065.37</v>
      </c>
    </row>
    <row r="3750" spans="1:2" x14ac:dyDescent="0.35">
      <c r="A3750" s="2">
        <v>43922</v>
      </c>
      <c r="B3750">
        <v>4084.34</v>
      </c>
    </row>
    <row r="3751" spans="1:2" x14ac:dyDescent="0.35">
      <c r="A3751" s="2">
        <v>43923</v>
      </c>
      <c r="B3751">
        <v>4040.65</v>
      </c>
    </row>
    <row r="3752" spans="1:2" x14ac:dyDescent="0.35">
      <c r="A3752" s="2">
        <v>43924</v>
      </c>
      <c r="B3752">
        <v>4027.59</v>
      </c>
    </row>
    <row r="3753" spans="1:2" x14ac:dyDescent="0.35">
      <c r="A3753" s="2">
        <v>43925</v>
      </c>
      <c r="B3753">
        <v>4027.59</v>
      </c>
    </row>
    <row r="3754" spans="1:2" x14ac:dyDescent="0.35">
      <c r="A3754" s="2">
        <v>43926</v>
      </c>
      <c r="B3754">
        <v>4027.59</v>
      </c>
    </row>
    <row r="3755" spans="1:2" x14ac:dyDescent="0.35">
      <c r="A3755" s="2">
        <v>43927</v>
      </c>
      <c r="B3755">
        <v>3981.36</v>
      </c>
    </row>
    <row r="3756" spans="1:2" x14ac:dyDescent="0.35">
      <c r="A3756" s="2">
        <v>43928</v>
      </c>
      <c r="B3756">
        <v>3907.79</v>
      </c>
    </row>
    <row r="3757" spans="1:2" x14ac:dyDescent="0.35">
      <c r="A3757" s="2">
        <v>43929</v>
      </c>
      <c r="B3757">
        <v>3899.01</v>
      </c>
    </row>
    <row r="3758" spans="1:2" x14ac:dyDescent="0.35">
      <c r="A3758" s="2">
        <v>43930</v>
      </c>
      <c r="B3758">
        <v>3836.57</v>
      </c>
    </row>
    <row r="3759" spans="1:2" x14ac:dyDescent="0.35">
      <c r="A3759" s="2">
        <v>43931</v>
      </c>
      <c r="B3759">
        <v>3836.57</v>
      </c>
    </row>
    <row r="3760" spans="1:2" x14ac:dyDescent="0.35">
      <c r="A3760" s="2">
        <v>43932</v>
      </c>
      <c r="B3760">
        <v>3836.57</v>
      </c>
    </row>
    <row r="3761" spans="1:2" x14ac:dyDescent="0.35">
      <c r="A3761" s="2">
        <v>43933</v>
      </c>
      <c r="B3761">
        <v>3836.57</v>
      </c>
    </row>
    <row r="3762" spans="1:2" x14ac:dyDescent="0.35">
      <c r="A3762" s="2">
        <v>43934</v>
      </c>
      <c r="B3762">
        <v>3873.1</v>
      </c>
    </row>
    <row r="3763" spans="1:2" x14ac:dyDescent="0.35">
      <c r="A3763" s="2">
        <v>43935</v>
      </c>
      <c r="B3763">
        <v>3848.87</v>
      </c>
    </row>
    <row r="3764" spans="1:2" x14ac:dyDescent="0.35">
      <c r="A3764" s="2">
        <v>43936</v>
      </c>
      <c r="B3764">
        <v>3919.1</v>
      </c>
    </row>
    <row r="3765" spans="1:2" x14ac:dyDescent="0.35">
      <c r="A3765" s="2">
        <v>43937</v>
      </c>
      <c r="B3765">
        <v>3978.57</v>
      </c>
    </row>
    <row r="3766" spans="1:2" x14ac:dyDescent="0.35">
      <c r="A3766" s="2">
        <v>43938</v>
      </c>
      <c r="B3766">
        <v>3940.69</v>
      </c>
    </row>
    <row r="3767" spans="1:2" x14ac:dyDescent="0.35">
      <c r="A3767" s="2">
        <v>43939</v>
      </c>
      <c r="B3767">
        <v>3940.69</v>
      </c>
    </row>
    <row r="3768" spans="1:2" x14ac:dyDescent="0.35">
      <c r="A3768" s="2">
        <v>43940</v>
      </c>
      <c r="B3768">
        <v>3940.69</v>
      </c>
    </row>
    <row r="3769" spans="1:2" x14ac:dyDescent="0.35">
      <c r="A3769" s="2">
        <v>43941</v>
      </c>
      <c r="B3769">
        <v>3977.57</v>
      </c>
    </row>
    <row r="3770" spans="1:2" x14ac:dyDescent="0.35">
      <c r="A3770" s="2">
        <v>43942</v>
      </c>
      <c r="B3770">
        <v>4047.81</v>
      </c>
    </row>
    <row r="3771" spans="1:2" x14ac:dyDescent="0.35">
      <c r="A3771" s="2">
        <v>43943</v>
      </c>
      <c r="B3771">
        <v>4032.62</v>
      </c>
    </row>
    <row r="3772" spans="1:2" x14ac:dyDescent="0.35">
      <c r="A3772" s="2">
        <v>43944</v>
      </c>
      <c r="B3772">
        <v>4022.17</v>
      </c>
    </row>
    <row r="3773" spans="1:2" x14ac:dyDescent="0.35">
      <c r="A3773" s="2">
        <v>43945</v>
      </c>
      <c r="B3773">
        <v>4042.44</v>
      </c>
    </row>
    <row r="3774" spans="1:2" x14ac:dyDescent="0.35">
      <c r="A3774" s="2">
        <v>43946</v>
      </c>
      <c r="B3774">
        <v>4042.44</v>
      </c>
    </row>
    <row r="3775" spans="1:2" x14ac:dyDescent="0.35">
      <c r="A3775" s="2">
        <v>43947</v>
      </c>
      <c r="B3775">
        <v>4042.44</v>
      </c>
    </row>
    <row r="3776" spans="1:2" x14ac:dyDescent="0.35">
      <c r="A3776" s="2">
        <v>43948</v>
      </c>
      <c r="B3776">
        <v>4060.61</v>
      </c>
    </row>
    <row r="3777" spans="1:2" x14ac:dyDescent="0.35">
      <c r="A3777" s="2">
        <v>43949</v>
      </c>
      <c r="B3777">
        <v>4038.58</v>
      </c>
    </row>
    <row r="3778" spans="1:2" x14ac:dyDescent="0.35">
      <c r="A3778" s="2">
        <v>43950</v>
      </c>
      <c r="B3778">
        <v>3926.63</v>
      </c>
    </row>
    <row r="3779" spans="1:2" x14ac:dyDescent="0.35">
      <c r="A3779" s="2">
        <v>43951</v>
      </c>
      <c r="B3779">
        <v>3963.61</v>
      </c>
    </row>
    <row r="3780" spans="1:2" x14ac:dyDescent="0.35">
      <c r="A3780" s="2">
        <v>43952</v>
      </c>
      <c r="B3780">
        <v>3962.72</v>
      </c>
    </row>
    <row r="3781" spans="1:2" x14ac:dyDescent="0.35">
      <c r="A3781" s="2">
        <v>43953</v>
      </c>
      <c r="B3781">
        <v>3962.72</v>
      </c>
    </row>
    <row r="3782" spans="1:2" x14ac:dyDescent="0.35">
      <c r="A3782" s="2">
        <v>43954</v>
      </c>
      <c r="B3782">
        <v>3962.72</v>
      </c>
    </row>
    <row r="3783" spans="1:2" x14ac:dyDescent="0.35">
      <c r="A3783" s="2">
        <v>43955</v>
      </c>
      <c r="B3783">
        <v>3987.7</v>
      </c>
    </row>
    <row r="3784" spans="1:2" x14ac:dyDescent="0.35">
      <c r="A3784" s="2">
        <v>43956</v>
      </c>
      <c r="B3784">
        <v>3933.53</v>
      </c>
    </row>
    <row r="3785" spans="1:2" x14ac:dyDescent="0.35">
      <c r="A3785" s="2">
        <v>43957</v>
      </c>
      <c r="B3785">
        <v>3964.24</v>
      </c>
    </row>
    <row r="3786" spans="1:2" x14ac:dyDescent="0.35">
      <c r="A3786" s="2">
        <v>43958</v>
      </c>
      <c r="B3786">
        <v>3924.03</v>
      </c>
    </row>
    <row r="3787" spans="1:2" x14ac:dyDescent="0.35">
      <c r="A3787" s="2">
        <v>43959</v>
      </c>
      <c r="B3787">
        <v>3892.93</v>
      </c>
    </row>
    <row r="3788" spans="1:2" x14ac:dyDescent="0.35">
      <c r="A3788" s="2">
        <v>43960</v>
      </c>
      <c r="B3788">
        <v>3892.93</v>
      </c>
    </row>
    <row r="3789" spans="1:2" x14ac:dyDescent="0.35">
      <c r="A3789" s="2">
        <v>43961</v>
      </c>
      <c r="B3789">
        <v>3892.93</v>
      </c>
    </row>
    <row r="3790" spans="1:2" x14ac:dyDescent="0.35">
      <c r="A3790" s="2">
        <v>43962</v>
      </c>
      <c r="B3790">
        <v>3897.53</v>
      </c>
    </row>
    <row r="3791" spans="1:2" x14ac:dyDescent="0.35">
      <c r="A3791" s="2">
        <v>43963</v>
      </c>
      <c r="B3791">
        <v>3883.32</v>
      </c>
    </row>
    <row r="3792" spans="1:2" x14ac:dyDescent="0.35">
      <c r="A3792" s="2">
        <v>43964</v>
      </c>
      <c r="B3792">
        <v>3912.75</v>
      </c>
    </row>
    <row r="3793" spans="1:2" x14ac:dyDescent="0.35">
      <c r="A3793" s="2">
        <v>43965</v>
      </c>
      <c r="B3793">
        <v>3942.82</v>
      </c>
    </row>
    <row r="3794" spans="1:2" x14ac:dyDescent="0.35">
      <c r="A3794" s="2">
        <v>43966</v>
      </c>
      <c r="B3794">
        <v>3914.5</v>
      </c>
    </row>
    <row r="3795" spans="1:2" x14ac:dyDescent="0.35">
      <c r="A3795" s="2">
        <v>43967</v>
      </c>
      <c r="B3795">
        <v>3914.5</v>
      </c>
    </row>
    <row r="3796" spans="1:2" x14ac:dyDescent="0.35">
      <c r="A3796" s="2">
        <v>43968</v>
      </c>
      <c r="B3796">
        <v>3914.5</v>
      </c>
    </row>
    <row r="3797" spans="1:2" x14ac:dyDescent="0.35">
      <c r="A3797" s="2">
        <v>43969</v>
      </c>
      <c r="B3797">
        <v>3852.49</v>
      </c>
    </row>
    <row r="3798" spans="1:2" x14ac:dyDescent="0.35">
      <c r="A3798" s="2">
        <v>43970</v>
      </c>
      <c r="B3798">
        <v>3834.12</v>
      </c>
    </row>
    <row r="3799" spans="1:2" x14ac:dyDescent="0.35">
      <c r="A3799" s="2">
        <v>43971</v>
      </c>
      <c r="B3799">
        <v>3814.7</v>
      </c>
    </row>
    <row r="3800" spans="1:2" x14ac:dyDescent="0.35">
      <c r="A3800" s="2">
        <v>43972</v>
      </c>
      <c r="B3800">
        <v>3769.56</v>
      </c>
    </row>
    <row r="3801" spans="1:2" x14ac:dyDescent="0.35">
      <c r="A3801" s="2">
        <v>43973</v>
      </c>
      <c r="B3801">
        <v>3775.73</v>
      </c>
    </row>
    <row r="3802" spans="1:2" x14ac:dyDescent="0.35">
      <c r="A3802" s="2">
        <v>43974</v>
      </c>
      <c r="B3802">
        <v>3775.73</v>
      </c>
    </row>
    <row r="3803" spans="1:2" x14ac:dyDescent="0.35">
      <c r="A3803" s="2">
        <v>43975</v>
      </c>
      <c r="B3803">
        <v>3775.73</v>
      </c>
    </row>
    <row r="3804" spans="1:2" x14ac:dyDescent="0.35">
      <c r="A3804" s="2">
        <v>43976</v>
      </c>
      <c r="B3804">
        <v>3778.46</v>
      </c>
    </row>
    <row r="3805" spans="1:2" x14ac:dyDescent="0.35">
      <c r="A3805" s="2">
        <v>43977</v>
      </c>
      <c r="B3805">
        <v>3731.5</v>
      </c>
    </row>
    <row r="3806" spans="1:2" x14ac:dyDescent="0.35">
      <c r="A3806" s="2">
        <v>43978</v>
      </c>
      <c r="B3806">
        <v>3733</v>
      </c>
    </row>
    <row r="3807" spans="1:2" x14ac:dyDescent="0.35">
      <c r="A3807" s="2">
        <v>43979</v>
      </c>
      <c r="B3807">
        <v>3699.57</v>
      </c>
    </row>
    <row r="3808" spans="1:2" x14ac:dyDescent="0.35">
      <c r="A3808" s="2">
        <v>43980</v>
      </c>
      <c r="B3808">
        <v>3730.76</v>
      </c>
    </row>
    <row r="3809" spans="1:2" x14ac:dyDescent="0.35">
      <c r="A3809" s="2">
        <v>43981</v>
      </c>
      <c r="B3809">
        <v>3730.76</v>
      </c>
    </row>
    <row r="3810" spans="1:2" x14ac:dyDescent="0.35">
      <c r="A3810" s="2">
        <v>43982</v>
      </c>
      <c r="B3810">
        <v>3730.76</v>
      </c>
    </row>
    <row r="3811" spans="1:2" x14ac:dyDescent="0.35">
      <c r="A3811" s="2">
        <v>43983</v>
      </c>
      <c r="B3811">
        <v>3719.5</v>
      </c>
    </row>
    <row r="3812" spans="1:2" x14ac:dyDescent="0.35">
      <c r="A3812" s="2">
        <v>43984</v>
      </c>
      <c r="B3812">
        <v>3636.32</v>
      </c>
    </row>
    <row r="3813" spans="1:2" x14ac:dyDescent="0.35">
      <c r="A3813" s="2">
        <v>43985</v>
      </c>
      <c r="B3813">
        <v>3605.89</v>
      </c>
    </row>
    <row r="3814" spans="1:2" x14ac:dyDescent="0.35">
      <c r="A3814" s="2">
        <v>43986</v>
      </c>
      <c r="B3814">
        <v>3590.18</v>
      </c>
    </row>
    <row r="3815" spans="1:2" x14ac:dyDescent="0.35">
      <c r="A3815" s="2">
        <v>43987</v>
      </c>
      <c r="B3815">
        <v>3575.07</v>
      </c>
    </row>
    <row r="3816" spans="1:2" x14ac:dyDescent="0.35">
      <c r="A3816" s="2">
        <v>43988</v>
      </c>
      <c r="B3816">
        <v>3575.07</v>
      </c>
    </row>
    <row r="3817" spans="1:2" x14ac:dyDescent="0.35">
      <c r="A3817" s="2">
        <v>43989</v>
      </c>
      <c r="B3817">
        <v>3575.07</v>
      </c>
    </row>
    <row r="3818" spans="1:2" x14ac:dyDescent="0.35">
      <c r="A3818" s="2">
        <v>43990</v>
      </c>
      <c r="B3818">
        <v>3610.06</v>
      </c>
    </row>
    <row r="3819" spans="1:2" x14ac:dyDescent="0.35">
      <c r="A3819" s="2">
        <v>43991</v>
      </c>
      <c r="B3819">
        <v>3657.14</v>
      </c>
    </row>
    <row r="3820" spans="1:2" x14ac:dyDescent="0.35">
      <c r="A3820" s="2">
        <v>43992</v>
      </c>
      <c r="B3820">
        <v>3674.71</v>
      </c>
    </row>
    <row r="3821" spans="1:2" x14ac:dyDescent="0.35">
      <c r="A3821" s="2">
        <v>43993</v>
      </c>
      <c r="B3821">
        <v>3773.22</v>
      </c>
    </row>
    <row r="3822" spans="1:2" x14ac:dyDescent="0.35">
      <c r="A3822" s="2">
        <v>43994</v>
      </c>
      <c r="B3822">
        <v>3779.01</v>
      </c>
    </row>
    <row r="3823" spans="1:2" x14ac:dyDescent="0.35">
      <c r="A3823" s="2">
        <v>43995</v>
      </c>
      <c r="B3823">
        <v>3779.01</v>
      </c>
    </row>
    <row r="3824" spans="1:2" x14ac:dyDescent="0.35">
      <c r="A3824" s="2">
        <v>43996</v>
      </c>
      <c r="B3824">
        <v>3779.01</v>
      </c>
    </row>
    <row r="3825" spans="1:2" x14ac:dyDescent="0.35">
      <c r="A3825" s="2">
        <v>43997</v>
      </c>
      <c r="B3825">
        <v>3782.83</v>
      </c>
    </row>
    <row r="3826" spans="1:2" x14ac:dyDescent="0.35">
      <c r="A3826" s="2">
        <v>43998</v>
      </c>
      <c r="B3826">
        <v>3746.98</v>
      </c>
    </row>
    <row r="3827" spans="1:2" x14ac:dyDescent="0.35">
      <c r="A3827" s="2">
        <v>43999</v>
      </c>
      <c r="B3827">
        <v>3749.22</v>
      </c>
    </row>
    <row r="3828" spans="1:2" x14ac:dyDescent="0.35">
      <c r="A3828" s="2">
        <v>44000</v>
      </c>
      <c r="B3828">
        <v>3753.25</v>
      </c>
    </row>
    <row r="3829" spans="1:2" x14ac:dyDescent="0.35">
      <c r="A3829" s="2">
        <v>44001</v>
      </c>
      <c r="B3829">
        <v>3749.48</v>
      </c>
    </row>
    <row r="3830" spans="1:2" x14ac:dyDescent="0.35">
      <c r="A3830" s="2">
        <v>44002</v>
      </c>
      <c r="B3830">
        <v>3749.48</v>
      </c>
    </row>
    <row r="3831" spans="1:2" x14ac:dyDescent="0.35">
      <c r="A3831" s="2">
        <v>44003</v>
      </c>
      <c r="B3831">
        <v>3749.48</v>
      </c>
    </row>
    <row r="3832" spans="1:2" x14ac:dyDescent="0.35">
      <c r="A3832" s="2">
        <v>44004</v>
      </c>
      <c r="B3832">
        <v>3735.58</v>
      </c>
    </row>
    <row r="3833" spans="1:2" x14ac:dyDescent="0.35">
      <c r="A3833" s="2">
        <v>44005</v>
      </c>
      <c r="B3833">
        <v>3701</v>
      </c>
    </row>
    <row r="3834" spans="1:2" x14ac:dyDescent="0.35">
      <c r="A3834" s="2">
        <v>44006</v>
      </c>
      <c r="B3834">
        <v>3727.06</v>
      </c>
    </row>
    <row r="3835" spans="1:2" x14ac:dyDescent="0.35">
      <c r="A3835" s="2">
        <v>44007</v>
      </c>
      <c r="B3835">
        <v>3732.61</v>
      </c>
    </row>
    <row r="3836" spans="1:2" x14ac:dyDescent="0.35">
      <c r="A3836" s="2">
        <v>44008</v>
      </c>
      <c r="B3836">
        <v>3749.76</v>
      </c>
    </row>
    <row r="3837" spans="1:2" x14ac:dyDescent="0.35">
      <c r="A3837" s="2">
        <v>44009</v>
      </c>
      <c r="B3837">
        <v>3749.76</v>
      </c>
    </row>
    <row r="3838" spans="1:2" x14ac:dyDescent="0.35">
      <c r="A3838" s="2">
        <v>44010</v>
      </c>
      <c r="B3838">
        <v>3749.76</v>
      </c>
    </row>
    <row r="3839" spans="1:2" x14ac:dyDescent="0.35">
      <c r="A3839" s="2">
        <v>44011</v>
      </c>
      <c r="B3839">
        <v>3755.93</v>
      </c>
    </row>
    <row r="3840" spans="1:2" x14ac:dyDescent="0.35">
      <c r="A3840" s="2">
        <v>44012</v>
      </c>
      <c r="B3840">
        <v>3758.06</v>
      </c>
    </row>
    <row r="3841" spans="1:2" x14ac:dyDescent="0.35">
      <c r="A3841" s="2">
        <v>44013</v>
      </c>
      <c r="B3841">
        <v>3715.21</v>
      </c>
    </row>
    <row r="3842" spans="1:2" x14ac:dyDescent="0.35">
      <c r="A3842" s="2">
        <v>44014</v>
      </c>
      <c r="B3842">
        <v>3645.39</v>
      </c>
    </row>
    <row r="3843" spans="1:2" x14ac:dyDescent="0.35">
      <c r="A3843" s="2">
        <v>44015</v>
      </c>
      <c r="B3843">
        <v>3650.96</v>
      </c>
    </row>
    <row r="3844" spans="1:2" x14ac:dyDescent="0.35">
      <c r="A3844" s="2">
        <v>44016</v>
      </c>
      <c r="B3844">
        <v>3650.96</v>
      </c>
    </row>
    <row r="3845" spans="1:2" x14ac:dyDescent="0.35">
      <c r="A3845" s="2">
        <v>44017</v>
      </c>
      <c r="B3845">
        <v>3650.96</v>
      </c>
    </row>
    <row r="3846" spans="1:2" x14ac:dyDescent="0.35">
      <c r="A3846" s="2">
        <v>44018</v>
      </c>
      <c r="B3846">
        <v>3636.55</v>
      </c>
    </row>
    <row r="3847" spans="1:2" x14ac:dyDescent="0.35">
      <c r="A3847" s="2">
        <v>44019</v>
      </c>
      <c r="B3847">
        <v>3626.06</v>
      </c>
    </row>
    <row r="3848" spans="1:2" x14ac:dyDescent="0.35">
      <c r="A3848" s="2">
        <v>44020</v>
      </c>
      <c r="B3848">
        <v>3641.53</v>
      </c>
    </row>
    <row r="3849" spans="1:2" x14ac:dyDescent="0.35">
      <c r="A3849" s="2">
        <v>44021</v>
      </c>
      <c r="B3849">
        <v>3623.27</v>
      </c>
    </row>
    <row r="3850" spans="1:2" x14ac:dyDescent="0.35">
      <c r="A3850" s="2">
        <v>44022</v>
      </c>
      <c r="B3850">
        <v>3611.52</v>
      </c>
    </row>
    <row r="3851" spans="1:2" x14ac:dyDescent="0.35">
      <c r="A3851" s="2">
        <v>44023</v>
      </c>
      <c r="B3851">
        <v>3611.52</v>
      </c>
    </row>
    <row r="3852" spans="1:2" x14ac:dyDescent="0.35">
      <c r="A3852" s="2">
        <v>44024</v>
      </c>
      <c r="B3852">
        <v>3611.52</v>
      </c>
    </row>
    <row r="3853" spans="1:2" x14ac:dyDescent="0.35">
      <c r="A3853" s="2">
        <v>44025</v>
      </c>
      <c r="B3853">
        <v>3620.62</v>
      </c>
    </row>
    <row r="3854" spans="1:2" x14ac:dyDescent="0.35">
      <c r="A3854" s="2">
        <v>44026</v>
      </c>
      <c r="B3854">
        <v>3623.3</v>
      </c>
    </row>
    <row r="3855" spans="1:2" x14ac:dyDescent="0.35">
      <c r="A3855" s="2">
        <v>44027</v>
      </c>
      <c r="B3855">
        <v>3623.84</v>
      </c>
    </row>
    <row r="3856" spans="1:2" x14ac:dyDescent="0.35">
      <c r="A3856" s="2">
        <v>44028</v>
      </c>
      <c r="B3856">
        <v>3642.45</v>
      </c>
    </row>
    <row r="3857" spans="1:2" x14ac:dyDescent="0.35">
      <c r="A3857" s="2">
        <v>44029</v>
      </c>
      <c r="B3857">
        <v>3651.27</v>
      </c>
    </row>
    <row r="3858" spans="1:2" x14ac:dyDescent="0.35">
      <c r="A3858" s="2">
        <v>44030</v>
      </c>
      <c r="B3858">
        <v>3651.27</v>
      </c>
    </row>
    <row r="3859" spans="1:2" x14ac:dyDescent="0.35">
      <c r="A3859" s="2">
        <v>44031</v>
      </c>
      <c r="B3859">
        <v>3651.27</v>
      </c>
    </row>
    <row r="3860" spans="1:2" x14ac:dyDescent="0.35">
      <c r="A3860" s="2">
        <v>44032</v>
      </c>
      <c r="B3860">
        <v>3652.26</v>
      </c>
    </row>
    <row r="3861" spans="1:2" x14ac:dyDescent="0.35">
      <c r="A3861" s="2">
        <v>44033</v>
      </c>
      <c r="B3861">
        <v>3623.65</v>
      </c>
    </row>
    <row r="3862" spans="1:2" x14ac:dyDescent="0.35">
      <c r="A3862" s="2">
        <v>44034</v>
      </c>
      <c r="B3862">
        <v>3638.69</v>
      </c>
    </row>
    <row r="3863" spans="1:2" x14ac:dyDescent="0.35">
      <c r="A3863" s="2">
        <v>44035</v>
      </c>
      <c r="B3863">
        <v>3668</v>
      </c>
    </row>
    <row r="3864" spans="1:2" x14ac:dyDescent="0.35">
      <c r="A3864" s="2">
        <v>44036</v>
      </c>
      <c r="B3864">
        <v>3694.15</v>
      </c>
    </row>
    <row r="3865" spans="1:2" x14ac:dyDescent="0.35">
      <c r="A3865" s="2">
        <v>44037</v>
      </c>
      <c r="B3865">
        <v>3694.15</v>
      </c>
    </row>
    <row r="3866" spans="1:2" x14ac:dyDescent="0.35">
      <c r="A3866" s="2">
        <v>44038</v>
      </c>
      <c r="B3866">
        <v>3694.15</v>
      </c>
    </row>
    <row r="3867" spans="1:2" x14ac:dyDescent="0.35">
      <c r="A3867" s="2">
        <v>44039</v>
      </c>
      <c r="B3867">
        <v>3677.48</v>
      </c>
    </row>
    <row r="3868" spans="1:2" x14ac:dyDescent="0.35">
      <c r="A3868" s="2">
        <v>44040</v>
      </c>
      <c r="B3868">
        <v>3726.17</v>
      </c>
    </row>
    <row r="3869" spans="1:2" x14ac:dyDescent="0.35">
      <c r="A3869" s="2">
        <v>44041</v>
      </c>
      <c r="B3869">
        <v>3706.42</v>
      </c>
    </row>
    <row r="3870" spans="1:2" x14ac:dyDescent="0.35">
      <c r="A3870" s="2">
        <v>44042</v>
      </c>
      <c r="B3870">
        <v>3723.86</v>
      </c>
    </row>
    <row r="3871" spans="1:2" x14ac:dyDescent="0.35">
      <c r="A3871" s="2">
        <v>44043</v>
      </c>
      <c r="B3871">
        <v>3732.71</v>
      </c>
    </row>
    <row r="3872" spans="1:2" x14ac:dyDescent="0.35">
      <c r="A3872" s="2">
        <v>44044</v>
      </c>
      <c r="B3872">
        <v>3732.71</v>
      </c>
    </row>
    <row r="3873" spans="1:2" x14ac:dyDescent="0.35">
      <c r="A3873" s="2">
        <v>44045</v>
      </c>
      <c r="B3873">
        <v>3732.71</v>
      </c>
    </row>
    <row r="3874" spans="1:2" x14ac:dyDescent="0.35">
      <c r="A3874" s="2">
        <v>44046</v>
      </c>
      <c r="B3874">
        <v>3769.22</v>
      </c>
    </row>
    <row r="3875" spans="1:2" x14ac:dyDescent="0.35">
      <c r="A3875" s="2">
        <v>44047</v>
      </c>
      <c r="B3875">
        <v>3781.46</v>
      </c>
    </row>
    <row r="3876" spans="1:2" x14ac:dyDescent="0.35">
      <c r="A3876" s="2">
        <v>44048</v>
      </c>
      <c r="B3876">
        <v>3776.5</v>
      </c>
    </row>
    <row r="3877" spans="1:2" x14ac:dyDescent="0.35">
      <c r="A3877" s="2">
        <v>44049</v>
      </c>
      <c r="B3877">
        <v>3743.73</v>
      </c>
    </row>
    <row r="3878" spans="1:2" x14ac:dyDescent="0.35">
      <c r="A3878" s="2">
        <v>44050</v>
      </c>
      <c r="B3878">
        <v>3751.78</v>
      </c>
    </row>
    <row r="3879" spans="1:2" x14ac:dyDescent="0.35">
      <c r="A3879" s="2">
        <v>44051</v>
      </c>
      <c r="B3879">
        <v>3751.78</v>
      </c>
    </row>
    <row r="3880" spans="1:2" x14ac:dyDescent="0.35">
      <c r="A3880" s="2">
        <v>44052</v>
      </c>
      <c r="B3880">
        <v>3751.78</v>
      </c>
    </row>
    <row r="3881" spans="1:2" x14ac:dyDescent="0.35">
      <c r="A3881" s="2">
        <v>44053</v>
      </c>
      <c r="B3881">
        <v>3775.08</v>
      </c>
    </row>
    <row r="3882" spans="1:2" x14ac:dyDescent="0.35">
      <c r="A3882" s="2">
        <v>44054</v>
      </c>
      <c r="B3882">
        <v>3741.56</v>
      </c>
    </row>
    <row r="3883" spans="1:2" x14ac:dyDescent="0.35">
      <c r="A3883" s="2">
        <v>44055</v>
      </c>
      <c r="B3883">
        <v>3758.44</v>
      </c>
    </row>
    <row r="3884" spans="1:2" x14ac:dyDescent="0.35">
      <c r="A3884" s="2">
        <v>44056</v>
      </c>
      <c r="B3884">
        <v>3771.55</v>
      </c>
    </row>
    <row r="3885" spans="1:2" x14ac:dyDescent="0.35">
      <c r="A3885" s="2">
        <v>44057</v>
      </c>
      <c r="B3885">
        <v>3789.64</v>
      </c>
    </row>
    <row r="3886" spans="1:2" x14ac:dyDescent="0.35">
      <c r="A3886" s="2">
        <v>44058</v>
      </c>
      <c r="B3886">
        <v>3789.64</v>
      </c>
    </row>
    <row r="3887" spans="1:2" x14ac:dyDescent="0.35">
      <c r="A3887" s="2">
        <v>44059</v>
      </c>
      <c r="B3887">
        <v>3789.64</v>
      </c>
    </row>
    <row r="3888" spans="1:2" x14ac:dyDescent="0.35">
      <c r="A3888" s="2">
        <v>44060</v>
      </c>
      <c r="B3888">
        <v>3790.13</v>
      </c>
    </row>
    <row r="3889" spans="1:2" x14ac:dyDescent="0.35">
      <c r="A3889" s="2">
        <v>44061</v>
      </c>
      <c r="B3889">
        <v>3784.45</v>
      </c>
    </row>
    <row r="3890" spans="1:2" x14ac:dyDescent="0.35">
      <c r="A3890" s="2">
        <v>44062</v>
      </c>
      <c r="B3890">
        <v>3767.72</v>
      </c>
    </row>
    <row r="3891" spans="1:2" x14ac:dyDescent="0.35">
      <c r="A3891" s="2">
        <v>44063</v>
      </c>
      <c r="B3891">
        <v>3791</v>
      </c>
    </row>
    <row r="3892" spans="1:2" x14ac:dyDescent="0.35">
      <c r="A3892" s="2">
        <v>44064</v>
      </c>
      <c r="B3892">
        <v>3836.97</v>
      </c>
    </row>
    <row r="3893" spans="1:2" x14ac:dyDescent="0.35">
      <c r="A3893" s="2">
        <v>44065</v>
      </c>
      <c r="B3893">
        <v>3836.97</v>
      </c>
    </row>
    <row r="3894" spans="1:2" x14ac:dyDescent="0.35">
      <c r="A3894" s="2">
        <v>44066</v>
      </c>
      <c r="B3894">
        <v>3836.97</v>
      </c>
    </row>
    <row r="3895" spans="1:2" x14ac:dyDescent="0.35">
      <c r="A3895" s="2">
        <v>44067</v>
      </c>
      <c r="B3895">
        <v>3857.33</v>
      </c>
    </row>
    <row r="3896" spans="1:2" x14ac:dyDescent="0.35">
      <c r="A3896" s="2">
        <v>44068</v>
      </c>
      <c r="B3896">
        <v>3867.9</v>
      </c>
    </row>
    <row r="3897" spans="1:2" x14ac:dyDescent="0.35">
      <c r="A3897" s="2">
        <v>44069</v>
      </c>
      <c r="B3897">
        <v>3835.78</v>
      </c>
    </row>
    <row r="3898" spans="1:2" x14ac:dyDescent="0.35">
      <c r="A3898" s="2">
        <v>44070</v>
      </c>
      <c r="B3898">
        <v>3816.42</v>
      </c>
    </row>
    <row r="3899" spans="1:2" x14ac:dyDescent="0.35">
      <c r="A3899" s="2">
        <v>44071</v>
      </c>
      <c r="B3899">
        <v>3752.62</v>
      </c>
    </row>
    <row r="3900" spans="1:2" x14ac:dyDescent="0.35">
      <c r="A3900" s="2">
        <v>44072</v>
      </c>
      <c r="B3900">
        <v>3752.62</v>
      </c>
    </row>
    <row r="3901" spans="1:2" x14ac:dyDescent="0.35">
      <c r="A3901" s="2">
        <v>44073</v>
      </c>
      <c r="B3901">
        <v>3752.62</v>
      </c>
    </row>
    <row r="3902" spans="1:2" x14ac:dyDescent="0.35">
      <c r="A3902" s="2">
        <v>44074</v>
      </c>
      <c r="B3902">
        <v>3741.04</v>
      </c>
    </row>
    <row r="3903" spans="1:2" x14ac:dyDescent="0.35">
      <c r="A3903" s="2">
        <v>44075</v>
      </c>
      <c r="B3903">
        <v>3678.79</v>
      </c>
    </row>
    <row r="3904" spans="1:2" x14ac:dyDescent="0.35">
      <c r="A3904" s="2">
        <v>44076</v>
      </c>
      <c r="B3904">
        <v>3656.35</v>
      </c>
    </row>
    <row r="3905" spans="1:2" x14ac:dyDescent="0.35">
      <c r="A3905" s="2">
        <v>44077</v>
      </c>
      <c r="B3905">
        <v>3685.61</v>
      </c>
    </row>
    <row r="3906" spans="1:2" x14ac:dyDescent="0.35">
      <c r="A3906" s="2">
        <v>44078</v>
      </c>
      <c r="B3906">
        <v>3715.01</v>
      </c>
    </row>
    <row r="3907" spans="1:2" x14ac:dyDescent="0.35">
      <c r="A3907" s="2">
        <v>44079</v>
      </c>
      <c r="B3907">
        <v>3715.01</v>
      </c>
    </row>
    <row r="3908" spans="1:2" x14ac:dyDescent="0.35">
      <c r="A3908" s="2">
        <v>44080</v>
      </c>
      <c r="B3908">
        <v>3715.01</v>
      </c>
    </row>
    <row r="3909" spans="1:2" x14ac:dyDescent="0.35">
      <c r="A3909" s="2">
        <v>44081</v>
      </c>
      <c r="B3909">
        <v>3714.63</v>
      </c>
    </row>
    <row r="3910" spans="1:2" x14ac:dyDescent="0.35">
      <c r="A3910" s="2">
        <v>44082</v>
      </c>
      <c r="B3910">
        <v>3737.14</v>
      </c>
    </row>
    <row r="3911" spans="1:2" x14ac:dyDescent="0.35">
      <c r="A3911" s="2">
        <v>44083</v>
      </c>
      <c r="B3911">
        <v>3712.88</v>
      </c>
    </row>
    <row r="3912" spans="1:2" x14ac:dyDescent="0.35">
      <c r="A3912" s="2">
        <v>44084</v>
      </c>
      <c r="B3912">
        <v>3706.97</v>
      </c>
    </row>
    <row r="3913" spans="1:2" x14ac:dyDescent="0.35">
      <c r="A3913" s="2">
        <v>44085</v>
      </c>
      <c r="B3913">
        <v>3708.04</v>
      </c>
    </row>
    <row r="3914" spans="1:2" x14ac:dyDescent="0.35">
      <c r="A3914" s="2">
        <v>44086</v>
      </c>
      <c r="B3914">
        <v>3708.04</v>
      </c>
    </row>
    <row r="3915" spans="1:2" x14ac:dyDescent="0.35">
      <c r="A3915" s="2">
        <v>44087</v>
      </c>
      <c r="B3915">
        <v>3708.04</v>
      </c>
    </row>
    <row r="3916" spans="1:2" x14ac:dyDescent="0.35">
      <c r="A3916" s="2">
        <v>44088</v>
      </c>
      <c r="B3916">
        <v>3690.67</v>
      </c>
    </row>
    <row r="3917" spans="1:2" x14ac:dyDescent="0.35">
      <c r="A3917" s="2">
        <v>44089</v>
      </c>
      <c r="B3917">
        <v>3699.43</v>
      </c>
    </row>
    <row r="3918" spans="1:2" x14ac:dyDescent="0.35">
      <c r="A3918" s="2">
        <v>44090</v>
      </c>
      <c r="B3918">
        <v>3691.69</v>
      </c>
    </row>
    <row r="3919" spans="1:2" x14ac:dyDescent="0.35">
      <c r="A3919" s="2">
        <v>44091</v>
      </c>
      <c r="B3919">
        <v>3711.62</v>
      </c>
    </row>
    <row r="3920" spans="1:2" x14ac:dyDescent="0.35">
      <c r="A3920" s="2">
        <v>44092</v>
      </c>
      <c r="B3920">
        <v>3734.54</v>
      </c>
    </row>
    <row r="3921" spans="1:2" x14ac:dyDescent="0.35">
      <c r="A3921" s="2">
        <v>44093</v>
      </c>
      <c r="B3921">
        <v>3734.54</v>
      </c>
    </row>
    <row r="3922" spans="1:2" x14ac:dyDescent="0.35">
      <c r="A3922" s="2">
        <v>44094</v>
      </c>
      <c r="B3922">
        <v>3734.54</v>
      </c>
    </row>
    <row r="3923" spans="1:2" x14ac:dyDescent="0.35">
      <c r="A3923" s="2">
        <v>44095</v>
      </c>
      <c r="B3923">
        <v>3789.84</v>
      </c>
    </row>
    <row r="3924" spans="1:2" x14ac:dyDescent="0.35">
      <c r="A3924" s="2">
        <v>44096</v>
      </c>
      <c r="B3924">
        <v>3829.08</v>
      </c>
    </row>
    <row r="3925" spans="1:2" x14ac:dyDescent="0.35">
      <c r="A3925" s="2">
        <v>44097</v>
      </c>
      <c r="B3925">
        <v>3862.19</v>
      </c>
    </row>
    <row r="3926" spans="1:2" x14ac:dyDescent="0.35">
      <c r="A3926" s="2">
        <v>44098</v>
      </c>
      <c r="B3926">
        <v>3827.07</v>
      </c>
    </row>
    <row r="3927" spans="1:2" x14ac:dyDescent="0.35">
      <c r="A3927" s="2">
        <v>44099</v>
      </c>
      <c r="B3927">
        <v>3887.15</v>
      </c>
    </row>
    <row r="3928" spans="1:2" x14ac:dyDescent="0.35">
      <c r="A3928" s="2">
        <v>44100</v>
      </c>
      <c r="B3928">
        <v>3887.15</v>
      </c>
    </row>
    <row r="3929" spans="1:2" x14ac:dyDescent="0.35">
      <c r="A3929" s="2">
        <v>44101</v>
      </c>
      <c r="B3929">
        <v>3887.15</v>
      </c>
    </row>
    <row r="3930" spans="1:2" x14ac:dyDescent="0.35">
      <c r="A3930" s="2">
        <v>44102</v>
      </c>
      <c r="B3930">
        <v>3872.4</v>
      </c>
    </row>
    <row r="3931" spans="1:2" x14ac:dyDescent="0.35">
      <c r="A3931" s="2">
        <v>44103</v>
      </c>
      <c r="B3931">
        <v>3887.32</v>
      </c>
    </row>
    <row r="3932" spans="1:2" x14ac:dyDescent="0.35">
      <c r="A3932" s="2">
        <v>44104</v>
      </c>
      <c r="B3932">
        <v>3828.4</v>
      </c>
    </row>
    <row r="3933" spans="1:2" x14ac:dyDescent="0.35">
      <c r="A3933" s="2">
        <v>44105</v>
      </c>
      <c r="B3933">
        <v>3845.67</v>
      </c>
    </row>
    <row r="3934" spans="1:2" x14ac:dyDescent="0.35">
      <c r="A3934" s="2">
        <v>44106</v>
      </c>
      <c r="B3934">
        <v>3870.37</v>
      </c>
    </row>
    <row r="3935" spans="1:2" x14ac:dyDescent="0.35">
      <c r="A3935" s="2">
        <v>44107</v>
      </c>
      <c r="B3935">
        <v>3870.37</v>
      </c>
    </row>
    <row r="3936" spans="1:2" x14ac:dyDescent="0.35">
      <c r="A3936" s="2">
        <v>44108</v>
      </c>
      <c r="B3936">
        <v>3870.37</v>
      </c>
    </row>
    <row r="3937" spans="1:2" x14ac:dyDescent="0.35">
      <c r="A3937" s="2">
        <v>44109</v>
      </c>
      <c r="B3937">
        <v>3829.35</v>
      </c>
    </row>
    <row r="3938" spans="1:2" x14ac:dyDescent="0.35">
      <c r="A3938" s="2">
        <v>44110</v>
      </c>
      <c r="B3938">
        <v>3832.24</v>
      </c>
    </row>
    <row r="3939" spans="1:2" x14ac:dyDescent="0.35">
      <c r="A3939" s="2">
        <v>44111</v>
      </c>
      <c r="B3939">
        <v>3835.94</v>
      </c>
    </row>
    <row r="3940" spans="1:2" x14ac:dyDescent="0.35">
      <c r="A3940" s="2">
        <v>44112</v>
      </c>
      <c r="B3940">
        <v>3839.87</v>
      </c>
    </row>
    <row r="3941" spans="1:2" x14ac:dyDescent="0.35">
      <c r="A3941" s="2">
        <v>44113</v>
      </c>
      <c r="B3941">
        <v>3826.89</v>
      </c>
    </row>
    <row r="3942" spans="1:2" x14ac:dyDescent="0.35">
      <c r="A3942" s="2">
        <v>44114</v>
      </c>
      <c r="B3942">
        <v>3826.89</v>
      </c>
    </row>
    <row r="3943" spans="1:2" x14ac:dyDescent="0.35">
      <c r="A3943" s="2">
        <v>44115</v>
      </c>
      <c r="B3943">
        <v>3826.89</v>
      </c>
    </row>
    <row r="3944" spans="1:2" x14ac:dyDescent="0.35">
      <c r="A3944" s="2">
        <v>44116</v>
      </c>
      <c r="B3944">
        <v>3831.59</v>
      </c>
    </row>
    <row r="3945" spans="1:2" x14ac:dyDescent="0.35">
      <c r="A3945" s="2">
        <v>44117</v>
      </c>
      <c r="B3945">
        <v>3862.47</v>
      </c>
    </row>
    <row r="3946" spans="1:2" x14ac:dyDescent="0.35">
      <c r="A3946" s="2">
        <v>44118</v>
      </c>
      <c r="B3946">
        <v>3837.1</v>
      </c>
    </row>
    <row r="3947" spans="1:2" x14ac:dyDescent="0.35">
      <c r="A3947" s="2">
        <v>44119</v>
      </c>
      <c r="B3947">
        <v>3849.27</v>
      </c>
    </row>
    <row r="3948" spans="1:2" x14ac:dyDescent="0.35">
      <c r="A3948" s="2">
        <v>44120</v>
      </c>
      <c r="B3948">
        <v>3849.46</v>
      </c>
    </row>
    <row r="3949" spans="1:2" x14ac:dyDescent="0.35">
      <c r="A3949" s="2">
        <v>44121</v>
      </c>
      <c r="B3949">
        <v>3849.46</v>
      </c>
    </row>
    <row r="3950" spans="1:2" x14ac:dyDescent="0.35">
      <c r="A3950" s="2">
        <v>44122</v>
      </c>
      <c r="B3950">
        <v>3849.46</v>
      </c>
    </row>
    <row r="3951" spans="1:2" x14ac:dyDescent="0.35">
      <c r="A3951" s="2">
        <v>44123</v>
      </c>
      <c r="B3951">
        <v>3844.22</v>
      </c>
    </row>
    <row r="3952" spans="1:2" x14ac:dyDescent="0.35">
      <c r="A3952" s="2">
        <v>44124</v>
      </c>
      <c r="B3952">
        <v>3823.6</v>
      </c>
    </row>
    <row r="3953" spans="1:2" x14ac:dyDescent="0.35">
      <c r="A3953" s="2">
        <v>44125</v>
      </c>
      <c r="B3953">
        <v>3770.83</v>
      </c>
    </row>
    <row r="3954" spans="1:2" x14ac:dyDescent="0.35">
      <c r="A3954" s="2">
        <v>44126</v>
      </c>
      <c r="B3954">
        <v>3785.24</v>
      </c>
    </row>
    <row r="3955" spans="1:2" x14ac:dyDescent="0.35">
      <c r="A3955" s="2">
        <v>44127</v>
      </c>
      <c r="B3955">
        <v>3787.35</v>
      </c>
    </row>
    <row r="3956" spans="1:2" x14ac:dyDescent="0.35">
      <c r="A3956" s="2">
        <v>44128</v>
      </c>
      <c r="B3956">
        <v>3787.35</v>
      </c>
    </row>
    <row r="3957" spans="1:2" x14ac:dyDescent="0.35">
      <c r="A3957" s="2">
        <v>44129</v>
      </c>
      <c r="B3957">
        <v>3787.35</v>
      </c>
    </row>
    <row r="3958" spans="1:2" x14ac:dyDescent="0.35">
      <c r="A3958" s="2">
        <v>44130</v>
      </c>
      <c r="B3958">
        <v>3814.5</v>
      </c>
    </row>
    <row r="3959" spans="1:2" x14ac:dyDescent="0.35">
      <c r="A3959" s="2">
        <v>44131</v>
      </c>
      <c r="B3959">
        <v>3810.33</v>
      </c>
    </row>
    <row r="3960" spans="1:2" x14ac:dyDescent="0.35">
      <c r="A3960" s="2">
        <v>44132</v>
      </c>
      <c r="B3960">
        <v>3830.48</v>
      </c>
    </row>
    <row r="3961" spans="1:2" x14ac:dyDescent="0.35">
      <c r="A3961" s="2">
        <v>44133</v>
      </c>
      <c r="B3961">
        <v>3859.1</v>
      </c>
    </row>
    <row r="3962" spans="1:2" x14ac:dyDescent="0.35">
      <c r="A3962" s="2">
        <v>44134</v>
      </c>
      <c r="B3962">
        <v>3865.19</v>
      </c>
    </row>
    <row r="3963" spans="1:2" x14ac:dyDescent="0.35">
      <c r="A3963" s="2">
        <v>44135</v>
      </c>
      <c r="B3963">
        <v>3865.19</v>
      </c>
    </row>
    <row r="3964" spans="1:2" x14ac:dyDescent="0.35">
      <c r="A3964" s="2">
        <v>44136</v>
      </c>
      <c r="B3964">
        <v>3865.19</v>
      </c>
    </row>
    <row r="3965" spans="1:2" x14ac:dyDescent="0.35">
      <c r="A3965" s="2">
        <v>44137</v>
      </c>
      <c r="B3965">
        <v>3871.97</v>
      </c>
    </row>
    <row r="3966" spans="1:2" x14ac:dyDescent="0.35">
      <c r="A3966" s="2">
        <v>44138</v>
      </c>
      <c r="B3966">
        <v>3814.77</v>
      </c>
    </row>
    <row r="3967" spans="1:2" x14ac:dyDescent="0.35">
      <c r="A3967" s="2">
        <v>44139</v>
      </c>
      <c r="B3967">
        <v>3814.47</v>
      </c>
    </row>
    <row r="3968" spans="1:2" x14ac:dyDescent="0.35">
      <c r="A3968" s="2">
        <v>44140</v>
      </c>
      <c r="B3968">
        <v>3757.62</v>
      </c>
    </row>
    <row r="3969" spans="1:2" x14ac:dyDescent="0.35">
      <c r="A3969" s="2">
        <v>44141</v>
      </c>
      <c r="B3969">
        <v>3722.96</v>
      </c>
    </row>
    <row r="3970" spans="1:2" x14ac:dyDescent="0.35">
      <c r="A3970" s="2">
        <v>44142</v>
      </c>
      <c r="B3970">
        <v>3722.96</v>
      </c>
    </row>
    <row r="3971" spans="1:2" x14ac:dyDescent="0.35">
      <c r="A3971" s="2">
        <v>44143</v>
      </c>
      <c r="B3971">
        <v>3722.96</v>
      </c>
    </row>
    <row r="3972" spans="1:2" x14ac:dyDescent="0.35">
      <c r="A3972" s="2">
        <v>44144</v>
      </c>
      <c r="B3972">
        <v>3649.89</v>
      </c>
    </row>
    <row r="3973" spans="1:2" x14ac:dyDescent="0.35">
      <c r="A3973" s="2">
        <v>44145</v>
      </c>
      <c r="B3973">
        <v>3630.96</v>
      </c>
    </row>
    <row r="3974" spans="1:2" x14ac:dyDescent="0.35">
      <c r="A3974" s="2">
        <v>44146</v>
      </c>
      <c r="B3974">
        <v>3636.41</v>
      </c>
    </row>
    <row r="3975" spans="1:2" x14ac:dyDescent="0.35">
      <c r="A3975" s="2">
        <v>44147</v>
      </c>
      <c r="B3975">
        <v>3643.36</v>
      </c>
    </row>
    <row r="3976" spans="1:2" x14ac:dyDescent="0.35">
      <c r="A3976" s="2">
        <v>44148</v>
      </c>
      <c r="B3976">
        <v>3645.19</v>
      </c>
    </row>
    <row r="3977" spans="1:2" x14ac:dyDescent="0.35">
      <c r="A3977" s="2">
        <v>44149</v>
      </c>
      <c r="B3977">
        <v>3645.19</v>
      </c>
    </row>
    <row r="3978" spans="1:2" x14ac:dyDescent="0.35">
      <c r="A3978" s="2">
        <v>44150</v>
      </c>
      <c r="B3978">
        <v>3645.19</v>
      </c>
    </row>
    <row r="3979" spans="1:2" x14ac:dyDescent="0.35">
      <c r="A3979" s="2">
        <v>44151</v>
      </c>
      <c r="B3979">
        <v>3637.18</v>
      </c>
    </row>
    <row r="3980" spans="1:2" x14ac:dyDescent="0.35">
      <c r="A3980" s="2">
        <v>44152</v>
      </c>
      <c r="B3980">
        <v>3644.89</v>
      </c>
    </row>
    <row r="3981" spans="1:2" x14ac:dyDescent="0.35">
      <c r="A3981" s="2">
        <v>44153</v>
      </c>
      <c r="B3981">
        <v>3643.37</v>
      </c>
    </row>
    <row r="3982" spans="1:2" x14ac:dyDescent="0.35">
      <c r="A3982" s="2">
        <v>44154</v>
      </c>
      <c r="B3982">
        <v>3649.27</v>
      </c>
    </row>
    <row r="3983" spans="1:2" x14ac:dyDescent="0.35">
      <c r="A3983" s="2">
        <v>44155</v>
      </c>
      <c r="B3983">
        <v>3633.8</v>
      </c>
    </row>
    <row r="3984" spans="1:2" x14ac:dyDescent="0.35">
      <c r="A3984" s="2">
        <v>44156</v>
      </c>
      <c r="B3984">
        <v>3633.8</v>
      </c>
    </row>
    <row r="3985" spans="1:2" x14ac:dyDescent="0.35">
      <c r="A3985" s="2">
        <v>44157</v>
      </c>
      <c r="B3985">
        <v>3633.8</v>
      </c>
    </row>
    <row r="3986" spans="1:2" x14ac:dyDescent="0.35">
      <c r="A3986" s="2">
        <v>44158</v>
      </c>
      <c r="B3986">
        <v>3647.54</v>
      </c>
    </row>
    <row r="3987" spans="1:2" x14ac:dyDescent="0.35">
      <c r="A3987" s="2">
        <v>44159</v>
      </c>
      <c r="B3987">
        <v>3637.85</v>
      </c>
    </row>
    <row r="3988" spans="1:2" x14ac:dyDescent="0.35">
      <c r="A3988" s="2">
        <v>44160</v>
      </c>
      <c r="B3988">
        <v>3618.03</v>
      </c>
    </row>
    <row r="3989" spans="1:2" x14ac:dyDescent="0.35">
      <c r="A3989" s="2">
        <v>44161</v>
      </c>
      <c r="B3989">
        <v>3620.21</v>
      </c>
    </row>
    <row r="3990" spans="1:2" x14ac:dyDescent="0.35">
      <c r="A3990" s="2">
        <v>44162</v>
      </c>
      <c r="B3990">
        <v>3606.44</v>
      </c>
    </row>
    <row r="3991" spans="1:2" x14ac:dyDescent="0.35">
      <c r="A3991" s="2">
        <v>44163</v>
      </c>
      <c r="B3991">
        <v>3606.44</v>
      </c>
    </row>
    <row r="3992" spans="1:2" x14ac:dyDescent="0.35">
      <c r="A3992" s="2">
        <v>44164</v>
      </c>
      <c r="B3992">
        <v>3606.44</v>
      </c>
    </row>
    <row r="3993" spans="1:2" x14ac:dyDescent="0.35">
      <c r="A3993" s="2">
        <v>44165</v>
      </c>
      <c r="B3993">
        <v>3596.93</v>
      </c>
    </row>
    <row r="3994" spans="1:2" x14ac:dyDescent="0.35">
      <c r="A3994" s="2">
        <v>44166</v>
      </c>
      <c r="B3994">
        <v>3548.47</v>
      </c>
    </row>
    <row r="3995" spans="1:2" x14ac:dyDescent="0.35">
      <c r="A3995" s="2">
        <v>44167</v>
      </c>
      <c r="B3995">
        <v>3525.02</v>
      </c>
    </row>
    <row r="3996" spans="1:2" x14ac:dyDescent="0.35">
      <c r="A3996" s="2">
        <v>44168</v>
      </c>
      <c r="B3996">
        <v>3472.44</v>
      </c>
    </row>
    <row r="3997" spans="1:2" x14ac:dyDescent="0.35">
      <c r="A3997" s="2">
        <v>44169</v>
      </c>
      <c r="B3997">
        <v>3465.86</v>
      </c>
    </row>
    <row r="3998" spans="1:2" x14ac:dyDescent="0.35">
      <c r="A3998" s="2">
        <v>44170</v>
      </c>
      <c r="B3998">
        <v>3465.86</v>
      </c>
    </row>
    <row r="3999" spans="1:2" x14ac:dyDescent="0.35">
      <c r="A3999" s="2">
        <v>44171</v>
      </c>
      <c r="B3999">
        <v>3465.86</v>
      </c>
    </row>
    <row r="4000" spans="1:2" x14ac:dyDescent="0.35">
      <c r="A4000" s="2">
        <v>44172</v>
      </c>
      <c r="B4000">
        <v>3490.42</v>
      </c>
    </row>
    <row r="4001" spans="1:2" x14ac:dyDescent="0.35">
      <c r="A4001" s="2">
        <v>44173</v>
      </c>
      <c r="B4001">
        <v>3490.5</v>
      </c>
    </row>
    <row r="4002" spans="1:2" x14ac:dyDescent="0.35">
      <c r="A4002" s="2">
        <v>44174</v>
      </c>
      <c r="B4002">
        <v>3474.47</v>
      </c>
    </row>
    <row r="4003" spans="1:2" x14ac:dyDescent="0.35">
      <c r="A4003" s="2">
        <v>44175</v>
      </c>
      <c r="B4003">
        <v>3421.44</v>
      </c>
    </row>
    <row r="4004" spans="1:2" x14ac:dyDescent="0.35">
      <c r="A4004" s="2">
        <v>44176</v>
      </c>
      <c r="B4004">
        <v>3439.73</v>
      </c>
    </row>
    <row r="4005" spans="1:2" x14ac:dyDescent="0.35">
      <c r="A4005" s="2">
        <v>44177</v>
      </c>
      <c r="B4005">
        <v>3439.73</v>
      </c>
    </row>
    <row r="4006" spans="1:2" x14ac:dyDescent="0.35">
      <c r="A4006" s="2">
        <v>44178</v>
      </c>
      <c r="B4006">
        <v>3439.73</v>
      </c>
    </row>
    <row r="4007" spans="1:2" x14ac:dyDescent="0.35">
      <c r="A4007" s="2">
        <v>44179</v>
      </c>
      <c r="B4007">
        <v>3427.97</v>
      </c>
    </row>
    <row r="4008" spans="1:2" x14ac:dyDescent="0.35">
      <c r="A4008" s="2">
        <v>44180</v>
      </c>
      <c r="B4008">
        <v>3419.91</v>
      </c>
    </row>
    <row r="4009" spans="1:2" x14ac:dyDescent="0.35">
      <c r="A4009" s="2">
        <v>44181</v>
      </c>
      <c r="B4009">
        <v>3420.83</v>
      </c>
    </row>
    <row r="4010" spans="1:2" x14ac:dyDescent="0.35">
      <c r="A4010" s="2">
        <v>44182</v>
      </c>
      <c r="B4010">
        <v>3413.93</v>
      </c>
    </row>
    <row r="4011" spans="1:2" x14ac:dyDescent="0.35">
      <c r="A4011" s="2">
        <v>44183</v>
      </c>
      <c r="B4011">
        <v>3418.21</v>
      </c>
    </row>
    <row r="4012" spans="1:2" x14ac:dyDescent="0.35">
      <c r="A4012" s="2">
        <v>44184</v>
      </c>
      <c r="B4012">
        <v>3418.21</v>
      </c>
    </row>
    <row r="4013" spans="1:2" x14ac:dyDescent="0.35">
      <c r="A4013" s="2">
        <v>44185</v>
      </c>
      <c r="B4013">
        <v>3418.21</v>
      </c>
    </row>
    <row r="4014" spans="1:2" x14ac:dyDescent="0.35">
      <c r="A4014" s="2">
        <v>44186</v>
      </c>
      <c r="B4014">
        <v>3429.67</v>
      </c>
    </row>
    <row r="4015" spans="1:2" x14ac:dyDescent="0.35">
      <c r="A4015" s="2">
        <v>44187</v>
      </c>
      <c r="B4015">
        <v>3461.66</v>
      </c>
    </row>
    <row r="4016" spans="1:2" x14ac:dyDescent="0.35">
      <c r="A4016" s="2">
        <v>44188</v>
      </c>
      <c r="B4016">
        <v>3498.8</v>
      </c>
    </row>
    <row r="4017" spans="1:2" x14ac:dyDescent="0.35">
      <c r="A4017" s="2">
        <v>44189</v>
      </c>
      <c r="B4017">
        <v>3507.79</v>
      </c>
    </row>
    <row r="4018" spans="1:2" x14ac:dyDescent="0.35">
      <c r="A4018" s="2">
        <v>44190</v>
      </c>
      <c r="B4018">
        <v>3507.79</v>
      </c>
    </row>
    <row r="4019" spans="1:2" x14ac:dyDescent="0.35">
      <c r="A4019" s="2">
        <v>44191</v>
      </c>
      <c r="B4019">
        <v>3507.79</v>
      </c>
    </row>
    <row r="4020" spans="1:2" x14ac:dyDescent="0.35">
      <c r="A4020" s="2">
        <v>44192</v>
      </c>
      <c r="B4020">
        <v>3507.79</v>
      </c>
    </row>
    <row r="4021" spans="1:2" x14ac:dyDescent="0.35">
      <c r="A4021" s="2">
        <v>44193</v>
      </c>
      <c r="B4021">
        <v>3504.91</v>
      </c>
    </row>
    <row r="4022" spans="1:2" x14ac:dyDescent="0.35">
      <c r="A4022" s="2">
        <v>44194</v>
      </c>
      <c r="B4022">
        <v>3475.9</v>
      </c>
    </row>
    <row r="4023" spans="1:2" x14ac:dyDescent="0.35">
      <c r="A4023" s="2">
        <v>44195</v>
      </c>
      <c r="B4023">
        <v>3428.45</v>
      </c>
    </row>
    <row r="4024" spans="1:2" x14ac:dyDescent="0.35">
      <c r="A4024" s="2">
        <v>44196</v>
      </c>
      <c r="B4024">
        <v>3428.26</v>
      </c>
    </row>
    <row r="4025" spans="1:2" x14ac:dyDescent="0.35">
      <c r="A4025" s="2">
        <v>44197</v>
      </c>
      <c r="B4025">
        <v>3428.26</v>
      </c>
    </row>
    <row r="4026" spans="1:2" x14ac:dyDescent="0.35">
      <c r="A4026" s="2">
        <v>44198</v>
      </c>
      <c r="B4026">
        <v>3428.26</v>
      </c>
    </row>
    <row r="4027" spans="1:2" x14ac:dyDescent="0.35">
      <c r="A4027" s="2">
        <v>44199</v>
      </c>
      <c r="B4027">
        <v>3428.26</v>
      </c>
    </row>
    <row r="4028" spans="1:2" x14ac:dyDescent="0.35">
      <c r="A4028" s="2">
        <v>44200</v>
      </c>
      <c r="B4028">
        <v>3449</v>
      </c>
    </row>
    <row r="4029" spans="1:2" x14ac:dyDescent="0.35">
      <c r="A4029" s="2">
        <v>44201</v>
      </c>
      <c r="B4029">
        <v>3444.19</v>
      </c>
    </row>
    <row r="4030" spans="1:2" x14ac:dyDescent="0.35">
      <c r="A4030" s="2">
        <v>44202</v>
      </c>
      <c r="B4030">
        <v>3415.74</v>
      </c>
    </row>
    <row r="4031" spans="1:2" x14ac:dyDescent="0.35">
      <c r="A4031" s="2">
        <v>44203</v>
      </c>
      <c r="B4031">
        <v>3489.54</v>
      </c>
    </row>
    <row r="4032" spans="1:2" x14ac:dyDescent="0.35">
      <c r="A4032" s="2">
        <v>44204</v>
      </c>
      <c r="B4032">
        <v>3472.81</v>
      </c>
    </row>
    <row r="4033" spans="1:2" x14ac:dyDescent="0.35">
      <c r="A4033" s="2">
        <v>44205</v>
      </c>
      <c r="B4033">
        <v>3472.81</v>
      </c>
    </row>
    <row r="4034" spans="1:2" x14ac:dyDescent="0.35">
      <c r="A4034" s="2">
        <v>44206</v>
      </c>
      <c r="B4034">
        <v>3472.81</v>
      </c>
    </row>
    <row r="4035" spans="1:2" x14ac:dyDescent="0.35">
      <c r="A4035" s="2">
        <v>44207</v>
      </c>
      <c r="B4035">
        <v>3511.01</v>
      </c>
    </row>
    <row r="4036" spans="1:2" x14ac:dyDescent="0.35">
      <c r="A4036" s="2">
        <v>44208</v>
      </c>
      <c r="B4036">
        <v>3478.86</v>
      </c>
    </row>
    <row r="4037" spans="1:2" x14ac:dyDescent="0.35">
      <c r="A4037" s="2">
        <v>44209</v>
      </c>
      <c r="B4037">
        <v>3476.08</v>
      </c>
    </row>
    <row r="4038" spans="1:2" x14ac:dyDescent="0.35">
      <c r="A4038" s="2">
        <v>44210</v>
      </c>
      <c r="B4038">
        <v>3450.09</v>
      </c>
    </row>
    <row r="4039" spans="1:2" x14ac:dyDescent="0.35">
      <c r="A4039" s="2">
        <v>44211</v>
      </c>
      <c r="B4039">
        <v>3466.59</v>
      </c>
    </row>
    <row r="4040" spans="1:2" x14ac:dyDescent="0.35">
      <c r="A4040" s="2">
        <v>44212</v>
      </c>
      <c r="B4040">
        <v>3466.59</v>
      </c>
    </row>
    <row r="4041" spans="1:2" x14ac:dyDescent="0.35">
      <c r="A4041" s="2">
        <v>44213</v>
      </c>
      <c r="B4041">
        <v>3466.59</v>
      </c>
    </row>
    <row r="4042" spans="1:2" x14ac:dyDescent="0.35">
      <c r="A4042" s="2">
        <v>44214</v>
      </c>
      <c r="B4042">
        <v>3471.93</v>
      </c>
    </row>
    <row r="4043" spans="1:2" x14ac:dyDescent="0.35">
      <c r="A4043" s="2">
        <v>44215</v>
      </c>
      <c r="B4043">
        <v>3487.32</v>
      </c>
    </row>
    <row r="4044" spans="1:2" x14ac:dyDescent="0.35">
      <c r="A4044" s="2">
        <v>44216</v>
      </c>
      <c r="B4044">
        <v>3466.25</v>
      </c>
    </row>
    <row r="4045" spans="1:2" x14ac:dyDescent="0.35">
      <c r="A4045" s="2">
        <v>44217</v>
      </c>
      <c r="B4045">
        <v>3480</v>
      </c>
    </row>
    <row r="4046" spans="1:2" x14ac:dyDescent="0.35">
      <c r="A4046" s="2">
        <v>44218</v>
      </c>
      <c r="B4046">
        <v>3517.56</v>
      </c>
    </row>
    <row r="4047" spans="1:2" x14ac:dyDescent="0.35">
      <c r="A4047" s="2">
        <v>44219</v>
      </c>
      <c r="B4047">
        <v>3517.56</v>
      </c>
    </row>
    <row r="4048" spans="1:2" x14ac:dyDescent="0.35">
      <c r="A4048" s="2">
        <v>44220</v>
      </c>
      <c r="B4048">
        <v>3517.56</v>
      </c>
    </row>
    <row r="4049" spans="1:2" x14ac:dyDescent="0.35">
      <c r="A4049" s="2">
        <v>44221</v>
      </c>
      <c r="B4049">
        <v>3588.45</v>
      </c>
    </row>
    <row r="4050" spans="1:2" x14ac:dyDescent="0.35">
      <c r="A4050" s="2">
        <v>44222</v>
      </c>
      <c r="B4050">
        <v>3609.94</v>
      </c>
    </row>
    <row r="4051" spans="1:2" x14ac:dyDescent="0.35">
      <c r="A4051" s="2">
        <v>44223</v>
      </c>
      <c r="B4051">
        <v>3606.29</v>
      </c>
    </row>
    <row r="4052" spans="1:2" x14ac:dyDescent="0.35">
      <c r="A4052" s="2">
        <v>44224</v>
      </c>
      <c r="B4052">
        <v>3560.79</v>
      </c>
    </row>
    <row r="4053" spans="1:2" x14ac:dyDescent="0.35">
      <c r="A4053" s="2">
        <v>44225</v>
      </c>
      <c r="B4053">
        <v>3569.55</v>
      </c>
    </row>
    <row r="4054" spans="1:2" x14ac:dyDescent="0.35">
      <c r="A4054" s="2">
        <v>44226</v>
      </c>
      <c r="B4054">
        <v>3569.55</v>
      </c>
    </row>
    <row r="4055" spans="1:2" x14ac:dyDescent="0.35">
      <c r="A4055" s="2">
        <v>44227</v>
      </c>
      <c r="B4055">
        <v>3569.55</v>
      </c>
    </row>
    <row r="4056" spans="1:2" x14ac:dyDescent="0.35">
      <c r="A4056" s="2">
        <v>44228</v>
      </c>
      <c r="B4056">
        <v>3572.49</v>
      </c>
    </row>
    <row r="4057" spans="1:2" x14ac:dyDescent="0.35">
      <c r="A4057" s="2">
        <v>44229</v>
      </c>
      <c r="B4057">
        <v>3528.35</v>
      </c>
    </row>
    <row r="4058" spans="1:2" x14ac:dyDescent="0.35">
      <c r="A4058" s="2">
        <v>44230</v>
      </c>
      <c r="B4058">
        <v>3533.31</v>
      </c>
    </row>
    <row r="4059" spans="1:2" x14ac:dyDescent="0.35">
      <c r="A4059" s="2">
        <v>44231</v>
      </c>
      <c r="B4059">
        <v>3556.63</v>
      </c>
    </row>
    <row r="4060" spans="1:2" x14ac:dyDescent="0.35">
      <c r="A4060" s="2">
        <v>44232</v>
      </c>
      <c r="B4060">
        <v>3547.77</v>
      </c>
    </row>
    <row r="4061" spans="1:2" x14ac:dyDescent="0.35">
      <c r="A4061" s="2">
        <v>44233</v>
      </c>
      <c r="B4061">
        <v>3547.77</v>
      </c>
    </row>
    <row r="4062" spans="1:2" x14ac:dyDescent="0.35">
      <c r="A4062" s="2">
        <v>44234</v>
      </c>
      <c r="B4062">
        <v>3547.77</v>
      </c>
    </row>
    <row r="4063" spans="1:2" x14ac:dyDescent="0.35">
      <c r="A4063" s="2">
        <v>44235</v>
      </c>
      <c r="B4063">
        <v>3568.94</v>
      </c>
    </row>
    <row r="4064" spans="1:2" x14ac:dyDescent="0.35">
      <c r="A4064" s="2">
        <v>44236</v>
      </c>
      <c r="B4064">
        <v>3581.1</v>
      </c>
    </row>
    <row r="4065" spans="1:2" x14ac:dyDescent="0.35">
      <c r="A4065" s="2">
        <v>44237</v>
      </c>
      <c r="B4065">
        <v>3560.79</v>
      </c>
    </row>
    <row r="4066" spans="1:2" x14ac:dyDescent="0.35">
      <c r="A4066" s="2">
        <v>44238</v>
      </c>
      <c r="B4066">
        <v>3525</v>
      </c>
    </row>
    <row r="4067" spans="1:2" x14ac:dyDescent="0.35">
      <c r="A4067" s="2">
        <v>44239</v>
      </c>
      <c r="B4067">
        <v>3504.59</v>
      </c>
    </row>
    <row r="4068" spans="1:2" x14ac:dyDescent="0.35">
      <c r="A4068" s="2">
        <v>44240</v>
      </c>
      <c r="B4068">
        <v>3504.59</v>
      </c>
    </row>
    <row r="4069" spans="1:2" x14ac:dyDescent="0.35">
      <c r="A4069" s="2">
        <v>44241</v>
      </c>
      <c r="B4069">
        <v>3504.59</v>
      </c>
    </row>
    <row r="4070" spans="1:2" x14ac:dyDescent="0.35">
      <c r="A4070" s="2">
        <v>44242</v>
      </c>
      <c r="B4070">
        <v>3490.5</v>
      </c>
    </row>
    <row r="4071" spans="1:2" x14ac:dyDescent="0.35">
      <c r="A4071" s="2">
        <v>44243</v>
      </c>
      <c r="B4071">
        <v>3519.88</v>
      </c>
    </row>
    <row r="4072" spans="1:2" x14ac:dyDescent="0.35">
      <c r="A4072" s="2">
        <v>44244</v>
      </c>
      <c r="B4072">
        <v>3531.87</v>
      </c>
    </row>
    <row r="4073" spans="1:2" x14ac:dyDescent="0.35">
      <c r="A4073" s="2">
        <v>44245</v>
      </c>
      <c r="B4073">
        <v>3544.54</v>
      </c>
    </row>
    <row r="4074" spans="1:2" x14ac:dyDescent="0.35">
      <c r="A4074" s="2">
        <v>44246</v>
      </c>
      <c r="B4074">
        <v>3568.64</v>
      </c>
    </row>
    <row r="4075" spans="1:2" x14ac:dyDescent="0.35">
      <c r="A4075" s="2">
        <v>44247</v>
      </c>
      <c r="B4075">
        <v>3568.64</v>
      </c>
    </row>
    <row r="4076" spans="1:2" x14ac:dyDescent="0.35">
      <c r="A4076" s="2">
        <v>44248</v>
      </c>
      <c r="B4076">
        <v>3568.64</v>
      </c>
    </row>
    <row r="4077" spans="1:2" x14ac:dyDescent="0.35">
      <c r="A4077" s="2">
        <v>44249</v>
      </c>
      <c r="B4077">
        <v>3593.71</v>
      </c>
    </row>
    <row r="4078" spans="1:2" x14ac:dyDescent="0.35">
      <c r="A4078" s="2">
        <v>44250</v>
      </c>
      <c r="B4078">
        <v>3593.03</v>
      </c>
    </row>
    <row r="4079" spans="1:2" x14ac:dyDescent="0.35">
      <c r="A4079" s="2">
        <v>44251</v>
      </c>
      <c r="B4079">
        <v>3565.54</v>
      </c>
    </row>
    <row r="4080" spans="1:2" x14ac:dyDescent="0.35">
      <c r="A4080" s="2">
        <v>44252</v>
      </c>
      <c r="B4080">
        <v>3604.03</v>
      </c>
    </row>
    <row r="4081" spans="1:2" x14ac:dyDescent="0.35">
      <c r="A4081" s="2">
        <v>44253</v>
      </c>
      <c r="B4081">
        <v>3645.04</v>
      </c>
    </row>
    <row r="4082" spans="1:2" x14ac:dyDescent="0.35">
      <c r="A4082" s="2">
        <v>44254</v>
      </c>
      <c r="B4082">
        <v>3645.04</v>
      </c>
    </row>
    <row r="4083" spans="1:2" x14ac:dyDescent="0.35">
      <c r="A4083" s="2">
        <v>44255</v>
      </c>
      <c r="B4083">
        <v>3645.04</v>
      </c>
    </row>
    <row r="4084" spans="1:2" x14ac:dyDescent="0.35">
      <c r="A4084" s="2">
        <v>44256</v>
      </c>
      <c r="B4084">
        <v>3620.34</v>
      </c>
    </row>
    <row r="4085" spans="1:2" x14ac:dyDescent="0.35">
      <c r="A4085" s="2">
        <v>44257</v>
      </c>
      <c r="B4085">
        <v>3642.82</v>
      </c>
    </row>
    <row r="4086" spans="1:2" x14ac:dyDescent="0.35">
      <c r="A4086" s="2">
        <v>44258</v>
      </c>
      <c r="B4086">
        <v>3680.75</v>
      </c>
    </row>
    <row r="4087" spans="1:2" x14ac:dyDescent="0.35">
      <c r="A4087" s="2">
        <v>44259</v>
      </c>
      <c r="B4087">
        <v>3647.09</v>
      </c>
    </row>
    <row r="4088" spans="1:2" x14ac:dyDescent="0.35">
      <c r="A4088" s="2">
        <v>44260</v>
      </c>
      <c r="B4088">
        <v>3637.05</v>
      </c>
    </row>
    <row r="4089" spans="1:2" x14ac:dyDescent="0.35">
      <c r="A4089" s="2">
        <v>44261</v>
      </c>
      <c r="B4089">
        <v>3637.05</v>
      </c>
    </row>
    <row r="4090" spans="1:2" x14ac:dyDescent="0.35">
      <c r="A4090" s="2">
        <v>44262</v>
      </c>
      <c r="B4090">
        <v>3637.05</v>
      </c>
    </row>
    <row r="4091" spans="1:2" x14ac:dyDescent="0.35">
      <c r="A4091" s="2">
        <v>44263</v>
      </c>
      <c r="B4091">
        <v>3607.86</v>
      </c>
    </row>
    <row r="4092" spans="1:2" x14ac:dyDescent="0.35">
      <c r="A4092" s="2">
        <v>44264</v>
      </c>
      <c r="B4092">
        <v>3597.84</v>
      </c>
    </row>
    <row r="4093" spans="1:2" x14ac:dyDescent="0.35">
      <c r="A4093" s="2">
        <v>44265</v>
      </c>
      <c r="B4093">
        <v>3551.3</v>
      </c>
    </row>
    <row r="4094" spans="1:2" x14ac:dyDescent="0.35">
      <c r="A4094" s="2">
        <v>44266</v>
      </c>
      <c r="B4094">
        <v>3552.44</v>
      </c>
    </row>
    <row r="4095" spans="1:2" x14ac:dyDescent="0.35">
      <c r="A4095" s="2">
        <v>44267</v>
      </c>
      <c r="B4095">
        <v>3575.4</v>
      </c>
    </row>
    <row r="4096" spans="1:2" x14ac:dyDescent="0.35">
      <c r="A4096" s="2">
        <v>44268</v>
      </c>
      <c r="B4096">
        <v>3575.4</v>
      </c>
    </row>
    <row r="4097" spans="1:2" x14ac:dyDescent="0.35">
      <c r="A4097" s="2">
        <v>44269</v>
      </c>
      <c r="B4097">
        <v>3575.4</v>
      </c>
    </row>
    <row r="4098" spans="1:2" x14ac:dyDescent="0.35">
      <c r="A4098" s="2">
        <v>44270</v>
      </c>
      <c r="B4098">
        <v>3561.62</v>
      </c>
    </row>
    <row r="4099" spans="1:2" x14ac:dyDescent="0.35">
      <c r="A4099" s="2">
        <v>44271</v>
      </c>
      <c r="B4099">
        <v>3557.98</v>
      </c>
    </row>
    <row r="4100" spans="1:2" x14ac:dyDescent="0.35">
      <c r="A4100" s="2">
        <v>44272</v>
      </c>
      <c r="B4100">
        <v>3573.29</v>
      </c>
    </row>
    <row r="4101" spans="1:2" x14ac:dyDescent="0.35">
      <c r="A4101" s="2">
        <v>44273</v>
      </c>
      <c r="B4101">
        <v>3551.9</v>
      </c>
    </row>
    <row r="4102" spans="1:2" x14ac:dyDescent="0.35">
      <c r="A4102" s="2">
        <v>44274</v>
      </c>
      <c r="B4102">
        <v>3557.78</v>
      </c>
    </row>
    <row r="4103" spans="1:2" x14ac:dyDescent="0.35">
      <c r="A4103" s="2">
        <v>44275</v>
      </c>
      <c r="B4103">
        <v>3557.78</v>
      </c>
    </row>
    <row r="4104" spans="1:2" x14ac:dyDescent="0.35">
      <c r="A4104" s="2">
        <v>44276</v>
      </c>
      <c r="B4104">
        <v>3557.78</v>
      </c>
    </row>
    <row r="4105" spans="1:2" x14ac:dyDescent="0.35">
      <c r="A4105" s="2">
        <v>44277</v>
      </c>
      <c r="B4105">
        <v>3560.43</v>
      </c>
    </row>
    <row r="4106" spans="1:2" x14ac:dyDescent="0.35">
      <c r="A4106" s="2">
        <v>44278</v>
      </c>
      <c r="B4106">
        <v>3612.56</v>
      </c>
    </row>
    <row r="4107" spans="1:2" x14ac:dyDescent="0.35">
      <c r="A4107" s="2">
        <v>44279</v>
      </c>
      <c r="B4107">
        <v>3644.23</v>
      </c>
    </row>
    <row r="4108" spans="1:2" x14ac:dyDescent="0.35">
      <c r="A4108" s="2">
        <v>44280</v>
      </c>
      <c r="B4108">
        <v>3663.43</v>
      </c>
    </row>
    <row r="4109" spans="1:2" x14ac:dyDescent="0.35">
      <c r="A4109" s="2">
        <v>44281</v>
      </c>
      <c r="B4109">
        <v>3688.93</v>
      </c>
    </row>
    <row r="4110" spans="1:2" x14ac:dyDescent="0.35">
      <c r="A4110" s="2">
        <v>44282</v>
      </c>
      <c r="B4110">
        <v>3688.93</v>
      </c>
    </row>
    <row r="4111" spans="1:2" x14ac:dyDescent="0.35">
      <c r="A4111" s="2">
        <v>44283</v>
      </c>
      <c r="B4111">
        <v>3688.93</v>
      </c>
    </row>
    <row r="4112" spans="1:2" x14ac:dyDescent="0.35">
      <c r="A4112" s="2">
        <v>44284</v>
      </c>
      <c r="B4112">
        <v>3715.52</v>
      </c>
    </row>
    <row r="4113" spans="1:2" x14ac:dyDescent="0.35">
      <c r="A4113" s="2">
        <v>44285</v>
      </c>
      <c r="B4113">
        <v>3729.36</v>
      </c>
    </row>
    <row r="4114" spans="1:2" x14ac:dyDescent="0.35">
      <c r="A4114" s="2">
        <v>44286</v>
      </c>
      <c r="B4114">
        <v>3663.44</v>
      </c>
    </row>
    <row r="4115" spans="1:2" x14ac:dyDescent="0.35">
      <c r="A4115" s="2">
        <v>44287</v>
      </c>
      <c r="B4115">
        <v>3659.52</v>
      </c>
    </row>
    <row r="4116" spans="1:2" x14ac:dyDescent="0.35">
      <c r="A4116" s="2">
        <v>44288</v>
      </c>
      <c r="B4116">
        <v>3661.68</v>
      </c>
    </row>
    <row r="4117" spans="1:2" x14ac:dyDescent="0.35">
      <c r="A4117" s="2">
        <v>44289</v>
      </c>
      <c r="B4117">
        <v>3661.68</v>
      </c>
    </row>
    <row r="4118" spans="1:2" x14ac:dyDescent="0.35">
      <c r="A4118" s="2">
        <v>44290</v>
      </c>
      <c r="B4118">
        <v>3661.68</v>
      </c>
    </row>
    <row r="4119" spans="1:2" x14ac:dyDescent="0.35">
      <c r="A4119" s="2">
        <v>44291</v>
      </c>
      <c r="B4119">
        <v>3669.19</v>
      </c>
    </row>
    <row r="4120" spans="1:2" x14ac:dyDescent="0.35">
      <c r="A4120" s="2">
        <v>44292</v>
      </c>
      <c r="B4120">
        <v>3641.68</v>
      </c>
    </row>
    <row r="4121" spans="1:2" x14ac:dyDescent="0.35">
      <c r="A4121" s="2">
        <v>44293</v>
      </c>
      <c r="B4121">
        <v>3651.02</v>
      </c>
    </row>
    <row r="4122" spans="1:2" x14ac:dyDescent="0.35">
      <c r="A4122" s="2">
        <v>44294</v>
      </c>
      <c r="B4122">
        <v>3636.64</v>
      </c>
    </row>
    <row r="4123" spans="1:2" x14ac:dyDescent="0.35">
      <c r="A4123" s="2">
        <v>44295</v>
      </c>
      <c r="B4123">
        <v>3651.64</v>
      </c>
    </row>
    <row r="4124" spans="1:2" x14ac:dyDescent="0.35">
      <c r="A4124" s="2">
        <v>44296</v>
      </c>
      <c r="B4124">
        <v>3651.64</v>
      </c>
    </row>
    <row r="4125" spans="1:2" x14ac:dyDescent="0.35">
      <c r="A4125" s="2">
        <v>44297</v>
      </c>
      <c r="B4125">
        <v>3651.64</v>
      </c>
    </row>
    <row r="4126" spans="1:2" x14ac:dyDescent="0.35">
      <c r="A4126" s="2">
        <v>44298</v>
      </c>
      <c r="B4126">
        <v>3661.36</v>
      </c>
    </row>
    <row r="4127" spans="1:2" x14ac:dyDescent="0.35">
      <c r="A4127" s="2">
        <v>44299</v>
      </c>
      <c r="B4127">
        <v>3667.27</v>
      </c>
    </row>
    <row r="4128" spans="1:2" x14ac:dyDescent="0.35">
      <c r="A4128" s="2">
        <v>44300</v>
      </c>
      <c r="B4128">
        <v>3656.64</v>
      </c>
    </row>
    <row r="4129" spans="1:2" x14ac:dyDescent="0.35">
      <c r="A4129" s="2">
        <v>44301</v>
      </c>
      <c r="B4129">
        <v>3618.75</v>
      </c>
    </row>
    <row r="4130" spans="1:2" x14ac:dyDescent="0.35">
      <c r="A4130" s="2">
        <v>44302</v>
      </c>
      <c r="B4130">
        <v>3602.77</v>
      </c>
    </row>
    <row r="4131" spans="1:2" x14ac:dyDescent="0.35">
      <c r="A4131" s="2">
        <v>44303</v>
      </c>
      <c r="B4131">
        <v>3602.77</v>
      </c>
    </row>
    <row r="4132" spans="1:2" x14ac:dyDescent="0.35">
      <c r="A4132" s="2">
        <v>44304</v>
      </c>
      <c r="B4132">
        <v>3602.77</v>
      </c>
    </row>
    <row r="4133" spans="1:2" x14ac:dyDescent="0.35">
      <c r="A4133" s="2">
        <v>44305</v>
      </c>
      <c r="B4133">
        <v>3613.33</v>
      </c>
    </row>
    <row r="4134" spans="1:2" x14ac:dyDescent="0.35">
      <c r="A4134" s="2">
        <v>44306</v>
      </c>
      <c r="B4134">
        <v>3639.66</v>
      </c>
    </row>
    <row r="4135" spans="1:2" x14ac:dyDescent="0.35">
      <c r="A4135" s="2">
        <v>44307</v>
      </c>
      <c r="B4135">
        <v>3628.19</v>
      </c>
    </row>
    <row r="4136" spans="1:2" x14ac:dyDescent="0.35">
      <c r="A4136" s="2">
        <v>44308</v>
      </c>
      <c r="B4136">
        <v>3637.64</v>
      </c>
    </row>
    <row r="4137" spans="1:2" x14ac:dyDescent="0.35">
      <c r="A4137" s="2">
        <v>44309</v>
      </c>
      <c r="B4137">
        <v>3631</v>
      </c>
    </row>
    <row r="4138" spans="1:2" x14ac:dyDescent="0.35">
      <c r="A4138" s="2">
        <v>44310</v>
      </c>
      <c r="B4138">
        <v>3631</v>
      </c>
    </row>
    <row r="4139" spans="1:2" x14ac:dyDescent="0.35">
      <c r="A4139" s="2">
        <v>44311</v>
      </c>
      <c r="B4139">
        <v>3631</v>
      </c>
    </row>
    <row r="4140" spans="1:2" x14ac:dyDescent="0.35">
      <c r="A4140" s="2">
        <v>44312</v>
      </c>
      <c r="B4140">
        <v>3691.26</v>
      </c>
    </row>
    <row r="4141" spans="1:2" x14ac:dyDescent="0.35">
      <c r="A4141" s="2">
        <v>44313</v>
      </c>
      <c r="B4141">
        <v>3716.33</v>
      </c>
    </row>
    <row r="4142" spans="1:2" x14ac:dyDescent="0.35">
      <c r="A4142" s="2">
        <v>44314</v>
      </c>
      <c r="B4142">
        <v>3697.67</v>
      </c>
    </row>
    <row r="4143" spans="1:2" x14ac:dyDescent="0.35">
      <c r="A4143" s="2">
        <v>44315</v>
      </c>
      <c r="B4143">
        <v>3712.75</v>
      </c>
    </row>
    <row r="4144" spans="1:2" x14ac:dyDescent="0.35">
      <c r="A4144" s="2">
        <v>44316</v>
      </c>
      <c r="B4144">
        <v>3745.22</v>
      </c>
    </row>
    <row r="4145" spans="1:2" x14ac:dyDescent="0.35">
      <c r="A4145" s="2">
        <v>44317</v>
      </c>
      <c r="B4145">
        <v>3745.22</v>
      </c>
    </row>
    <row r="4146" spans="1:2" x14ac:dyDescent="0.35">
      <c r="A4146" s="2">
        <v>44318</v>
      </c>
      <c r="B4146">
        <v>3745.22</v>
      </c>
    </row>
    <row r="4147" spans="1:2" x14ac:dyDescent="0.35">
      <c r="A4147" s="2">
        <v>44319</v>
      </c>
      <c r="B4147">
        <v>3803.63</v>
      </c>
    </row>
    <row r="4148" spans="1:2" x14ac:dyDescent="0.35">
      <c r="A4148" s="2">
        <v>44320</v>
      </c>
      <c r="B4148">
        <v>3828.52</v>
      </c>
    </row>
    <row r="4149" spans="1:2" x14ac:dyDescent="0.35">
      <c r="A4149" s="2">
        <v>44321</v>
      </c>
      <c r="B4149">
        <v>3848.1</v>
      </c>
    </row>
    <row r="4150" spans="1:2" x14ac:dyDescent="0.35">
      <c r="A4150" s="2">
        <v>44322</v>
      </c>
      <c r="B4150">
        <v>3811.06</v>
      </c>
    </row>
    <row r="4151" spans="1:2" x14ac:dyDescent="0.35">
      <c r="A4151" s="2">
        <v>44323</v>
      </c>
      <c r="B4151">
        <v>3762.16</v>
      </c>
    </row>
    <row r="4152" spans="1:2" x14ac:dyDescent="0.35">
      <c r="A4152" s="2">
        <v>44324</v>
      </c>
      <c r="B4152">
        <v>3762.16</v>
      </c>
    </row>
    <row r="4153" spans="1:2" x14ac:dyDescent="0.35">
      <c r="A4153" s="2">
        <v>44325</v>
      </c>
      <c r="B4153">
        <v>3762.16</v>
      </c>
    </row>
    <row r="4154" spans="1:2" x14ac:dyDescent="0.35">
      <c r="A4154" s="2">
        <v>44326</v>
      </c>
      <c r="B4154">
        <v>3708.14</v>
      </c>
    </row>
    <row r="4155" spans="1:2" x14ac:dyDescent="0.35">
      <c r="A4155" s="2">
        <v>44327</v>
      </c>
      <c r="B4155">
        <v>3705.73</v>
      </c>
    </row>
    <row r="4156" spans="1:2" x14ac:dyDescent="0.35">
      <c r="A4156" s="2">
        <v>44328</v>
      </c>
      <c r="B4156">
        <v>3745.74</v>
      </c>
    </row>
    <row r="4157" spans="1:2" x14ac:dyDescent="0.35">
      <c r="A4157" s="2">
        <v>44329</v>
      </c>
      <c r="B4157">
        <v>3725.03</v>
      </c>
    </row>
    <row r="4158" spans="1:2" x14ac:dyDescent="0.35">
      <c r="A4158" s="2">
        <v>44330</v>
      </c>
      <c r="B4158">
        <v>3685.89</v>
      </c>
    </row>
    <row r="4159" spans="1:2" x14ac:dyDescent="0.35">
      <c r="A4159" s="2">
        <v>44331</v>
      </c>
      <c r="B4159">
        <v>3685.89</v>
      </c>
    </row>
    <row r="4160" spans="1:2" x14ac:dyDescent="0.35">
      <c r="A4160" s="2">
        <v>44332</v>
      </c>
      <c r="B4160">
        <v>3685.89</v>
      </c>
    </row>
    <row r="4161" spans="1:2" x14ac:dyDescent="0.35">
      <c r="A4161" s="2">
        <v>44333</v>
      </c>
      <c r="B4161">
        <v>3686.04</v>
      </c>
    </row>
    <row r="4162" spans="1:2" x14ac:dyDescent="0.35">
      <c r="A4162" s="2">
        <v>44334</v>
      </c>
      <c r="B4162">
        <v>3657.47</v>
      </c>
    </row>
    <row r="4163" spans="1:2" x14ac:dyDescent="0.35">
      <c r="A4163" s="2">
        <v>44335</v>
      </c>
      <c r="B4163">
        <v>3684.04</v>
      </c>
    </row>
    <row r="4164" spans="1:2" x14ac:dyDescent="0.35">
      <c r="A4164" s="2">
        <v>44336</v>
      </c>
      <c r="B4164">
        <v>3718.6</v>
      </c>
    </row>
    <row r="4165" spans="1:2" x14ac:dyDescent="0.35">
      <c r="A4165" s="2">
        <v>44337</v>
      </c>
      <c r="B4165">
        <v>3740.12</v>
      </c>
    </row>
    <row r="4166" spans="1:2" x14ac:dyDescent="0.35">
      <c r="A4166" s="2">
        <v>44338</v>
      </c>
      <c r="B4166">
        <v>3740.12</v>
      </c>
    </row>
    <row r="4167" spans="1:2" x14ac:dyDescent="0.35">
      <c r="A4167" s="2">
        <v>44339</v>
      </c>
      <c r="B4167">
        <v>3740.12</v>
      </c>
    </row>
    <row r="4168" spans="1:2" x14ac:dyDescent="0.35">
      <c r="A4168" s="2">
        <v>44340</v>
      </c>
      <c r="B4168">
        <v>3741.77</v>
      </c>
    </row>
    <row r="4169" spans="1:2" x14ac:dyDescent="0.35">
      <c r="A4169" s="2">
        <v>44341</v>
      </c>
      <c r="B4169">
        <v>3737</v>
      </c>
    </row>
    <row r="4170" spans="1:2" x14ac:dyDescent="0.35">
      <c r="A4170" s="2">
        <v>44342</v>
      </c>
      <c r="B4170">
        <v>3743.57</v>
      </c>
    </row>
    <row r="4171" spans="1:2" x14ac:dyDescent="0.35">
      <c r="A4171" s="2">
        <v>44343</v>
      </c>
      <c r="B4171">
        <v>3732.16</v>
      </c>
    </row>
    <row r="4172" spans="1:2" x14ac:dyDescent="0.35">
      <c r="A4172" s="2">
        <v>44344</v>
      </c>
      <c r="B4172">
        <v>3709.96</v>
      </c>
    </row>
    <row r="4173" spans="1:2" x14ac:dyDescent="0.35">
      <c r="A4173" s="2">
        <v>44345</v>
      </c>
      <c r="B4173">
        <v>3709.96</v>
      </c>
    </row>
    <row r="4174" spans="1:2" x14ac:dyDescent="0.35">
      <c r="A4174" s="2">
        <v>44346</v>
      </c>
      <c r="B4174">
        <v>3709.96</v>
      </c>
    </row>
    <row r="4175" spans="1:2" x14ac:dyDescent="0.35">
      <c r="A4175" s="2">
        <v>44347</v>
      </c>
      <c r="B4175">
        <v>3709.8</v>
      </c>
    </row>
    <row r="4176" spans="1:2" x14ac:dyDescent="0.35">
      <c r="A4176" s="2">
        <v>44348</v>
      </c>
      <c r="B4176">
        <v>3669.6</v>
      </c>
    </row>
    <row r="4177" spans="1:2" x14ac:dyDescent="0.35">
      <c r="A4177" s="2">
        <v>44349</v>
      </c>
      <c r="B4177">
        <v>3652.46</v>
      </c>
    </row>
    <row r="4178" spans="1:2" x14ac:dyDescent="0.35">
      <c r="A4178" s="2">
        <v>44350</v>
      </c>
      <c r="B4178">
        <v>3658.31</v>
      </c>
    </row>
    <row r="4179" spans="1:2" x14ac:dyDescent="0.35">
      <c r="A4179" s="2">
        <v>44351</v>
      </c>
      <c r="B4179">
        <v>3610.75</v>
      </c>
    </row>
    <row r="4180" spans="1:2" x14ac:dyDescent="0.35">
      <c r="A4180" s="2">
        <v>44352</v>
      </c>
      <c r="B4180">
        <v>3610.75</v>
      </c>
    </row>
    <row r="4181" spans="1:2" x14ac:dyDescent="0.35">
      <c r="A4181" s="2">
        <v>44353</v>
      </c>
      <c r="B4181">
        <v>3610.75</v>
      </c>
    </row>
    <row r="4182" spans="1:2" x14ac:dyDescent="0.35">
      <c r="A4182" s="2">
        <v>44354</v>
      </c>
      <c r="B4182">
        <v>3612.94</v>
      </c>
    </row>
    <row r="4183" spans="1:2" x14ac:dyDescent="0.35">
      <c r="A4183" s="2">
        <v>44355</v>
      </c>
      <c r="B4183">
        <v>3595.83</v>
      </c>
    </row>
    <row r="4184" spans="1:2" x14ac:dyDescent="0.35">
      <c r="A4184" s="2">
        <v>44356</v>
      </c>
      <c r="B4184">
        <v>3588.94</v>
      </c>
    </row>
    <row r="4185" spans="1:2" x14ac:dyDescent="0.35">
      <c r="A4185" s="2">
        <v>44357</v>
      </c>
      <c r="B4185">
        <v>3597.14</v>
      </c>
    </row>
    <row r="4186" spans="1:2" x14ac:dyDescent="0.35">
      <c r="A4186" s="2">
        <v>44358</v>
      </c>
      <c r="B4186">
        <v>3638.09</v>
      </c>
    </row>
    <row r="4187" spans="1:2" x14ac:dyDescent="0.35">
      <c r="A4187" s="2">
        <v>44359</v>
      </c>
      <c r="B4187">
        <v>3638.09</v>
      </c>
    </row>
    <row r="4188" spans="1:2" x14ac:dyDescent="0.35">
      <c r="A4188" s="2">
        <v>44360</v>
      </c>
      <c r="B4188">
        <v>3638.09</v>
      </c>
    </row>
    <row r="4189" spans="1:2" x14ac:dyDescent="0.35">
      <c r="A4189" s="2">
        <v>44361</v>
      </c>
      <c r="B4189">
        <v>3652.92</v>
      </c>
    </row>
    <row r="4190" spans="1:2" x14ac:dyDescent="0.35">
      <c r="A4190" s="2">
        <v>44362</v>
      </c>
      <c r="B4190">
        <v>3697.61</v>
      </c>
    </row>
    <row r="4191" spans="1:2" x14ac:dyDescent="0.35">
      <c r="A4191" s="2">
        <v>44363</v>
      </c>
      <c r="B4191">
        <v>3682.25</v>
      </c>
    </row>
    <row r="4192" spans="1:2" x14ac:dyDescent="0.35">
      <c r="A4192" s="2">
        <v>44364</v>
      </c>
      <c r="B4192">
        <v>3729.92</v>
      </c>
    </row>
    <row r="4193" spans="1:2" x14ac:dyDescent="0.35">
      <c r="A4193" s="2">
        <v>44365</v>
      </c>
      <c r="B4193">
        <v>3759.79</v>
      </c>
    </row>
    <row r="4194" spans="1:2" x14ac:dyDescent="0.35">
      <c r="A4194" s="2">
        <v>44366</v>
      </c>
      <c r="B4194">
        <v>3759.79</v>
      </c>
    </row>
    <row r="4195" spans="1:2" x14ac:dyDescent="0.35">
      <c r="A4195" s="2">
        <v>44367</v>
      </c>
      <c r="B4195">
        <v>3759.79</v>
      </c>
    </row>
    <row r="4196" spans="1:2" x14ac:dyDescent="0.35">
      <c r="A4196" s="2">
        <v>44368</v>
      </c>
      <c r="B4196">
        <v>3758.33</v>
      </c>
    </row>
    <row r="4197" spans="1:2" x14ac:dyDescent="0.35">
      <c r="A4197" s="2">
        <v>44369</v>
      </c>
      <c r="B4197">
        <v>3771.75</v>
      </c>
    </row>
    <row r="4198" spans="1:2" x14ac:dyDescent="0.35">
      <c r="A4198" s="2">
        <v>44370</v>
      </c>
      <c r="B4198">
        <v>3782.21</v>
      </c>
    </row>
    <row r="4199" spans="1:2" x14ac:dyDescent="0.35">
      <c r="A4199" s="2">
        <v>44371</v>
      </c>
      <c r="B4199">
        <v>3766.79</v>
      </c>
    </row>
    <row r="4200" spans="1:2" x14ac:dyDescent="0.35">
      <c r="A4200" s="2">
        <v>44372</v>
      </c>
      <c r="B4200">
        <v>3751.57</v>
      </c>
    </row>
    <row r="4201" spans="1:2" x14ac:dyDescent="0.35">
      <c r="A4201" s="2">
        <v>44373</v>
      </c>
      <c r="B4201">
        <v>3751.57</v>
      </c>
    </row>
    <row r="4202" spans="1:2" x14ac:dyDescent="0.35">
      <c r="A4202" s="2">
        <v>44374</v>
      </c>
      <c r="B4202">
        <v>3751.57</v>
      </c>
    </row>
    <row r="4203" spans="1:2" x14ac:dyDescent="0.35">
      <c r="A4203" s="2">
        <v>44375</v>
      </c>
      <c r="B4203">
        <v>3717.31</v>
      </c>
    </row>
    <row r="4204" spans="1:2" x14ac:dyDescent="0.35">
      <c r="A4204" s="2">
        <v>44376</v>
      </c>
      <c r="B4204">
        <v>3765.66</v>
      </c>
    </row>
    <row r="4205" spans="1:2" x14ac:dyDescent="0.35">
      <c r="A4205" s="2">
        <v>44377</v>
      </c>
      <c r="B4205">
        <v>3755.08</v>
      </c>
    </row>
    <row r="4206" spans="1:2" x14ac:dyDescent="0.35">
      <c r="A4206" s="2">
        <v>44378</v>
      </c>
      <c r="B4206">
        <v>3778.5</v>
      </c>
    </row>
    <row r="4207" spans="1:2" x14ac:dyDescent="0.35">
      <c r="A4207" s="2">
        <v>44379</v>
      </c>
      <c r="B4207">
        <v>3748.55</v>
      </c>
    </row>
    <row r="4208" spans="1:2" x14ac:dyDescent="0.35">
      <c r="A4208" s="2">
        <v>44380</v>
      </c>
      <c r="B4208">
        <v>3748.55</v>
      </c>
    </row>
    <row r="4209" spans="1:2" x14ac:dyDescent="0.35">
      <c r="A4209" s="2">
        <v>44381</v>
      </c>
      <c r="B4209">
        <v>3748.55</v>
      </c>
    </row>
    <row r="4210" spans="1:2" x14ac:dyDescent="0.35">
      <c r="A4210" s="2">
        <v>44382</v>
      </c>
      <c r="B4210">
        <v>3743.5</v>
      </c>
    </row>
    <row r="4211" spans="1:2" x14ac:dyDescent="0.35">
      <c r="A4211" s="2">
        <v>44383</v>
      </c>
      <c r="B4211">
        <v>3780</v>
      </c>
    </row>
    <row r="4212" spans="1:2" x14ac:dyDescent="0.35">
      <c r="A4212" s="2">
        <v>44384</v>
      </c>
      <c r="B4212">
        <v>3818</v>
      </c>
    </row>
    <row r="4213" spans="1:2" x14ac:dyDescent="0.35">
      <c r="A4213" s="2">
        <v>44385</v>
      </c>
      <c r="B4213">
        <v>3846.98</v>
      </c>
    </row>
    <row r="4214" spans="1:2" x14ac:dyDescent="0.35">
      <c r="A4214" s="2">
        <v>44386</v>
      </c>
      <c r="B4214">
        <v>3833.15</v>
      </c>
    </row>
    <row r="4215" spans="1:2" x14ac:dyDescent="0.35">
      <c r="A4215" s="2">
        <v>44387</v>
      </c>
      <c r="B4215">
        <v>3833.15</v>
      </c>
    </row>
    <row r="4216" spans="1:2" x14ac:dyDescent="0.35">
      <c r="A4216" s="2">
        <v>44388</v>
      </c>
      <c r="B4216">
        <v>3833.15</v>
      </c>
    </row>
    <row r="4217" spans="1:2" x14ac:dyDescent="0.35">
      <c r="A4217" s="2">
        <v>44389</v>
      </c>
      <c r="B4217">
        <v>3824</v>
      </c>
    </row>
    <row r="4218" spans="1:2" x14ac:dyDescent="0.35">
      <c r="A4218" s="2">
        <v>44390</v>
      </c>
      <c r="B4218">
        <v>3821.73</v>
      </c>
    </row>
    <row r="4219" spans="1:2" x14ac:dyDescent="0.35">
      <c r="A4219" s="2">
        <v>44391</v>
      </c>
      <c r="B4219">
        <v>3798.51</v>
      </c>
    </row>
    <row r="4220" spans="1:2" x14ac:dyDescent="0.35">
      <c r="A4220" s="2">
        <v>44392</v>
      </c>
      <c r="B4220">
        <v>3817.23</v>
      </c>
    </row>
    <row r="4221" spans="1:2" x14ac:dyDescent="0.35">
      <c r="A4221" s="2">
        <v>44393</v>
      </c>
      <c r="B4221">
        <v>3817.6</v>
      </c>
    </row>
    <row r="4222" spans="1:2" x14ac:dyDescent="0.35">
      <c r="A4222" s="2">
        <v>44394</v>
      </c>
      <c r="B4222">
        <v>3817.6</v>
      </c>
    </row>
    <row r="4223" spans="1:2" x14ac:dyDescent="0.35">
      <c r="A4223" s="2">
        <v>44395</v>
      </c>
      <c r="B4223">
        <v>3817.6</v>
      </c>
    </row>
    <row r="4224" spans="1:2" x14ac:dyDescent="0.35">
      <c r="A4224" s="2">
        <v>44396</v>
      </c>
      <c r="B4224">
        <v>3840.07</v>
      </c>
    </row>
    <row r="4225" spans="1:2" x14ac:dyDescent="0.35">
      <c r="A4225" s="2">
        <v>44397</v>
      </c>
      <c r="B4225">
        <v>3839.24</v>
      </c>
    </row>
    <row r="4226" spans="1:2" x14ac:dyDescent="0.35">
      <c r="A4226" s="2">
        <v>44398</v>
      </c>
      <c r="B4226">
        <v>3856.82</v>
      </c>
    </row>
    <row r="4227" spans="1:2" x14ac:dyDescent="0.35">
      <c r="A4227" s="2">
        <v>44399</v>
      </c>
      <c r="B4227">
        <v>3870.49</v>
      </c>
    </row>
    <row r="4228" spans="1:2" x14ac:dyDescent="0.35">
      <c r="A4228" s="2">
        <v>44400</v>
      </c>
      <c r="B4228">
        <v>3880.64</v>
      </c>
    </row>
    <row r="4229" spans="1:2" x14ac:dyDescent="0.35">
      <c r="A4229" s="2">
        <v>44401</v>
      </c>
      <c r="B4229">
        <v>3880.64</v>
      </c>
    </row>
    <row r="4230" spans="1:2" x14ac:dyDescent="0.35">
      <c r="A4230" s="2">
        <v>44402</v>
      </c>
      <c r="B4230">
        <v>3880.64</v>
      </c>
    </row>
    <row r="4231" spans="1:2" x14ac:dyDescent="0.35">
      <c r="A4231" s="2">
        <v>44403</v>
      </c>
      <c r="B4231">
        <v>3912</v>
      </c>
    </row>
    <row r="4232" spans="1:2" x14ac:dyDescent="0.35">
      <c r="A4232" s="2">
        <v>44404</v>
      </c>
      <c r="B4232">
        <v>3929.88</v>
      </c>
    </row>
    <row r="4233" spans="1:2" x14ac:dyDescent="0.35">
      <c r="A4233" s="2">
        <v>44405</v>
      </c>
      <c r="B4233">
        <v>3893.5</v>
      </c>
    </row>
    <row r="4234" spans="1:2" x14ac:dyDescent="0.35">
      <c r="A4234" s="2">
        <v>44406</v>
      </c>
      <c r="B4234">
        <v>3855</v>
      </c>
    </row>
    <row r="4235" spans="1:2" x14ac:dyDescent="0.35">
      <c r="A4235" s="2">
        <v>44407</v>
      </c>
      <c r="B4235">
        <v>3876.35</v>
      </c>
    </row>
    <row r="4236" spans="1:2" x14ac:dyDescent="0.35">
      <c r="A4236" s="2">
        <v>44408</v>
      </c>
      <c r="B4236">
        <v>3876.35</v>
      </c>
    </row>
    <row r="4237" spans="1:2" x14ac:dyDescent="0.35">
      <c r="A4237" s="2">
        <v>44409</v>
      </c>
      <c r="B4237">
        <v>3876.35</v>
      </c>
    </row>
    <row r="4238" spans="1:2" x14ac:dyDescent="0.35">
      <c r="A4238" s="2">
        <v>44410</v>
      </c>
      <c r="B4238">
        <v>3889.02</v>
      </c>
    </row>
    <row r="4239" spans="1:2" x14ac:dyDescent="0.35">
      <c r="A4239" s="2">
        <v>44411</v>
      </c>
      <c r="B4239">
        <v>3909.57</v>
      </c>
    </row>
    <row r="4240" spans="1:2" x14ac:dyDescent="0.35">
      <c r="A4240" s="2">
        <v>44412</v>
      </c>
      <c r="B4240">
        <v>3904.36</v>
      </c>
    </row>
    <row r="4241" spans="1:2" x14ac:dyDescent="0.35">
      <c r="A4241" s="2">
        <v>44413</v>
      </c>
      <c r="B4241">
        <v>3915.63</v>
      </c>
    </row>
    <row r="4242" spans="1:2" x14ac:dyDescent="0.35">
      <c r="A4242" s="2">
        <v>44414</v>
      </c>
      <c r="B4242">
        <v>3964.37</v>
      </c>
    </row>
    <row r="4243" spans="1:2" x14ac:dyDescent="0.35">
      <c r="A4243" s="2">
        <v>44415</v>
      </c>
      <c r="B4243">
        <v>3964.37</v>
      </c>
    </row>
    <row r="4244" spans="1:2" x14ac:dyDescent="0.35">
      <c r="A4244" s="2">
        <v>44416</v>
      </c>
      <c r="B4244">
        <v>3964.37</v>
      </c>
    </row>
    <row r="4245" spans="1:2" x14ac:dyDescent="0.35">
      <c r="A4245" s="2">
        <v>44417</v>
      </c>
      <c r="B4245">
        <v>3997.4</v>
      </c>
    </row>
    <row r="4246" spans="1:2" x14ac:dyDescent="0.35">
      <c r="A4246" s="2">
        <v>44418</v>
      </c>
      <c r="B4246">
        <v>3970.61</v>
      </c>
    </row>
    <row r="4247" spans="1:2" x14ac:dyDescent="0.35">
      <c r="A4247" s="2">
        <v>44419</v>
      </c>
      <c r="B4247">
        <v>3945.84</v>
      </c>
    </row>
    <row r="4248" spans="1:2" x14ac:dyDescent="0.35">
      <c r="A4248" s="2">
        <v>44420</v>
      </c>
      <c r="B4248">
        <v>3859.19</v>
      </c>
    </row>
    <row r="4249" spans="1:2" x14ac:dyDescent="0.35">
      <c r="A4249" s="2">
        <v>44421</v>
      </c>
      <c r="B4249">
        <v>3844.38</v>
      </c>
    </row>
    <row r="4250" spans="1:2" x14ac:dyDescent="0.35">
      <c r="A4250" s="2">
        <v>44422</v>
      </c>
      <c r="B4250">
        <v>3844.38</v>
      </c>
    </row>
    <row r="4251" spans="1:2" x14ac:dyDescent="0.35">
      <c r="A4251" s="2">
        <v>44423</v>
      </c>
      <c r="B4251">
        <v>3844.38</v>
      </c>
    </row>
    <row r="4252" spans="1:2" x14ac:dyDescent="0.35">
      <c r="A4252" s="2">
        <v>44424</v>
      </c>
      <c r="B4252">
        <v>3849.83</v>
      </c>
    </row>
    <row r="4253" spans="1:2" x14ac:dyDescent="0.35">
      <c r="A4253" s="2">
        <v>44425</v>
      </c>
      <c r="B4253">
        <v>3879.97</v>
      </c>
    </row>
    <row r="4254" spans="1:2" x14ac:dyDescent="0.35">
      <c r="A4254" s="2">
        <v>44426</v>
      </c>
      <c r="B4254">
        <v>3852.52</v>
      </c>
    </row>
    <row r="4255" spans="1:2" x14ac:dyDescent="0.35">
      <c r="A4255" s="2">
        <v>44427</v>
      </c>
      <c r="B4255">
        <v>3870.06</v>
      </c>
    </row>
    <row r="4256" spans="1:2" x14ac:dyDescent="0.35">
      <c r="A4256" s="2">
        <v>44428</v>
      </c>
      <c r="B4256">
        <v>3871.25</v>
      </c>
    </row>
    <row r="4257" spans="1:2" x14ac:dyDescent="0.35">
      <c r="A4257" s="2">
        <v>44429</v>
      </c>
      <c r="B4257">
        <v>3871.25</v>
      </c>
    </row>
    <row r="4258" spans="1:2" x14ac:dyDescent="0.35">
      <c r="A4258" s="2">
        <v>44430</v>
      </c>
      <c r="B4258">
        <v>3871.25</v>
      </c>
    </row>
    <row r="4259" spans="1:2" x14ac:dyDescent="0.35">
      <c r="A4259" s="2">
        <v>44431</v>
      </c>
      <c r="B4259">
        <v>3877.76</v>
      </c>
    </row>
    <row r="4260" spans="1:2" x14ac:dyDescent="0.35">
      <c r="A4260" s="2">
        <v>44432</v>
      </c>
      <c r="B4260">
        <v>3866.23</v>
      </c>
    </row>
    <row r="4261" spans="1:2" x14ac:dyDescent="0.35">
      <c r="A4261" s="2">
        <v>44433</v>
      </c>
      <c r="B4261">
        <v>3864.28</v>
      </c>
    </row>
    <row r="4262" spans="1:2" x14ac:dyDescent="0.35">
      <c r="A4262" s="2">
        <v>44434</v>
      </c>
      <c r="B4262">
        <v>3867.86</v>
      </c>
    </row>
    <row r="4263" spans="1:2" x14ac:dyDescent="0.35">
      <c r="A4263" s="2">
        <v>44435</v>
      </c>
      <c r="B4263">
        <v>3834.86</v>
      </c>
    </row>
    <row r="4264" spans="1:2" x14ac:dyDescent="0.35">
      <c r="A4264" s="2">
        <v>44436</v>
      </c>
      <c r="B4264">
        <v>3834.86</v>
      </c>
    </row>
    <row r="4265" spans="1:2" x14ac:dyDescent="0.35">
      <c r="A4265" s="2">
        <v>44437</v>
      </c>
      <c r="B4265">
        <v>3834.86</v>
      </c>
    </row>
    <row r="4266" spans="1:2" x14ac:dyDescent="0.35">
      <c r="A4266" s="2">
        <v>44438</v>
      </c>
      <c r="B4266">
        <v>3816.18</v>
      </c>
    </row>
    <row r="4267" spans="1:2" x14ac:dyDescent="0.35">
      <c r="A4267" s="2">
        <v>44439</v>
      </c>
      <c r="B4267">
        <v>3776.54</v>
      </c>
    </row>
    <row r="4268" spans="1:2" x14ac:dyDescent="0.35">
      <c r="A4268" s="2">
        <v>44440</v>
      </c>
      <c r="B4268">
        <v>3768.53</v>
      </c>
    </row>
    <row r="4269" spans="1:2" x14ac:dyDescent="0.35">
      <c r="A4269" s="2">
        <v>44441</v>
      </c>
      <c r="B4269">
        <v>3795.62</v>
      </c>
    </row>
    <row r="4270" spans="1:2" x14ac:dyDescent="0.35">
      <c r="A4270" s="2">
        <v>44442</v>
      </c>
      <c r="B4270">
        <v>3796.83</v>
      </c>
    </row>
    <row r="4271" spans="1:2" x14ac:dyDescent="0.35">
      <c r="A4271" s="2">
        <v>44443</v>
      </c>
      <c r="B4271">
        <v>3796.83</v>
      </c>
    </row>
    <row r="4272" spans="1:2" x14ac:dyDescent="0.35">
      <c r="A4272" s="2">
        <v>44444</v>
      </c>
      <c r="B4272">
        <v>3796.83</v>
      </c>
    </row>
    <row r="4273" spans="1:2" x14ac:dyDescent="0.35">
      <c r="A4273" s="2">
        <v>44445</v>
      </c>
      <c r="B4273">
        <v>3796.83</v>
      </c>
    </row>
    <row r="4274" spans="1:2" x14ac:dyDescent="0.35">
      <c r="A4274" s="2">
        <v>44446</v>
      </c>
      <c r="B4274">
        <v>3808.79</v>
      </c>
    </row>
    <row r="4275" spans="1:2" x14ac:dyDescent="0.35">
      <c r="A4275" s="2">
        <v>44447</v>
      </c>
      <c r="B4275">
        <v>3820.5</v>
      </c>
    </row>
    <row r="4276" spans="1:2" x14ac:dyDescent="0.35">
      <c r="A4276" s="2">
        <v>44448</v>
      </c>
      <c r="B4276">
        <v>3831.65</v>
      </c>
    </row>
    <row r="4277" spans="1:2" x14ac:dyDescent="0.35">
      <c r="A4277" s="2">
        <v>44449</v>
      </c>
      <c r="B4277">
        <v>3840.17</v>
      </c>
    </row>
    <row r="4278" spans="1:2" x14ac:dyDescent="0.35">
      <c r="A4278" s="2">
        <v>44450</v>
      </c>
      <c r="B4278">
        <v>3840.17</v>
      </c>
    </row>
    <row r="4279" spans="1:2" x14ac:dyDescent="0.35">
      <c r="A4279" s="2">
        <v>44451</v>
      </c>
      <c r="B4279">
        <v>3840.17</v>
      </c>
    </row>
    <row r="4280" spans="1:2" x14ac:dyDescent="0.35">
      <c r="A4280" s="2">
        <v>44452</v>
      </c>
      <c r="B4280">
        <v>3831.13</v>
      </c>
    </row>
    <row r="4281" spans="1:2" x14ac:dyDescent="0.35">
      <c r="A4281" s="2">
        <v>44453</v>
      </c>
      <c r="B4281">
        <v>3829.5</v>
      </c>
    </row>
    <row r="4282" spans="1:2" x14ac:dyDescent="0.35">
      <c r="A4282" s="2">
        <v>44454</v>
      </c>
      <c r="B4282">
        <v>3815.32</v>
      </c>
    </row>
    <row r="4283" spans="1:2" x14ac:dyDescent="0.35">
      <c r="A4283" s="2">
        <v>44455</v>
      </c>
      <c r="B4283">
        <v>3816.56</v>
      </c>
    </row>
    <row r="4284" spans="1:2" x14ac:dyDescent="0.35">
      <c r="A4284" s="2">
        <v>44456</v>
      </c>
      <c r="B4284">
        <v>3828.56</v>
      </c>
    </row>
    <row r="4285" spans="1:2" x14ac:dyDescent="0.35">
      <c r="A4285" s="2">
        <v>44457</v>
      </c>
      <c r="B4285">
        <v>3828.56</v>
      </c>
    </row>
    <row r="4286" spans="1:2" x14ac:dyDescent="0.35">
      <c r="A4286" s="2">
        <v>44458</v>
      </c>
      <c r="B4286">
        <v>3828.56</v>
      </c>
    </row>
    <row r="4287" spans="1:2" x14ac:dyDescent="0.35">
      <c r="A4287" s="2">
        <v>44459</v>
      </c>
      <c r="B4287">
        <v>3842.53</v>
      </c>
    </row>
    <row r="4288" spans="1:2" x14ac:dyDescent="0.35">
      <c r="A4288" s="2">
        <v>44460</v>
      </c>
      <c r="B4288">
        <v>3838.14</v>
      </c>
    </row>
    <row r="4289" spans="1:2" x14ac:dyDescent="0.35">
      <c r="A4289" s="2">
        <v>44461</v>
      </c>
      <c r="B4289">
        <v>3834.24</v>
      </c>
    </row>
    <row r="4290" spans="1:2" x14ac:dyDescent="0.35">
      <c r="A4290" s="2">
        <v>44462</v>
      </c>
      <c r="B4290">
        <v>3834.54</v>
      </c>
    </row>
    <row r="4291" spans="1:2" x14ac:dyDescent="0.35">
      <c r="A4291" s="2">
        <v>44463</v>
      </c>
      <c r="B4291">
        <v>3837.1</v>
      </c>
    </row>
    <row r="4292" spans="1:2" x14ac:dyDescent="0.35">
      <c r="A4292" s="2">
        <v>44464</v>
      </c>
      <c r="B4292">
        <v>3837.1</v>
      </c>
    </row>
    <row r="4293" spans="1:2" x14ac:dyDescent="0.35">
      <c r="A4293" s="2">
        <v>44465</v>
      </c>
      <c r="B4293">
        <v>3837.1</v>
      </c>
    </row>
    <row r="4294" spans="1:2" x14ac:dyDescent="0.35">
      <c r="A4294" s="2">
        <v>44466</v>
      </c>
      <c r="B4294">
        <v>3841.5</v>
      </c>
    </row>
    <row r="4295" spans="1:2" x14ac:dyDescent="0.35">
      <c r="A4295" s="2">
        <v>44467</v>
      </c>
      <c r="B4295">
        <v>3838</v>
      </c>
    </row>
    <row r="4296" spans="1:2" x14ac:dyDescent="0.35">
      <c r="A4296" s="2">
        <v>44468</v>
      </c>
      <c r="B4296">
        <v>3837.98</v>
      </c>
    </row>
    <row r="4297" spans="1:2" x14ac:dyDescent="0.35">
      <c r="A4297" s="2">
        <v>44469</v>
      </c>
      <c r="B4297">
        <v>3809.13</v>
      </c>
    </row>
    <row r="4298" spans="1:2" x14ac:dyDescent="0.35">
      <c r="A4298" s="2">
        <v>44470</v>
      </c>
      <c r="B4298">
        <v>3791.54</v>
      </c>
    </row>
    <row r="4299" spans="1:2" x14ac:dyDescent="0.35">
      <c r="A4299" s="2">
        <v>44471</v>
      </c>
      <c r="B4299">
        <v>3791.54</v>
      </c>
    </row>
    <row r="4300" spans="1:2" x14ac:dyDescent="0.35">
      <c r="A4300" s="2">
        <v>44472</v>
      </c>
      <c r="B4300">
        <v>3791.54</v>
      </c>
    </row>
    <row r="4301" spans="1:2" x14ac:dyDescent="0.35">
      <c r="A4301" s="2">
        <v>44473</v>
      </c>
      <c r="B4301">
        <v>3791.5</v>
      </c>
    </row>
    <row r="4302" spans="1:2" x14ac:dyDescent="0.35">
      <c r="A4302" s="2">
        <v>44474</v>
      </c>
      <c r="B4302">
        <v>3785.75</v>
      </c>
    </row>
    <row r="4303" spans="1:2" x14ac:dyDescent="0.35">
      <c r="A4303" s="2">
        <v>44475</v>
      </c>
      <c r="B4303">
        <v>3787.29</v>
      </c>
    </row>
    <row r="4304" spans="1:2" x14ac:dyDescent="0.35">
      <c r="A4304" s="2">
        <v>44476</v>
      </c>
      <c r="B4304">
        <v>3773.34</v>
      </c>
    </row>
    <row r="4305" spans="1:2" x14ac:dyDescent="0.35">
      <c r="A4305" s="2">
        <v>44477</v>
      </c>
      <c r="B4305">
        <v>3767.77</v>
      </c>
    </row>
    <row r="4306" spans="1:2" x14ac:dyDescent="0.35">
      <c r="A4306" s="2">
        <v>44478</v>
      </c>
      <c r="B4306">
        <v>3767.77</v>
      </c>
    </row>
    <row r="4307" spans="1:2" x14ac:dyDescent="0.35">
      <c r="A4307" s="2">
        <v>44479</v>
      </c>
      <c r="B4307">
        <v>3767.77</v>
      </c>
    </row>
    <row r="4308" spans="1:2" x14ac:dyDescent="0.35">
      <c r="A4308" s="2">
        <v>44480</v>
      </c>
      <c r="B4308">
        <v>3766.67</v>
      </c>
    </row>
    <row r="4309" spans="1:2" x14ac:dyDescent="0.35">
      <c r="A4309" s="2">
        <v>44481</v>
      </c>
      <c r="B4309">
        <v>3723.3</v>
      </c>
    </row>
    <row r="4310" spans="1:2" x14ac:dyDescent="0.35">
      <c r="A4310" s="2">
        <v>44482</v>
      </c>
      <c r="B4310">
        <v>3740.75</v>
      </c>
    </row>
    <row r="4311" spans="1:2" x14ac:dyDescent="0.35">
      <c r="A4311" s="2">
        <v>44483</v>
      </c>
      <c r="B4311">
        <v>3767.57</v>
      </c>
    </row>
    <row r="4312" spans="1:2" x14ac:dyDescent="0.35">
      <c r="A4312" s="2">
        <v>44484</v>
      </c>
      <c r="B4312">
        <v>3763.82</v>
      </c>
    </row>
    <row r="4313" spans="1:2" x14ac:dyDescent="0.35">
      <c r="A4313" s="2">
        <v>44485</v>
      </c>
      <c r="B4313">
        <v>3763.82</v>
      </c>
    </row>
    <row r="4314" spans="1:2" x14ac:dyDescent="0.35">
      <c r="A4314" s="2">
        <v>44486</v>
      </c>
      <c r="B4314">
        <v>3763.82</v>
      </c>
    </row>
    <row r="4315" spans="1:2" x14ac:dyDescent="0.35">
      <c r="A4315" s="2">
        <v>44487</v>
      </c>
      <c r="B4315">
        <v>3767</v>
      </c>
    </row>
    <row r="4316" spans="1:2" x14ac:dyDescent="0.35">
      <c r="A4316" s="2">
        <v>44488</v>
      </c>
      <c r="B4316">
        <v>3766.58</v>
      </c>
    </row>
    <row r="4317" spans="1:2" x14ac:dyDescent="0.35">
      <c r="A4317" s="2">
        <v>44489</v>
      </c>
      <c r="B4317">
        <v>3767.98</v>
      </c>
    </row>
    <row r="4318" spans="1:2" x14ac:dyDescent="0.35">
      <c r="A4318" s="2">
        <v>44490</v>
      </c>
      <c r="B4318">
        <v>3781.75</v>
      </c>
    </row>
    <row r="4319" spans="1:2" x14ac:dyDescent="0.35">
      <c r="A4319" s="2">
        <v>44491</v>
      </c>
      <c r="B4319">
        <v>3772.94</v>
      </c>
    </row>
    <row r="4320" spans="1:2" x14ac:dyDescent="0.35">
      <c r="A4320" s="2">
        <v>44492</v>
      </c>
      <c r="B4320">
        <v>3772.94</v>
      </c>
    </row>
    <row r="4321" spans="1:2" x14ac:dyDescent="0.35">
      <c r="A4321" s="2">
        <v>44493</v>
      </c>
      <c r="B4321">
        <v>3772.94</v>
      </c>
    </row>
    <row r="4322" spans="1:2" x14ac:dyDescent="0.35">
      <c r="A4322" s="2">
        <v>44494</v>
      </c>
      <c r="B4322">
        <v>3765.56</v>
      </c>
    </row>
    <row r="4323" spans="1:2" x14ac:dyDescent="0.35">
      <c r="A4323" s="2">
        <v>44495</v>
      </c>
      <c r="B4323">
        <v>3770.52</v>
      </c>
    </row>
    <row r="4324" spans="1:2" x14ac:dyDescent="0.35">
      <c r="A4324" s="2">
        <v>44496</v>
      </c>
      <c r="B4324">
        <v>3760.35</v>
      </c>
    </row>
    <row r="4325" spans="1:2" x14ac:dyDescent="0.35">
      <c r="A4325" s="2">
        <v>44497</v>
      </c>
      <c r="B4325">
        <v>3775.32</v>
      </c>
    </row>
    <row r="4326" spans="1:2" x14ac:dyDescent="0.35">
      <c r="A4326" s="2">
        <v>44498</v>
      </c>
      <c r="B4326">
        <v>3767.32</v>
      </c>
    </row>
    <row r="4327" spans="1:2" x14ac:dyDescent="0.35">
      <c r="A4327" s="2">
        <v>44499</v>
      </c>
      <c r="B4327">
        <v>3767.32</v>
      </c>
    </row>
    <row r="4328" spans="1:2" x14ac:dyDescent="0.35">
      <c r="A4328" s="2">
        <v>44500</v>
      </c>
      <c r="B4328">
        <v>3767.32</v>
      </c>
    </row>
    <row r="4329" spans="1:2" x14ac:dyDescent="0.35">
      <c r="A4329" s="2">
        <v>44501</v>
      </c>
      <c r="B4329">
        <v>3760.08</v>
      </c>
    </row>
    <row r="4330" spans="1:2" x14ac:dyDescent="0.35">
      <c r="A4330" s="2">
        <v>44502</v>
      </c>
      <c r="B4330">
        <v>3794.29</v>
      </c>
    </row>
    <row r="4331" spans="1:2" x14ac:dyDescent="0.35">
      <c r="A4331" s="2">
        <v>44503</v>
      </c>
      <c r="B4331">
        <v>3834.23</v>
      </c>
    </row>
    <row r="4332" spans="1:2" x14ac:dyDescent="0.35">
      <c r="A4332" s="2">
        <v>44504</v>
      </c>
      <c r="B4332">
        <v>3869.29</v>
      </c>
    </row>
    <row r="4333" spans="1:2" x14ac:dyDescent="0.35">
      <c r="A4333" s="2">
        <v>44505</v>
      </c>
      <c r="B4333">
        <v>3879.06</v>
      </c>
    </row>
    <row r="4334" spans="1:2" x14ac:dyDescent="0.35">
      <c r="A4334" s="2">
        <v>44506</v>
      </c>
      <c r="B4334">
        <v>3879.06</v>
      </c>
    </row>
    <row r="4335" spans="1:2" x14ac:dyDescent="0.35">
      <c r="A4335" s="2">
        <v>44507</v>
      </c>
      <c r="B4335">
        <v>3879.06</v>
      </c>
    </row>
    <row r="4336" spans="1:2" x14ac:dyDescent="0.35">
      <c r="A4336" s="2">
        <v>44508</v>
      </c>
      <c r="B4336">
        <v>3876.25</v>
      </c>
    </row>
    <row r="4337" spans="1:2" x14ac:dyDescent="0.35">
      <c r="A4337" s="2">
        <v>44509</v>
      </c>
      <c r="B4337">
        <v>3871.05</v>
      </c>
    </row>
    <row r="4338" spans="1:2" x14ac:dyDescent="0.35">
      <c r="A4338" s="2">
        <v>44510</v>
      </c>
      <c r="B4338">
        <v>3876.58</v>
      </c>
    </row>
    <row r="4339" spans="1:2" x14ac:dyDescent="0.35">
      <c r="A4339" s="2">
        <v>44511</v>
      </c>
      <c r="B4339">
        <v>3880.46</v>
      </c>
    </row>
    <row r="4340" spans="1:2" x14ac:dyDescent="0.35">
      <c r="A4340" s="2">
        <v>44512</v>
      </c>
      <c r="B4340">
        <v>3884.84</v>
      </c>
    </row>
    <row r="4341" spans="1:2" x14ac:dyDescent="0.35">
      <c r="A4341" s="2">
        <v>44513</v>
      </c>
      <c r="B4341">
        <v>3884.84</v>
      </c>
    </row>
    <row r="4342" spans="1:2" x14ac:dyDescent="0.35">
      <c r="A4342" s="2">
        <v>44514</v>
      </c>
      <c r="B4342">
        <v>3884.84</v>
      </c>
    </row>
    <row r="4343" spans="1:2" x14ac:dyDescent="0.35">
      <c r="A4343" s="2">
        <v>44515</v>
      </c>
      <c r="B4343">
        <v>3887.02</v>
      </c>
    </row>
    <row r="4344" spans="1:2" x14ac:dyDescent="0.35">
      <c r="A4344" s="2">
        <v>44516</v>
      </c>
      <c r="B4344">
        <v>3894.71</v>
      </c>
    </row>
    <row r="4345" spans="1:2" x14ac:dyDescent="0.35">
      <c r="A4345" s="2">
        <v>44517</v>
      </c>
      <c r="B4345">
        <v>3920.27</v>
      </c>
    </row>
    <row r="4346" spans="1:2" x14ac:dyDescent="0.35">
      <c r="A4346" s="2">
        <v>44518</v>
      </c>
      <c r="B4346">
        <v>3938.14</v>
      </c>
    </row>
    <row r="4347" spans="1:2" x14ac:dyDescent="0.35">
      <c r="A4347" s="2">
        <v>44519</v>
      </c>
      <c r="B4347">
        <v>3916.73</v>
      </c>
    </row>
    <row r="4348" spans="1:2" x14ac:dyDescent="0.35">
      <c r="A4348" s="2">
        <v>44520</v>
      </c>
      <c r="B4348">
        <v>3916.73</v>
      </c>
    </row>
    <row r="4349" spans="1:2" x14ac:dyDescent="0.35">
      <c r="A4349" s="2">
        <v>44521</v>
      </c>
      <c r="B4349">
        <v>3916.73</v>
      </c>
    </row>
    <row r="4350" spans="1:2" x14ac:dyDescent="0.35">
      <c r="A4350" s="2">
        <v>44522</v>
      </c>
      <c r="B4350">
        <v>3920</v>
      </c>
    </row>
    <row r="4351" spans="1:2" x14ac:dyDescent="0.35">
      <c r="A4351" s="2">
        <v>44523</v>
      </c>
      <c r="B4351">
        <v>3949</v>
      </c>
    </row>
    <row r="4352" spans="1:2" x14ac:dyDescent="0.35">
      <c r="A4352" s="2">
        <v>44524</v>
      </c>
      <c r="B4352">
        <v>3982</v>
      </c>
    </row>
    <row r="4353" spans="1:2" x14ac:dyDescent="0.35">
      <c r="A4353" s="2">
        <v>44525</v>
      </c>
      <c r="B4353">
        <v>3979.34</v>
      </c>
    </row>
    <row r="4354" spans="1:2" x14ac:dyDescent="0.35">
      <c r="A4354" s="2">
        <v>44526</v>
      </c>
      <c r="B4354">
        <v>4015.19</v>
      </c>
    </row>
    <row r="4355" spans="1:2" x14ac:dyDescent="0.35">
      <c r="A4355" s="2">
        <v>44527</v>
      </c>
      <c r="B4355">
        <v>4015.19</v>
      </c>
    </row>
    <row r="4356" spans="1:2" x14ac:dyDescent="0.35">
      <c r="A4356" s="2">
        <v>44528</v>
      </c>
      <c r="B4356">
        <v>4015.19</v>
      </c>
    </row>
    <row r="4357" spans="1:2" x14ac:dyDescent="0.35">
      <c r="A4357" s="2">
        <v>44529</v>
      </c>
      <c r="B4357">
        <v>4034.58</v>
      </c>
    </row>
    <row r="4358" spans="1:2" x14ac:dyDescent="0.35">
      <c r="A4358" s="2">
        <v>44530</v>
      </c>
      <c r="B4358">
        <v>3999.33</v>
      </c>
    </row>
    <row r="4359" spans="1:2" x14ac:dyDescent="0.35">
      <c r="A4359" s="2">
        <v>44531</v>
      </c>
      <c r="B4359">
        <v>3971.6</v>
      </c>
    </row>
    <row r="4360" spans="1:2" x14ac:dyDescent="0.35">
      <c r="A4360" s="2">
        <v>44532</v>
      </c>
      <c r="B4360">
        <v>3940.98</v>
      </c>
    </row>
    <row r="4361" spans="1:2" x14ac:dyDescent="0.35">
      <c r="A4361" s="2">
        <v>44533</v>
      </c>
      <c r="B4361">
        <v>3968.3</v>
      </c>
    </row>
    <row r="4362" spans="1:2" x14ac:dyDescent="0.35">
      <c r="A4362" s="2">
        <v>44534</v>
      </c>
      <c r="B4362">
        <v>3968.3</v>
      </c>
    </row>
    <row r="4363" spans="1:2" x14ac:dyDescent="0.35">
      <c r="A4363" s="2">
        <v>44535</v>
      </c>
      <c r="B4363">
        <v>3968.3</v>
      </c>
    </row>
    <row r="4364" spans="1:2" x14ac:dyDescent="0.35">
      <c r="A4364" s="2">
        <v>44536</v>
      </c>
      <c r="B4364">
        <v>3934.19</v>
      </c>
    </row>
    <row r="4365" spans="1:2" x14ac:dyDescent="0.35">
      <c r="A4365" s="2">
        <v>44537</v>
      </c>
      <c r="B4365">
        <v>3911</v>
      </c>
    </row>
    <row r="4366" spans="1:2" x14ac:dyDescent="0.35">
      <c r="A4366" s="2">
        <v>44538</v>
      </c>
      <c r="B4366">
        <v>3903.03</v>
      </c>
    </row>
    <row r="4367" spans="1:2" x14ac:dyDescent="0.35">
      <c r="A4367" s="2">
        <v>44539</v>
      </c>
      <c r="B4367">
        <v>3902.78</v>
      </c>
    </row>
    <row r="4368" spans="1:2" x14ac:dyDescent="0.35">
      <c r="A4368" s="2">
        <v>44540</v>
      </c>
      <c r="B4368">
        <v>3893.05</v>
      </c>
    </row>
    <row r="4369" spans="1:2" x14ac:dyDescent="0.35">
      <c r="A4369" s="2">
        <v>44541</v>
      </c>
      <c r="B4369">
        <v>3893.05</v>
      </c>
    </row>
    <row r="4370" spans="1:2" x14ac:dyDescent="0.35">
      <c r="A4370" s="2">
        <v>44542</v>
      </c>
      <c r="B4370">
        <v>3893.05</v>
      </c>
    </row>
    <row r="4371" spans="1:2" x14ac:dyDescent="0.35">
      <c r="A4371" s="2">
        <v>44543</v>
      </c>
      <c r="B4371">
        <v>3889.23</v>
      </c>
    </row>
    <row r="4372" spans="1:2" x14ac:dyDescent="0.35">
      <c r="A4372" s="2">
        <v>44544</v>
      </c>
      <c r="B4372">
        <v>3954.93</v>
      </c>
    </row>
    <row r="4373" spans="1:2" x14ac:dyDescent="0.35">
      <c r="A4373" s="2">
        <v>44545</v>
      </c>
      <c r="B4373">
        <v>3997.09</v>
      </c>
    </row>
    <row r="4374" spans="1:2" x14ac:dyDescent="0.35">
      <c r="A4374" s="2">
        <v>44546</v>
      </c>
      <c r="B4374">
        <v>4016.07</v>
      </c>
    </row>
    <row r="4375" spans="1:2" x14ac:dyDescent="0.35">
      <c r="A4375" s="2">
        <v>44547</v>
      </c>
      <c r="B4375">
        <v>3976.44</v>
      </c>
    </row>
    <row r="4376" spans="1:2" x14ac:dyDescent="0.35">
      <c r="A4376" s="2">
        <v>44548</v>
      </c>
      <c r="B4376">
        <v>3976.44</v>
      </c>
    </row>
    <row r="4377" spans="1:2" x14ac:dyDescent="0.35">
      <c r="A4377" s="2">
        <v>44549</v>
      </c>
      <c r="B4377">
        <v>3976.44</v>
      </c>
    </row>
    <row r="4378" spans="1:2" x14ac:dyDescent="0.35">
      <c r="A4378" s="2">
        <v>44550</v>
      </c>
      <c r="B4378">
        <v>4006.26</v>
      </c>
    </row>
    <row r="4379" spans="1:2" x14ac:dyDescent="0.35">
      <c r="A4379" s="2">
        <v>44551</v>
      </c>
      <c r="B4379">
        <v>3997.81</v>
      </c>
    </row>
    <row r="4380" spans="1:2" x14ac:dyDescent="0.35">
      <c r="A4380" s="2">
        <v>44552</v>
      </c>
      <c r="B4380">
        <v>3998.8</v>
      </c>
    </row>
    <row r="4381" spans="1:2" x14ac:dyDescent="0.35">
      <c r="A4381" s="2">
        <v>44553</v>
      </c>
      <c r="B4381">
        <v>3999.91</v>
      </c>
    </row>
    <row r="4382" spans="1:2" x14ac:dyDescent="0.35">
      <c r="A4382" s="2">
        <v>44554</v>
      </c>
      <c r="B4382">
        <v>3993.99</v>
      </c>
    </row>
    <row r="4383" spans="1:2" x14ac:dyDescent="0.35">
      <c r="A4383" s="2">
        <v>44555</v>
      </c>
      <c r="B4383">
        <v>3993.99</v>
      </c>
    </row>
    <row r="4384" spans="1:2" x14ac:dyDescent="0.35">
      <c r="A4384" s="2">
        <v>44556</v>
      </c>
      <c r="B4384">
        <v>3993.99</v>
      </c>
    </row>
    <row r="4385" spans="1:2" x14ac:dyDescent="0.35">
      <c r="A4385" s="2">
        <v>44557</v>
      </c>
      <c r="B4385">
        <v>3994.44</v>
      </c>
    </row>
    <row r="4386" spans="1:2" x14ac:dyDescent="0.35">
      <c r="A4386" s="2">
        <v>44558</v>
      </c>
      <c r="B4386">
        <v>4007.01</v>
      </c>
    </row>
    <row r="4387" spans="1:2" x14ac:dyDescent="0.35">
      <c r="A4387" s="2">
        <v>44559</v>
      </c>
      <c r="B4387">
        <v>4038.07</v>
      </c>
    </row>
    <row r="4388" spans="1:2" x14ac:dyDescent="0.35">
      <c r="A4388" s="2">
        <v>44560</v>
      </c>
      <c r="B4388">
        <v>4063.35</v>
      </c>
    </row>
    <row r="4389" spans="1:2" x14ac:dyDescent="0.35">
      <c r="A4389" s="2">
        <v>44561</v>
      </c>
      <c r="B4389">
        <v>4064.92</v>
      </c>
    </row>
    <row r="4390" spans="1:2" x14ac:dyDescent="0.35">
      <c r="A4390" s="2">
        <v>44562</v>
      </c>
      <c r="B4390">
        <v>4064.92</v>
      </c>
    </row>
    <row r="4391" spans="1:2" x14ac:dyDescent="0.35">
      <c r="A4391" s="2">
        <v>44563</v>
      </c>
      <c r="B4391">
        <v>4064.92</v>
      </c>
    </row>
    <row r="4392" spans="1:2" x14ac:dyDescent="0.35">
      <c r="A4392" s="2">
        <v>44564</v>
      </c>
      <c r="B4392">
        <v>4063.23</v>
      </c>
    </row>
    <row r="4393" spans="1:2" x14ac:dyDescent="0.35">
      <c r="A4393" s="2">
        <v>44565</v>
      </c>
      <c r="B4393">
        <v>4081.23</v>
      </c>
    </row>
    <row r="4394" spans="1:2" x14ac:dyDescent="0.35">
      <c r="A4394" s="2">
        <v>44566</v>
      </c>
      <c r="B4394">
        <v>4030.32</v>
      </c>
    </row>
    <row r="4395" spans="1:2" x14ac:dyDescent="0.35">
      <c r="A4395" s="2">
        <v>44567</v>
      </c>
      <c r="B4395">
        <v>4033.15</v>
      </c>
    </row>
    <row r="4396" spans="1:2" x14ac:dyDescent="0.35">
      <c r="A4396" s="2">
        <v>44568</v>
      </c>
      <c r="B4396">
        <v>4051.66</v>
      </c>
    </row>
    <row r="4397" spans="1:2" x14ac:dyDescent="0.35">
      <c r="A4397" s="2">
        <v>44569</v>
      </c>
      <c r="B4397">
        <v>4051.66</v>
      </c>
    </row>
    <row r="4398" spans="1:2" x14ac:dyDescent="0.35">
      <c r="A4398" s="2">
        <v>44570</v>
      </c>
      <c r="B4398">
        <v>4051.66</v>
      </c>
    </row>
    <row r="4399" spans="1:2" x14ac:dyDescent="0.35">
      <c r="A4399" s="2">
        <v>44571</v>
      </c>
      <c r="B4399">
        <v>4065</v>
      </c>
    </row>
    <row r="4400" spans="1:2" x14ac:dyDescent="0.35">
      <c r="A4400" s="2">
        <v>44572</v>
      </c>
      <c r="B4400">
        <v>3995.9</v>
      </c>
    </row>
    <row r="4401" spans="1:2" x14ac:dyDescent="0.35">
      <c r="A4401" s="2">
        <v>44573</v>
      </c>
      <c r="B4401">
        <v>3974.08</v>
      </c>
    </row>
    <row r="4402" spans="1:2" x14ac:dyDescent="0.35">
      <c r="A4402" s="2">
        <v>44574</v>
      </c>
      <c r="B4402">
        <v>3964</v>
      </c>
    </row>
    <row r="4403" spans="1:2" x14ac:dyDescent="0.35">
      <c r="A4403" s="2">
        <v>44575</v>
      </c>
      <c r="B4403">
        <v>4005.94</v>
      </c>
    </row>
    <row r="4404" spans="1:2" x14ac:dyDescent="0.35">
      <c r="A4404" s="2">
        <v>44576</v>
      </c>
      <c r="B4404">
        <v>4005.94</v>
      </c>
    </row>
    <row r="4405" spans="1:2" x14ac:dyDescent="0.35">
      <c r="A4405" s="2">
        <v>44577</v>
      </c>
      <c r="B4405">
        <v>4005.94</v>
      </c>
    </row>
    <row r="4406" spans="1:2" x14ac:dyDescent="0.35">
      <c r="A4406" s="2">
        <v>44578</v>
      </c>
      <c r="B4406">
        <v>4013.18</v>
      </c>
    </row>
    <row r="4407" spans="1:2" x14ac:dyDescent="0.35">
      <c r="A4407" s="2">
        <v>44579</v>
      </c>
      <c r="B4407">
        <v>4037.18</v>
      </c>
    </row>
    <row r="4408" spans="1:2" x14ac:dyDescent="0.35">
      <c r="A4408" s="2">
        <v>44580</v>
      </c>
      <c r="B4408">
        <v>3997.13</v>
      </c>
    </row>
    <row r="4409" spans="1:2" x14ac:dyDescent="0.35">
      <c r="A4409" s="2">
        <v>44581</v>
      </c>
      <c r="B4409">
        <v>3976.27</v>
      </c>
    </row>
    <row r="4410" spans="1:2" x14ac:dyDescent="0.35">
      <c r="A4410" s="2">
        <v>44582</v>
      </c>
      <c r="B4410">
        <v>3956.75</v>
      </c>
    </row>
    <row r="4411" spans="1:2" x14ac:dyDescent="0.35">
      <c r="A4411" s="2">
        <v>44583</v>
      </c>
      <c r="B4411">
        <v>3956.75</v>
      </c>
    </row>
    <row r="4412" spans="1:2" x14ac:dyDescent="0.35">
      <c r="A4412" s="2">
        <v>44584</v>
      </c>
      <c r="B4412">
        <v>3956.75</v>
      </c>
    </row>
    <row r="4413" spans="1:2" x14ac:dyDescent="0.35">
      <c r="A4413" s="2">
        <v>44585</v>
      </c>
      <c r="B4413">
        <v>3973.84</v>
      </c>
    </row>
    <row r="4414" spans="1:2" x14ac:dyDescent="0.35">
      <c r="A4414" s="2">
        <v>44586</v>
      </c>
      <c r="B4414">
        <v>3967.16</v>
      </c>
    </row>
    <row r="4415" spans="1:2" x14ac:dyDescent="0.35">
      <c r="A4415" s="2">
        <v>44587</v>
      </c>
      <c r="B4415">
        <v>3934.1</v>
      </c>
    </row>
    <row r="4416" spans="1:2" x14ac:dyDescent="0.35">
      <c r="A4416" s="2">
        <v>44588</v>
      </c>
      <c r="B4416">
        <v>3959.04</v>
      </c>
    </row>
    <row r="4417" spans="1:2" x14ac:dyDescent="0.35">
      <c r="A4417" s="2">
        <v>44589</v>
      </c>
      <c r="B4417">
        <v>3959.81</v>
      </c>
    </row>
    <row r="4418" spans="1:2" x14ac:dyDescent="0.35">
      <c r="A4418" s="2">
        <v>44590</v>
      </c>
      <c r="B4418">
        <v>3959.81</v>
      </c>
    </row>
    <row r="4419" spans="1:2" x14ac:dyDescent="0.35">
      <c r="A4419" s="2">
        <v>44591</v>
      </c>
      <c r="B4419">
        <v>3959.81</v>
      </c>
    </row>
    <row r="4420" spans="1:2" x14ac:dyDescent="0.35">
      <c r="A4420" s="2">
        <v>44592</v>
      </c>
      <c r="B4420">
        <v>3942.52</v>
      </c>
    </row>
    <row r="4421" spans="1:2" x14ac:dyDescent="0.35">
      <c r="A4421" s="2">
        <v>44593</v>
      </c>
      <c r="B4421">
        <v>3927.39</v>
      </c>
    </row>
    <row r="4422" spans="1:2" x14ac:dyDescent="0.35">
      <c r="A4422" s="2">
        <v>44594</v>
      </c>
      <c r="B4422">
        <v>3932.97</v>
      </c>
    </row>
    <row r="4423" spans="1:2" x14ac:dyDescent="0.35">
      <c r="A4423" s="2">
        <v>44595</v>
      </c>
      <c r="B4423">
        <v>3953.86</v>
      </c>
    </row>
    <row r="4424" spans="1:2" x14ac:dyDescent="0.35">
      <c r="A4424" s="2">
        <v>44596</v>
      </c>
      <c r="B4424">
        <v>3956.84</v>
      </c>
    </row>
    <row r="4425" spans="1:2" x14ac:dyDescent="0.35">
      <c r="A4425" s="2">
        <v>44597</v>
      </c>
      <c r="B4425">
        <v>3956.84</v>
      </c>
    </row>
    <row r="4426" spans="1:2" x14ac:dyDescent="0.35">
      <c r="A4426" s="2">
        <v>44598</v>
      </c>
      <c r="B4426">
        <v>3956.84</v>
      </c>
    </row>
    <row r="4427" spans="1:2" x14ac:dyDescent="0.35">
      <c r="A4427" s="2">
        <v>44599</v>
      </c>
      <c r="B4427">
        <v>3963.67</v>
      </c>
    </row>
    <row r="4428" spans="1:2" x14ac:dyDescent="0.35">
      <c r="A4428" s="2">
        <v>44600</v>
      </c>
      <c r="B4428">
        <v>3951.11</v>
      </c>
    </row>
    <row r="4429" spans="1:2" x14ac:dyDescent="0.35">
      <c r="A4429" s="2">
        <v>44601</v>
      </c>
      <c r="B4429">
        <v>3938.55</v>
      </c>
    </row>
    <row r="4430" spans="1:2" x14ac:dyDescent="0.35">
      <c r="A4430" s="2">
        <v>44602</v>
      </c>
      <c r="B4430">
        <v>3917.92</v>
      </c>
    </row>
    <row r="4431" spans="1:2" x14ac:dyDescent="0.35">
      <c r="A4431" s="2">
        <v>44603</v>
      </c>
      <c r="B4431">
        <v>3927.01</v>
      </c>
    </row>
    <row r="4432" spans="1:2" x14ac:dyDescent="0.35">
      <c r="A4432" s="2">
        <v>44604</v>
      </c>
      <c r="B4432">
        <v>3927.01</v>
      </c>
    </row>
    <row r="4433" spans="1:2" x14ac:dyDescent="0.35">
      <c r="A4433" s="2">
        <v>44605</v>
      </c>
      <c r="B4433">
        <v>3927.01</v>
      </c>
    </row>
    <row r="4434" spans="1:2" x14ac:dyDescent="0.35">
      <c r="A4434" s="2">
        <v>44606</v>
      </c>
      <c r="B4434">
        <v>3942</v>
      </c>
    </row>
    <row r="4435" spans="1:2" x14ac:dyDescent="0.35">
      <c r="A4435" s="2">
        <v>44607</v>
      </c>
      <c r="B4435">
        <v>3951</v>
      </c>
    </row>
    <row r="4436" spans="1:2" x14ac:dyDescent="0.35">
      <c r="A4436" s="2">
        <v>44608</v>
      </c>
      <c r="B4436">
        <v>3964.24</v>
      </c>
    </row>
    <row r="4437" spans="1:2" x14ac:dyDescent="0.35">
      <c r="A4437" s="2">
        <v>44609</v>
      </c>
      <c r="B4437">
        <v>3937.82</v>
      </c>
    </row>
    <row r="4438" spans="1:2" x14ac:dyDescent="0.35">
      <c r="A4438" s="2">
        <v>44610</v>
      </c>
      <c r="B4438">
        <v>3928.98</v>
      </c>
    </row>
    <row r="4439" spans="1:2" x14ac:dyDescent="0.35">
      <c r="A4439" s="2">
        <v>44611</v>
      </c>
      <c r="B4439">
        <v>3928.98</v>
      </c>
    </row>
    <row r="4440" spans="1:2" x14ac:dyDescent="0.35">
      <c r="A4440" s="2">
        <v>44612</v>
      </c>
      <c r="B4440">
        <v>3928.98</v>
      </c>
    </row>
    <row r="4441" spans="1:2" x14ac:dyDescent="0.35">
      <c r="A4441" s="2">
        <v>44613</v>
      </c>
      <c r="B4441">
        <v>3943.18</v>
      </c>
    </row>
    <row r="4442" spans="1:2" x14ac:dyDescent="0.35">
      <c r="A4442" s="2">
        <v>44614</v>
      </c>
      <c r="B4442">
        <v>3930.36</v>
      </c>
    </row>
    <row r="4443" spans="1:2" x14ac:dyDescent="0.35">
      <c r="A4443" s="2">
        <v>44615</v>
      </c>
      <c r="B4443">
        <v>3912.93</v>
      </c>
    </row>
    <row r="4444" spans="1:2" x14ac:dyDescent="0.35">
      <c r="A4444" s="2">
        <v>44616</v>
      </c>
      <c r="B4444">
        <v>3927</v>
      </c>
    </row>
    <row r="4445" spans="1:2" x14ac:dyDescent="0.35">
      <c r="A4445" s="2">
        <v>44617</v>
      </c>
      <c r="B4445">
        <v>3913.54</v>
      </c>
    </row>
    <row r="4446" spans="1:2" x14ac:dyDescent="0.35">
      <c r="A4446" s="2">
        <v>44618</v>
      </c>
      <c r="B4446">
        <v>3913.54</v>
      </c>
    </row>
    <row r="4447" spans="1:2" x14ac:dyDescent="0.35">
      <c r="A4447" s="2">
        <v>44619</v>
      </c>
      <c r="B4447">
        <v>3913.54</v>
      </c>
    </row>
    <row r="4448" spans="1:2" x14ac:dyDescent="0.35">
      <c r="A4448" s="2">
        <v>44620</v>
      </c>
      <c r="B4448">
        <v>3933.62</v>
      </c>
    </row>
    <row r="4449" spans="1:2" x14ac:dyDescent="0.35">
      <c r="A4449" s="2">
        <v>44621</v>
      </c>
      <c r="B4449">
        <v>3891.22</v>
      </c>
    </row>
    <row r="4450" spans="1:2" x14ac:dyDescent="0.35">
      <c r="A4450" s="2">
        <v>44622</v>
      </c>
      <c r="B4450">
        <v>3839.43</v>
      </c>
    </row>
    <row r="4451" spans="1:2" x14ac:dyDescent="0.35">
      <c r="A4451" s="2">
        <v>44623</v>
      </c>
      <c r="B4451">
        <v>3756.05</v>
      </c>
    </row>
    <row r="4452" spans="1:2" x14ac:dyDescent="0.35">
      <c r="A4452" s="2">
        <v>44624</v>
      </c>
      <c r="B4452">
        <v>3824.7</v>
      </c>
    </row>
    <row r="4453" spans="1:2" x14ac:dyDescent="0.35">
      <c r="A4453" s="2">
        <v>44625</v>
      </c>
      <c r="B4453">
        <v>3824.7</v>
      </c>
    </row>
    <row r="4454" spans="1:2" x14ac:dyDescent="0.35">
      <c r="A4454" s="2">
        <v>44626</v>
      </c>
      <c r="B4454">
        <v>3824.7</v>
      </c>
    </row>
    <row r="4455" spans="1:2" x14ac:dyDescent="0.35">
      <c r="A4455" s="2">
        <v>44627</v>
      </c>
      <c r="B4455">
        <v>3810.46</v>
      </c>
    </row>
    <row r="4456" spans="1:2" x14ac:dyDescent="0.35">
      <c r="A4456" s="2">
        <v>44628</v>
      </c>
      <c r="B4456">
        <v>3773.78</v>
      </c>
    </row>
    <row r="4457" spans="1:2" x14ac:dyDescent="0.35">
      <c r="A4457" s="2">
        <v>44629</v>
      </c>
      <c r="B4457">
        <v>3741.75</v>
      </c>
    </row>
    <row r="4458" spans="1:2" x14ac:dyDescent="0.35">
      <c r="A4458" s="2">
        <v>44630</v>
      </c>
      <c r="B4458">
        <v>3818.47</v>
      </c>
    </row>
    <row r="4459" spans="1:2" x14ac:dyDescent="0.35">
      <c r="A4459" s="2">
        <v>44631</v>
      </c>
      <c r="B4459">
        <v>3819.55</v>
      </c>
    </row>
    <row r="4460" spans="1:2" x14ac:dyDescent="0.35">
      <c r="A4460" s="2">
        <v>44632</v>
      </c>
      <c r="B4460">
        <v>3819.55</v>
      </c>
    </row>
    <row r="4461" spans="1:2" x14ac:dyDescent="0.35">
      <c r="A4461" s="2">
        <v>44633</v>
      </c>
      <c r="B4461">
        <v>3819.55</v>
      </c>
    </row>
    <row r="4462" spans="1:2" x14ac:dyDescent="0.35">
      <c r="A4462" s="2">
        <v>44634</v>
      </c>
      <c r="B4462">
        <v>3797.96</v>
      </c>
    </row>
    <row r="4463" spans="1:2" x14ac:dyDescent="0.35">
      <c r="A4463" s="2">
        <v>44635</v>
      </c>
      <c r="B4463">
        <v>3831.87</v>
      </c>
    </row>
    <row r="4464" spans="1:2" x14ac:dyDescent="0.35">
      <c r="A4464" s="2">
        <v>44636</v>
      </c>
      <c r="B4464">
        <v>3837.59</v>
      </c>
    </row>
    <row r="4465" spans="1:2" x14ac:dyDescent="0.35">
      <c r="A4465" s="2">
        <v>44637</v>
      </c>
      <c r="B4465">
        <v>3821.77</v>
      </c>
    </row>
    <row r="4466" spans="1:2" x14ac:dyDescent="0.35">
      <c r="A4466" s="2">
        <v>44638</v>
      </c>
      <c r="B4466">
        <v>3819.29</v>
      </c>
    </row>
    <row r="4467" spans="1:2" x14ac:dyDescent="0.35">
      <c r="A4467" s="2">
        <v>44639</v>
      </c>
      <c r="B4467">
        <v>3819.29</v>
      </c>
    </row>
    <row r="4468" spans="1:2" x14ac:dyDescent="0.35">
      <c r="A4468" s="2">
        <v>44640</v>
      </c>
      <c r="B4468">
        <v>3819.29</v>
      </c>
    </row>
    <row r="4469" spans="1:2" x14ac:dyDescent="0.35">
      <c r="A4469" s="2">
        <v>44641</v>
      </c>
      <c r="B4469">
        <v>3793</v>
      </c>
    </row>
    <row r="4470" spans="1:2" x14ac:dyDescent="0.35">
      <c r="A4470" s="2">
        <v>44642</v>
      </c>
      <c r="B4470">
        <v>3762.99</v>
      </c>
    </row>
    <row r="4471" spans="1:2" x14ac:dyDescent="0.35">
      <c r="A4471" s="2">
        <v>44643</v>
      </c>
      <c r="B4471">
        <v>3778.88</v>
      </c>
    </row>
    <row r="4472" spans="1:2" x14ac:dyDescent="0.35">
      <c r="A4472" s="2">
        <v>44644</v>
      </c>
      <c r="B4472">
        <v>3789.53</v>
      </c>
    </row>
    <row r="4473" spans="1:2" x14ac:dyDescent="0.35">
      <c r="A4473" s="2">
        <v>44645</v>
      </c>
      <c r="B4473">
        <v>3792.16</v>
      </c>
    </row>
    <row r="4474" spans="1:2" x14ac:dyDescent="0.35">
      <c r="A4474" s="2">
        <v>44646</v>
      </c>
      <c r="B4474">
        <v>3792.16</v>
      </c>
    </row>
    <row r="4475" spans="1:2" x14ac:dyDescent="0.35">
      <c r="A4475" s="2">
        <v>44647</v>
      </c>
      <c r="B4475">
        <v>3792.16</v>
      </c>
    </row>
    <row r="4476" spans="1:2" x14ac:dyDescent="0.35">
      <c r="A4476" s="2">
        <v>44648</v>
      </c>
      <c r="B4476">
        <v>3785.11</v>
      </c>
    </row>
    <row r="4477" spans="1:2" x14ac:dyDescent="0.35">
      <c r="A4477" s="2">
        <v>44649</v>
      </c>
      <c r="B4477">
        <v>3759.09</v>
      </c>
    </row>
    <row r="4478" spans="1:2" x14ac:dyDescent="0.35">
      <c r="A4478" s="2">
        <v>44650</v>
      </c>
      <c r="B4478">
        <v>3755.7</v>
      </c>
    </row>
    <row r="4479" spans="1:2" x14ac:dyDescent="0.35">
      <c r="A4479" s="2">
        <v>44651</v>
      </c>
      <c r="B4479">
        <v>3764.45</v>
      </c>
    </row>
    <row r="4480" spans="1:2" x14ac:dyDescent="0.35">
      <c r="A4480" s="2">
        <v>44652</v>
      </c>
      <c r="B4480">
        <v>3756.08</v>
      </c>
    </row>
    <row r="4481" spans="1:2" x14ac:dyDescent="0.35">
      <c r="A4481" s="2">
        <v>44653</v>
      </c>
      <c r="B4481">
        <v>3756.08</v>
      </c>
    </row>
    <row r="4482" spans="1:2" x14ac:dyDescent="0.35">
      <c r="A4482" s="2">
        <v>44654</v>
      </c>
      <c r="B4482">
        <v>3756.08</v>
      </c>
    </row>
    <row r="4483" spans="1:2" x14ac:dyDescent="0.35">
      <c r="A4483" s="2">
        <v>44655</v>
      </c>
      <c r="B4483">
        <v>3706.54</v>
      </c>
    </row>
    <row r="4484" spans="1:2" x14ac:dyDescent="0.35">
      <c r="A4484" s="2">
        <v>44656</v>
      </c>
      <c r="B4484">
        <v>3737.93</v>
      </c>
    </row>
    <row r="4485" spans="1:2" x14ac:dyDescent="0.35">
      <c r="A4485" s="2">
        <v>44657</v>
      </c>
      <c r="B4485">
        <v>3749.17</v>
      </c>
    </row>
    <row r="4486" spans="1:2" x14ac:dyDescent="0.35">
      <c r="A4486" s="2">
        <v>44658</v>
      </c>
      <c r="B4486">
        <v>3766.5</v>
      </c>
    </row>
    <row r="4487" spans="1:2" x14ac:dyDescent="0.35">
      <c r="A4487" s="2">
        <v>44659</v>
      </c>
      <c r="B4487">
        <v>3758.41</v>
      </c>
    </row>
    <row r="4488" spans="1:2" x14ac:dyDescent="0.35">
      <c r="A4488" s="2">
        <v>44660</v>
      </c>
      <c r="B4488">
        <v>3758.41</v>
      </c>
    </row>
    <row r="4489" spans="1:2" x14ac:dyDescent="0.35">
      <c r="A4489" s="2">
        <v>44661</v>
      </c>
      <c r="B4489">
        <v>3758.41</v>
      </c>
    </row>
    <row r="4490" spans="1:2" x14ac:dyDescent="0.35">
      <c r="A4490" s="2">
        <v>44662</v>
      </c>
      <c r="B4490">
        <v>3740.94</v>
      </c>
    </row>
    <row r="4491" spans="1:2" x14ac:dyDescent="0.35">
      <c r="A4491" s="2">
        <v>44663</v>
      </c>
      <c r="B4491">
        <v>3751.04</v>
      </c>
    </row>
    <row r="4492" spans="1:2" x14ac:dyDescent="0.35">
      <c r="A4492" s="2">
        <v>44664</v>
      </c>
      <c r="B4492">
        <v>3724.07</v>
      </c>
    </row>
    <row r="4493" spans="1:2" x14ac:dyDescent="0.35">
      <c r="A4493" s="2">
        <v>44665</v>
      </c>
      <c r="B4493">
        <v>3741.44</v>
      </c>
    </row>
    <row r="4494" spans="1:2" x14ac:dyDescent="0.35">
      <c r="A4494" s="2">
        <v>44666</v>
      </c>
      <c r="B4494">
        <v>3742.79</v>
      </c>
    </row>
    <row r="4495" spans="1:2" x14ac:dyDescent="0.35">
      <c r="A4495" s="2">
        <v>44667</v>
      </c>
      <c r="B4495">
        <v>3742.79</v>
      </c>
    </row>
    <row r="4496" spans="1:2" x14ac:dyDescent="0.35">
      <c r="A4496" s="2">
        <v>44668</v>
      </c>
      <c r="B4496">
        <v>3742.79</v>
      </c>
    </row>
    <row r="4497" spans="1:2" x14ac:dyDescent="0.35">
      <c r="A4497" s="2">
        <v>44669</v>
      </c>
      <c r="B4497">
        <v>3732.85</v>
      </c>
    </row>
    <row r="4498" spans="1:2" x14ac:dyDescent="0.35">
      <c r="A4498" s="2">
        <v>44670</v>
      </c>
      <c r="B4498">
        <v>3752</v>
      </c>
    </row>
    <row r="4499" spans="1:2" x14ac:dyDescent="0.35">
      <c r="A4499" s="2">
        <v>44671</v>
      </c>
      <c r="B4499">
        <v>3759.31</v>
      </c>
    </row>
    <row r="4500" spans="1:2" x14ac:dyDescent="0.35">
      <c r="A4500" s="2">
        <v>44672</v>
      </c>
      <c r="B4500">
        <v>3769.9</v>
      </c>
    </row>
    <row r="4501" spans="1:2" x14ac:dyDescent="0.35">
      <c r="A4501" s="2">
        <v>44673</v>
      </c>
      <c r="B4501">
        <v>3850.69</v>
      </c>
    </row>
    <row r="4502" spans="1:2" x14ac:dyDescent="0.35">
      <c r="A4502" s="2">
        <v>44674</v>
      </c>
      <c r="B4502">
        <v>3850.69</v>
      </c>
    </row>
    <row r="4503" spans="1:2" x14ac:dyDescent="0.35">
      <c r="A4503" s="2">
        <v>44675</v>
      </c>
      <c r="B4503">
        <v>3850.69</v>
      </c>
    </row>
    <row r="4504" spans="1:2" x14ac:dyDescent="0.35">
      <c r="A4504" s="2">
        <v>44676</v>
      </c>
      <c r="B4504">
        <v>3932.85</v>
      </c>
    </row>
    <row r="4505" spans="1:2" x14ac:dyDescent="0.35">
      <c r="A4505" s="2">
        <v>44677</v>
      </c>
      <c r="B4505">
        <v>3938.4</v>
      </c>
    </row>
    <row r="4506" spans="1:2" x14ac:dyDescent="0.35">
      <c r="A4506" s="2">
        <v>44678</v>
      </c>
      <c r="B4506">
        <v>3959.38</v>
      </c>
    </row>
    <row r="4507" spans="1:2" x14ac:dyDescent="0.35">
      <c r="A4507" s="2">
        <v>44679</v>
      </c>
      <c r="B4507">
        <v>3978.81</v>
      </c>
    </row>
    <row r="4508" spans="1:2" x14ac:dyDescent="0.35">
      <c r="A4508" s="2">
        <v>44680</v>
      </c>
      <c r="B4508">
        <v>3962.57</v>
      </c>
    </row>
    <row r="4509" spans="1:2" x14ac:dyDescent="0.35">
      <c r="A4509" s="2">
        <v>44681</v>
      </c>
      <c r="B4509">
        <v>3962.57</v>
      </c>
    </row>
    <row r="4510" spans="1:2" x14ac:dyDescent="0.35">
      <c r="A4510" s="2">
        <v>44682</v>
      </c>
      <c r="B4510">
        <v>3962.57</v>
      </c>
    </row>
    <row r="4511" spans="1:2" x14ac:dyDescent="0.35">
      <c r="A4511" s="2">
        <v>44683</v>
      </c>
      <c r="B4511">
        <v>4007.61</v>
      </c>
    </row>
    <row r="4512" spans="1:2" x14ac:dyDescent="0.35">
      <c r="A4512" s="2">
        <v>44684</v>
      </c>
      <c r="B4512">
        <v>4026.48</v>
      </c>
    </row>
    <row r="4513" spans="1:2" x14ac:dyDescent="0.35">
      <c r="A4513" s="2">
        <v>44685</v>
      </c>
      <c r="B4513">
        <v>4065.25</v>
      </c>
    </row>
    <row r="4514" spans="1:2" x14ac:dyDescent="0.35">
      <c r="A4514" s="2">
        <v>44686</v>
      </c>
      <c r="B4514">
        <v>4087.33</v>
      </c>
    </row>
    <row r="4515" spans="1:2" x14ac:dyDescent="0.35">
      <c r="A4515" s="2">
        <v>44687</v>
      </c>
      <c r="B4515">
        <v>4049</v>
      </c>
    </row>
    <row r="4516" spans="1:2" x14ac:dyDescent="0.35">
      <c r="A4516" s="2">
        <v>44688</v>
      </c>
      <c r="B4516">
        <v>4049</v>
      </c>
    </row>
    <row r="4517" spans="1:2" x14ac:dyDescent="0.35">
      <c r="A4517" s="2">
        <v>44689</v>
      </c>
      <c r="B4517">
        <v>4049</v>
      </c>
    </row>
    <row r="4518" spans="1:2" x14ac:dyDescent="0.35">
      <c r="A4518" s="2">
        <v>44690</v>
      </c>
      <c r="B4518">
        <v>4089.19</v>
      </c>
    </row>
    <row r="4519" spans="1:2" x14ac:dyDescent="0.35">
      <c r="A4519" s="2">
        <v>44691</v>
      </c>
      <c r="B4519">
        <v>4077.42</v>
      </c>
    </row>
    <row r="4520" spans="1:2" x14ac:dyDescent="0.35">
      <c r="A4520" s="2">
        <v>44692</v>
      </c>
      <c r="B4520">
        <v>4083.56</v>
      </c>
    </row>
    <row r="4521" spans="1:2" x14ac:dyDescent="0.35">
      <c r="A4521" s="2">
        <v>44693</v>
      </c>
      <c r="B4521">
        <v>4111.34</v>
      </c>
    </row>
    <row r="4522" spans="1:2" x14ac:dyDescent="0.35">
      <c r="A4522" s="2">
        <v>44694</v>
      </c>
      <c r="B4522">
        <v>4110.54</v>
      </c>
    </row>
    <row r="4523" spans="1:2" x14ac:dyDescent="0.35">
      <c r="A4523" s="2">
        <v>44695</v>
      </c>
      <c r="B4523">
        <v>4110.54</v>
      </c>
    </row>
    <row r="4524" spans="1:2" x14ac:dyDescent="0.35">
      <c r="A4524" s="2">
        <v>44696</v>
      </c>
      <c r="B4524">
        <v>4110.54</v>
      </c>
    </row>
    <row r="4525" spans="1:2" x14ac:dyDescent="0.35">
      <c r="A4525" s="2">
        <v>44697</v>
      </c>
      <c r="B4525">
        <v>4058.36</v>
      </c>
    </row>
    <row r="4526" spans="1:2" x14ac:dyDescent="0.35">
      <c r="A4526" s="2">
        <v>44698</v>
      </c>
      <c r="B4526">
        <v>4032.65</v>
      </c>
    </row>
    <row r="4527" spans="1:2" x14ac:dyDescent="0.35">
      <c r="A4527" s="2">
        <v>44699</v>
      </c>
      <c r="B4527">
        <v>4070.36</v>
      </c>
    </row>
    <row r="4528" spans="1:2" x14ac:dyDescent="0.35">
      <c r="A4528" s="2">
        <v>44700</v>
      </c>
      <c r="B4528">
        <v>4053.46</v>
      </c>
    </row>
    <row r="4529" spans="1:2" x14ac:dyDescent="0.35">
      <c r="A4529" s="2">
        <v>44701</v>
      </c>
      <c r="B4529">
        <v>3976.18</v>
      </c>
    </row>
    <row r="4530" spans="1:2" x14ac:dyDescent="0.35">
      <c r="A4530" s="2">
        <v>44702</v>
      </c>
      <c r="B4530">
        <v>3976.18</v>
      </c>
    </row>
    <row r="4531" spans="1:2" x14ac:dyDescent="0.35">
      <c r="A4531" s="2">
        <v>44703</v>
      </c>
      <c r="B4531">
        <v>3976.18</v>
      </c>
    </row>
    <row r="4532" spans="1:2" x14ac:dyDescent="0.35">
      <c r="A4532" s="2">
        <v>44704</v>
      </c>
      <c r="B4532">
        <v>3972.73</v>
      </c>
    </row>
    <row r="4533" spans="1:2" x14ac:dyDescent="0.35">
      <c r="A4533" s="2">
        <v>44705</v>
      </c>
      <c r="B4533">
        <v>3975.45</v>
      </c>
    </row>
    <row r="4534" spans="1:2" x14ac:dyDescent="0.35">
      <c r="A4534" s="2">
        <v>44706</v>
      </c>
      <c r="B4534">
        <v>3942.35</v>
      </c>
    </row>
    <row r="4535" spans="1:2" x14ac:dyDescent="0.35">
      <c r="A4535" s="2">
        <v>44707</v>
      </c>
      <c r="B4535">
        <v>3924.68</v>
      </c>
    </row>
    <row r="4536" spans="1:2" x14ac:dyDescent="0.35">
      <c r="A4536" s="2">
        <v>44708</v>
      </c>
      <c r="B4536">
        <v>3927.73</v>
      </c>
    </row>
    <row r="4537" spans="1:2" x14ac:dyDescent="0.35">
      <c r="A4537" s="2">
        <v>44709</v>
      </c>
      <c r="B4537">
        <v>3927.73</v>
      </c>
    </row>
    <row r="4538" spans="1:2" x14ac:dyDescent="0.35">
      <c r="A4538" s="2">
        <v>44710</v>
      </c>
      <c r="B4538">
        <v>3927.73</v>
      </c>
    </row>
    <row r="4539" spans="1:2" x14ac:dyDescent="0.35">
      <c r="A4539" s="2">
        <v>44711</v>
      </c>
      <c r="B4539">
        <v>3810</v>
      </c>
    </row>
    <row r="4540" spans="1:2" x14ac:dyDescent="0.35">
      <c r="A4540" s="2">
        <v>44712</v>
      </c>
      <c r="B4540">
        <v>3773.84</v>
      </c>
    </row>
    <row r="4541" spans="1:2" x14ac:dyDescent="0.35">
      <c r="A4541" s="2">
        <v>44713</v>
      </c>
      <c r="B4541">
        <v>3803.5</v>
      </c>
    </row>
    <row r="4542" spans="1:2" x14ac:dyDescent="0.35">
      <c r="A4542" s="2">
        <v>44714</v>
      </c>
      <c r="B4542">
        <v>3774.09</v>
      </c>
    </row>
    <row r="4543" spans="1:2" x14ac:dyDescent="0.35">
      <c r="A4543" s="2">
        <v>44715</v>
      </c>
      <c r="B4543">
        <v>3777.98</v>
      </c>
    </row>
    <row r="4544" spans="1:2" x14ac:dyDescent="0.35">
      <c r="A4544" s="2">
        <v>44716</v>
      </c>
      <c r="B4544">
        <v>3777.98</v>
      </c>
    </row>
    <row r="4545" spans="1:2" x14ac:dyDescent="0.35">
      <c r="A4545" s="2">
        <v>44717</v>
      </c>
      <c r="B4545">
        <v>3777.98</v>
      </c>
    </row>
    <row r="4546" spans="1:2" x14ac:dyDescent="0.35">
      <c r="A4546" s="2">
        <v>44718</v>
      </c>
      <c r="B4546">
        <v>3795.11</v>
      </c>
    </row>
    <row r="4547" spans="1:2" x14ac:dyDescent="0.35">
      <c r="A4547" s="2">
        <v>44719</v>
      </c>
      <c r="B4547">
        <v>3786.92</v>
      </c>
    </row>
    <row r="4548" spans="1:2" x14ac:dyDescent="0.35">
      <c r="A4548" s="2">
        <v>44720</v>
      </c>
      <c r="B4548">
        <v>3803.32</v>
      </c>
    </row>
    <row r="4549" spans="1:2" x14ac:dyDescent="0.35">
      <c r="A4549" s="2">
        <v>44721</v>
      </c>
      <c r="B4549">
        <v>3843.09</v>
      </c>
    </row>
    <row r="4550" spans="1:2" x14ac:dyDescent="0.35">
      <c r="A4550" s="2">
        <v>44722</v>
      </c>
      <c r="B4550">
        <v>3936.12</v>
      </c>
    </row>
    <row r="4551" spans="1:2" x14ac:dyDescent="0.35">
      <c r="A4551" s="2">
        <v>44723</v>
      </c>
      <c r="B4551">
        <v>3936.12</v>
      </c>
    </row>
    <row r="4552" spans="1:2" x14ac:dyDescent="0.35">
      <c r="A4552" s="2">
        <v>44724</v>
      </c>
      <c r="B4552">
        <v>3936.12</v>
      </c>
    </row>
    <row r="4553" spans="1:2" x14ac:dyDescent="0.35">
      <c r="A4553" s="2">
        <v>44725</v>
      </c>
      <c r="B4553">
        <v>3976.44</v>
      </c>
    </row>
    <row r="4554" spans="1:2" x14ac:dyDescent="0.35">
      <c r="A4554" s="2">
        <v>44726</v>
      </c>
      <c r="B4554">
        <v>3967.97</v>
      </c>
    </row>
    <row r="4555" spans="1:2" x14ac:dyDescent="0.35">
      <c r="A4555" s="2">
        <v>44727</v>
      </c>
      <c r="B4555">
        <v>3898.04</v>
      </c>
    </row>
    <row r="4556" spans="1:2" x14ac:dyDescent="0.35">
      <c r="A4556" s="2">
        <v>44728</v>
      </c>
      <c r="B4556">
        <v>3901.42</v>
      </c>
    </row>
    <row r="4557" spans="1:2" x14ac:dyDescent="0.35">
      <c r="A4557" s="2">
        <v>44729</v>
      </c>
      <c r="B4557">
        <v>3902.75</v>
      </c>
    </row>
    <row r="4558" spans="1:2" x14ac:dyDescent="0.35">
      <c r="A4558" s="2">
        <v>44730</v>
      </c>
      <c r="B4558">
        <v>3902.75</v>
      </c>
    </row>
    <row r="4559" spans="1:2" x14ac:dyDescent="0.35">
      <c r="A4559" s="2">
        <v>44731</v>
      </c>
      <c r="B4559">
        <v>3902.75</v>
      </c>
    </row>
    <row r="4560" spans="1:2" x14ac:dyDescent="0.35">
      <c r="A4560" s="2">
        <v>44732</v>
      </c>
      <c r="B4560">
        <v>4062.18</v>
      </c>
    </row>
    <row r="4561" spans="1:2" x14ac:dyDescent="0.35">
      <c r="A4561" s="2">
        <v>44733</v>
      </c>
      <c r="B4561">
        <v>4018.3</v>
      </c>
    </row>
    <row r="4562" spans="1:2" x14ac:dyDescent="0.35">
      <c r="A4562" s="2">
        <v>44734</v>
      </c>
      <c r="B4562">
        <v>4020.09</v>
      </c>
    </row>
    <row r="4563" spans="1:2" x14ac:dyDescent="0.35">
      <c r="A4563" s="2">
        <v>44735</v>
      </c>
      <c r="B4563">
        <v>4099.1899999999996</v>
      </c>
    </row>
    <row r="4564" spans="1:2" x14ac:dyDescent="0.35">
      <c r="A4564" s="2">
        <v>44736</v>
      </c>
      <c r="B4564">
        <v>4137.45</v>
      </c>
    </row>
    <row r="4565" spans="1:2" x14ac:dyDescent="0.35">
      <c r="A4565" s="2">
        <v>44737</v>
      </c>
      <c r="B4565">
        <v>4137.45</v>
      </c>
    </row>
    <row r="4566" spans="1:2" x14ac:dyDescent="0.35">
      <c r="A4566" s="2">
        <v>44738</v>
      </c>
      <c r="B4566">
        <v>4137.45</v>
      </c>
    </row>
    <row r="4567" spans="1:2" x14ac:dyDescent="0.35">
      <c r="A4567" s="2">
        <v>44739</v>
      </c>
      <c r="B4567">
        <v>4132.8100000000004</v>
      </c>
    </row>
    <row r="4568" spans="1:2" x14ac:dyDescent="0.35">
      <c r="A4568" s="2">
        <v>44740</v>
      </c>
      <c r="B4568">
        <v>4099.83</v>
      </c>
    </row>
    <row r="4569" spans="1:2" x14ac:dyDescent="0.35">
      <c r="A4569" s="2">
        <v>44741</v>
      </c>
      <c r="B4569">
        <v>4116.1899999999996</v>
      </c>
    </row>
    <row r="4570" spans="1:2" x14ac:dyDescent="0.35">
      <c r="A4570" s="2">
        <v>44742</v>
      </c>
      <c r="B4570">
        <v>4151.66</v>
      </c>
    </row>
    <row r="4571" spans="1:2" x14ac:dyDescent="0.35">
      <c r="A4571" s="2">
        <v>44743</v>
      </c>
      <c r="B4571">
        <v>4196.6000000000004</v>
      </c>
    </row>
    <row r="4572" spans="1:2" x14ac:dyDescent="0.35">
      <c r="A4572" s="2">
        <v>44744</v>
      </c>
      <c r="B4572">
        <v>4196.6000000000004</v>
      </c>
    </row>
    <row r="4573" spans="1:2" x14ac:dyDescent="0.35">
      <c r="A4573" s="2">
        <v>44745</v>
      </c>
      <c r="B4573">
        <v>4196.6000000000004</v>
      </c>
    </row>
    <row r="4574" spans="1:2" x14ac:dyDescent="0.35">
      <c r="A4574" s="2">
        <v>44746</v>
      </c>
      <c r="B4574">
        <v>4189.25</v>
      </c>
    </row>
    <row r="4575" spans="1:2" x14ac:dyDescent="0.35">
      <c r="A4575" s="2">
        <v>44747</v>
      </c>
      <c r="B4575">
        <v>4265.5600000000004</v>
      </c>
    </row>
    <row r="4576" spans="1:2" x14ac:dyDescent="0.35">
      <c r="A4576" s="2">
        <v>44748</v>
      </c>
      <c r="B4576">
        <v>4336.5200000000004</v>
      </c>
    </row>
    <row r="4577" spans="1:2" x14ac:dyDescent="0.35">
      <c r="A4577" s="2">
        <v>44749</v>
      </c>
      <c r="B4577">
        <v>4385.6899999999996</v>
      </c>
    </row>
    <row r="4578" spans="1:2" x14ac:dyDescent="0.35">
      <c r="A4578" s="2">
        <v>44750</v>
      </c>
      <c r="B4578">
        <v>4401.1000000000004</v>
      </c>
    </row>
    <row r="4579" spans="1:2" x14ac:dyDescent="0.35">
      <c r="A4579" s="2">
        <v>44751</v>
      </c>
      <c r="B4579">
        <v>4401.1000000000004</v>
      </c>
    </row>
    <row r="4580" spans="1:2" x14ac:dyDescent="0.35">
      <c r="A4580" s="2">
        <v>44752</v>
      </c>
      <c r="B4580">
        <v>4401.1000000000004</v>
      </c>
    </row>
    <row r="4581" spans="1:2" x14ac:dyDescent="0.35">
      <c r="A4581" s="2">
        <v>44753</v>
      </c>
      <c r="B4581">
        <v>4560.7</v>
      </c>
    </row>
    <row r="4582" spans="1:2" x14ac:dyDescent="0.35">
      <c r="A4582" s="2">
        <v>44754</v>
      </c>
      <c r="B4582">
        <v>4623.8</v>
      </c>
    </row>
    <row r="4583" spans="1:2" x14ac:dyDescent="0.35">
      <c r="A4583" s="2">
        <v>44755</v>
      </c>
      <c r="B4583">
        <v>4506.88</v>
      </c>
    </row>
    <row r="4584" spans="1:2" x14ac:dyDescent="0.35">
      <c r="A4584" s="2">
        <v>44756</v>
      </c>
      <c r="B4584">
        <v>4505.29</v>
      </c>
    </row>
    <row r="4585" spans="1:2" x14ac:dyDescent="0.35">
      <c r="A4585" s="2">
        <v>44757</v>
      </c>
      <c r="B4585">
        <v>4371.1099999999997</v>
      </c>
    </row>
    <row r="4586" spans="1:2" x14ac:dyDescent="0.35">
      <c r="A4586" s="2">
        <v>44758</v>
      </c>
      <c r="B4586">
        <v>4371.1099999999997</v>
      </c>
    </row>
    <row r="4587" spans="1:2" x14ac:dyDescent="0.35">
      <c r="A4587" s="2">
        <v>44759</v>
      </c>
      <c r="B4587">
        <v>4371.1099999999997</v>
      </c>
    </row>
    <row r="4588" spans="1:2" x14ac:dyDescent="0.35">
      <c r="A4588" s="2">
        <v>44760</v>
      </c>
      <c r="B4588">
        <v>4310.41</v>
      </c>
    </row>
    <row r="4589" spans="1:2" x14ac:dyDescent="0.35">
      <c r="A4589" s="2">
        <v>44761</v>
      </c>
      <c r="B4589">
        <v>4316.2299999999996</v>
      </c>
    </row>
    <row r="4590" spans="1:2" x14ac:dyDescent="0.35">
      <c r="A4590" s="2">
        <v>44762</v>
      </c>
      <c r="B4590">
        <v>4341.68</v>
      </c>
    </row>
    <row r="4591" spans="1:2" x14ac:dyDescent="0.35">
      <c r="A4591" s="2">
        <v>44763</v>
      </c>
      <c r="B4591">
        <v>4423.0600000000004</v>
      </c>
    </row>
    <row r="4592" spans="1:2" x14ac:dyDescent="0.35">
      <c r="A4592" s="2">
        <v>44764</v>
      </c>
      <c r="B4592">
        <v>4461.75</v>
      </c>
    </row>
    <row r="4593" spans="1:2" x14ac:dyDescent="0.35">
      <c r="A4593" s="2">
        <v>44765</v>
      </c>
      <c r="B4593">
        <v>4461.75</v>
      </c>
    </row>
    <row r="4594" spans="1:2" x14ac:dyDescent="0.35">
      <c r="A4594" s="2">
        <v>44766</v>
      </c>
      <c r="B4594">
        <v>4461.75</v>
      </c>
    </row>
    <row r="4595" spans="1:2" x14ac:dyDescent="0.35">
      <c r="A4595" s="2">
        <v>44767</v>
      </c>
      <c r="B4595">
        <v>4461.21</v>
      </c>
    </row>
    <row r="4596" spans="1:2" x14ac:dyDescent="0.35">
      <c r="A4596" s="2">
        <v>44768</v>
      </c>
      <c r="B4596">
        <v>4447.33</v>
      </c>
    </row>
    <row r="4597" spans="1:2" x14ac:dyDescent="0.35">
      <c r="A4597" s="2">
        <v>44769</v>
      </c>
      <c r="B4597">
        <v>4423.6499999999996</v>
      </c>
    </row>
    <row r="4598" spans="1:2" x14ac:dyDescent="0.35">
      <c r="A4598" s="2">
        <v>44770</v>
      </c>
      <c r="B4598">
        <v>4372.79</v>
      </c>
    </row>
    <row r="4599" spans="1:2" x14ac:dyDescent="0.35">
      <c r="A4599" s="2">
        <v>44771</v>
      </c>
      <c r="B4599">
        <v>4295.5</v>
      </c>
    </row>
    <row r="4600" spans="1:2" x14ac:dyDescent="0.35">
      <c r="A4600" s="2">
        <v>44772</v>
      </c>
      <c r="B4600">
        <v>4295.5</v>
      </c>
    </row>
    <row r="4601" spans="1:2" x14ac:dyDescent="0.35">
      <c r="A4601" s="2">
        <v>44773</v>
      </c>
      <c r="B4601">
        <v>4295.5</v>
      </c>
    </row>
    <row r="4602" spans="1:2" x14ac:dyDescent="0.35">
      <c r="A4602" s="2">
        <v>44774</v>
      </c>
      <c r="B4602">
        <v>4263.3100000000004</v>
      </c>
    </row>
    <row r="4603" spans="1:2" x14ac:dyDescent="0.35">
      <c r="A4603" s="2">
        <v>44775</v>
      </c>
      <c r="B4603">
        <v>4321.97</v>
      </c>
    </row>
    <row r="4604" spans="1:2" x14ac:dyDescent="0.35">
      <c r="A4604" s="2">
        <v>44776</v>
      </c>
      <c r="B4604">
        <v>4310.3900000000003</v>
      </c>
    </row>
    <row r="4605" spans="1:2" x14ac:dyDescent="0.35">
      <c r="A4605" s="2">
        <v>44777</v>
      </c>
      <c r="B4605">
        <v>4286.71</v>
      </c>
    </row>
    <row r="4606" spans="1:2" x14ac:dyDescent="0.35">
      <c r="A4606" s="2">
        <v>44778</v>
      </c>
      <c r="B4606">
        <v>4344.03</v>
      </c>
    </row>
    <row r="4607" spans="1:2" x14ac:dyDescent="0.35">
      <c r="A4607" s="2">
        <v>44779</v>
      </c>
      <c r="B4607">
        <v>4344.03</v>
      </c>
    </row>
    <row r="4608" spans="1:2" x14ac:dyDescent="0.35">
      <c r="A4608" s="2">
        <v>44780</v>
      </c>
      <c r="B4608">
        <v>4344.03</v>
      </c>
    </row>
    <row r="4609" spans="1:2" x14ac:dyDescent="0.35">
      <c r="A4609" s="2">
        <v>44781</v>
      </c>
      <c r="B4609">
        <v>4313.74</v>
      </c>
    </row>
    <row r="4610" spans="1:2" x14ac:dyDescent="0.35">
      <c r="A4610" s="2">
        <v>44782</v>
      </c>
      <c r="B4610">
        <v>4344.09</v>
      </c>
    </row>
    <row r="4611" spans="1:2" x14ac:dyDescent="0.35">
      <c r="A4611" s="2">
        <v>44783</v>
      </c>
      <c r="B4611">
        <v>4272.87</v>
      </c>
    </row>
    <row r="4612" spans="1:2" x14ac:dyDescent="0.35">
      <c r="A4612" s="2">
        <v>44784</v>
      </c>
      <c r="B4612">
        <v>4229.28</v>
      </c>
    </row>
    <row r="4613" spans="1:2" x14ac:dyDescent="0.35">
      <c r="A4613" s="2">
        <v>44785</v>
      </c>
      <c r="B4613">
        <v>4163.63</v>
      </c>
    </row>
    <row r="4614" spans="1:2" x14ac:dyDescent="0.35">
      <c r="A4614" s="2">
        <v>44786</v>
      </c>
      <c r="B4614">
        <v>4163.63</v>
      </c>
    </row>
    <row r="4615" spans="1:2" x14ac:dyDescent="0.35">
      <c r="A4615" s="2">
        <v>44787</v>
      </c>
      <c r="B4615">
        <v>4163.63</v>
      </c>
    </row>
    <row r="4616" spans="1:2" x14ac:dyDescent="0.35">
      <c r="A4616" s="2">
        <v>44788</v>
      </c>
      <c r="B4616">
        <v>4162.4799999999996</v>
      </c>
    </row>
    <row r="4617" spans="1:2" x14ac:dyDescent="0.35">
      <c r="A4617" s="2">
        <v>44789</v>
      </c>
      <c r="B4617">
        <v>4245.71</v>
      </c>
    </row>
    <row r="4618" spans="1:2" x14ac:dyDescent="0.35">
      <c r="A4618" s="2">
        <v>44790</v>
      </c>
      <c r="B4618">
        <v>4335.32</v>
      </c>
    </row>
    <row r="4619" spans="1:2" x14ac:dyDescent="0.35">
      <c r="A4619" s="2">
        <v>44791</v>
      </c>
      <c r="B4619">
        <v>4394.8500000000004</v>
      </c>
    </row>
    <row r="4620" spans="1:2" x14ac:dyDescent="0.35">
      <c r="A4620" s="2">
        <v>44792</v>
      </c>
      <c r="B4620">
        <v>4383.34</v>
      </c>
    </row>
    <row r="4621" spans="1:2" x14ac:dyDescent="0.35">
      <c r="A4621" s="2">
        <v>44793</v>
      </c>
      <c r="B4621">
        <v>4383.34</v>
      </c>
    </row>
    <row r="4622" spans="1:2" x14ac:dyDescent="0.35">
      <c r="A4622" s="2">
        <v>44794</v>
      </c>
      <c r="B4622">
        <v>4383.34</v>
      </c>
    </row>
    <row r="4623" spans="1:2" x14ac:dyDescent="0.35">
      <c r="A4623" s="2">
        <v>44795</v>
      </c>
      <c r="B4623">
        <v>4397.62</v>
      </c>
    </row>
    <row r="4624" spans="1:2" x14ac:dyDescent="0.35">
      <c r="A4624" s="2">
        <v>44796</v>
      </c>
      <c r="B4624">
        <v>4360.18</v>
      </c>
    </row>
    <row r="4625" spans="1:2" x14ac:dyDescent="0.35">
      <c r="A4625" s="2">
        <v>44797</v>
      </c>
      <c r="B4625">
        <v>4406.9799999999996</v>
      </c>
    </row>
    <row r="4626" spans="1:2" x14ac:dyDescent="0.35">
      <c r="A4626" s="2">
        <v>44798</v>
      </c>
      <c r="B4626">
        <v>4393.5</v>
      </c>
    </row>
    <row r="4627" spans="1:2" x14ac:dyDescent="0.35">
      <c r="A4627" s="2">
        <v>44799</v>
      </c>
      <c r="B4627">
        <v>4402.2299999999996</v>
      </c>
    </row>
    <row r="4628" spans="1:2" x14ac:dyDescent="0.35">
      <c r="A4628" s="2">
        <v>44800</v>
      </c>
      <c r="B4628">
        <v>4402.2299999999996</v>
      </c>
    </row>
    <row r="4629" spans="1:2" x14ac:dyDescent="0.35">
      <c r="A4629" s="2">
        <v>44801</v>
      </c>
      <c r="B4629">
        <v>4402.2299999999996</v>
      </c>
    </row>
    <row r="4630" spans="1:2" x14ac:dyDescent="0.35">
      <c r="A4630" s="2">
        <v>44802</v>
      </c>
      <c r="B4630">
        <v>4372.37</v>
      </c>
    </row>
    <row r="4631" spans="1:2" x14ac:dyDescent="0.35">
      <c r="A4631" s="2">
        <v>44803</v>
      </c>
      <c r="B4631">
        <v>4419.5</v>
      </c>
    </row>
    <row r="4632" spans="1:2" x14ac:dyDescent="0.35">
      <c r="A4632" s="2">
        <v>44804</v>
      </c>
      <c r="B4632">
        <v>4427</v>
      </c>
    </row>
    <row r="4633" spans="1:2" x14ac:dyDescent="0.35">
      <c r="A4633" s="2">
        <v>44805</v>
      </c>
      <c r="B4633">
        <v>4485.95</v>
      </c>
    </row>
    <row r="4634" spans="1:2" x14ac:dyDescent="0.35">
      <c r="A4634" s="2">
        <v>44806</v>
      </c>
      <c r="B4634">
        <v>4486.08</v>
      </c>
    </row>
    <row r="4635" spans="1:2" x14ac:dyDescent="0.35">
      <c r="A4635" s="2">
        <v>44807</v>
      </c>
      <c r="B4635">
        <v>4486.08</v>
      </c>
    </row>
    <row r="4636" spans="1:2" x14ac:dyDescent="0.35">
      <c r="A4636" s="2">
        <v>44808</v>
      </c>
      <c r="B4636">
        <v>4486.08</v>
      </c>
    </row>
    <row r="4637" spans="1:2" x14ac:dyDescent="0.35">
      <c r="A4637" s="2">
        <v>44809</v>
      </c>
      <c r="B4637">
        <v>4475.8100000000004</v>
      </c>
    </row>
    <row r="4638" spans="1:2" x14ac:dyDescent="0.35">
      <c r="A4638" s="2">
        <v>44810</v>
      </c>
      <c r="B4638">
        <v>4478.8500000000004</v>
      </c>
    </row>
    <row r="4639" spans="1:2" x14ac:dyDescent="0.35">
      <c r="A4639" s="2">
        <v>44811</v>
      </c>
      <c r="B4639">
        <v>4410.1899999999996</v>
      </c>
    </row>
    <row r="4640" spans="1:2" x14ac:dyDescent="0.35">
      <c r="A4640" s="2">
        <v>44812</v>
      </c>
      <c r="B4640">
        <v>4399.76</v>
      </c>
    </row>
    <row r="4641" spans="1:2" x14ac:dyDescent="0.35">
      <c r="A4641" s="2">
        <v>44813</v>
      </c>
      <c r="B4641">
        <v>4354.43</v>
      </c>
    </row>
    <row r="4642" spans="1:2" x14ac:dyDescent="0.35">
      <c r="A4642" s="2">
        <v>44814</v>
      </c>
      <c r="B4642">
        <v>4354.43</v>
      </c>
    </row>
    <row r="4643" spans="1:2" x14ac:dyDescent="0.35">
      <c r="A4643" s="2">
        <v>44815</v>
      </c>
      <c r="B4643">
        <v>4354.43</v>
      </c>
    </row>
    <row r="4644" spans="1:2" x14ac:dyDescent="0.35">
      <c r="A4644" s="2">
        <v>44816</v>
      </c>
      <c r="B4644">
        <v>4358.7</v>
      </c>
    </row>
    <row r="4645" spans="1:2" x14ac:dyDescent="0.35">
      <c r="A4645" s="2">
        <v>44817</v>
      </c>
      <c r="B4645">
        <v>4413.0600000000004</v>
      </c>
    </row>
    <row r="4646" spans="1:2" x14ac:dyDescent="0.35">
      <c r="A4646" s="2">
        <v>44818</v>
      </c>
      <c r="B4646">
        <v>4386.04</v>
      </c>
    </row>
    <row r="4647" spans="1:2" x14ac:dyDescent="0.35">
      <c r="A4647" s="2">
        <v>44819</v>
      </c>
      <c r="B4647">
        <v>4416.97</v>
      </c>
    </row>
    <row r="4648" spans="1:2" x14ac:dyDescent="0.35">
      <c r="A4648" s="2">
        <v>44820</v>
      </c>
      <c r="B4648">
        <v>4435.28</v>
      </c>
    </row>
    <row r="4649" spans="1:2" x14ac:dyDescent="0.35">
      <c r="A4649" s="2">
        <v>44821</v>
      </c>
      <c r="B4649">
        <v>4435.28</v>
      </c>
    </row>
    <row r="4650" spans="1:2" x14ac:dyDescent="0.35">
      <c r="A4650" s="2">
        <v>44822</v>
      </c>
      <c r="B4650">
        <v>4435.28</v>
      </c>
    </row>
    <row r="4651" spans="1:2" x14ac:dyDescent="0.35">
      <c r="A4651" s="2">
        <v>44823</v>
      </c>
      <c r="B4651">
        <v>4407.54</v>
      </c>
    </row>
    <row r="4652" spans="1:2" x14ac:dyDescent="0.35">
      <c r="A4652" s="2">
        <v>44824</v>
      </c>
      <c r="B4652">
        <v>4423.13</v>
      </c>
    </row>
    <row r="4653" spans="1:2" x14ac:dyDescent="0.35">
      <c r="A4653" s="2">
        <v>44825</v>
      </c>
      <c r="B4653">
        <v>4404.13</v>
      </c>
    </row>
    <row r="4654" spans="1:2" x14ac:dyDescent="0.35">
      <c r="A4654" s="2">
        <v>44826</v>
      </c>
      <c r="B4654">
        <v>4371.07</v>
      </c>
    </row>
    <row r="4655" spans="1:2" x14ac:dyDescent="0.35">
      <c r="A4655" s="2">
        <v>44827</v>
      </c>
      <c r="B4655">
        <v>4445.33</v>
      </c>
    </row>
    <row r="4656" spans="1:2" x14ac:dyDescent="0.35">
      <c r="A4656" s="2">
        <v>44828</v>
      </c>
      <c r="B4656">
        <v>4445.33</v>
      </c>
    </row>
    <row r="4657" spans="1:2" x14ac:dyDescent="0.35">
      <c r="A4657" s="2">
        <v>44829</v>
      </c>
      <c r="B4657">
        <v>4445.33</v>
      </c>
    </row>
    <row r="4658" spans="1:2" x14ac:dyDescent="0.35">
      <c r="A4658" s="2">
        <v>44830</v>
      </c>
      <c r="B4658">
        <v>4532.1099999999997</v>
      </c>
    </row>
    <row r="4659" spans="1:2" x14ac:dyDescent="0.35">
      <c r="A4659" s="2">
        <v>44831</v>
      </c>
      <c r="B4659">
        <v>4558.42</v>
      </c>
    </row>
    <row r="4660" spans="1:2" x14ac:dyDescent="0.35">
      <c r="A4660" s="2">
        <v>44832</v>
      </c>
      <c r="B4660">
        <v>4485.84</v>
      </c>
    </row>
    <row r="4661" spans="1:2" x14ac:dyDescent="0.35">
      <c r="A4661" s="2">
        <v>44833</v>
      </c>
      <c r="B4661">
        <v>4527.7</v>
      </c>
    </row>
    <row r="4662" spans="1:2" x14ac:dyDescent="0.35">
      <c r="A4662" s="2">
        <v>44834</v>
      </c>
      <c r="B4662">
        <v>4606.84</v>
      </c>
    </row>
    <row r="4663" spans="1:2" x14ac:dyDescent="0.35">
      <c r="A4663" s="2">
        <v>44835</v>
      </c>
      <c r="B4663">
        <v>4606.84</v>
      </c>
    </row>
    <row r="4664" spans="1:2" x14ac:dyDescent="0.35">
      <c r="A4664" s="2">
        <v>44836</v>
      </c>
      <c r="B4664">
        <v>4606.84</v>
      </c>
    </row>
    <row r="4665" spans="1:2" x14ac:dyDescent="0.35">
      <c r="A4665" s="2">
        <v>44837</v>
      </c>
      <c r="B4665">
        <v>4534.6499999999996</v>
      </c>
    </row>
    <row r="4666" spans="1:2" x14ac:dyDescent="0.35">
      <c r="A4666" s="2">
        <v>44838</v>
      </c>
      <c r="B4666">
        <v>4495.2299999999996</v>
      </c>
    </row>
    <row r="4667" spans="1:2" x14ac:dyDescent="0.35">
      <c r="A4667" s="2">
        <v>44839</v>
      </c>
      <c r="B4667">
        <v>4575.6499999999996</v>
      </c>
    </row>
    <row r="4668" spans="1:2" x14ac:dyDescent="0.35">
      <c r="A4668" s="2">
        <v>44840</v>
      </c>
      <c r="B4668">
        <v>4610.54</v>
      </c>
    </row>
    <row r="4669" spans="1:2" x14ac:dyDescent="0.35">
      <c r="A4669" s="2">
        <v>44841</v>
      </c>
      <c r="B4669">
        <v>4621.03</v>
      </c>
    </row>
    <row r="4670" spans="1:2" x14ac:dyDescent="0.35">
      <c r="A4670" s="2">
        <v>44842</v>
      </c>
      <c r="B4670">
        <v>4621.03</v>
      </c>
    </row>
    <row r="4671" spans="1:2" x14ac:dyDescent="0.35">
      <c r="A4671" s="2">
        <v>44843</v>
      </c>
      <c r="B4671">
        <v>4621.03</v>
      </c>
    </row>
    <row r="4672" spans="1:2" x14ac:dyDescent="0.35">
      <c r="A4672" s="2">
        <v>44844</v>
      </c>
      <c r="B4672">
        <v>4610.92</v>
      </c>
    </row>
    <row r="4673" spans="1:2" x14ac:dyDescent="0.35">
      <c r="A4673" s="2">
        <v>44845</v>
      </c>
      <c r="B4673">
        <v>4607.43</v>
      </c>
    </row>
    <row r="4674" spans="1:2" x14ac:dyDescent="0.35">
      <c r="A4674" s="2">
        <v>44846</v>
      </c>
      <c r="B4674">
        <v>4608.32</v>
      </c>
    </row>
    <row r="4675" spans="1:2" x14ac:dyDescent="0.35">
      <c r="A4675" s="2">
        <v>44847</v>
      </c>
      <c r="B4675">
        <v>4580.18</v>
      </c>
    </row>
    <row r="4676" spans="1:2" x14ac:dyDescent="0.35">
      <c r="A4676" s="2">
        <v>44848</v>
      </c>
      <c r="B4676">
        <v>4692.09</v>
      </c>
    </row>
    <row r="4677" spans="1:2" x14ac:dyDescent="0.35">
      <c r="A4677" s="2">
        <v>44849</v>
      </c>
      <c r="B4677">
        <v>4692.09</v>
      </c>
    </row>
    <row r="4678" spans="1:2" x14ac:dyDescent="0.35">
      <c r="A4678" s="2">
        <v>44850</v>
      </c>
      <c r="B4678">
        <v>4692.09</v>
      </c>
    </row>
    <row r="4679" spans="1:2" x14ac:dyDescent="0.35">
      <c r="A4679" s="2">
        <v>44851</v>
      </c>
      <c r="B4679">
        <v>4727.3</v>
      </c>
    </row>
    <row r="4680" spans="1:2" x14ac:dyDescent="0.35">
      <c r="A4680" s="2">
        <v>44852</v>
      </c>
      <c r="B4680">
        <v>4765.32</v>
      </c>
    </row>
    <row r="4681" spans="1:2" x14ac:dyDescent="0.35">
      <c r="A4681" s="2">
        <v>44853</v>
      </c>
      <c r="B4681">
        <v>4840.42</v>
      </c>
    </row>
    <row r="4682" spans="1:2" x14ac:dyDescent="0.35">
      <c r="A4682" s="2">
        <v>44854</v>
      </c>
      <c r="B4682">
        <v>4904.3999999999996</v>
      </c>
    </row>
    <row r="4683" spans="1:2" x14ac:dyDescent="0.35">
      <c r="A4683" s="2">
        <v>44855</v>
      </c>
      <c r="B4683">
        <v>4916.25</v>
      </c>
    </row>
    <row r="4684" spans="1:2" x14ac:dyDescent="0.35">
      <c r="A4684" s="2">
        <v>44856</v>
      </c>
      <c r="B4684">
        <v>4916.25</v>
      </c>
    </row>
    <row r="4685" spans="1:2" x14ac:dyDescent="0.35">
      <c r="A4685" s="2">
        <v>44857</v>
      </c>
      <c r="B4685">
        <v>4916.25</v>
      </c>
    </row>
    <row r="4686" spans="1:2" x14ac:dyDescent="0.35">
      <c r="A4686" s="2">
        <v>44858</v>
      </c>
      <c r="B4686">
        <v>4991.05</v>
      </c>
    </row>
    <row r="4687" spans="1:2" x14ac:dyDescent="0.35">
      <c r="A4687" s="2">
        <v>44859</v>
      </c>
      <c r="B4687">
        <v>4970.1000000000004</v>
      </c>
    </row>
    <row r="4688" spans="1:2" x14ac:dyDescent="0.35">
      <c r="A4688" s="2">
        <v>44860</v>
      </c>
      <c r="B4688">
        <v>4887.54</v>
      </c>
    </row>
    <row r="4689" spans="1:2" x14ac:dyDescent="0.35">
      <c r="A4689" s="2">
        <v>44861</v>
      </c>
      <c r="B4689">
        <v>4821.17</v>
      </c>
    </row>
    <row r="4690" spans="1:2" x14ac:dyDescent="0.35">
      <c r="A4690" s="2">
        <v>44862</v>
      </c>
      <c r="B4690">
        <v>4833.66</v>
      </c>
    </row>
    <row r="4691" spans="1:2" x14ac:dyDescent="0.35">
      <c r="A4691" s="2">
        <v>44863</v>
      </c>
      <c r="B4691">
        <v>4833.66</v>
      </c>
    </row>
    <row r="4692" spans="1:2" x14ac:dyDescent="0.35">
      <c r="A4692" s="2">
        <v>44864</v>
      </c>
      <c r="B4692">
        <v>4833.66</v>
      </c>
    </row>
    <row r="4693" spans="1:2" x14ac:dyDescent="0.35">
      <c r="A4693" s="2">
        <v>44865</v>
      </c>
      <c r="B4693">
        <v>4931.88</v>
      </c>
    </row>
    <row r="4694" spans="1:2" x14ac:dyDescent="0.35">
      <c r="A4694" s="2">
        <v>44866</v>
      </c>
      <c r="B4694">
        <v>5000.12</v>
      </c>
    </row>
    <row r="4695" spans="1:2" x14ac:dyDescent="0.35">
      <c r="A4695" s="2">
        <v>44867</v>
      </c>
      <c r="B4695">
        <v>5003.04</v>
      </c>
    </row>
    <row r="4696" spans="1:2" x14ac:dyDescent="0.35">
      <c r="A4696" s="2">
        <v>44868</v>
      </c>
      <c r="B4696">
        <v>5068.8500000000004</v>
      </c>
    </row>
    <row r="4697" spans="1:2" x14ac:dyDescent="0.35">
      <c r="A4697" s="2">
        <v>44869</v>
      </c>
      <c r="B4697">
        <v>5091.75</v>
      </c>
    </row>
    <row r="4698" spans="1:2" x14ac:dyDescent="0.35">
      <c r="A4698" s="2">
        <v>44870</v>
      </c>
      <c r="B4698">
        <v>5091.75</v>
      </c>
    </row>
    <row r="4699" spans="1:2" x14ac:dyDescent="0.35">
      <c r="A4699" s="2">
        <v>44871</v>
      </c>
      <c r="B4699">
        <v>5091.75</v>
      </c>
    </row>
    <row r="4700" spans="1:2" x14ac:dyDescent="0.35">
      <c r="A4700" s="2">
        <v>44872</v>
      </c>
      <c r="B4700">
        <v>5115</v>
      </c>
    </row>
    <row r="4701" spans="1:2" x14ac:dyDescent="0.35">
      <c r="A4701" s="2">
        <v>44873</v>
      </c>
      <c r="B4701">
        <v>4974</v>
      </c>
    </row>
    <row r="4702" spans="1:2" x14ac:dyDescent="0.35">
      <c r="A4702" s="2">
        <v>44874</v>
      </c>
      <c r="B4702">
        <v>4896.5600000000004</v>
      </c>
    </row>
    <row r="4703" spans="1:2" x14ac:dyDescent="0.35">
      <c r="A4703" s="2">
        <v>44875</v>
      </c>
      <c r="B4703">
        <v>4801.5200000000004</v>
      </c>
    </row>
    <row r="4704" spans="1:2" x14ac:dyDescent="0.35">
      <c r="A4704" s="2">
        <v>44876</v>
      </c>
      <c r="B4704">
        <v>4805.7299999999996</v>
      </c>
    </row>
    <row r="4705" spans="1:2" x14ac:dyDescent="0.35">
      <c r="A4705" s="2">
        <v>44877</v>
      </c>
      <c r="B4705">
        <v>4805.7299999999996</v>
      </c>
    </row>
    <row r="4706" spans="1:2" x14ac:dyDescent="0.35">
      <c r="A4706" s="2">
        <v>44878</v>
      </c>
      <c r="B4706">
        <v>4805.7299999999996</v>
      </c>
    </row>
    <row r="4707" spans="1:2" x14ac:dyDescent="0.35">
      <c r="A4707" s="2">
        <v>44879</v>
      </c>
      <c r="B4707">
        <v>4805.3100000000004</v>
      </c>
    </row>
    <row r="4708" spans="1:2" x14ac:dyDescent="0.35">
      <c r="A4708" s="2">
        <v>44880</v>
      </c>
      <c r="B4708">
        <v>4846.5200000000004</v>
      </c>
    </row>
    <row r="4709" spans="1:2" x14ac:dyDescent="0.35">
      <c r="A4709" s="2">
        <v>44881</v>
      </c>
      <c r="B4709">
        <v>4941.33</v>
      </c>
    </row>
    <row r="4710" spans="1:2" x14ac:dyDescent="0.35">
      <c r="A4710" s="2">
        <v>44882</v>
      </c>
      <c r="B4710">
        <v>4999.37</v>
      </c>
    </row>
    <row r="4711" spans="1:2" x14ac:dyDescent="0.35">
      <c r="A4711" s="2">
        <v>44883</v>
      </c>
      <c r="B4711">
        <v>4989.25</v>
      </c>
    </row>
    <row r="4712" spans="1:2" x14ac:dyDescent="0.35">
      <c r="A4712" s="2">
        <v>44884</v>
      </c>
      <c r="B4712">
        <v>4989.25</v>
      </c>
    </row>
    <row r="4713" spans="1:2" x14ac:dyDescent="0.35">
      <c r="A4713" s="2">
        <v>44885</v>
      </c>
      <c r="B4713">
        <v>4989.25</v>
      </c>
    </row>
    <row r="4714" spans="1:2" x14ac:dyDescent="0.35">
      <c r="A4714" s="2">
        <v>44886</v>
      </c>
      <c r="B4714">
        <v>4950.1000000000004</v>
      </c>
    </row>
    <row r="4715" spans="1:2" x14ac:dyDescent="0.35">
      <c r="A4715" s="2">
        <v>44887</v>
      </c>
      <c r="B4715">
        <v>4907.1400000000003</v>
      </c>
    </row>
    <row r="4716" spans="1:2" x14ac:dyDescent="0.35">
      <c r="A4716" s="2">
        <v>44888</v>
      </c>
      <c r="B4716">
        <v>4886.1000000000004</v>
      </c>
    </row>
    <row r="4717" spans="1:2" x14ac:dyDescent="0.35">
      <c r="A4717" s="2">
        <v>44889</v>
      </c>
      <c r="B4717">
        <v>4909.45</v>
      </c>
    </row>
    <row r="4718" spans="1:2" x14ac:dyDescent="0.35">
      <c r="A4718" s="2">
        <v>44890</v>
      </c>
      <c r="B4718">
        <v>4866.3500000000004</v>
      </c>
    </row>
    <row r="4719" spans="1:2" x14ac:dyDescent="0.35">
      <c r="A4719" s="2">
        <v>44891</v>
      </c>
      <c r="B4719">
        <v>4866.3500000000004</v>
      </c>
    </row>
    <row r="4720" spans="1:2" x14ac:dyDescent="0.35">
      <c r="A4720" s="2">
        <v>44892</v>
      </c>
      <c r="B4720">
        <v>4866.3500000000004</v>
      </c>
    </row>
    <row r="4721" spans="1:2" x14ac:dyDescent="0.35">
      <c r="A4721" s="2">
        <v>44893</v>
      </c>
      <c r="B4721">
        <v>4835.3900000000003</v>
      </c>
    </row>
    <row r="4722" spans="1:2" x14ac:dyDescent="0.35">
      <c r="A4722" s="2">
        <v>44894</v>
      </c>
      <c r="B4722">
        <v>4811.13</v>
      </c>
    </row>
    <row r="4723" spans="1:2" x14ac:dyDescent="0.35">
      <c r="A4723" s="2">
        <v>44895</v>
      </c>
      <c r="B4723">
        <v>4830.57</v>
      </c>
    </row>
    <row r="4724" spans="1:2" x14ac:dyDescent="0.35">
      <c r="A4724" s="2">
        <v>44896</v>
      </c>
      <c r="B4724">
        <v>4767.97</v>
      </c>
    </row>
    <row r="4725" spans="1:2" x14ac:dyDescent="0.35">
      <c r="A4725" s="2">
        <v>44897</v>
      </c>
      <c r="B4725">
        <v>4773.6000000000004</v>
      </c>
    </row>
    <row r="4726" spans="1:2" x14ac:dyDescent="0.35">
      <c r="A4726" s="2">
        <v>44898</v>
      </c>
      <c r="B4726">
        <v>4773.6000000000004</v>
      </c>
    </row>
    <row r="4727" spans="1:2" x14ac:dyDescent="0.35">
      <c r="A4727" s="2">
        <v>44899</v>
      </c>
      <c r="B4727">
        <v>4773.6000000000004</v>
      </c>
    </row>
    <row r="4728" spans="1:2" x14ac:dyDescent="0.35">
      <c r="A4728" s="2">
        <v>44900</v>
      </c>
      <c r="B4728">
        <v>4837.67</v>
      </c>
    </row>
    <row r="4729" spans="1:2" x14ac:dyDescent="0.35">
      <c r="A4729" s="2">
        <v>44901</v>
      </c>
      <c r="B4729">
        <v>4833.6400000000003</v>
      </c>
    </row>
    <row r="4730" spans="1:2" x14ac:dyDescent="0.35">
      <c r="A4730" s="2">
        <v>44902</v>
      </c>
      <c r="B4730">
        <v>4825.21</v>
      </c>
    </row>
    <row r="4731" spans="1:2" x14ac:dyDescent="0.35">
      <c r="A4731" s="2">
        <v>44903</v>
      </c>
      <c r="B4731">
        <v>4824.34</v>
      </c>
    </row>
    <row r="4732" spans="1:2" x14ac:dyDescent="0.35">
      <c r="A4732" s="2">
        <v>44904</v>
      </c>
      <c r="B4732">
        <v>4809.8500000000004</v>
      </c>
    </row>
    <row r="4733" spans="1:2" x14ac:dyDescent="0.35">
      <c r="A4733" s="2">
        <v>44905</v>
      </c>
      <c r="B4733">
        <v>4809.8500000000004</v>
      </c>
    </row>
    <row r="4734" spans="1:2" x14ac:dyDescent="0.35">
      <c r="A4734" s="2">
        <v>44906</v>
      </c>
      <c r="B4734">
        <v>4809.8500000000004</v>
      </c>
    </row>
    <row r="4735" spans="1:2" x14ac:dyDescent="0.35">
      <c r="A4735" s="2">
        <v>44907</v>
      </c>
      <c r="B4735">
        <v>4849.9399999999996</v>
      </c>
    </row>
    <row r="4736" spans="1:2" x14ac:dyDescent="0.35">
      <c r="A4736" s="2">
        <v>44908</v>
      </c>
      <c r="B4736">
        <v>4765.41</v>
      </c>
    </row>
    <row r="4737" spans="1:2" x14ac:dyDescent="0.35">
      <c r="A4737" s="2">
        <v>44909</v>
      </c>
      <c r="B4737">
        <v>4780.75</v>
      </c>
    </row>
    <row r="4738" spans="1:2" x14ac:dyDescent="0.35">
      <c r="A4738" s="2">
        <v>44910</v>
      </c>
      <c r="B4738">
        <v>4793.92</v>
      </c>
    </row>
    <row r="4739" spans="1:2" x14ac:dyDescent="0.35">
      <c r="A4739" s="2">
        <v>44911</v>
      </c>
      <c r="B4739">
        <v>4790.26</v>
      </c>
    </row>
    <row r="4740" spans="1:2" x14ac:dyDescent="0.35">
      <c r="A4740" s="2">
        <v>44912</v>
      </c>
      <c r="B4740">
        <v>4790.26</v>
      </c>
    </row>
    <row r="4741" spans="1:2" x14ac:dyDescent="0.35">
      <c r="A4741" s="2">
        <v>44913</v>
      </c>
      <c r="B4741">
        <v>4790.26</v>
      </c>
    </row>
    <row r="4742" spans="1:2" x14ac:dyDescent="0.35">
      <c r="A4742" s="2">
        <v>44914</v>
      </c>
      <c r="B4742">
        <v>4778.88</v>
      </c>
    </row>
    <row r="4743" spans="1:2" x14ac:dyDescent="0.35">
      <c r="A4743" s="2">
        <v>44915</v>
      </c>
      <c r="B4743">
        <v>4767.07</v>
      </c>
    </row>
    <row r="4744" spans="1:2" x14ac:dyDescent="0.35">
      <c r="A4744" s="2">
        <v>44916</v>
      </c>
      <c r="B4744">
        <v>4767.83</v>
      </c>
    </row>
    <row r="4745" spans="1:2" x14ac:dyDescent="0.35">
      <c r="A4745" s="2">
        <v>44917</v>
      </c>
      <c r="B4745">
        <v>4761</v>
      </c>
    </row>
    <row r="4746" spans="1:2" x14ac:dyDescent="0.35">
      <c r="A4746" s="2">
        <v>44918</v>
      </c>
      <c r="B4746">
        <v>4733.08</v>
      </c>
    </row>
    <row r="4747" spans="1:2" x14ac:dyDescent="0.35">
      <c r="A4747" s="2">
        <v>44919</v>
      </c>
      <c r="B4747">
        <v>4733.08</v>
      </c>
    </row>
    <row r="4748" spans="1:2" x14ac:dyDescent="0.35">
      <c r="A4748" s="2">
        <v>44920</v>
      </c>
      <c r="B4748">
        <v>4733.08</v>
      </c>
    </row>
    <row r="4749" spans="1:2" x14ac:dyDescent="0.35">
      <c r="A4749" s="2">
        <v>44921</v>
      </c>
      <c r="B4749">
        <v>4733.08</v>
      </c>
    </row>
    <row r="4750" spans="1:2" x14ac:dyDescent="0.35">
      <c r="A4750" s="2">
        <v>44922</v>
      </c>
      <c r="B4750">
        <v>4765.45</v>
      </c>
    </row>
    <row r="4751" spans="1:2" x14ac:dyDescent="0.35">
      <c r="A4751" s="2">
        <v>44923</v>
      </c>
      <c r="B4751">
        <v>4774.74</v>
      </c>
    </row>
    <row r="4752" spans="1:2" x14ac:dyDescent="0.35">
      <c r="A4752" s="2">
        <v>44924</v>
      </c>
      <c r="B4752">
        <v>4850.83</v>
      </c>
    </row>
    <row r="4753" spans="1:2" x14ac:dyDescent="0.35">
      <c r="A4753" s="2">
        <v>44925</v>
      </c>
      <c r="B4753">
        <v>4850.83</v>
      </c>
    </row>
    <row r="4754" spans="1:2" x14ac:dyDescent="0.35">
      <c r="A4754" s="2">
        <v>44926</v>
      </c>
      <c r="B4754">
        <v>4850.83</v>
      </c>
    </row>
    <row r="4755" spans="1:2" x14ac:dyDescent="0.35">
      <c r="A4755" s="2">
        <v>44927</v>
      </c>
      <c r="B4755">
        <v>4850.83</v>
      </c>
    </row>
    <row r="4756" spans="1:2" x14ac:dyDescent="0.35">
      <c r="A4756" s="2">
        <v>44928</v>
      </c>
      <c r="B4756">
        <v>4848</v>
      </c>
    </row>
    <row r="4757" spans="1:2" x14ac:dyDescent="0.35">
      <c r="A4757" s="2">
        <v>44929</v>
      </c>
      <c r="B4757">
        <v>4895.01</v>
      </c>
    </row>
    <row r="4758" spans="1:2" x14ac:dyDescent="0.35">
      <c r="A4758" s="2">
        <v>44930</v>
      </c>
      <c r="B4758">
        <v>4930.25</v>
      </c>
    </row>
    <row r="4759" spans="1:2" x14ac:dyDescent="0.35">
      <c r="A4759" s="2">
        <v>44931</v>
      </c>
      <c r="B4759">
        <v>4966.3500000000004</v>
      </c>
    </row>
    <row r="4760" spans="1:2" x14ac:dyDescent="0.35">
      <c r="A4760" s="2">
        <v>44932</v>
      </c>
      <c r="B4760">
        <v>4862.5</v>
      </c>
    </row>
    <row r="4761" spans="1:2" x14ac:dyDescent="0.35">
      <c r="A4761" s="2">
        <v>44933</v>
      </c>
      <c r="B4761">
        <v>4862.5</v>
      </c>
    </row>
    <row r="4762" spans="1:2" x14ac:dyDescent="0.35">
      <c r="A4762" s="2">
        <v>44934</v>
      </c>
      <c r="B4762">
        <v>4862.5</v>
      </c>
    </row>
    <row r="4763" spans="1:2" x14ac:dyDescent="0.35">
      <c r="A4763" s="2">
        <v>44935</v>
      </c>
      <c r="B4763">
        <v>4853.08</v>
      </c>
    </row>
    <row r="4764" spans="1:2" x14ac:dyDescent="0.35">
      <c r="A4764" s="2">
        <v>44936</v>
      </c>
      <c r="B4764">
        <v>4787.83</v>
      </c>
    </row>
    <row r="4765" spans="1:2" x14ac:dyDescent="0.35">
      <c r="A4765" s="2">
        <v>44937</v>
      </c>
      <c r="B4765">
        <v>4733</v>
      </c>
    </row>
    <row r="4766" spans="1:2" x14ac:dyDescent="0.35">
      <c r="A4766" s="2">
        <v>44938</v>
      </c>
      <c r="B4766">
        <v>4686.51</v>
      </c>
    </row>
    <row r="4767" spans="1:2" x14ac:dyDescent="0.35">
      <c r="A4767" s="2">
        <v>44939</v>
      </c>
      <c r="B4767">
        <v>4689.5600000000004</v>
      </c>
    </row>
    <row r="4768" spans="1:2" x14ac:dyDescent="0.35">
      <c r="A4768" s="2">
        <v>44940</v>
      </c>
      <c r="B4768">
        <v>4689.5600000000004</v>
      </c>
    </row>
    <row r="4769" spans="1:2" x14ac:dyDescent="0.35">
      <c r="A4769" s="2">
        <v>44941</v>
      </c>
      <c r="B4769">
        <v>4689.5600000000004</v>
      </c>
    </row>
    <row r="4770" spans="1:2" x14ac:dyDescent="0.35">
      <c r="A4770" s="2">
        <v>44942</v>
      </c>
      <c r="B4770">
        <v>4669.26</v>
      </c>
    </row>
    <row r="4771" spans="1:2" x14ac:dyDescent="0.35">
      <c r="A4771" s="2">
        <v>44943</v>
      </c>
      <c r="B4771">
        <v>4730.22</v>
      </c>
    </row>
    <row r="4772" spans="1:2" x14ac:dyDescent="0.35">
      <c r="A4772" s="2">
        <v>44944</v>
      </c>
      <c r="B4772">
        <v>4698.88</v>
      </c>
    </row>
    <row r="4773" spans="1:2" x14ac:dyDescent="0.35">
      <c r="A4773" s="2">
        <v>44945</v>
      </c>
      <c r="B4773">
        <v>4671.3999999999996</v>
      </c>
    </row>
    <row r="4774" spans="1:2" x14ac:dyDescent="0.35">
      <c r="A4774" s="2">
        <v>44946</v>
      </c>
      <c r="B4774">
        <v>4618.2700000000004</v>
      </c>
    </row>
    <row r="4775" spans="1:2" x14ac:dyDescent="0.35">
      <c r="A4775" s="2">
        <v>44947</v>
      </c>
      <c r="B4775">
        <v>4618.2700000000004</v>
      </c>
    </row>
    <row r="4776" spans="1:2" x14ac:dyDescent="0.35">
      <c r="A4776" s="2">
        <v>44948</v>
      </c>
      <c r="B4776">
        <v>4618.2700000000004</v>
      </c>
    </row>
    <row r="4777" spans="1:2" x14ac:dyDescent="0.35">
      <c r="A4777" s="2">
        <v>44949</v>
      </c>
      <c r="B4777">
        <v>4543.05</v>
      </c>
    </row>
    <row r="4778" spans="1:2" x14ac:dyDescent="0.35">
      <c r="A4778" s="2">
        <v>44950</v>
      </c>
      <c r="B4778">
        <v>4522.38</v>
      </c>
    </row>
    <row r="4779" spans="1:2" x14ac:dyDescent="0.35">
      <c r="A4779" s="2">
        <v>44951</v>
      </c>
      <c r="B4779">
        <v>4534.63</v>
      </c>
    </row>
    <row r="4780" spans="1:2" x14ac:dyDescent="0.35">
      <c r="A4780" s="2">
        <v>44952</v>
      </c>
      <c r="B4780">
        <v>4519.25</v>
      </c>
    </row>
    <row r="4781" spans="1:2" x14ac:dyDescent="0.35">
      <c r="A4781" s="2">
        <v>44953</v>
      </c>
      <c r="B4781">
        <v>4575.34</v>
      </c>
    </row>
    <row r="4782" spans="1:2" x14ac:dyDescent="0.35">
      <c r="A4782" s="2">
        <v>44954</v>
      </c>
      <c r="B4782">
        <v>4575.34</v>
      </c>
    </row>
    <row r="4783" spans="1:2" x14ac:dyDescent="0.35">
      <c r="A4783" s="2">
        <v>44955</v>
      </c>
      <c r="B4783">
        <v>4575.34</v>
      </c>
    </row>
    <row r="4784" spans="1:2" x14ac:dyDescent="0.35">
      <c r="A4784" s="2">
        <v>44956</v>
      </c>
      <c r="B4784">
        <v>4653.54</v>
      </c>
    </row>
    <row r="4785" spans="1:2" x14ac:dyDescent="0.35">
      <c r="A4785" s="2">
        <v>44957</v>
      </c>
      <c r="B4785">
        <v>4670.47</v>
      </c>
    </row>
    <row r="4786" spans="1:2" x14ac:dyDescent="0.35">
      <c r="A4786" s="2">
        <v>44958</v>
      </c>
      <c r="B4786">
        <v>4625.67</v>
      </c>
    </row>
    <row r="4787" spans="1:2" x14ac:dyDescent="0.35">
      <c r="A4787" s="2">
        <v>44959</v>
      </c>
      <c r="B4787">
        <v>4618.0200000000004</v>
      </c>
    </row>
    <row r="4788" spans="1:2" x14ac:dyDescent="0.35">
      <c r="A4788" s="2">
        <v>44960</v>
      </c>
      <c r="B4788">
        <v>4697.5</v>
      </c>
    </row>
    <row r="4789" spans="1:2" x14ac:dyDescent="0.35">
      <c r="A4789" s="2">
        <v>44961</v>
      </c>
      <c r="B4789">
        <v>4697.5</v>
      </c>
    </row>
    <row r="4790" spans="1:2" x14ac:dyDescent="0.35">
      <c r="A4790" s="2">
        <v>44962</v>
      </c>
      <c r="B4790">
        <v>4697.5</v>
      </c>
    </row>
    <row r="4791" spans="1:2" x14ac:dyDescent="0.35">
      <c r="A4791" s="2">
        <v>44963</v>
      </c>
      <c r="B4791">
        <v>4786.25</v>
      </c>
    </row>
    <row r="4792" spans="1:2" x14ac:dyDescent="0.35">
      <c r="A4792" s="2">
        <v>44964</v>
      </c>
      <c r="B4792">
        <v>4729.05</v>
      </c>
    </row>
    <row r="4793" spans="1:2" x14ac:dyDescent="0.35">
      <c r="A4793" s="2">
        <v>44965</v>
      </c>
      <c r="B4793">
        <v>4762.3500000000004</v>
      </c>
    </row>
    <row r="4794" spans="1:2" x14ac:dyDescent="0.35">
      <c r="A4794" s="2">
        <v>44966</v>
      </c>
      <c r="B4794">
        <v>4736.46</v>
      </c>
    </row>
    <row r="4795" spans="1:2" x14ac:dyDescent="0.35">
      <c r="A4795" s="2">
        <v>44967</v>
      </c>
      <c r="B4795">
        <v>4799.92</v>
      </c>
    </row>
    <row r="4796" spans="1:2" x14ac:dyDescent="0.35">
      <c r="A4796" s="2">
        <v>44968</v>
      </c>
      <c r="B4796">
        <v>4799.92</v>
      </c>
    </row>
    <row r="4797" spans="1:2" x14ac:dyDescent="0.35">
      <c r="A4797" s="2">
        <v>44969</v>
      </c>
      <c r="B4797">
        <v>4799.92</v>
      </c>
    </row>
    <row r="4798" spans="1:2" x14ac:dyDescent="0.35">
      <c r="A4798" s="2">
        <v>44970</v>
      </c>
      <c r="B4798">
        <v>4790.3</v>
      </c>
    </row>
    <row r="4799" spans="1:2" x14ac:dyDescent="0.35">
      <c r="A4799" s="2">
        <v>44971</v>
      </c>
      <c r="B4799">
        <v>4796.59</v>
      </c>
    </row>
    <row r="4800" spans="1:2" x14ac:dyDescent="0.35">
      <c r="A4800" s="2">
        <v>44972</v>
      </c>
      <c r="B4800">
        <v>4920.33</v>
      </c>
    </row>
    <row r="4801" spans="1:2" x14ac:dyDescent="0.35">
      <c r="A4801" s="2">
        <v>44973</v>
      </c>
      <c r="B4801">
        <v>4927.09</v>
      </c>
    </row>
    <row r="4802" spans="1:2" x14ac:dyDescent="0.35">
      <c r="A4802" s="2">
        <v>44974</v>
      </c>
      <c r="B4802">
        <v>4905.1000000000004</v>
      </c>
    </row>
    <row r="4803" spans="1:2" x14ac:dyDescent="0.35">
      <c r="A4803" s="2">
        <v>44975</v>
      </c>
      <c r="B4803">
        <v>4905.1000000000004</v>
      </c>
    </row>
    <row r="4804" spans="1:2" x14ac:dyDescent="0.35">
      <c r="A4804" s="2">
        <v>44976</v>
      </c>
      <c r="B4804">
        <v>4905.1000000000004</v>
      </c>
    </row>
    <row r="4805" spans="1:2" x14ac:dyDescent="0.35">
      <c r="A4805" s="2">
        <v>44977</v>
      </c>
      <c r="B4805">
        <v>4917</v>
      </c>
    </row>
    <row r="4806" spans="1:2" x14ac:dyDescent="0.35">
      <c r="A4806" s="2">
        <v>44978</v>
      </c>
      <c r="B4806">
        <v>4961.5</v>
      </c>
    </row>
    <row r="4807" spans="1:2" x14ac:dyDescent="0.35">
      <c r="A4807" s="2">
        <v>44979</v>
      </c>
      <c r="B4807">
        <v>4896.3500000000004</v>
      </c>
    </row>
    <row r="4808" spans="1:2" x14ac:dyDescent="0.35">
      <c r="A4808" s="2">
        <v>44980</v>
      </c>
      <c r="B4808">
        <v>4858.1499999999996</v>
      </c>
    </row>
    <row r="4809" spans="1:2" x14ac:dyDescent="0.35">
      <c r="A4809" s="2">
        <v>44981</v>
      </c>
      <c r="B4809">
        <v>4840.1499999999996</v>
      </c>
    </row>
    <row r="4810" spans="1:2" x14ac:dyDescent="0.35">
      <c r="A4810" s="2">
        <v>44982</v>
      </c>
      <c r="B4810">
        <v>4840.1499999999996</v>
      </c>
    </row>
    <row r="4811" spans="1:2" x14ac:dyDescent="0.35">
      <c r="A4811" s="2">
        <v>44983</v>
      </c>
      <c r="B4811">
        <v>4840.1499999999996</v>
      </c>
    </row>
    <row r="4812" spans="1:2" x14ac:dyDescent="0.35">
      <c r="A4812" s="2">
        <v>44984</v>
      </c>
      <c r="B4812">
        <v>4761</v>
      </c>
    </row>
    <row r="4813" spans="1:2" x14ac:dyDescent="0.35">
      <c r="A4813" s="2">
        <v>44985</v>
      </c>
      <c r="B4813">
        <v>4859.8900000000003</v>
      </c>
    </row>
    <row r="4814" spans="1:2" x14ac:dyDescent="0.35">
      <c r="A4814" s="2">
        <v>44986</v>
      </c>
      <c r="B4814">
        <v>4830.18</v>
      </c>
    </row>
    <row r="4815" spans="1:2" x14ac:dyDescent="0.35">
      <c r="A4815" s="2">
        <v>44987</v>
      </c>
      <c r="B4815">
        <v>4814.6400000000003</v>
      </c>
    </row>
    <row r="4816" spans="1:2" x14ac:dyDescent="0.35">
      <c r="A4816" s="2">
        <v>44988</v>
      </c>
      <c r="B4816">
        <v>4785.07</v>
      </c>
    </row>
    <row r="4817" spans="1:2" x14ac:dyDescent="0.35">
      <c r="A4817" s="2">
        <v>44989</v>
      </c>
      <c r="B4817">
        <v>4785.07</v>
      </c>
    </row>
    <row r="4818" spans="1:2" x14ac:dyDescent="0.35">
      <c r="A4818" s="2">
        <v>44990</v>
      </c>
      <c r="B4818">
        <v>4785.07</v>
      </c>
    </row>
    <row r="4819" spans="1:2" x14ac:dyDescent="0.35">
      <c r="A4819" s="2">
        <v>44991</v>
      </c>
      <c r="B4819">
        <v>4703.51</v>
      </c>
    </row>
    <row r="4820" spans="1:2" x14ac:dyDescent="0.35">
      <c r="A4820" s="2">
        <v>44992</v>
      </c>
      <c r="B4820">
        <v>4766</v>
      </c>
    </row>
    <row r="4821" spans="1:2" x14ac:dyDescent="0.35">
      <c r="A4821" s="2">
        <v>44993</v>
      </c>
      <c r="B4821">
        <v>4776.87</v>
      </c>
    </row>
    <row r="4822" spans="1:2" x14ac:dyDescent="0.35">
      <c r="A4822" s="2">
        <v>44994</v>
      </c>
      <c r="B4822">
        <v>4746.0200000000004</v>
      </c>
    </row>
    <row r="4823" spans="1:2" x14ac:dyDescent="0.35">
      <c r="A4823" s="2">
        <v>44995</v>
      </c>
      <c r="B4823">
        <v>4715.25</v>
      </c>
    </row>
    <row r="4824" spans="1:2" x14ac:dyDescent="0.35">
      <c r="A4824" s="2">
        <v>44996</v>
      </c>
      <c r="B4824">
        <v>4715.25</v>
      </c>
    </row>
    <row r="4825" spans="1:2" x14ac:dyDescent="0.35">
      <c r="A4825" s="2">
        <v>44997</v>
      </c>
      <c r="B4825">
        <v>4715.25</v>
      </c>
    </row>
    <row r="4826" spans="1:2" x14ac:dyDescent="0.35">
      <c r="A4826" s="2">
        <v>44998</v>
      </c>
      <c r="B4826">
        <v>4771</v>
      </c>
    </row>
    <row r="4827" spans="1:2" x14ac:dyDescent="0.35">
      <c r="A4827" s="2">
        <v>44999</v>
      </c>
      <c r="B4827">
        <v>4742.34</v>
      </c>
    </row>
    <row r="4828" spans="1:2" x14ac:dyDescent="0.35">
      <c r="A4828" s="2">
        <v>45000</v>
      </c>
      <c r="B4828">
        <v>4870.99</v>
      </c>
    </row>
    <row r="4829" spans="1:2" x14ac:dyDescent="0.35">
      <c r="A4829" s="2">
        <v>45001</v>
      </c>
      <c r="B4829">
        <v>4840</v>
      </c>
    </row>
    <row r="4830" spans="1:2" x14ac:dyDescent="0.35">
      <c r="A4830" s="2">
        <v>45002</v>
      </c>
      <c r="B4830">
        <v>4842.28</v>
      </c>
    </row>
    <row r="4831" spans="1:2" x14ac:dyDescent="0.35">
      <c r="A4831" s="2">
        <v>45003</v>
      </c>
      <c r="B4831">
        <v>4842.28</v>
      </c>
    </row>
    <row r="4832" spans="1:2" x14ac:dyDescent="0.35">
      <c r="A4832" s="2">
        <v>45004</v>
      </c>
      <c r="B4832">
        <v>4842.28</v>
      </c>
    </row>
    <row r="4833" spans="1:2" x14ac:dyDescent="0.35">
      <c r="A4833" s="2">
        <v>45005</v>
      </c>
      <c r="B4833">
        <v>4816.9799999999996</v>
      </c>
    </row>
    <row r="4834" spans="1:2" x14ac:dyDescent="0.35">
      <c r="A4834" s="2">
        <v>45006</v>
      </c>
      <c r="B4834">
        <v>4801.53</v>
      </c>
    </row>
    <row r="4835" spans="1:2" x14ac:dyDescent="0.35">
      <c r="A4835" s="2">
        <v>45007</v>
      </c>
      <c r="B4835">
        <v>4775.5</v>
      </c>
    </row>
    <row r="4836" spans="1:2" x14ac:dyDescent="0.35">
      <c r="A4836" s="2">
        <v>45008</v>
      </c>
      <c r="B4836">
        <v>4743.93</v>
      </c>
    </row>
    <row r="4837" spans="1:2" x14ac:dyDescent="0.35">
      <c r="A4837" s="2">
        <v>45009</v>
      </c>
      <c r="B4837">
        <v>4728.75</v>
      </c>
    </row>
    <row r="4838" spans="1:2" x14ac:dyDescent="0.35">
      <c r="A4838" s="2">
        <v>45010</v>
      </c>
      <c r="B4838">
        <v>4728.75</v>
      </c>
    </row>
    <row r="4839" spans="1:2" x14ac:dyDescent="0.35">
      <c r="A4839" s="2">
        <v>45011</v>
      </c>
      <c r="B4839">
        <v>4728.75</v>
      </c>
    </row>
    <row r="4840" spans="1:2" x14ac:dyDescent="0.35">
      <c r="A4840" s="2">
        <v>45012</v>
      </c>
      <c r="B4840">
        <v>4675.13</v>
      </c>
    </row>
    <row r="4841" spans="1:2" x14ac:dyDescent="0.35">
      <c r="A4841" s="2">
        <v>45013</v>
      </c>
      <c r="B4841">
        <v>4678.6000000000004</v>
      </c>
    </row>
    <row r="4842" spans="1:2" x14ac:dyDescent="0.35">
      <c r="A4842" s="2">
        <v>45014</v>
      </c>
      <c r="B4842">
        <v>4613.71</v>
      </c>
    </row>
    <row r="4843" spans="1:2" x14ac:dyDescent="0.35">
      <c r="A4843" s="2">
        <v>45015</v>
      </c>
      <c r="B4843">
        <v>4644.07</v>
      </c>
    </row>
    <row r="4844" spans="1:2" x14ac:dyDescent="0.35">
      <c r="A4844" s="2">
        <v>45016</v>
      </c>
      <c r="B4844">
        <v>4663.25</v>
      </c>
    </row>
    <row r="4845" spans="1:2" x14ac:dyDescent="0.35">
      <c r="A4845" s="2">
        <v>45017</v>
      </c>
      <c r="B4845">
        <v>4663.25</v>
      </c>
    </row>
    <row r="4846" spans="1:2" x14ac:dyDescent="0.35">
      <c r="A4846" s="2">
        <v>45018</v>
      </c>
      <c r="B4846">
        <v>4663.25</v>
      </c>
    </row>
    <row r="4847" spans="1:2" x14ac:dyDescent="0.35">
      <c r="A4847" s="2">
        <v>45019</v>
      </c>
      <c r="B4847">
        <v>4602.88</v>
      </c>
    </row>
    <row r="4848" spans="1:2" x14ac:dyDescent="0.35">
      <c r="A4848" s="2">
        <v>45020</v>
      </c>
      <c r="B4848">
        <v>4583.62</v>
      </c>
    </row>
    <row r="4849" spans="1:2" x14ac:dyDescent="0.35">
      <c r="A4849" s="2">
        <v>45021</v>
      </c>
      <c r="B4849">
        <v>4570.97</v>
      </c>
    </row>
    <row r="4850" spans="1:2" x14ac:dyDescent="0.35">
      <c r="A4850" s="2">
        <v>45022</v>
      </c>
      <c r="B4850">
        <v>4570.97</v>
      </c>
    </row>
    <row r="4851" spans="1:2" x14ac:dyDescent="0.35">
      <c r="A4851" s="2">
        <v>45023</v>
      </c>
      <c r="B4851">
        <v>4570.97</v>
      </c>
    </row>
    <row r="4852" spans="1:2" x14ac:dyDescent="0.35">
      <c r="A4852" s="2">
        <v>45024</v>
      </c>
      <c r="B4852">
        <v>4570.97</v>
      </c>
    </row>
    <row r="4853" spans="1:2" x14ac:dyDescent="0.35">
      <c r="A4853" s="2">
        <v>45025</v>
      </c>
      <c r="B4853">
        <v>4570.97</v>
      </c>
    </row>
    <row r="4854" spans="1:2" x14ac:dyDescent="0.35">
      <c r="A4854" s="2">
        <v>45026</v>
      </c>
      <c r="B4854">
        <v>4557.51</v>
      </c>
    </row>
    <row r="4855" spans="1:2" x14ac:dyDescent="0.35">
      <c r="A4855" s="2">
        <v>45027</v>
      </c>
      <c r="B4855">
        <v>4508.6400000000003</v>
      </c>
    </row>
    <row r="4856" spans="1:2" x14ac:dyDescent="0.35">
      <c r="A4856" s="2">
        <v>45028</v>
      </c>
      <c r="B4856">
        <v>4452.2</v>
      </c>
    </row>
    <row r="4857" spans="1:2" x14ac:dyDescent="0.35">
      <c r="A4857" s="2">
        <v>45029</v>
      </c>
      <c r="B4857">
        <v>4410.1899999999996</v>
      </c>
    </row>
    <row r="4858" spans="1:2" x14ac:dyDescent="0.35">
      <c r="A4858" s="2">
        <v>45030</v>
      </c>
      <c r="B4858">
        <v>4414.28</v>
      </c>
    </row>
    <row r="4859" spans="1:2" x14ac:dyDescent="0.35">
      <c r="A4859" s="2">
        <v>45031</v>
      </c>
      <c r="B4859">
        <v>4414.28</v>
      </c>
    </row>
    <row r="4860" spans="1:2" x14ac:dyDescent="0.35">
      <c r="A4860" s="2">
        <v>45032</v>
      </c>
      <c r="B4860">
        <v>4414.28</v>
      </c>
    </row>
    <row r="4861" spans="1:2" x14ac:dyDescent="0.35">
      <c r="A4861" s="2">
        <v>45033</v>
      </c>
      <c r="B4861">
        <v>4432.7299999999996</v>
      </c>
    </row>
    <row r="4862" spans="1:2" x14ac:dyDescent="0.35">
      <c r="A4862" s="2">
        <v>45034</v>
      </c>
      <c r="B4862">
        <v>4490.16</v>
      </c>
    </row>
    <row r="4863" spans="1:2" x14ac:dyDescent="0.35">
      <c r="A4863" s="2">
        <v>45035</v>
      </c>
      <c r="B4863">
        <v>4527.5600000000004</v>
      </c>
    </row>
    <row r="4864" spans="1:2" x14ac:dyDescent="0.35">
      <c r="A4864" s="2">
        <v>45036</v>
      </c>
      <c r="B4864">
        <v>4526.79</v>
      </c>
    </row>
    <row r="4865" spans="1:2" x14ac:dyDescent="0.35">
      <c r="A4865" s="2">
        <v>45037</v>
      </c>
      <c r="B4865">
        <v>4515.7</v>
      </c>
    </row>
    <row r="4866" spans="1:2" x14ac:dyDescent="0.35">
      <c r="A4866" s="2">
        <v>45038</v>
      </c>
      <c r="B4866">
        <v>4515.7</v>
      </c>
    </row>
    <row r="4867" spans="1:2" x14ac:dyDescent="0.35">
      <c r="A4867" s="2">
        <v>45039</v>
      </c>
      <c r="B4867">
        <v>4515.7</v>
      </c>
    </row>
    <row r="4868" spans="1:2" x14ac:dyDescent="0.35">
      <c r="A4868" s="2">
        <v>45040</v>
      </c>
      <c r="B4868">
        <v>4467.1499999999996</v>
      </c>
    </row>
    <row r="4869" spans="1:2" x14ac:dyDescent="0.35">
      <c r="A4869" s="2">
        <v>45041</v>
      </c>
      <c r="B4869">
        <v>4510.6400000000003</v>
      </c>
    </row>
    <row r="4870" spans="1:2" x14ac:dyDescent="0.35">
      <c r="A4870" s="2">
        <v>45042</v>
      </c>
      <c r="B4870">
        <v>4527.47</v>
      </c>
    </row>
    <row r="4871" spans="1:2" x14ac:dyDescent="0.35">
      <c r="A4871" s="2">
        <v>45043</v>
      </c>
      <c r="B4871">
        <v>4652.01</v>
      </c>
    </row>
    <row r="4872" spans="1:2" x14ac:dyDescent="0.35">
      <c r="A4872" s="2">
        <v>45044</v>
      </c>
      <c r="B4872">
        <v>4696.6899999999996</v>
      </c>
    </row>
    <row r="4873" spans="1:2" x14ac:dyDescent="0.35">
      <c r="A4873" s="2">
        <v>45045</v>
      </c>
      <c r="B4873">
        <v>4696.6899999999996</v>
      </c>
    </row>
    <row r="4874" spans="1:2" x14ac:dyDescent="0.35">
      <c r="A4874" s="2">
        <v>45046</v>
      </c>
      <c r="B4874">
        <v>4696.6899999999996</v>
      </c>
    </row>
    <row r="4875" spans="1:2" x14ac:dyDescent="0.35">
      <c r="A4875" s="2">
        <v>45047</v>
      </c>
      <c r="B4875">
        <v>4696.6899999999996</v>
      </c>
    </row>
    <row r="4876" spans="1:2" x14ac:dyDescent="0.35">
      <c r="A4876" s="2">
        <v>45048</v>
      </c>
      <c r="B4876">
        <v>4695</v>
      </c>
    </row>
    <row r="4877" spans="1:2" x14ac:dyDescent="0.35">
      <c r="A4877" s="2">
        <v>45049</v>
      </c>
      <c r="B4877">
        <v>4627.93</v>
      </c>
    </row>
    <row r="4878" spans="1:2" x14ac:dyDescent="0.35">
      <c r="A4878" s="2">
        <v>45050</v>
      </c>
      <c r="B4878">
        <v>4610.0200000000004</v>
      </c>
    </row>
    <row r="4879" spans="1:2" x14ac:dyDescent="0.35">
      <c r="A4879" s="2">
        <v>45051</v>
      </c>
      <c r="B4879">
        <v>4527.05</v>
      </c>
    </row>
    <row r="4880" spans="1:2" x14ac:dyDescent="0.35">
      <c r="A4880" s="2">
        <v>45052</v>
      </c>
      <c r="B4880">
        <v>4527.05</v>
      </c>
    </row>
    <row r="4881" spans="1:2" x14ac:dyDescent="0.35">
      <c r="A4881" s="2">
        <v>45053</v>
      </c>
      <c r="B4881">
        <v>4527.05</v>
      </c>
    </row>
    <row r="4882" spans="1:2" x14ac:dyDescent="0.35">
      <c r="A4882" s="2">
        <v>45054</v>
      </c>
      <c r="B4882">
        <v>4504.83</v>
      </c>
    </row>
    <row r="4883" spans="1:2" x14ac:dyDescent="0.35">
      <c r="A4883" s="2">
        <v>45055</v>
      </c>
      <c r="B4883">
        <v>4559.07</v>
      </c>
    </row>
    <row r="4884" spans="1:2" x14ac:dyDescent="0.35">
      <c r="A4884" s="2">
        <v>45056</v>
      </c>
      <c r="B4884">
        <v>4552.76</v>
      </c>
    </row>
    <row r="4885" spans="1:2" x14ac:dyDescent="0.35">
      <c r="A4885" s="2">
        <v>45057</v>
      </c>
      <c r="B4885">
        <v>4599.04</v>
      </c>
    </row>
    <row r="4886" spans="1:2" x14ac:dyDescent="0.35">
      <c r="A4886" s="2">
        <v>45058</v>
      </c>
      <c r="B4886">
        <v>4558.78</v>
      </c>
    </row>
    <row r="4887" spans="1:2" x14ac:dyDescent="0.35">
      <c r="A4887" s="2">
        <v>45059</v>
      </c>
      <c r="B4887">
        <v>4558.78</v>
      </c>
    </row>
    <row r="4888" spans="1:2" x14ac:dyDescent="0.35">
      <c r="A4888" s="2">
        <v>45060</v>
      </c>
      <c r="B4888">
        <v>4558.78</v>
      </c>
    </row>
    <row r="4889" spans="1:2" x14ac:dyDescent="0.35">
      <c r="A4889" s="2">
        <v>45061</v>
      </c>
      <c r="B4889">
        <v>4493.51</v>
      </c>
    </row>
    <row r="4890" spans="1:2" x14ac:dyDescent="0.35">
      <c r="A4890" s="2">
        <v>45062</v>
      </c>
      <c r="B4890">
        <v>4526.79</v>
      </c>
    </row>
    <row r="4891" spans="1:2" x14ac:dyDescent="0.35">
      <c r="A4891" s="2">
        <v>45063</v>
      </c>
      <c r="B4891">
        <v>4495.25</v>
      </c>
    </row>
    <row r="4892" spans="1:2" x14ac:dyDescent="0.35">
      <c r="A4892" s="2">
        <v>45064</v>
      </c>
      <c r="B4892">
        <v>4531.46</v>
      </c>
    </row>
    <row r="4893" spans="1:2" x14ac:dyDescent="0.35">
      <c r="A4893" s="2">
        <v>45065</v>
      </c>
      <c r="B4893">
        <v>4529.47</v>
      </c>
    </row>
    <row r="4894" spans="1:2" x14ac:dyDescent="0.35">
      <c r="A4894" s="2">
        <v>45066</v>
      </c>
      <c r="B4894">
        <v>4529.47</v>
      </c>
    </row>
    <row r="4895" spans="1:2" x14ac:dyDescent="0.35">
      <c r="A4895" s="2">
        <v>45067</v>
      </c>
      <c r="B4895">
        <v>4529.47</v>
      </c>
    </row>
    <row r="4896" spans="1:2" x14ac:dyDescent="0.35">
      <c r="A4896" s="2">
        <v>45068</v>
      </c>
      <c r="B4896">
        <v>4527.88</v>
      </c>
    </row>
    <row r="4897" spans="1:2" x14ac:dyDescent="0.35">
      <c r="A4897" s="2">
        <v>45069</v>
      </c>
      <c r="B4897">
        <v>4480.5600000000004</v>
      </c>
    </row>
    <row r="4898" spans="1:2" x14ac:dyDescent="0.35">
      <c r="A4898" s="2">
        <v>45070</v>
      </c>
      <c r="B4898">
        <v>4446.53</v>
      </c>
    </row>
    <row r="4899" spans="1:2" x14ac:dyDescent="0.35">
      <c r="A4899" s="2">
        <v>45071</v>
      </c>
      <c r="B4899">
        <v>4493.0600000000004</v>
      </c>
    </row>
    <row r="4900" spans="1:2" x14ac:dyDescent="0.35">
      <c r="A4900" s="2">
        <v>45072</v>
      </c>
      <c r="B4900">
        <v>4447.3100000000004</v>
      </c>
    </row>
    <row r="4901" spans="1:2" x14ac:dyDescent="0.35">
      <c r="A4901" s="2">
        <v>45073</v>
      </c>
      <c r="B4901">
        <v>4447.3100000000004</v>
      </c>
    </row>
    <row r="4902" spans="1:2" x14ac:dyDescent="0.35">
      <c r="A4902" s="2">
        <v>45074</v>
      </c>
      <c r="B4902">
        <v>4447.3100000000004</v>
      </c>
    </row>
    <row r="4903" spans="1:2" x14ac:dyDescent="0.35">
      <c r="A4903" s="2">
        <v>45075</v>
      </c>
      <c r="B4903">
        <v>4437.8500000000004</v>
      </c>
    </row>
    <row r="4904" spans="1:2" x14ac:dyDescent="0.35">
      <c r="A4904" s="2">
        <v>45076</v>
      </c>
      <c r="B4904">
        <v>4392.25</v>
      </c>
    </row>
    <row r="4905" spans="1:2" x14ac:dyDescent="0.35">
      <c r="A4905" s="2">
        <v>45077</v>
      </c>
      <c r="B4905">
        <v>4448.1400000000003</v>
      </c>
    </row>
    <row r="4906" spans="1:2" x14ac:dyDescent="0.35">
      <c r="A4906" s="2">
        <v>45078</v>
      </c>
      <c r="B4906">
        <v>4396.82</v>
      </c>
    </row>
    <row r="4907" spans="1:2" x14ac:dyDescent="0.35">
      <c r="A4907" s="2">
        <v>45079</v>
      </c>
      <c r="B4907">
        <v>4346.51</v>
      </c>
    </row>
    <row r="4908" spans="1:2" x14ac:dyDescent="0.35">
      <c r="A4908" s="2">
        <v>45080</v>
      </c>
      <c r="B4908">
        <v>4346.51</v>
      </c>
    </row>
    <row r="4909" spans="1:2" x14ac:dyDescent="0.35">
      <c r="A4909" s="2">
        <v>45081</v>
      </c>
      <c r="B4909">
        <v>4346.51</v>
      </c>
    </row>
    <row r="4910" spans="1:2" x14ac:dyDescent="0.35">
      <c r="A4910" s="2">
        <v>45082</v>
      </c>
      <c r="B4910">
        <v>4284.2299999999996</v>
      </c>
    </row>
    <row r="4911" spans="1:2" x14ac:dyDescent="0.35">
      <c r="A4911" s="2">
        <v>45083</v>
      </c>
      <c r="B4911">
        <v>4225.1400000000003</v>
      </c>
    </row>
    <row r="4912" spans="1:2" x14ac:dyDescent="0.35">
      <c r="A4912" s="2">
        <v>45084</v>
      </c>
      <c r="B4912">
        <v>4210.05</v>
      </c>
    </row>
    <row r="4913" spans="1:2" x14ac:dyDescent="0.35">
      <c r="A4913" s="2">
        <v>45085</v>
      </c>
      <c r="B4913">
        <v>4170.67</v>
      </c>
    </row>
    <row r="4914" spans="1:2" x14ac:dyDescent="0.35">
      <c r="A4914" s="2">
        <v>45086</v>
      </c>
      <c r="B4914">
        <v>4186.3599999999997</v>
      </c>
    </row>
    <row r="4915" spans="1:2" x14ac:dyDescent="0.35">
      <c r="A4915" s="2">
        <v>45087</v>
      </c>
      <c r="B4915">
        <v>4186.3599999999997</v>
      </c>
    </row>
    <row r="4916" spans="1:2" x14ac:dyDescent="0.35">
      <c r="A4916" s="2">
        <v>45088</v>
      </c>
      <c r="B4916">
        <v>4186.3599999999997</v>
      </c>
    </row>
    <row r="4917" spans="1:2" x14ac:dyDescent="0.35">
      <c r="A4917" s="2">
        <v>45089</v>
      </c>
      <c r="B4917">
        <v>4180.95</v>
      </c>
    </row>
    <row r="4918" spans="1:2" x14ac:dyDescent="0.35">
      <c r="A4918" s="2">
        <v>45090</v>
      </c>
      <c r="B4918">
        <v>4175.6099999999997</v>
      </c>
    </row>
    <row r="4919" spans="1:2" x14ac:dyDescent="0.35">
      <c r="A4919" s="2">
        <v>45091</v>
      </c>
      <c r="B4919">
        <v>4170.38</v>
      </c>
    </row>
    <row r="4920" spans="1:2" x14ac:dyDescent="0.35">
      <c r="A4920" s="2">
        <v>45092</v>
      </c>
      <c r="B4920">
        <v>4150.08</v>
      </c>
    </row>
    <row r="4921" spans="1:2" x14ac:dyDescent="0.35">
      <c r="A4921" s="2">
        <v>45093</v>
      </c>
      <c r="B4921">
        <v>4151.55</v>
      </c>
    </row>
    <row r="4922" spans="1:2" x14ac:dyDescent="0.35">
      <c r="A4922" s="2">
        <v>45094</v>
      </c>
      <c r="B4922">
        <v>4151.55</v>
      </c>
    </row>
    <row r="4923" spans="1:2" x14ac:dyDescent="0.35">
      <c r="A4923" s="2">
        <v>45095</v>
      </c>
      <c r="B4923">
        <v>4151.55</v>
      </c>
    </row>
    <row r="4924" spans="1:2" x14ac:dyDescent="0.35">
      <c r="A4924" s="2">
        <v>45096</v>
      </c>
      <c r="B4924">
        <v>4165.6899999999996</v>
      </c>
    </row>
    <row r="4925" spans="1:2" x14ac:dyDescent="0.35">
      <c r="A4925" s="2">
        <v>45097</v>
      </c>
      <c r="B4925">
        <v>4159.25</v>
      </c>
    </row>
    <row r="4926" spans="1:2" x14ac:dyDescent="0.35">
      <c r="A4926" s="2">
        <v>45098</v>
      </c>
      <c r="B4926">
        <v>4146.6899999999996</v>
      </c>
    </row>
    <row r="4927" spans="1:2" x14ac:dyDescent="0.35">
      <c r="A4927" s="2">
        <v>45099</v>
      </c>
      <c r="B4927">
        <v>4105.92</v>
      </c>
    </row>
    <row r="4928" spans="1:2" x14ac:dyDescent="0.35">
      <c r="A4928" s="2">
        <v>45100</v>
      </c>
      <c r="B4928">
        <v>4181.04</v>
      </c>
    </row>
    <row r="4929" spans="1:2" x14ac:dyDescent="0.35">
      <c r="A4929" s="2">
        <v>45101</v>
      </c>
      <c r="B4929">
        <v>4181.04</v>
      </c>
    </row>
    <row r="4930" spans="1:2" x14ac:dyDescent="0.35">
      <c r="A4930" s="2">
        <v>45102</v>
      </c>
      <c r="B4930">
        <v>4181.04</v>
      </c>
    </row>
    <row r="4931" spans="1:2" x14ac:dyDescent="0.35">
      <c r="A4931" s="2">
        <v>45103</v>
      </c>
      <c r="B4931">
        <v>4167.8500000000004</v>
      </c>
    </row>
    <row r="4932" spans="1:2" x14ac:dyDescent="0.35">
      <c r="A4932" s="2">
        <v>45104</v>
      </c>
      <c r="B4932">
        <v>4167.63</v>
      </c>
    </row>
    <row r="4933" spans="1:2" x14ac:dyDescent="0.35">
      <c r="A4933" s="2">
        <v>45105</v>
      </c>
      <c r="B4933">
        <v>4147.93</v>
      </c>
    </row>
    <row r="4934" spans="1:2" x14ac:dyDescent="0.35">
      <c r="A4934" s="2">
        <v>45106</v>
      </c>
      <c r="B4934">
        <v>4182.3100000000004</v>
      </c>
    </row>
    <row r="4935" spans="1:2" x14ac:dyDescent="0.35">
      <c r="A4935" s="2">
        <v>45107</v>
      </c>
      <c r="B4935">
        <v>4171.79</v>
      </c>
    </row>
    <row r="4936" spans="1:2" x14ac:dyDescent="0.35">
      <c r="A4936" s="2">
        <v>45108</v>
      </c>
      <c r="B4936">
        <v>4171.79</v>
      </c>
    </row>
    <row r="4937" spans="1:2" x14ac:dyDescent="0.35">
      <c r="A4937" s="2">
        <v>45109</v>
      </c>
      <c r="B4937">
        <v>4171.79</v>
      </c>
    </row>
    <row r="4938" spans="1:2" x14ac:dyDescent="0.35">
      <c r="A4938" s="2">
        <v>45110</v>
      </c>
      <c r="B4938">
        <v>4165.5</v>
      </c>
    </row>
    <row r="4939" spans="1:2" x14ac:dyDescent="0.35">
      <c r="A4939" s="2">
        <v>45111</v>
      </c>
      <c r="B4939">
        <v>4135.3100000000004</v>
      </c>
    </row>
    <row r="4940" spans="1:2" x14ac:dyDescent="0.35">
      <c r="A4940" s="2">
        <v>45112</v>
      </c>
      <c r="B4940">
        <v>4132.12</v>
      </c>
    </row>
    <row r="4941" spans="1:2" x14ac:dyDescent="0.35">
      <c r="A4941" s="2">
        <v>45113</v>
      </c>
      <c r="B4941">
        <v>4228.95</v>
      </c>
    </row>
    <row r="4942" spans="1:2" x14ac:dyDescent="0.35">
      <c r="A4942" s="2">
        <v>45114</v>
      </c>
      <c r="B4942">
        <v>4164.3500000000004</v>
      </c>
    </row>
    <row r="4943" spans="1:2" x14ac:dyDescent="0.35">
      <c r="A4943" s="2">
        <v>45115</v>
      </c>
      <c r="B4943">
        <v>4164.3500000000004</v>
      </c>
    </row>
    <row r="4944" spans="1:2" x14ac:dyDescent="0.35">
      <c r="A4944" s="2">
        <v>45116</v>
      </c>
      <c r="B4944">
        <v>4164.3500000000004</v>
      </c>
    </row>
    <row r="4945" spans="1:2" x14ac:dyDescent="0.35">
      <c r="A4945" s="2">
        <v>45117</v>
      </c>
      <c r="B4945">
        <v>4156.17</v>
      </c>
    </row>
    <row r="4946" spans="1:2" x14ac:dyDescent="0.35">
      <c r="A4946" s="2">
        <v>45118</v>
      </c>
      <c r="B4946">
        <v>4185.1499999999996</v>
      </c>
    </row>
    <row r="4947" spans="1:2" x14ac:dyDescent="0.35">
      <c r="A4947" s="2">
        <v>45119</v>
      </c>
      <c r="B4947">
        <v>4139.13</v>
      </c>
    </row>
    <row r="4948" spans="1:2" x14ac:dyDescent="0.35">
      <c r="A4948" s="2">
        <v>45120</v>
      </c>
      <c r="B4948">
        <v>4100.5200000000004</v>
      </c>
    </row>
    <row r="4949" spans="1:2" x14ac:dyDescent="0.35">
      <c r="A4949" s="2">
        <v>45121</v>
      </c>
      <c r="B4949">
        <v>4084.23</v>
      </c>
    </row>
    <row r="4950" spans="1:2" x14ac:dyDescent="0.35">
      <c r="A4950" s="2">
        <v>45122</v>
      </c>
      <c r="B4950">
        <v>4084.23</v>
      </c>
    </row>
    <row r="4951" spans="1:2" x14ac:dyDescent="0.35">
      <c r="A4951" s="2">
        <v>45123</v>
      </c>
      <c r="B4951">
        <v>4084.23</v>
      </c>
    </row>
    <row r="4952" spans="1:2" x14ac:dyDescent="0.35">
      <c r="A4952" s="2">
        <v>45124</v>
      </c>
      <c r="B4952">
        <v>4039</v>
      </c>
    </row>
    <row r="4953" spans="1:2" x14ac:dyDescent="0.35">
      <c r="A4953" s="2">
        <v>45125</v>
      </c>
      <c r="B4953">
        <v>4004.49</v>
      </c>
    </row>
    <row r="4954" spans="1:2" x14ac:dyDescent="0.35">
      <c r="A4954" s="2">
        <v>45126</v>
      </c>
      <c r="B4954">
        <v>3977.46</v>
      </c>
    </row>
    <row r="4955" spans="1:2" x14ac:dyDescent="0.35">
      <c r="A4955" s="2">
        <v>45127</v>
      </c>
      <c r="B4955">
        <v>3979.33</v>
      </c>
    </row>
    <row r="4956" spans="1:2" x14ac:dyDescent="0.35">
      <c r="A4956" s="2">
        <v>45128</v>
      </c>
      <c r="B4956">
        <v>3970.14</v>
      </c>
    </row>
    <row r="4957" spans="1:2" x14ac:dyDescent="0.35">
      <c r="A4957" s="2">
        <v>45129</v>
      </c>
      <c r="B4957">
        <v>3970.14</v>
      </c>
    </row>
    <row r="4958" spans="1:2" x14ac:dyDescent="0.35">
      <c r="A4958" s="2">
        <v>45130</v>
      </c>
      <c r="B4958">
        <v>3970.14</v>
      </c>
    </row>
    <row r="4959" spans="1:2" x14ac:dyDescent="0.35">
      <c r="A4959" s="2">
        <v>45131</v>
      </c>
      <c r="B4959">
        <v>3951.75</v>
      </c>
    </row>
    <row r="4960" spans="1:2" x14ac:dyDescent="0.35">
      <c r="A4960" s="2">
        <v>45132</v>
      </c>
      <c r="B4960">
        <v>3970.79</v>
      </c>
    </row>
    <row r="4961" spans="1:2" x14ac:dyDescent="0.35">
      <c r="A4961" s="2">
        <v>45133</v>
      </c>
      <c r="B4961">
        <v>3950.46</v>
      </c>
    </row>
    <row r="4962" spans="1:2" x14ac:dyDescent="0.35">
      <c r="A4962" s="2">
        <v>45134</v>
      </c>
      <c r="B4962">
        <v>3943.48</v>
      </c>
    </row>
    <row r="4963" spans="1:2" x14ac:dyDescent="0.35">
      <c r="A4963" s="2">
        <v>45135</v>
      </c>
      <c r="B4963">
        <v>3915.52</v>
      </c>
    </row>
    <row r="4964" spans="1:2" x14ac:dyDescent="0.35">
      <c r="A4964" s="2">
        <v>45136</v>
      </c>
      <c r="B4964">
        <v>3915.52</v>
      </c>
    </row>
    <row r="4965" spans="1:2" x14ac:dyDescent="0.35">
      <c r="A4965" s="2">
        <v>45137</v>
      </c>
      <c r="B4965">
        <v>3915.52</v>
      </c>
    </row>
    <row r="4966" spans="1:2" x14ac:dyDescent="0.35">
      <c r="A4966" s="2">
        <v>45138</v>
      </c>
      <c r="B4966">
        <v>3924.53</v>
      </c>
    </row>
    <row r="4967" spans="1:2" x14ac:dyDescent="0.35">
      <c r="A4967" s="2">
        <v>45139</v>
      </c>
      <c r="B4967">
        <v>4001.03</v>
      </c>
    </row>
    <row r="4968" spans="1:2" x14ac:dyDescent="0.35">
      <c r="A4968" s="2">
        <v>45140</v>
      </c>
      <c r="B4968">
        <v>4055.03</v>
      </c>
    </row>
    <row r="4969" spans="1:2" x14ac:dyDescent="0.35">
      <c r="A4969" s="2">
        <v>45141</v>
      </c>
      <c r="B4969">
        <v>4152.79</v>
      </c>
    </row>
    <row r="4970" spans="1:2" x14ac:dyDescent="0.35">
      <c r="A4970" s="2">
        <v>45142</v>
      </c>
      <c r="B4970">
        <v>4056.67</v>
      </c>
    </row>
    <row r="4971" spans="1:2" x14ac:dyDescent="0.35">
      <c r="A4971" s="2">
        <v>45143</v>
      </c>
      <c r="B4971">
        <v>4056.67</v>
      </c>
    </row>
    <row r="4972" spans="1:2" x14ac:dyDescent="0.35">
      <c r="A4972" s="2">
        <v>45144</v>
      </c>
      <c r="B4972">
        <v>4056.67</v>
      </c>
    </row>
    <row r="4973" spans="1:2" x14ac:dyDescent="0.35">
      <c r="A4973" s="2">
        <v>45145</v>
      </c>
      <c r="B4973">
        <v>4023.5</v>
      </c>
    </row>
    <row r="4974" spans="1:2" x14ac:dyDescent="0.35">
      <c r="A4974" s="2">
        <v>45146</v>
      </c>
      <c r="B4974">
        <v>4076.21</v>
      </c>
    </row>
    <row r="4975" spans="1:2" x14ac:dyDescent="0.35">
      <c r="A4975" s="2">
        <v>45147</v>
      </c>
      <c r="B4975">
        <v>4018.23</v>
      </c>
    </row>
    <row r="4976" spans="1:2" x14ac:dyDescent="0.35">
      <c r="A4976" s="2">
        <v>45148</v>
      </c>
      <c r="B4976">
        <v>3951.04</v>
      </c>
    </row>
    <row r="4977" spans="1:2" x14ac:dyDescent="0.35">
      <c r="A4977" s="2">
        <v>45149</v>
      </c>
      <c r="B4977">
        <v>3963.75</v>
      </c>
    </row>
    <row r="4978" spans="1:2" x14ac:dyDescent="0.35">
      <c r="A4978" s="2">
        <v>45150</v>
      </c>
      <c r="B4978">
        <v>3963.75</v>
      </c>
    </row>
    <row r="4979" spans="1:2" x14ac:dyDescent="0.35">
      <c r="A4979" s="2">
        <v>45151</v>
      </c>
      <c r="B4979">
        <v>3963.75</v>
      </c>
    </row>
    <row r="4980" spans="1:2" x14ac:dyDescent="0.35">
      <c r="A4980" s="2">
        <v>45152</v>
      </c>
      <c r="B4980">
        <v>4035</v>
      </c>
    </row>
    <row r="4981" spans="1:2" x14ac:dyDescent="0.35">
      <c r="A4981" s="2">
        <v>45153</v>
      </c>
      <c r="B4981">
        <v>4086.58</v>
      </c>
    </row>
    <row r="4982" spans="1:2" x14ac:dyDescent="0.35">
      <c r="A4982" s="2">
        <v>45154</v>
      </c>
      <c r="B4982">
        <v>4125.08</v>
      </c>
    </row>
    <row r="4983" spans="1:2" x14ac:dyDescent="0.35">
      <c r="A4983" s="2">
        <v>45155</v>
      </c>
      <c r="B4983">
        <v>4100.8</v>
      </c>
    </row>
    <row r="4984" spans="1:2" x14ac:dyDescent="0.35">
      <c r="A4984" s="2">
        <v>45156</v>
      </c>
      <c r="B4984">
        <v>4120.5</v>
      </c>
    </row>
    <row r="4985" spans="1:2" x14ac:dyDescent="0.35">
      <c r="A4985" s="2">
        <v>45157</v>
      </c>
      <c r="B4985">
        <v>4120.5</v>
      </c>
    </row>
    <row r="4986" spans="1:2" x14ac:dyDescent="0.35">
      <c r="A4986" s="2">
        <v>45158</v>
      </c>
      <c r="B4986">
        <v>4120.5</v>
      </c>
    </row>
    <row r="4987" spans="1:2" x14ac:dyDescent="0.35">
      <c r="A4987" s="2">
        <v>45159</v>
      </c>
      <c r="B4987">
        <v>4108.13</v>
      </c>
    </row>
    <row r="4988" spans="1:2" x14ac:dyDescent="0.35">
      <c r="A4988" s="2">
        <v>45160</v>
      </c>
      <c r="B4988">
        <v>4117.9799999999996</v>
      </c>
    </row>
    <row r="4989" spans="1:2" x14ac:dyDescent="0.35">
      <c r="A4989" s="2">
        <v>45161</v>
      </c>
      <c r="B4989">
        <v>4076.34</v>
      </c>
    </row>
    <row r="4990" spans="1:2" x14ac:dyDescent="0.35">
      <c r="A4990" s="2">
        <v>45162</v>
      </c>
      <c r="B4990">
        <v>4090.92</v>
      </c>
    </row>
    <row r="4991" spans="1:2" x14ac:dyDescent="0.35">
      <c r="A4991" s="2">
        <v>45163</v>
      </c>
      <c r="B4991">
        <v>4127.66</v>
      </c>
    </row>
    <row r="4992" spans="1:2" x14ac:dyDescent="0.35">
      <c r="A4992" s="2">
        <v>45164</v>
      </c>
      <c r="B4992">
        <v>4127.66</v>
      </c>
    </row>
    <row r="4993" spans="1:2" x14ac:dyDescent="0.35">
      <c r="A4993" s="2">
        <v>45165</v>
      </c>
      <c r="B4993">
        <v>4127.66</v>
      </c>
    </row>
    <row r="4994" spans="1:2" x14ac:dyDescent="0.35">
      <c r="A4994" s="2">
        <v>45166</v>
      </c>
      <c r="B4994">
        <v>4112.04</v>
      </c>
    </row>
    <row r="4995" spans="1:2" x14ac:dyDescent="0.35">
      <c r="A4995" s="2">
        <v>45167</v>
      </c>
      <c r="B4995">
        <v>4099.84</v>
      </c>
    </row>
    <row r="4996" spans="1:2" x14ac:dyDescent="0.35">
      <c r="A4996" s="2">
        <v>45168</v>
      </c>
      <c r="B4996">
        <v>4095.19</v>
      </c>
    </row>
    <row r="4997" spans="1:2" x14ac:dyDescent="0.35">
      <c r="A4997" s="2">
        <v>45169</v>
      </c>
      <c r="B4997">
        <v>4092.12</v>
      </c>
    </row>
    <row r="4998" spans="1:2" x14ac:dyDescent="0.35">
      <c r="A4998" s="2">
        <v>45170</v>
      </c>
      <c r="B4998">
        <v>4057.02</v>
      </c>
    </row>
    <row r="4999" spans="1:2" x14ac:dyDescent="0.35">
      <c r="A4999" s="2">
        <v>45171</v>
      </c>
      <c r="B4999">
        <v>4057.02</v>
      </c>
    </row>
    <row r="5000" spans="1:2" x14ac:dyDescent="0.35">
      <c r="A5000" s="2">
        <v>45172</v>
      </c>
      <c r="B5000">
        <v>4057.02</v>
      </c>
    </row>
    <row r="5001" spans="1:2" x14ac:dyDescent="0.35">
      <c r="A5001" s="2">
        <v>45173</v>
      </c>
      <c r="B5001">
        <v>4050.35</v>
      </c>
    </row>
    <row r="5002" spans="1:2" x14ac:dyDescent="0.35">
      <c r="A5002" s="2">
        <v>45174</v>
      </c>
      <c r="B5002">
        <v>4082.42</v>
      </c>
    </row>
    <row r="5003" spans="1:2" x14ac:dyDescent="0.35">
      <c r="A5003" s="2">
        <v>45175</v>
      </c>
      <c r="B5003">
        <v>4073.06</v>
      </c>
    </row>
    <row r="5004" spans="1:2" x14ac:dyDescent="0.35">
      <c r="A5004" s="2">
        <v>45176</v>
      </c>
      <c r="B5004">
        <v>4023.56</v>
      </c>
    </row>
    <row r="5005" spans="1:2" x14ac:dyDescent="0.35">
      <c r="A5005" s="2">
        <v>45177</v>
      </c>
      <c r="B5005">
        <v>4015.17</v>
      </c>
    </row>
    <row r="5006" spans="1:2" x14ac:dyDescent="0.35">
      <c r="A5006" s="2">
        <v>45178</v>
      </c>
      <c r="B5006">
        <v>4015.17</v>
      </c>
    </row>
    <row r="5007" spans="1:2" x14ac:dyDescent="0.35">
      <c r="A5007" s="2">
        <v>45179</v>
      </c>
      <c r="B5007">
        <v>4015.17</v>
      </c>
    </row>
    <row r="5008" spans="1:2" x14ac:dyDescent="0.35">
      <c r="A5008" s="2">
        <v>45180</v>
      </c>
      <c r="B5008">
        <v>3988.18</v>
      </c>
    </row>
    <row r="5009" spans="1:2" x14ac:dyDescent="0.35">
      <c r="A5009" s="2">
        <v>45181</v>
      </c>
      <c r="B5009">
        <v>3977.04</v>
      </c>
    </row>
    <row r="5010" spans="1:2" x14ac:dyDescent="0.35">
      <c r="A5010" s="2">
        <v>45182</v>
      </c>
      <c r="B5010">
        <v>3948.38</v>
      </c>
    </row>
    <row r="5011" spans="1:2" x14ac:dyDescent="0.35">
      <c r="A5011" s="2">
        <v>45183</v>
      </c>
      <c r="B5011">
        <v>3918.43</v>
      </c>
    </row>
    <row r="5012" spans="1:2" x14ac:dyDescent="0.35">
      <c r="A5012" s="2">
        <v>45184</v>
      </c>
      <c r="B5012">
        <v>3928.06</v>
      </c>
    </row>
    <row r="5013" spans="1:2" x14ac:dyDescent="0.35">
      <c r="A5013" s="2">
        <v>45185</v>
      </c>
      <c r="B5013">
        <v>3928.06</v>
      </c>
    </row>
    <row r="5014" spans="1:2" x14ac:dyDescent="0.35">
      <c r="A5014" s="2">
        <v>45186</v>
      </c>
      <c r="B5014">
        <v>3928.06</v>
      </c>
    </row>
    <row r="5015" spans="1:2" x14ac:dyDescent="0.35">
      <c r="A5015" s="2">
        <v>45187</v>
      </c>
      <c r="B5015">
        <v>3895.39</v>
      </c>
    </row>
    <row r="5016" spans="1:2" x14ac:dyDescent="0.35">
      <c r="A5016" s="2">
        <v>45188</v>
      </c>
      <c r="B5016">
        <v>3914.08</v>
      </c>
    </row>
    <row r="5017" spans="1:2" x14ac:dyDescent="0.35">
      <c r="A5017" s="2">
        <v>45189</v>
      </c>
      <c r="B5017">
        <v>3898.52</v>
      </c>
    </row>
    <row r="5018" spans="1:2" x14ac:dyDescent="0.35">
      <c r="A5018" s="2">
        <v>45190</v>
      </c>
      <c r="B5018">
        <v>3936.54</v>
      </c>
    </row>
    <row r="5019" spans="1:2" x14ac:dyDescent="0.35">
      <c r="A5019" s="2">
        <v>45191</v>
      </c>
      <c r="B5019">
        <v>3986.04</v>
      </c>
    </row>
    <row r="5020" spans="1:2" x14ac:dyDescent="0.35">
      <c r="A5020" s="2">
        <v>45192</v>
      </c>
      <c r="B5020">
        <v>3986.04</v>
      </c>
    </row>
    <row r="5021" spans="1:2" x14ac:dyDescent="0.35">
      <c r="A5021" s="2">
        <v>45193</v>
      </c>
      <c r="B5021">
        <v>3986.04</v>
      </c>
    </row>
    <row r="5022" spans="1:2" x14ac:dyDescent="0.35">
      <c r="A5022" s="2">
        <v>45194</v>
      </c>
      <c r="B5022">
        <v>4051.48</v>
      </c>
    </row>
    <row r="5023" spans="1:2" x14ac:dyDescent="0.35">
      <c r="A5023" s="2">
        <v>45195</v>
      </c>
      <c r="B5023">
        <v>4068.95</v>
      </c>
    </row>
    <row r="5024" spans="1:2" x14ac:dyDescent="0.35">
      <c r="A5024" s="2">
        <v>45196</v>
      </c>
      <c r="B5024">
        <v>4104.59</v>
      </c>
    </row>
    <row r="5025" spans="1:2" x14ac:dyDescent="0.35">
      <c r="A5025" s="2">
        <v>45197</v>
      </c>
      <c r="B5025">
        <v>4077.2</v>
      </c>
    </row>
    <row r="5026" spans="1:2" x14ac:dyDescent="0.35">
      <c r="A5026" s="2">
        <v>45198</v>
      </c>
      <c r="B5026">
        <v>4077.67</v>
      </c>
    </row>
    <row r="5027" spans="1:2" x14ac:dyDescent="0.35">
      <c r="A5027" s="2">
        <v>45199</v>
      </c>
      <c r="B5027">
        <v>4077.67</v>
      </c>
    </row>
    <row r="5028" spans="1:2" x14ac:dyDescent="0.35">
      <c r="A5028" s="2">
        <v>45200</v>
      </c>
      <c r="B5028">
        <v>4077.67</v>
      </c>
    </row>
    <row r="5029" spans="1:2" x14ac:dyDescent="0.35">
      <c r="A5029" s="2">
        <v>45201</v>
      </c>
      <c r="B5029">
        <v>4140.82</v>
      </c>
    </row>
    <row r="5030" spans="1:2" x14ac:dyDescent="0.35">
      <c r="A5030" s="2">
        <v>45202</v>
      </c>
      <c r="B5030">
        <v>4217.5</v>
      </c>
    </row>
    <row r="5031" spans="1:2" x14ac:dyDescent="0.35">
      <c r="A5031" s="2">
        <v>45203</v>
      </c>
      <c r="B5031">
        <v>4269.3999999999996</v>
      </c>
    </row>
    <row r="5032" spans="1:2" x14ac:dyDescent="0.35">
      <c r="A5032" s="2">
        <v>45204</v>
      </c>
      <c r="B5032">
        <v>4350.79</v>
      </c>
    </row>
    <row r="5033" spans="1:2" x14ac:dyDescent="0.35">
      <c r="A5033" s="2">
        <v>45205</v>
      </c>
      <c r="B5033">
        <v>4322.79</v>
      </c>
    </row>
    <row r="5034" spans="1:2" x14ac:dyDescent="0.35">
      <c r="A5034" s="2">
        <v>45206</v>
      </c>
      <c r="B5034">
        <v>4322.79</v>
      </c>
    </row>
    <row r="5035" spans="1:2" x14ac:dyDescent="0.35">
      <c r="A5035" s="2">
        <v>45207</v>
      </c>
      <c r="B5035">
        <v>4322.79</v>
      </c>
    </row>
    <row r="5036" spans="1:2" x14ac:dyDescent="0.35">
      <c r="A5036" s="2">
        <v>45208</v>
      </c>
      <c r="B5036">
        <v>4319.92</v>
      </c>
    </row>
    <row r="5037" spans="1:2" x14ac:dyDescent="0.35">
      <c r="A5037" s="2">
        <v>45209</v>
      </c>
      <c r="B5037">
        <v>4230.79</v>
      </c>
    </row>
    <row r="5038" spans="1:2" x14ac:dyDescent="0.35">
      <c r="A5038" s="2">
        <v>45210</v>
      </c>
      <c r="B5038">
        <v>4231.3999999999996</v>
      </c>
    </row>
    <row r="5039" spans="1:2" x14ac:dyDescent="0.35">
      <c r="A5039" s="2">
        <v>45211</v>
      </c>
      <c r="B5039">
        <v>4261.9799999999996</v>
      </c>
    </row>
    <row r="5040" spans="1:2" x14ac:dyDescent="0.35">
      <c r="A5040" s="2">
        <v>45212</v>
      </c>
      <c r="B5040">
        <v>4240.76</v>
      </c>
    </row>
    <row r="5041" spans="1:2" x14ac:dyDescent="0.35">
      <c r="A5041" s="2">
        <v>45213</v>
      </c>
      <c r="B5041">
        <v>4240.76</v>
      </c>
    </row>
    <row r="5042" spans="1:2" x14ac:dyDescent="0.35">
      <c r="A5042" s="2">
        <v>45214</v>
      </c>
      <c r="B5042">
        <v>4240.76</v>
      </c>
    </row>
    <row r="5043" spans="1:2" x14ac:dyDescent="0.35">
      <c r="A5043" s="2">
        <v>45215</v>
      </c>
      <c r="B5043">
        <v>4240.76</v>
      </c>
    </row>
    <row r="5044" spans="1:2" x14ac:dyDescent="0.35">
      <c r="A5044" s="2">
        <v>45216</v>
      </c>
      <c r="B5044">
        <v>4197.5200000000004</v>
      </c>
    </row>
    <row r="5045" spans="1:2" x14ac:dyDescent="0.35">
      <c r="A5045" s="2">
        <v>45217</v>
      </c>
      <c r="B5045">
        <v>4253.5600000000004</v>
      </c>
    </row>
    <row r="5046" spans="1:2" x14ac:dyDescent="0.35">
      <c r="A5046" s="2">
        <v>45218</v>
      </c>
      <c r="B5046">
        <v>4240.0200000000004</v>
      </c>
    </row>
    <row r="5047" spans="1:2" x14ac:dyDescent="0.35">
      <c r="A5047" s="2">
        <v>45219</v>
      </c>
      <c r="B5047">
        <v>4226.22</v>
      </c>
    </row>
    <row r="5048" spans="1:2" x14ac:dyDescent="0.35">
      <c r="A5048" s="2">
        <v>45220</v>
      </c>
      <c r="B5048">
        <v>4226.22</v>
      </c>
    </row>
    <row r="5049" spans="1:2" x14ac:dyDescent="0.35">
      <c r="A5049" s="2">
        <v>45221</v>
      </c>
      <c r="B5049">
        <v>4226.22</v>
      </c>
    </row>
    <row r="5050" spans="1:2" x14ac:dyDescent="0.35">
      <c r="A5050" s="2">
        <v>45222</v>
      </c>
      <c r="B5050">
        <v>4231.3</v>
      </c>
    </row>
    <row r="5051" spans="1:2" x14ac:dyDescent="0.35">
      <c r="A5051" s="2">
        <v>45223</v>
      </c>
      <c r="B5051">
        <v>4216.25</v>
      </c>
    </row>
    <row r="5052" spans="1:2" x14ac:dyDescent="0.35">
      <c r="A5052" s="2">
        <v>45224</v>
      </c>
      <c r="B5052">
        <v>4204.1899999999996</v>
      </c>
    </row>
    <row r="5053" spans="1:2" x14ac:dyDescent="0.35">
      <c r="A5053" s="2">
        <v>45225</v>
      </c>
      <c r="B5053">
        <v>4127.8599999999997</v>
      </c>
    </row>
    <row r="5054" spans="1:2" x14ac:dyDescent="0.35">
      <c r="A5054" s="2">
        <v>45226</v>
      </c>
      <c r="B5054">
        <v>4106.3</v>
      </c>
    </row>
    <row r="5055" spans="1:2" x14ac:dyDescent="0.35">
      <c r="A5055" s="2">
        <v>45227</v>
      </c>
      <c r="B5055">
        <v>4106.3</v>
      </c>
    </row>
    <row r="5056" spans="1:2" x14ac:dyDescent="0.35">
      <c r="A5056" s="2">
        <v>45228</v>
      </c>
      <c r="B5056">
        <v>4106.3</v>
      </c>
    </row>
    <row r="5057" spans="1:2" x14ac:dyDescent="0.35">
      <c r="A5057" s="2">
        <v>45229</v>
      </c>
      <c r="B5057">
        <v>4068.31</v>
      </c>
    </row>
    <row r="5058" spans="1:2" x14ac:dyDescent="0.35">
      <c r="A5058" s="2">
        <v>45230</v>
      </c>
      <c r="B5058">
        <v>4122.1899999999996</v>
      </c>
    </row>
    <row r="5059" spans="1:2" x14ac:dyDescent="0.35">
      <c r="A5059" s="2">
        <v>45231</v>
      </c>
      <c r="B5059">
        <v>4108.8999999999996</v>
      </c>
    </row>
    <row r="5060" spans="1:2" x14ac:dyDescent="0.35">
      <c r="A5060" s="2">
        <v>45232</v>
      </c>
      <c r="B5060">
        <v>4044.31</v>
      </c>
    </row>
    <row r="5061" spans="1:2" x14ac:dyDescent="0.35">
      <c r="A5061" s="2">
        <v>45233</v>
      </c>
      <c r="B5061">
        <v>3978.1</v>
      </c>
    </row>
    <row r="5062" spans="1:2" x14ac:dyDescent="0.35">
      <c r="A5062" s="2">
        <v>45234</v>
      </c>
      <c r="B5062">
        <v>3978.1</v>
      </c>
    </row>
    <row r="5063" spans="1:2" x14ac:dyDescent="0.35">
      <c r="A5063" s="2">
        <v>45235</v>
      </c>
      <c r="B5063">
        <v>3978.1</v>
      </c>
    </row>
    <row r="5064" spans="1:2" x14ac:dyDescent="0.35">
      <c r="A5064" s="2">
        <v>45236</v>
      </c>
      <c r="B5064">
        <v>3980.91</v>
      </c>
    </row>
    <row r="5065" spans="1:2" x14ac:dyDescent="0.35">
      <c r="A5065" s="2">
        <v>45237</v>
      </c>
      <c r="B5065">
        <v>4012.58</v>
      </c>
    </row>
    <row r="5066" spans="1:2" x14ac:dyDescent="0.35">
      <c r="A5066" s="2">
        <v>45238</v>
      </c>
      <c r="B5066">
        <v>4087.58</v>
      </c>
    </row>
    <row r="5067" spans="1:2" x14ac:dyDescent="0.35">
      <c r="A5067" s="2">
        <v>45239</v>
      </c>
      <c r="B5067">
        <v>4017.52</v>
      </c>
    </row>
    <row r="5068" spans="1:2" x14ac:dyDescent="0.35">
      <c r="A5068" s="2">
        <v>45240</v>
      </c>
      <c r="B5068">
        <v>4035.73</v>
      </c>
    </row>
    <row r="5069" spans="1:2" x14ac:dyDescent="0.35">
      <c r="A5069" s="2">
        <v>45241</v>
      </c>
      <c r="B5069">
        <v>4035.73</v>
      </c>
    </row>
    <row r="5070" spans="1:2" x14ac:dyDescent="0.35">
      <c r="A5070" s="2">
        <v>45242</v>
      </c>
      <c r="B5070">
        <v>4035.73</v>
      </c>
    </row>
    <row r="5071" spans="1:2" x14ac:dyDescent="0.35">
      <c r="A5071" s="2">
        <v>45243</v>
      </c>
      <c r="B5071">
        <v>4025.06</v>
      </c>
    </row>
    <row r="5072" spans="1:2" x14ac:dyDescent="0.35">
      <c r="A5072" s="2">
        <v>45244</v>
      </c>
      <c r="B5072">
        <v>3968.06</v>
      </c>
    </row>
    <row r="5073" spans="1:2" x14ac:dyDescent="0.35">
      <c r="A5073" s="2">
        <v>45245</v>
      </c>
      <c r="B5073">
        <v>4022.79</v>
      </c>
    </row>
    <row r="5074" spans="1:2" x14ac:dyDescent="0.35">
      <c r="A5074" s="2">
        <v>45246</v>
      </c>
      <c r="B5074">
        <v>4088.24</v>
      </c>
    </row>
    <row r="5075" spans="1:2" x14ac:dyDescent="0.35">
      <c r="A5075" s="2">
        <v>45247</v>
      </c>
      <c r="B5075">
        <v>4092.82</v>
      </c>
    </row>
    <row r="5076" spans="1:2" x14ac:dyDescent="0.35">
      <c r="A5076" s="2">
        <v>45248</v>
      </c>
      <c r="B5076">
        <v>4092.82</v>
      </c>
    </row>
    <row r="5077" spans="1:2" x14ac:dyDescent="0.35">
      <c r="A5077" s="2">
        <v>45249</v>
      </c>
      <c r="B5077">
        <v>4092.82</v>
      </c>
    </row>
    <row r="5078" spans="1:2" x14ac:dyDescent="0.35">
      <c r="A5078" s="2">
        <v>45250</v>
      </c>
      <c r="B5078">
        <v>4035.34</v>
      </c>
    </row>
    <row r="5079" spans="1:2" x14ac:dyDescent="0.35">
      <c r="A5079" s="2">
        <v>45251</v>
      </c>
      <c r="B5079">
        <v>4074.9</v>
      </c>
    </row>
    <row r="5080" spans="1:2" x14ac:dyDescent="0.35">
      <c r="A5080" s="2">
        <v>45252</v>
      </c>
      <c r="B5080">
        <v>4070.73</v>
      </c>
    </row>
    <row r="5081" spans="1:2" x14ac:dyDescent="0.35">
      <c r="A5081" s="2">
        <v>45253</v>
      </c>
      <c r="B5081">
        <v>4068.35</v>
      </c>
    </row>
    <row r="5082" spans="1:2" x14ac:dyDescent="0.35">
      <c r="A5082" s="2">
        <v>45254</v>
      </c>
      <c r="B5082">
        <v>4039.31</v>
      </c>
    </row>
    <row r="5083" spans="1:2" x14ac:dyDescent="0.35">
      <c r="A5083" s="2">
        <v>45255</v>
      </c>
      <c r="B5083">
        <v>4039.31</v>
      </c>
    </row>
    <row r="5084" spans="1:2" x14ac:dyDescent="0.35">
      <c r="A5084" s="2">
        <v>45256</v>
      </c>
      <c r="B5084">
        <v>4039.31</v>
      </c>
    </row>
    <row r="5085" spans="1:2" x14ac:dyDescent="0.35">
      <c r="A5085" s="2">
        <v>45257</v>
      </c>
      <c r="B5085">
        <v>3971.16</v>
      </c>
    </row>
    <row r="5086" spans="1:2" x14ac:dyDescent="0.35">
      <c r="A5086" s="2">
        <v>45258</v>
      </c>
      <c r="B5086">
        <v>3954.44</v>
      </c>
    </row>
    <row r="5087" spans="1:2" x14ac:dyDescent="0.35">
      <c r="A5087" s="2">
        <v>45259</v>
      </c>
      <c r="B5087">
        <v>3991.6</v>
      </c>
    </row>
    <row r="5088" spans="1:2" x14ac:dyDescent="0.35">
      <c r="A5088" s="2">
        <v>45260</v>
      </c>
      <c r="B5088">
        <v>4032.66</v>
      </c>
    </row>
    <row r="5089" spans="1:2" x14ac:dyDescent="0.35">
      <c r="A5089" s="2">
        <v>45261</v>
      </c>
      <c r="B5089">
        <v>3963.7</v>
      </c>
    </row>
    <row r="5090" spans="1:2" x14ac:dyDescent="0.35">
      <c r="A5090" s="2">
        <v>45262</v>
      </c>
      <c r="B5090">
        <v>3963.7</v>
      </c>
    </row>
    <row r="5091" spans="1:2" x14ac:dyDescent="0.35">
      <c r="A5091" s="2">
        <v>45263</v>
      </c>
      <c r="B5091">
        <v>3963.7</v>
      </c>
    </row>
    <row r="5092" spans="1:2" x14ac:dyDescent="0.35">
      <c r="A5092" s="2">
        <v>45264</v>
      </c>
      <c r="B5092">
        <v>4018.6</v>
      </c>
    </row>
    <row r="5093" spans="1:2" x14ac:dyDescent="0.35">
      <c r="A5093" s="2">
        <v>45265</v>
      </c>
      <c r="B5093">
        <v>4001.63</v>
      </c>
    </row>
    <row r="5094" spans="1:2" x14ac:dyDescent="0.35">
      <c r="A5094" s="2">
        <v>45266</v>
      </c>
      <c r="B5094">
        <v>4001.41</v>
      </c>
    </row>
    <row r="5095" spans="1:2" x14ac:dyDescent="0.35">
      <c r="A5095" s="2">
        <v>45267</v>
      </c>
      <c r="B5095">
        <v>3988.1</v>
      </c>
    </row>
    <row r="5096" spans="1:2" x14ac:dyDescent="0.35">
      <c r="A5096" s="2">
        <v>45268</v>
      </c>
      <c r="B5096">
        <v>3988.91</v>
      </c>
    </row>
    <row r="5097" spans="1:2" x14ac:dyDescent="0.35">
      <c r="A5097" s="2">
        <v>45269</v>
      </c>
      <c r="B5097">
        <v>3988.91</v>
      </c>
    </row>
    <row r="5098" spans="1:2" x14ac:dyDescent="0.35">
      <c r="A5098" s="2">
        <v>45270</v>
      </c>
      <c r="B5098">
        <v>3988.91</v>
      </c>
    </row>
    <row r="5099" spans="1:2" x14ac:dyDescent="0.35">
      <c r="A5099" s="2">
        <v>45271</v>
      </c>
      <c r="B5099">
        <v>3983.82</v>
      </c>
    </row>
    <row r="5100" spans="1:2" x14ac:dyDescent="0.35">
      <c r="A5100" s="2">
        <v>45272</v>
      </c>
      <c r="B5100">
        <v>3995.98</v>
      </c>
    </row>
    <row r="5101" spans="1:2" x14ac:dyDescent="0.35">
      <c r="A5101" s="2">
        <v>45273</v>
      </c>
      <c r="B5101">
        <v>3996.69</v>
      </c>
    </row>
    <row r="5102" spans="1:2" x14ac:dyDescent="0.35">
      <c r="A5102" s="2">
        <v>45274</v>
      </c>
      <c r="B5102">
        <v>3967.71</v>
      </c>
    </row>
    <row r="5103" spans="1:2" x14ac:dyDescent="0.35">
      <c r="A5103" s="2">
        <v>45275</v>
      </c>
      <c r="B5103">
        <v>3939.02</v>
      </c>
    </row>
    <row r="5104" spans="1:2" x14ac:dyDescent="0.35">
      <c r="A5104" s="2">
        <v>45276</v>
      </c>
      <c r="B5104">
        <v>3939.02</v>
      </c>
    </row>
    <row r="5105" spans="1:2" x14ac:dyDescent="0.35">
      <c r="A5105" s="2">
        <v>45277</v>
      </c>
      <c r="B5105">
        <v>3939.02</v>
      </c>
    </row>
    <row r="5106" spans="1:2" x14ac:dyDescent="0.35">
      <c r="A5106" s="2">
        <v>45278</v>
      </c>
      <c r="B5106">
        <v>3935.16</v>
      </c>
    </row>
    <row r="5107" spans="1:2" x14ac:dyDescent="0.35">
      <c r="A5107" s="2">
        <v>45279</v>
      </c>
      <c r="B5107">
        <v>3934.32</v>
      </c>
    </row>
    <row r="5108" spans="1:2" x14ac:dyDescent="0.35">
      <c r="A5108" s="2">
        <v>45280</v>
      </c>
      <c r="B5108">
        <v>3939.81</v>
      </c>
    </row>
    <row r="5109" spans="1:2" x14ac:dyDescent="0.35">
      <c r="A5109" s="2">
        <v>45281</v>
      </c>
      <c r="B5109">
        <v>3949.84</v>
      </c>
    </row>
    <row r="5110" spans="1:2" x14ac:dyDescent="0.35">
      <c r="A5110" s="2">
        <v>45282</v>
      </c>
      <c r="B5110">
        <v>3903.49</v>
      </c>
    </row>
    <row r="5111" spans="1:2" x14ac:dyDescent="0.35">
      <c r="A5111" s="2">
        <v>45283</v>
      </c>
      <c r="B5111">
        <v>3903.49</v>
      </c>
    </row>
    <row r="5112" spans="1:2" x14ac:dyDescent="0.35">
      <c r="A5112" s="2">
        <v>45284</v>
      </c>
      <c r="B5112">
        <v>3903.49</v>
      </c>
    </row>
    <row r="5113" spans="1:2" x14ac:dyDescent="0.35">
      <c r="A5113" s="2">
        <v>45285</v>
      </c>
      <c r="B5113">
        <v>3903.49</v>
      </c>
    </row>
    <row r="5114" spans="1:2" x14ac:dyDescent="0.35">
      <c r="A5114" s="2">
        <v>45286</v>
      </c>
      <c r="B5114">
        <v>3858.8</v>
      </c>
    </row>
    <row r="5115" spans="1:2" x14ac:dyDescent="0.35">
      <c r="A5115" s="2">
        <v>45287</v>
      </c>
      <c r="B5115">
        <v>3819.68</v>
      </c>
    </row>
    <row r="5116" spans="1:2" x14ac:dyDescent="0.35">
      <c r="A5116" s="2">
        <v>45288</v>
      </c>
      <c r="B5116">
        <v>3861.25</v>
      </c>
    </row>
    <row r="5117" spans="1:2" x14ac:dyDescent="0.35">
      <c r="A5117" s="2">
        <v>45289</v>
      </c>
      <c r="B5117">
        <v>3875.34</v>
      </c>
    </row>
    <row r="5118" spans="1:2" x14ac:dyDescent="0.35">
      <c r="A5118" s="2">
        <v>45290</v>
      </c>
      <c r="B5118">
        <v>3875.34</v>
      </c>
    </row>
    <row r="5119" spans="1:2" x14ac:dyDescent="0.35">
      <c r="A5119" s="2">
        <v>45291</v>
      </c>
      <c r="B5119">
        <v>3875.34</v>
      </c>
    </row>
    <row r="5120" spans="1:2" x14ac:dyDescent="0.35">
      <c r="A5120" s="2">
        <v>45292</v>
      </c>
      <c r="B5120">
        <v>3875.34</v>
      </c>
    </row>
    <row r="5121" spans="1:2" x14ac:dyDescent="0.35">
      <c r="A5121" s="2">
        <v>45293</v>
      </c>
      <c r="B5121">
        <v>3881.52</v>
      </c>
    </row>
    <row r="5122" spans="1:2" x14ac:dyDescent="0.35">
      <c r="A5122" s="2">
        <v>45294</v>
      </c>
      <c r="B5122">
        <v>3919.77</v>
      </c>
    </row>
    <row r="5123" spans="1:2" x14ac:dyDescent="0.35">
      <c r="A5123" s="2">
        <v>45295</v>
      </c>
      <c r="B5123">
        <v>3932.95</v>
      </c>
    </row>
    <row r="5124" spans="1:2" x14ac:dyDescent="0.35">
      <c r="A5124" s="2">
        <v>45296</v>
      </c>
      <c r="B5124">
        <v>3877.86</v>
      </c>
    </row>
    <row r="5125" spans="1:2" x14ac:dyDescent="0.35">
      <c r="A5125" s="2">
        <v>45297</v>
      </c>
      <c r="B5125">
        <v>3877.86</v>
      </c>
    </row>
    <row r="5126" spans="1:2" x14ac:dyDescent="0.35">
      <c r="A5126" s="2">
        <v>45298</v>
      </c>
      <c r="B5126">
        <v>3877.86</v>
      </c>
    </row>
    <row r="5127" spans="1:2" x14ac:dyDescent="0.35">
      <c r="A5127" s="2">
        <v>45299</v>
      </c>
      <c r="B5127">
        <v>3882.04</v>
      </c>
    </row>
    <row r="5128" spans="1:2" x14ac:dyDescent="0.35">
      <c r="A5128" s="2">
        <v>45300</v>
      </c>
      <c r="B5128">
        <v>3940.04</v>
      </c>
    </row>
    <row r="5129" spans="1:2" x14ac:dyDescent="0.35">
      <c r="A5129" s="2">
        <v>45301</v>
      </c>
      <c r="B5129">
        <v>3933.84</v>
      </c>
    </row>
    <row r="5130" spans="1:2" x14ac:dyDescent="0.35">
      <c r="A5130" s="2">
        <v>45302</v>
      </c>
      <c r="B5130">
        <v>3927.74</v>
      </c>
    </row>
    <row r="5131" spans="1:2" x14ac:dyDescent="0.35">
      <c r="A5131" s="2">
        <v>45303</v>
      </c>
      <c r="B5131">
        <v>3910.77</v>
      </c>
    </row>
    <row r="5132" spans="1:2" x14ac:dyDescent="0.35">
      <c r="A5132" s="2">
        <v>45304</v>
      </c>
      <c r="B5132">
        <v>3910.77</v>
      </c>
    </row>
    <row r="5133" spans="1:2" x14ac:dyDescent="0.35">
      <c r="A5133" s="2">
        <v>45305</v>
      </c>
      <c r="B5133">
        <v>3910.77</v>
      </c>
    </row>
    <row r="5134" spans="1:2" x14ac:dyDescent="0.35">
      <c r="A5134" s="2">
        <v>45306</v>
      </c>
      <c r="B5134">
        <v>3905.33</v>
      </c>
    </row>
    <row r="5135" spans="1:2" x14ac:dyDescent="0.35">
      <c r="A5135" s="2">
        <v>45307</v>
      </c>
      <c r="B5135">
        <v>3942.48</v>
      </c>
    </row>
    <row r="5136" spans="1:2" x14ac:dyDescent="0.35">
      <c r="A5136" s="2">
        <v>45308</v>
      </c>
      <c r="B5136">
        <v>3963.86</v>
      </c>
    </row>
    <row r="5137" spans="1:2" x14ac:dyDescent="0.35">
      <c r="A5137" s="2">
        <v>45309</v>
      </c>
      <c r="B5137">
        <v>3915.97</v>
      </c>
    </row>
    <row r="5138" spans="1:2" x14ac:dyDescent="0.35">
      <c r="A5138" s="2">
        <v>45310</v>
      </c>
      <c r="B5138">
        <v>3911.25</v>
      </c>
    </row>
    <row r="5139" spans="1:2" x14ac:dyDescent="0.35">
      <c r="A5139" s="2">
        <v>45311</v>
      </c>
      <c r="B5139">
        <v>3911.25</v>
      </c>
    </row>
    <row r="5140" spans="1:2" x14ac:dyDescent="0.35">
      <c r="A5140" s="2">
        <v>45312</v>
      </c>
      <c r="B5140">
        <v>3911.25</v>
      </c>
    </row>
    <row r="5141" spans="1:2" x14ac:dyDescent="0.35">
      <c r="A5141" s="2">
        <v>45313</v>
      </c>
      <c r="B5141">
        <v>3901.69</v>
      </c>
    </row>
    <row r="5142" spans="1:2" x14ac:dyDescent="0.35">
      <c r="A5142" s="2">
        <v>45314</v>
      </c>
      <c r="B5142">
        <v>3957.71</v>
      </c>
    </row>
    <row r="5143" spans="1:2" x14ac:dyDescent="0.35">
      <c r="A5143" s="2">
        <v>45315</v>
      </c>
      <c r="B5143">
        <v>3914.45</v>
      </c>
    </row>
    <row r="5144" spans="1:2" x14ac:dyDescent="0.35">
      <c r="A5144" s="2">
        <v>45316</v>
      </c>
      <c r="B5144">
        <v>3941.34</v>
      </c>
    </row>
    <row r="5145" spans="1:2" x14ac:dyDescent="0.35">
      <c r="A5145" s="2">
        <v>45317</v>
      </c>
      <c r="B5145">
        <v>3911.13</v>
      </c>
    </row>
    <row r="5146" spans="1:2" x14ac:dyDescent="0.35">
      <c r="A5146" s="2">
        <v>45318</v>
      </c>
      <c r="B5146">
        <v>3911.13</v>
      </c>
    </row>
    <row r="5147" spans="1:2" x14ac:dyDescent="0.35">
      <c r="A5147" s="2">
        <v>45319</v>
      </c>
      <c r="B5147">
        <v>3911.13</v>
      </c>
    </row>
    <row r="5148" spans="1:2" x14ac:dyDescent="0.35">
      <c r="A5148" s="2">
        <v>45320</v>
      </c>
      <c r="B5148">
        <v>3928.48</v>
      </c>
    </row>
    <row r="5149" spans="1:2" x14ac:dyDescent="0.35">
      <c r="A5149" s="2">
        <v>45321</v>
      </c>
      <c r="B5149">
        <v>3917.89</v>
      </c>
    </row>
    <row r="5150" spans="1:2" x14ac:dyDescent="0.35">
      <c r="A5150" s="2">
        <v>45322</v>
      </c>
      <c r="B5150">
        <v>3915.98</v>
      </c>
    </row>
    <row r="5151" spans="1:2" x14ac:dyDescent="0.35">
      <c r="A5151" s="2">
        <v>45323</v>
      </c>
      <c r="B5151">
        <v>3887.72</v>
      </c>
    </row>
    <row r="5152" spans="1:2" x14ac:dyDescent="0.35">
      <c r="A5152" s="2">
        <v>45324</v>
      </c>
      <c r="B5152">
        <v>3934.53</v>
      </c>
    </row>
    <row r="5153" spans="1:2" x14ac:dyDescent="0.35">
      <c r="A5153" s="2">
        <v>45325</v>
      </c>
      <c r="B5153">
        <v>3934.53</v>
      </c>
    </row>
    <row r="5154" spans="1:2" x14ac:dyDescent="0.35">
      <c r="A5154" s="2">
        <v>45326</v>
      </c>
      <c r="B5154">
        <v>3934.53</v>
      </c>
    </row>
    <row r="5155" spans="1:2" x14ac:dyDescent="0.35">
      <c r="A5155" s="2">
        <v>45327</v>
      </c>
      <c r="B5155">
        <v>3960.2</v>
      </c>
    </row>
    <row r="5156" spans="1:2" x14ac:dyDescent="0.35">
      <c r="A5156" s="2">
        <v>45328</v>
      </c>
      <c r="B5156">
        <v>3957.99</v>
      </c>
    </row>
    <row r="5157" spans="1:2" x14ac:dyDescent="0.35">
      <c r="A5157" s="2">
        <v>45329</v>
      </c>
      <c r="B5157">
        <v>3955.96</v>
      </c>
    </row>
    <row r="5158" spans="1:2" x14ac:dyDescent="0.35">
      <c r="A5158" s="2">
        <v>45330</v>
      </c>
      <c r="B5158">
        <v>3948.66</v>
      </c>
    </row>
    <row r="5159" spans="1:2" x14ac:dyDescent="0.35">
      <c r="A5159" s="2">
        <v>45331</v>
      </c>
      <c r="B5159">
        <v>3921.37</v>
      </c>
    </row>
    <row r="5160" spans="1:2" x14ac:dyDescent="0.35">
      <c r="A5160" s="2">
        <v>45332</v>
      </c>
      <c r="B5160">
        <v>3921.37</v>
      </c>
    </row>
    <row r="5161" spans="1:2" x14ac:dyDescent="0.35">
      <c r="A5161" s="2">
        <v>45333</v>
      </c>
      <c r="B5161">
        <v>3921.37</v>
      </c>
    </row>
    <row r="5162" spans="1:2" x14ac:dyDescent="0.35">
      <c r="A5162" s="2">
        <v>45334</v>
      </c>
      <c r="B5162">
        <v>3914.7</v>
      </c>
    </row>
    <row r="5163" spans="1:2" x14ac:dyDescent="0.35">
      <c r="A5163" s="2">
        <v>45335</v>
      </c>
      <c r="B5163">
        <v>3925.36</v>
      </c>
    </row>
    <row r="5164" spans="1:2" x14ac:dyDescent="0.35">
      <c r="A5164" s="2">
        <v>45336</v>
      </c>
      <c r="B5164">
        <v>3915.71</v>
      </c>
    </row>
    <row r="5165" spans="1:2" x14ac:dyDescent="0.35">
      <c r="A5165" s="2">
        <v>45337</v>
      </c>
      <c r="B5165">
        <v>3910.12</v>
      </c>
    </row>
    <row r="5166" spans="1:2" x14ac:dyDescent="0.35">
      <c r="A5166" s="2">
        <v>45338</v>
      </c>
      <c r="B5166">
        <v>3908.27</v>
      </c>
    </row>
    <row r="5167" spans="1:2" x14ac:dyDescent="0.35">
      <c r="A5167" s="2">
        <v>45339</v>
      </c>
      <c r="B5167">
        <v>3908.27</v>
      </c>
    </row>
    <row r="5168" spans="1:2" x14ac:dyDescent="0.35">
      <c r="A5168" s="2">
        <v>45340</v>
      </c>
      <c r="B5168">
        <v>3908.27</v>
      </c>
    </row>
    <row r="5169" spans="1:2" x14ac:dyDescent="0.35">
      <c r="A5169" s="2">
        <v>45341</v>
      </c>
      <c r="B5169">
        <v>3915.02</v>
      </c>
    </row>
    <row r="5170" spans="1:2" x14ac:dyDescent="0.35">
      <c r="A5170" s="2">
        <v>45342</v>
      </c>
      <c r="B5170">
        <v>3923.27</v>
      </c>
    </row>
    <row r="5171" spans="1:2" x14ac:dyDescent="0.35">
      <c r="A5171" s="2">
        <v>45343</v>
      </c>
      <c r="B5171">
        <v>3925.42</v>
      </c>
    </row>
    <row r="5172" spans="1:2" x14ac:dyDescent="0.35">
      <c r="A5172" s="2">
        <v>45344</v>
      </c>
      <c r="B5172">
        <v>3928.77</v>
      </c>
    </row>
    <row r="5173" spans="1:2" x14ac:dyDescent="0.35">
      <c r="A5173" s="2">
        <v>45345</v>
      </c>
      <c r="B5173">
        <v>3963.89</v>
      </c>
    </row>
    <row r="5174" spans="1:2" x14ac:dyDescent="0.35">
      <c r="A5174" s="2">
        <v>45346</v>
      </c>
      <c r="B5174">
        <v>3963.89</v>
      </c>
    </row>
    <row r="5175" spans="1:2" x14ac:dyDescent="0.35">
      <c r="A5175" s="2">
        <v>45347</v>
      </c>
      <c r="B5175">
        <v>3963.89</v>
      </c>
    </row>
    <row r="5176" spans="1:2" x14ac:dyDescent="0.35">
      <c r="A5176" s="2">
        <v>45348</v>
      </c>
      <c r="B5176">
        <v>3959.36</v>
      </c>
    </row>
    <row r="5177" spans="1:2" x14ac:dyDescent="0.35">
      <c r="A5177" s="2">
        <v>45349</v>
      </c>
      <c r="B5177">
        <v>3932.56</v>
      </c>
    </row>
    <row r="5178" spans="1:2" x14ac:dyDescent="0.35">
      <c r="A5178" s="2">
        <v>45350</v>
      </c>
      <c r="B5178">
        <v>3926.12</v>
      </c>
    </row>
    <row r="5179" spans="1:2" x14ac:dyDescent="0.35">
      <c r="A5179" s="2">
        <v>45351</v>
      </c>
      <c r="B5179">
        <v>3926.05</v>
      </c>
    </row>
    <row r="5180" spans="1:2" x14ac:dyDescent="0.35">
      <c r="A5180" s="2">
        <v>45352</v>
      </c>
      <c r="B5180">
        <v>3948.1</v>
      </c>
    </row>
    <row r="5181" spans="1:2" x14ac:dyDescent="0.35">
      <c r="A5181" s="2">
        <v>45353</v>
      </c>
      <c r="B5181">
        <v>3948.1</v>
      </c>
    </row>
    <row r="5182" spans="1:2" x14ac:dyDescent="0.35">
      <c r="A5182" s="2">
        <v>45354</v>
      </c>
      <c r="B5182">
        <v>3948.1</v>
      </c>
    </row>
    <row r="5183" spans="1:2" x14ac:dyDescent="0.35">
      <c r="A5183" s="2">
        <v>45355</v>
      </c>
      <c r="B5183">
        <v>3941.93</v>
      </c>
    </row>
    <row r="5184" spans="1:2" x14ac:dyDescent="0.35">
      <c r="A5184" s="2">
        <v>45356</v>
      </c>
      <c r="B5184">
        <v>3945.32</v>
      </c>
    </row>
    <row r="5185" spans="1:2" x14ac:dyDescent="0.35">
      <c r="A5185" s="2">
        <v>45357</v>
      </c>
      <c r="B5185">
        <v>3922.39</v>
      </c>
    </row>
    <row r="5186" spans="1:2" x14ac:dyDescent="0.35">
      <c r="A5186" s="2">
        <v>45358</v>
      </c>
      <c r="B5186">
        <v>3917.37</v>
      </c>
    </row>
    <row r="5187" spans="1:2" x14ac:dyDescent="0.35">
      <c r="A5187" s="2">
        <v>45359</v>
      </c>
      <c r="B5187">
        <v>3904.34</v>
      </c>
    </row>
    <row r="5188" spans="1:2" x14ac:dyDescent="0.35">
      <c r="A5188" s="2">
        <v>45360</v>
      </c>
      <c r="B5188">
        <v>3904.34</v>
      </c>
    </row>
    <row r="5189" spans="1:2" x14ac:dyDescent="0.35">
      <c r="A5189" s="2">
        <v>45361</v>
      </c>
      <c r="B5189">
        <v>3904.34</v>
      </c>
    </row>
    <row r="5190" spans="1:2" x14ac:dyDescent="0.35">
      <c r="A5190" s="2">
        <v>45362</v>
      </c>
      <c r="B5190">
        <v>3914.46</v>
      </c>
    </row>
    <row r="5191" spans="1:2" x14ac:dyDescent="0.35">
      <c r="A5191" s="2">
        <v>45363</v>
      </c>
      <c r="B5191">
        <v>3923.47</v>
      </c>
    </row>
    <row r="5192" spans="1:2" x14ac:dyDescent="0.35">
      <c r="A5192" s="2">
        <v>45364</v>
      </c>
      <c r="B5192">
        <v>3903.57</v>
      </c>
    </row>
    <row r="5193" spans="1:2" x14ac:dyDescent="0.35">
      <c r="A5193" s="2">
        <v>45365</v>
      </c>
      <c r="B5193">
        <v>3891.56</v>
      </c>
    </row>
    <row r="5194" spans="1:2" x14ac:dyDescent="0.35">
      <c r="A5194" s="2">
        <v>45366</v>
      </c>
      <c r="B5194">
        <v>3882.17</v>
      </c>
    </row>
    <row r="5195" spans="1:2" x14ac:dyDescent="0.35">
      <c r="A5195" s="2">
        <v>45367</v>
      </c>
      <c r="B5195">
        <v>3882.17</v>
      </c>
    </row>
    <row r="5196" spans="1:2" x14ac:dyDescent="0.35">
      <c r="A5196" s="2">
        <v>45368</v>
      </c>
      <c r="B5196">
        <v>3882.17</v>
      </c>
    </row>
    <row r="5197" spans="1:2" x14ac:dyDescent="0.35">
      <c r="A5197" s="2">
        <v>45369</v>
      </c>
      <c r="B5197">
        <v>3895.48</v>
      </c>
    </row>
    <row r="5198" spans="1:2" x14ac:dyDescent="0.35">
      <c r="A5198" s="2">
        <v>45370</v>
      </c>
      <c r="B5198">
        <v>3876.35</v>
      </c>
    </row>
    <row r="5199" spans="1:2" x14ac:dyDescent="0.35">
      <c r="A5199" s="2">
        <v>45371</v>
      </c>
      <c r="B5199">
        <v>3893.23</v>
      </c>
    </row>
    <row r="5200" spans="1:2" x14ac:dyDescent="0.35">
      <c r="A5200" s="2">
        <v>45372</v>
      </c>
      <c r="B5200">
        <v>3901.61</v>
      </c>
    </row>
    <row r="5201" spans="1:2" x14ac:dyDescent="0.35">
      <c r="A5201" s="2">
        <v>45373</v>
      </c>
      <c r="B5201">
        <v>3893.38</v>
      </c>
    </row>
    <row r="5202" spans="1:2" x14ac:dyDescent="0.35">
      <c r="A5202" s="2">
        <v>45374</v>
      </c>
      <c r="B5202">
        <v>3893.38</v>
      </c>
    </row>
    <row r="5203" spans="1:2" x14ac:dyDescent="0.35">
      <c r="A5203" s="2">
        <v>45375</v>
      </c>
      <c r="B5203">
        <v>3893.38</v>
      </c>
    </row>
    <row r="5204" spans="1:2" x14ac:dyDescent="0.35">
      <c r="A5204" s="2">
        <v>45376</v>
      </c>
      <c r="B5204">
        <v>3900.59</v>
      </c>
    </row>
    <row r="5205" spans="1:2" x14ac:dyDescent="0.35">
      <c r="A5205" s="2">
        <v>45377</v>
      </c>
      <c r="B5205">
        <v>3856.98</v>
      </c>
    </row>
    <row r="5206" spans="1:2" x14ac:dyDescent="0.35">
      <c r="A5206" s="2">
        <v>45378</v>
      </c>
      <c r="B5206">
        <v>3854.18</v>
      </c>
    </row>
    <row r="5207" spans="1:2" x14ac:dyDescent="0.35">
      <c r="A5207" s="2">
        <v>45379</v>
      </c>
      <c r="B5207">
        <v>3859.43</v>
      </c>
    </row>
    <row r="5208" spans="1:2" x14ac:dyDescent="0.35">
      <c r="A5208" s="2">
        <v>45380</v>
      </c>
      <c r="B5208">
        <v>3859.43</v>
      </c>
    </row>
    <row r="5209" spans="1:2" x14ac:dyDescent="0.35">
      <c r="A5209" s="2">
        <v>45381</v>
      </c>
      <c r="B5209">
        <v>3859.43</v>
      </c>
    </row>
    <row r="5210" spans="1:2" x14ac:dyDescent="0.35">
      <c r="A5210" s="2">
        <v>45382</v>
      </c>
      <c r="B5210">
        <v>3859.43</v>
      </c>
    </row>
    <row r="5211" spans="1:2" x14ac:dyDescent="0.35">
      <c r="A5211" s="2">
        <v>45383</v>
      </c>
      <c r="B5211">
        <v>3864.32</v>
      </c>
    </row>
    <row r="5212" spans="1:2" x14ac:dyDescent="0.35">
      <c r="A5212" s="2">
        <v>45384</v>
      </c>
      <c r="B5212">
        <v>3830.06</v>
      </c>
    </row>
    <row r="5213" spans="1:2" x14ac:dyDescent="0.35">
      <c r="A5213" s="2">
        <v>45385</v>
      </c>
      <c r="B5213">
        <v>3812.65</v>
      </c>
    </row>
    <row r="5214" spans="1:2" x14ac:dyDescent="0.35">
      <c r="A5214" s="2">
        <v>45386</v>
      </c>
      <c r="B5214">
        <v>3767.61</v>
      </c>
    </row>
    <row r="5215" spans="1:2" x14ac:dyDescent="0.35">
      <c r="A5215" s="2">
        <v>45387</v>
      </c>
      <c r="B5215">
        <v>3766.1</v>
      </c>
    </row>
    <row r="5216" spans="1:2" x14ac:dyDescent="0.35">
      <c r="A5216" s="2">
        <v>45388</v>
      </c>
      <c r="B5216">
        <v>3766.1</v>
      </c>
    </row>
    <row r="5217" spans="1:2" x14ac:dyDescent="0.35">
      <c r="A5217" s="2">
        <v>45389</v>
      </c>
      <c r="B5217">
        <v>3766.1</v>
      </c>
    </row>
    <row r="5218" spans="1:2" x14ac:dyDescent="0.35">
      <c r="A5218" s="2">
        <v>45390</v>
      </c>
      <c r="B5218">
        <v>3771.63</v>
      </c>
    </row>
    <row r="5219" spans="1:2" x14ac:dyDescent="0.35">
      <c r="A5219" s="2">
        <v>45391</v>
      </c>
      <c r="B5219">
        <v>3774.92</v>
      </c>
    </row>
    <row r="5220" spans="1:2" x14ac:dyDescent="0.35">
      <c r="A5220" s="2">
        <v>45392</v>
      </c>
      <c r="B5220">
        <v>3810.22</v>
      </c>
    </row>
    <row r="5221" spans="1:2" x14ac:dyDescent="0.35">
      <c r="A5221" s="2">
        <v>45393</v>
      </c>
      <c r="B5221">
        <v>3826.35</v>
      </c>
    </row>
    <row r="5222" spans="1:2" x14ac:dyDescent="0.35">
      <c r="A5222" s="2">
        <v>45394</v>
      </c>
      <c r="B5222">
        <v>3855.95</v>
      </c>
    </row>
    <row r="5223" spans="1:2" x14ac:dyDescent="0.35">
      <c r="A5223" s="2">
        <v>45395</v>
      </c>
      <c r="B5223">
        <v>3855.95</v>
      </c>
    </row>
    <row r="5224" spans="1:2" x14ac:dyDescent="0.35">
      <c r="A5224" s="2">
        <v>45396</v>
      </c>
      <c r="B5224">
        <v>3855.95</v>
      </c>
    </row>
    <row r="5225" spans="1:2" x14ac:dyDescent="0.35">
      <c r="A5225" s="2">
        <v>45397</v>
      </c>
      <c r="B5225">
        <v>3908.77</v>
      </c>
    </row>
    <row r="5226" spans="1:2" x14ac:dyDescent="0.35">
      <c r="A5226" s="2">
        <v>45398</v>
      </c>
      <c r="B5226">
        <v>3917.24</v>
      </c>
    </row>
    <row r="5227" spans="1:2" x14ac:dyDescent="0.35">
      <c r="A5227" s="2">
        <v>45399</v>
      </c>
      <c r="B5227">
        <v>3901.38</v>
      </c>
    </row>
    <row r="5228" spans="1:2" x14ac:dyDescent="0.35">
      <c r="A5228" s="2">
        <v>45400</v>
      </c>
      <c r="B5228">
        <v>3941</v>
      </c>
    </row>
    <row r="5229" spans="1:2" x14ac:dyDescent="0.35">
      <c r="A5229" s="2">
        <v>45401</v>
      </c>
      <c r="B5229">
        <v>3904.64</v>
      </c>
    </row>
    <row r="5230" spans="1:2" x14ac:dyDescent="0.35">
      <c r="A5230" s="2">
        <v>45402</v>
      </c>
      <c r="B5230">
        <v>3904.64</v>
      </c>
    </row>
    <row r="5231" spans="1:2" x14ac:dyDescent="0.35">
      <c r="A5231" s="2">
        <v>45403</v>
      </c>
      <c r="B5231">
        <v>3904.64</v>
      </c>
    </row>
    <row r="5232" spans="1:2" x14ac:dyDescent="0.35">
      <c r="A5232" s="2">
        <v>45404</v>
      </c>
      <c r="B5232">
        <v>3913.37</v>
      </c>
    </row>
    <row r="5233" spans="1:2" x14ac:dyDescent="0.35">
      <c r="A5233" s="2">
        <v>45405</v>
      </c>
      <c r="B5233">
        <v>3909.59</v>
      </c>
    </row>
    <row r="5234" spans="1:2" x14ac:dyDescent="0.35">
      <c r="A5234" s="2">
        <v>45406</v>
      </c>
      <c r="B5234">
        <v>3938.53</v>
      </c>
    </row>
    <row r="5235" spans="1:2" x14ac:dyDescent="0.35">
      <c r="A5235" s="2">
        <v>45407</v>
      </c>
      <c r="B5235">
        <v>3955.58</v>
      </c>
    </row>
    <row r="5236" spans="1:2" x14ac:dyDescent="0.35">
      <c r="A5236" s="2">
        <v>45408</v>
      </c>
      <c r="B5236">
        <v>3902.14</v>
      </c>
    </row>
    <row r="5237" spans="1:2" x14ac:dyDescent="0.35">
      <c r="A5237" s="2">
        <v>45409</v>
      </c>
      <c r="B5237">
        <v>3902.14</v>
      </c>
    </row>
    <row r="5238" spans="1:2" x14ac:dyDescent="0.35">
      <c r="A5238" s="2">
        <v>45410</v>
      </c>
      <c r="B5238">
        <v>3902.14</v>
      </c>
    </row>
    <row r="5239" spans="1:2" x14ac:dyDescent="0.35">
      <c r="A5239" s="2">
        <v>45411</v>
      </c>
      <c r="B5239">
        <v>3866</v>
      </c>
    </row>
    <row r="5240" spans="1:2" x14ac:dyDescent="0.35">
      <c r="A5240" s="2">
        <v>45412</v>
      </c>
      <c r="B5240">
        <v>3921.74</v>
      </c>
    </row>
    <row r="5241" spans="1:2" x14ac:dyDescent="0.35">
      <c r="A5241" s="2">
        <v>45413</v>
      </c>
      <c r="B5241">
        <v>3914.98</v>
      </c>
    </row>
    <row r="5242" spans="1:2" x14ac:dyDescent="0.35">
      <c r="A5242" s="2">
        <v>45414</v>
      </c>
      <c r="B5242">
        <v>3903.25</v>
      </c>
    </row>
    <row r="5243" spans="1:2" x14ac:dyDescent="0.35">
      <c r="A5243" s="2">
        <v>45415</v>
      </c>
      <c r="B5243">
        <v>3913.34</v>
      </c>
    </row>
    <row r="5244" spans="1:2" x14ac:dyDescent="0.35">
      <c r="A5244" s="2">
        <v>45416</v>
      </c>
      <c r="B5244">
        <v>3913.34</v>
      </c>
    </row>
    <row r="5245" spans="1:2" x14ac:dyDescent="0.35">
      <c r="A5245" s="2">
        <v>45417</v>
      </c>
      <c r="B5245">
        <v>3913.34</v>
      </c>
    </row>
    <row r="5246" spans="1:2" x14ac:dyDescent="0.35">
      <c r="A5246" s="2">
        <v>45418</v>
      </c>
      <c r="B5246">
        <v>3896.65</v>
      </c>
    </row>
    <row r="5247" spans="1:2" x14ac:dyDescent="0.35">
      <c r="A5247" s="2">
        <v>45419</v>
      </c>
      <c r="B5247">
        <v>3887.5</v>
      </c>
    </row>
    <row r="5248" spans="1:2" x14ac:dyDescent="0.35">
      <c r="A5248" s="2">
        <v>45420</v>
      </c>
      <c r="B5248">
        <v>3898.39</v>
      </c>
    </row>
    <row r="5249" spans="1:2" x14ac:dyDescent="0.35">
      <c r="A5249" s="2">
        <v>45421</v>
      </c>
      <c r="B5249">
        <v>3896.63</v>
      </c>
    </row>
    <row r="5250" spans="1:2" x14ac:dyDescent="0.35">
      <c r="A5250" s="2">
        <v>45422</v>
      </c>
      <c r="B5250">
        <v>3890.11</v>
      </c>
    </row>
    <row r="5251" spans="1:2" x14ac:dyDescent="0.35">
      <c r="A5251" s="2">
        <v>45423</v>
      </c>
      <c r="B5251">
        <v>3890.11</v>
      </c>
    </row>
    <row r="5252" spans="1:2" x14ac:dyDescent="0.35">
      <c r="A5252" s="2">
        <v>45424</v>
      </c>
      <c r="B5252">
        <v>3890.11</v>
      </c>
    </row>
    <row r="5253" spans="1:2" x14ac:dyDescent="0.35">
      <c r="A5253" s="2">
        <v>45425</v>
      </c>
      <c r="B5253">
        <v>3890.11</v>
      </c>
    </row>
    <row r="5254" spans="1:2" x14ac:dyDescent="0.35">
      <c r="A5254" s="2">
        <v>45426</v>
      </c>
      <c r="B5254">
        <v>3847.79</v>
      </c>
    </row>
    <row r="5255" spans="1:2" x14ac:dyDescent="0.35">
      <c r="A5255" s="2">
        <v>45427</v>
      </c>
      <c r="B5255">
        <v>3823.8</v>
      </c>
    </row>
    <row r="5256" spans="1:2" x14ac:dyDescent="0.35">
      <c r="A5256" s="2">
        <v>45428</v>
      </c>
      <c r="B5256">
        <v>3829.86</v>
      </c>
    </row>
    <row r="5257" spans="1:2" x14ac:dyDescent="0.35">
      <c r="A5257" s="2">
        <v>45429</v>
      </c>
      <c r="B5257">
        <v>3829.4</v>
      </c>
    </row>
    <row r="5258" spans="1:2" x14ac:dyDescent="0.35">
      <c r="A5258" s="2">
        <v>45430</v>
      </c>
      <c r="B5258">
        <v>3829.4</v>
      </c>
    </row>
    <row r="5259" spans="1:2" x14ac:dyDescent="0.35">
      <c r="A5259" s="2">
        <v>45431</v>
      </c>
      <c r="B5259">
        <v>3829.4</v>
      </c>
    </row>
    <row r="5260" spans="1:2" x14ac:dyDescent="0.35">
      <c r="A5260" s="2">
        <v>45432</v>
      </c>
      <c r="B5260">
        <v>3817.56</v>
      </c>
    </row>
    <row r="5261" spans="1:2" x14ac:dyDescent="0.35">
      <c r="A5261" s="2">
        <v>45433</v>
      </c>
      <c r="B5261">
        <v>3814.32</v>
      </c>
    </row>
    <row r="5262" spans="1:2" x14ac:dyDescent="0.35">
      <c r="A5262" s="2">
        <v>45434</v>
      </c>
      <c r="B5262">
        <v>3827.14</v>
      </c>
    </row>
    <row r="5263" spans="1:2" x14ac:dyDescent="0.35">
      <c r="A5263" s="2">
        <v>45435</v>
      </c>
      <c r="B5263">
        <v>3867.1</v>
      </c>
    </row>
    <row r="5264" spans="1:2" x14ac:dyDescent="0.35">
      <c r="A5264" s="2">
        <v>45436</v>
      </c>
      <c r="B5264">
        <v>3872.98</v>
      </c>
    </row>
    <row r="5265" spans="1:2" x14ac:dyDescent="0.35">
      <c r="A5265" s="2">
        <v>45437</v>
      </c>
      <c r="B5265">
        <v>3872.98</v>
      </c>
    </row>
    <row r="5266" spans="1:2" x14ac:dyDescent="0.35">
      <c r="A5266" s="2">
        <v>45438</v>
      </c>
      <c r="B5266">
        <v>3872.98</v>
      </c>
    </row>
    <row r="5267" spans="1:2" x14ac:dyDescent="0.35">
      <c r="A5267" s="2">
        <v>45439</v>
      </c>
      <c r="B5267">
        <v>3869.75</v>
      </c>
    </row>
    <row r="5268" spans="1:2" x14ac:dyDescent="0.35">
      <c r="A5268" s="2">
        <v>45440</v>
      </c>
      <c r="B5268">
        <v>3846.22</v>
      </c>
    </row>
    <row r="5269" spans="1:2" x14ac:dyDescent="0.35">
      <c r="A5269" s="2">
        <v>45441</v>
      </c>
      <c r="B5269">
        <v>3873.25</v>
      </c>
    </row>
    <row r="5270" spans="1:2" x14ac:dyDescent="0.35">
      <c r="A5270" s="2">
        <v>45442</v>
      </c>
      <c r="B5270">
        <v>3866.24</v>
      </c>
    </row>
    <row r="5271" spans="1:2" x14ac:dyDescent="0.35">
      <c r="A5271" s="2">
        <v>45443</v>
      </c>
      <c r="B5271">
        <v>3868.19</v>
      </c>
    </row>
    <row r="5272" spans="1:2" x14ac:dyDescent="0.35">
      <c r="A5272" s="2">
        <v>45444</v>
      </c>
      <c r="B5272">
        <v>3868.19</v>
      </c>
    </row>
    <row r="5273" spans="1:2" x14ac:dyDescent="0.35">
      <c r="A5273" s="2">
        <v>45445</v>
      </c>
      <c r="B5273">
        <v>3868.19</v>
      </c>
    </row>
    <row r="5274" spans="1:2" x14ac:dyDescent="0.35">
      <c r="A5274" s="2">
        <v>45446</v>
      </c>
      <c r="B5274">
        <v>3861.71</v>
      </c>
    </row>
    <row r="5275" spans="1:2" x14ac:dyDescent="0.35">
      <c r="A5275" s="2">
        <v>45447</v>
      </c>
      <c r="B5275">
        <v>3935.07</v>
      </c>
    </row>
    <row r="5276" spans="1:2" x14ac:dyDescent="0.35">
      <c r="A5276" s="2">
        <v>45448</v>
      </c>
      <c r="B5276">
        <v>3936.6</v>
      </c>
    </row>
    <row r="5277" spans="1:2" x14ac:dyDescent="0.35">
      <c r="A5277" s="2">
        <v>45449</v>
      </c>
      <c r="B5277">
        <v>3935.88</v>
      </c>
    </row>
    <row r="5278" spans="1:2" x14ac:dyDescent="0.35">
      <c r="A5278" s="2">
        <v>45450</v>
      </c>
      <c r="B5278">
        <v>3932.63</v>
      </c>
    </row>
    <row r="5279" spans="1:2" x14ac:dyDescent="0.35">
      <c r="A5279" s="2">
        <v>45451</v>
      </c>
      <c r="B5279">
        <v>3932.63</v>
      </c>
    </row>
    <row r="5280" spans="1:2" x14ac:dyDescent="0.35">
      <c r="A5280" s="2">
        <v>45452</v>
      </c>
      <c r="B5280">
        <v>3932.63</v>
      </c>
    </row>
    <row r="5281" spans="1:2" x14ac:dyDescent="0.35">
      <c r="A5281" s="2">
        <v>45453</v>
      </c>
      <c r="B5281">
        <v>3961.81</v>
      </c>
    </row>
    <row r="5282" spans="1:2" x14ac:dyDescent="0.35">
      <c r="A5282" s="2">
        <v>45454</v>
      </c>
      <c r="B5282">
        <v>3990.19</v>
      </c>
    </row>
    <row r="5283" spans="1:2" x14ac:dyDescent="0.35">
      <c r="A5283" s="2">
        <v>45455</v>
      </c>
      <c r="B5283">
        <v>4028.44</v>
      </c>
    </row>
    <row r="5284" spans="1:2" x14ac:dyDescent="0.35">
      <c r="A5284" s="2">
        <v>45456</v>
      </c>
      <c r="B5284">
        <v>4146.1099999999997</v>
      </c>
    </row>
    <row r="5285" spans="1:2" x14ac:dyDescent="0.35">
      <c r="A5285" s="2">
        <v>45457</v>
      </c>
      <c r="B5285">
        <v>4137.17</v>
      </c>
    </row>
    <row r="5286" spans="1:2" x14ac:dyDescent="0.35">
      <c r="A5286" s="2">
        <v>45458</v>
      </c>
      <c r="B5286">
        <v>4137.17</v>
      </c>
    </row>
    <row r="5287" spans="1:2" x14ac:dyDescent="0.35">
      <c r="A5287" s="2">
        <v>45459</v>
      </c>
      <c r="B5287">
        <v>4137.17</v>
      </c>
    </row>
    <row r="5288" spans="1:2" x14ac:dyDescent="0.35">
      <c r="A5288" s="2">
        <v>45460</v>
      </c>
      <c r="B5288">
        <v>4129.84</v>
      </c>
    </row>
    <row r="5289" spans="1:2" x14ac:dyDescent="0.35">
      <c r="A5289" s="2">
        <v>45461</v>
      </c>
      <c r="B5289">
        <v>4146.75</v>
      </c>
    </row>
    <row r="5290" spans="1:2" x14ac:dyDescent="0.35">
      <c r="A5290" s="2">
        <v>45462</v>
      </c>
      <c r="B5290">
        <v>4162.07</v>
      </c>
    </row>
    <row r="5291" spans="1:2" x14ac:dyDescent="0.35">
      <c r="A5291" s="2">
        <v>45463</v>
      </c>
      <c r="B5291">
        <v>4171.93</v>
      </c>
    </row>
    <row r="5292" spans="1:2" x14ac:dyDescent="0.35">
      <c r="A5292" s="2">
        <v>45464</v>
      </c>
      <c r="B5292">
        <v>4144.8100000000004</v>
      </c>
    </row>
    <row r="5293" spans="1:2" x14ac:dyDescent="0.35">
      <c r="A5293" s="2">
        <v>45465</v>
      </c>
      <c r="B5293">
        <v>4144.8100000000004</v>
      </c>
    </row>
    <row r="5294" spans="1:2" x14ac:dyDescent="0.35">
      <c r="A5294" s="2">
        <v>45466</v>
      </c>
      <c r="B5294">
        <v>4144.8100000000004</v>
      </c>
    </row>
    <row r="5295" spans="1:2" x14ac:dyDescent="0.35">
      <c r="A5295" s="2">
        <v>45467</v>
      </c>
      <c r="B5295">
        <v>4090.25</v>
      </c>
    </row>
    <row r="5296" spans="1:2" x14ac:dyDescent="0.35">
      <c r="A5296" s="2">
        <v>45468</v>
      </c>
      <c r="B5296">
        <v>4098.63</v>
      </c>
    </row>
    <row r="5297" spans="1:2" x14ac:dyDescent="0.35">
      <c r="A5297" s="2">
        <v>45469</v>
      </c>
      <c r="B5297">
        <v>4137.6000000000004</v>
      </c>
    </row>
    <row r="5298" spans="1:2" x14ac:dyDescent="0.35">
      <c r="A5298" s="2">
        <v>45470</v>
      </c>
      <c r="B5298">
        <v>4165.58</v>
      </c>
    </row>
    <row r="5299" spans="1:2" x14ac:dyDescent="0.35">
      <c r="A5299" s="2">
        <v>45471</v>
      </c>
      <c r="B5299">
        <v>4148.68</v>
      </c>
    </row>
    <row r="5300" spans="1:2" x14ac:dyDescent="0.35">
      <c r="A5300" s="2">
        <v>45472</v>
      </c>
      <c r="B5300">
        <v>4148.68</v>
      </c>
    </row>
    <row r="5301" spans="1:2" x14ac:dyDescent="0.35">
      <c r="A5301" s="2">
        <v>45473</v>
      </c>
      <c r="B5301">
        <v>4148.68</v>
      </c>
    </row>
    <row r="5302" spans="1:2" x14ac:dyDescent="0.35">
      <c r="A5302" s="2">
        <v>45474</v>
      </c>
      <c r="B5302">
        <v>4147.75</v>
      </c>
    </row>
    <row r="5303" spans="1:2" x14ac:dyDescent="0.35">
      <c r="A5303" s="2">
        <v>45475</v>
      </c>
      <c r="B5303">
        <v>4121.25</v>
      </c>
    </row>
    <row r="5304" spans="1:2" x14ac:dyDescent="0.35">
      <c r="A5304" s="2">
        <v>45476</v>
      </c>
      <c r="B5304">
        <v>4101.91</v>
      </c>
    </row>
    <row r="5305" spans="1:2" x14ac:dyDescent="0.35">
      <c r="A5305" s="2">
        <v>45477</v>
      </c>
      <c r="B5305">
        <v>4090.65</v>
      </c>
    </row>
    <row r="5306" spans="1:2" x14ac:dyDescent="0.35">
      <c r="A5306" s="2">
        <v>45478</v>
      </c>
      <c r="B5306">
        <v>4083.86</v>
      </c>
    </row>
    <row r="5307" spans="1:2" x14ac:dyDescent="0.35">
      <c r="A5307" s="2">
        <v>45479</v>
      </c>
      <c r="B5307">
        <v>4083.86</v>
      </c>
    </row>
    <row r="5308" spans="1:2" x14ac:dyDescent="0.35">
      <c r="A5308" s="2">
        <v>45480</v>
      </c>
      <c r="B5308">
        <v>4083.86</v>
      </c>
    </row>
    <row r="5309" spans="1:2" x14ac:dyDescent="0.35">
      <c r="A5309" s="2">
        <v>45481</v>
      </c>
      <c r="B5309">
        <v>4048.83</v>
      </c>
    </row>
    <row r="5310" spans="1:2" x14ac:dyDescent="0.35">
      <c r="A5310" s="2">
        <v>45482</v>
      </c>
      <c r="B5310">
        <v>4015.54</v>
      </c>
    </row>
    <row r="5311" spans="1:2" x14ac:dyDescent="0.35">
      <c r="A5311" s="2">
        <v>45483</v>
      </c>
      <c r="B5311">
        <v>3969.5</v>
      </c>
    </row>
    <row r="5312" spans="1:2" x14ac:dyDescent="0.35">
      <c r="A5312" s="2">
        <v>45484</v>
      </c>
      <c r="B5312">
        <v>3980.9</v>
      </c>
    </row>
    <row r="5313" spans="1:2" x14ac:dyDescent="0.35">
      <c r="A5313" s="2">
        <v>45485</v>
      </c>
      <c r="B5313">
        <v>3921.59</v>
      </c>
    </row>
    <row r="5314" spans="1:2" x14ac:dyDescent="0.35">
      <c r="A5314" s="2">
        <v>45486</v>
      </c>
      <c r="B5314">
        <v>3921.59</v>
      </c>
    </row>
    <row r="5315" spans="1:2" x14ac:dyDescent="0.35">
      <c r="A5315" s="2">
        <v>45487</v>
      </c>
      <c r="B5315">
        <v>3921.59</v>
      </c>
    </row>
    <row r="5316" spans="1:2" x14ac:dyDescent="0.35">
      <c r="A5316" s="2">
        <v>45488</v>
      </c>
      <c r="B5316">
        <v>3941.61</v>
      </c>
    </row>
    <row r="5317" spans="1:2" x14ac:dyDescent="0.35">
      <c r="A5317" s="2">
        <v>45489</v>
      </c>
      <c r="B5317">
        <v>3982.25</v>
      </c>
    </row>
    <row r="5318" spans="1:2" x14ac:dyDescent="0.35">
      <c r="A5318" s="2">
        <v>45490</v>
      </c>
      <c r="B5318">
        <v>3996.03</v>
      </c>
    </row>
    <row r="5319" spans="1:2" x14ac:dyDescent="0.35">
      <c r="A5319" s="2">
        <v>45491</v>
      </c>
      <c r="B5319">
        <v>4047.02</v>
      </c>
    </row>
    <row r="5320" spans="1:2" x14ac:dyDescent="0.35">
      <c r="A5320" s="2">
        <v>45492</v>
      </c>
      <c r="B5320">
        <v>4037.69</v>
      </c>
    </row>
    <row r="5321" spans="1:2" x14ac:dyDescent="0.35">
      <c r="A5321" s="2">
        <v>45493</v>
      </c>
      <c r="B5321">
        <v>4037.69</v>
      </c>
    </row>
    <row r="5322" spans="1:2" x14ac:dyDescent="0.35">
      <c r="A5322" s="2">
        <v>45494</v>
      </c>
      <c r="B5322">
        <v>4037.69</v>
      </c>
    </row>
    <row r="5323" spans="1:2" x14ac:dyDescent="0.35">
      <c r="A5323" s="2">
        <v>45495</v>
      </c>
      <c r="B5323">
        <v>3995.48</v>
      </c>
    </row>
    <row r="5324" spans="1:2" x14ac:dyDescent="0.35">
      <c r="A5324" s="2">
        <v>45496</v>
      </c>
      <c r="B5324">
        <v>4011.6</v>
      </c>
    </row>
    <row r="5325" spans="1:2" x14ac:dyDescent="0.35">
      <c r="A5325" s="2">
        <v>45497</v>
      </c>
      <c r="B5325">
        <v>4042.75</v>
      </c>
    </row>
    <row r="5326" spans="1:2" x14ac:dyDescent="0.35">
      <c r="A5326" s="2">
        <v>45498</v>
      </c>
      <c r="B5326">
        <v>4029.48</v>
      </c>
    </row>
    <row r="5327" spans="1:2" x14ac:dyDescent="0.35">
      <c r="A5327" s="2">
        <v>45499</v>
      </c>
      <c r="B5327">
        <v>4022.2</v>
      </c>
    </row>
    <row r="5328" spans="1:2" x14ac:dyDescent="0.35">
      <c r="A5328" s="2">
        <v>45500</v>
      </c>
      <c r="B5328">
        <v>4022.2</v>
      </c>
    </row>
    <row r="5329" spans="1:2" x14ac:dyDescent="0.35">
      <c r="A5329" s="2">
        <v>45501</v>
      </c>
      <c r="B5329">
        <v>4022.2</v>
      </c>
    </row>
    <row r="5330" spans="1:2" x14ac:dyDescent="0.35">
      <c r="A5330" s="2">
        <v>45502</v>
      </c>
      <c r="B5330">
        <v>4066.49</v>
      </c>
    </row>
    <row r="5331" spans="1:2" x14ac:dyDescent="0.35">
      <c r="A5331" s="2">
        <v>45503</v>
      </c>
      <c r="B5331">
        <v>4083.69</v>
      </c>
    </row>
    <row r="5332" spans="1:2" x14ac:dyDescent="0.35">
      <c r="A5332" s="2">
        <v>45504</v>
      </c>
      <c r="B5332">
        <v>4064.46</v>
      </c>
    </row>
    <row r="5333" spans="1:2" x14ac:dyDescent="0.35">
      <c r="A5333" s="2">
        <v>45505</v>
      </c>
      <c r="B5333">
        <v>4085.57</v>
      </c>
    </row>
    <row r="5334" spans="1:2" x14ac:dyDescent="0.35">
      <c r="A5334" s="2">
        <v>45506</v>
      </c>
      <c r="B5334">
        <v>4135.75</v>
      </c>
    </row>
    <row r="5335" spans="1:2" x14ac:dyDescent="0.35">
      <c r="A5335" s="2">
        <v>45507</v>
      </c>
      <c r="B5335">
        <v>4135.75</v>
      </c>
    </row>
    <row r="5336" spans="1:2" x14ac:dyDescent="0.35">
      <c r="A5336" s="2">
        <v>45508</v>
      </c>
      <c r="B5336">
        <v>4135.75</v>
      </c>
    </row>
    <row r="5337" spans="1:2" x14ac:dyDescent="0.35">
      <c r="A5337" s="2">
        <v>45509</v>
      </c>
      <c r="B5337">
        <v>4157.2299999999996</v>
      </c>
    </row>
    <row r="5338" spans="1:2" x14ac:dyDescent="0.35">
      <c r="A5338" s="2">
        <v>45510</v>
      </c>
      <c r="B5338">
        <v>4137.9399999999996</v>
      </c>
    </row>
    <row r="5339" spans="1:2" x14ac:dyDescent="0.35">
      <c r="A5339" s="2">
        <v>45511</v>
      </c>
      <c r="B5339">
        <v>4137.74</v>
      </c>
    </row>
    <row r="5340" spans="1:2" x14ac:dyDescent="0.35">
      <c r="A5340" s="2">
        <v>45512</v>
      </c>
      <c r="B5340">
        <v>4066.34</v>
      </c>
    </row>
    <row r="5341" spans="1:2" x14ac:dyDescent="0.35">
      <c r="A5341" s="2">
        <v>45513</v>
      </c>
      <c r="B5341">
        <v>4071.54</v>
      </c>
    </row>
    <row r="5342" spans="1:2" x14ac:dyDescent="0.35">
      <c r="A5342" s="2">
        <v>45514</v>
      </c>
      <c r="B5342">
        <v>4071.54</v>
      </c>
    </row>
    <row r="5343" spans="1:2" x14ac:dyDescent="0.35">
      <c r="A5343" s="2">
        <v>45515</v>
      </c>
      <c r="B5343">
        <v>4071.54</v>
      </c>
    </row>
    <row r="5344" spans="1:2" x14ac:dyDescent="0.35">
      <c r="A5344" s="2">
        <v>45516</v>
      </c>
      <c r="B5344">
        <v>4052.79</v>
      </c>
    </row>
    <row r="5345" spans="1:2" x14ac:dyDescent="0.35">
      <c r="A5345" s="2">
        <v>45517</v>
      </c>
      <c r="B5345">
        <v>4031.94</v>
      </c>
    </row>
    <row r="5346" spans="1:2" x14ac:dyDescent="0.35">
      <c r="A5346" s="2">
        <v>45518</v>
      </c>
      <c r="B5346">
        <v>4018.44</v>
      </c>
    </row>
    <row r="5347" spans="1:2" x14ac:dyDescent="0.35">
      <c r="A5347" s="2">
        <v>45519</v>
      </c>
      <c r="B5347">
        <v>4010.81</v>
      </c>
    </row>
    <row r="5348" spans="1:2" x14ac:dyDescent="0.35">
      <c r="A5348" s="2">
        <v>45520</v>
      </c>
      <c r="B5348">
        <v>4029.92</v>
      </c>
    </row>
    <row r="5349" spans="1:2" x14ac:dyDescent="0.35">
      <c r="A5349" s="2">
        <v>45521</v>
      </c>
      <c r="B5349">
        <v>4029.92</v>
      </c>
    </row>
    <row r="5350" spans="1:2" x14ac:dyDescent="0.35">
      <c r="A5350" s="2">
        <v>45522</v>
      </c>
      <c r="B5350">
        <v>4029.92</v>
      </c>
    </row>
    <row r="5351" spans="1:2" x14ac:dyDescent="0.35">
      <c r="A5351" s="2">
        <v>45523</v>
      </c>
      <c r="B5351">
        <v>4030.68</v>
      </c>
    </row>
    <row r="5352" spans="1:2" x14ac:dyDescent="0.35">
      <c r="A5352" s="2">
        <v>45524</v>
      </c>
      <c r="B5352">
        <v>4011.64</v>
      </c>
    </row>
    <row r="5353" spans="1:2" x14ac:dyDescent="0.35">
      <c r="A5353" s="2">
        <v>45525</v>
      </c>
      <c r="B5353">
        <v>4030.02</v>
      </c>
    </row>
    <row r="5354" spans="1:2" x14ac:dyDescent="0.35">
      <c r="A5354" s="2">
        <v>45526</v>
      </c>
      <c r="B5354">
        <v>4063.14</v>
      </c>
    </row>
    <row r="5355" spans="1:2" x14ac:dyDescent="0.35">
      <c r="A5355" s="2">
        <v>45527</v>
      </c>
      <c r="B5355">
        <v>4027.64</v>
      </c>
    </row>
    <row r="5356" spans="1:2" x14ac:dyDescent="0.35">
      <c r="A5356" s="2">
        <v>45528</v>
      </c>
      <c r="B5356">
        <v>4027.64</v>
      </c>
    </row>
    <row r="5357" spans="1:2" x14ac:dyDescent="0.35">
      <c r="A5357" s="2">
        <v>45529</v>
      </c>
      <c r="B5357">
        <v>4027.64</v>
      </c>
    </row>
    <row r="5358" spans="1:2" x14ac:dyDescent="0.35">
      <c r="A5358" s="2">
        <v>45530</v>
      </c>
      <c r="B5358">
        <v>4025.54</v>
      </c>
    </row>
    <row r="5359" spans="1:2" x14ac:dyDescent="0.35">
      <c r="A5359" s="2">
        <v>45531</v>
      </c>
      <c r="B5359">
        <v>4038.2</v>
      </c>
    </row>
    <row r="5360" spans="1:2" x14ac:dyDescent="0.35">
      <c r="A5360" s="2">
        <v>45532</v>
      </c>
      <c r="B5360">
        <v>4095.46</v>
      </c>
    </row>
    <row r="5361" spans="1:2" x14ac:dyDescent="0.35">
      <c r="A5361" s="2">
        <v>45533</v>
      </c>
      <c r="B5361">
        <v>4119.9799999999996</v>
      </c>
    </row>
    <row r="5362" spans="1:2" x14ac:dyDescent="0.35">
      <c r="A5362" s="2">
        <v>45534</v>
      </c>
      <c r="B5362">
        <v>4177.53</v>
      </c>
    </row>
    <row r="5363" spans="1:2" x14ac:dyDescent="0.35">
      <c r="A5363" s="2">
        <v>45535</v>
      </c>
      <c r="B5363">
        <v>4177.53</v>
      </c>
    </row>
    <row r="5364" spans="1:2" x14ac:dyDescent="0.35">
      <c r="A5364" s="2">
        <v>45536</v>
      </c>
      <c r="B5364">
        <v>4177.53</v>
      </c>
    </row>
    <row r="5365" spans="1:2" x14ac:dyDescent="0.35">
      <c r="A5365" s="2">
        <v>45537</v>
      </c>
      <c r="B5365">
        <v>4152.18</v>
      </c>
    </row>
    <row r="5366" spans="1:2" x14ac:dyDescent="0.35">
      <c r="A5366" s="2">
        <v>45538</v>
      </c>
      <c r="B5366">
        <v>4184.3</v>
      </c>
    </row>
    <row r="5367" spans="1:2" x14ac:dyDescent="0.35">
      <c r="A5367" s="2">
        <v>45539</v>
      </c>
      <c r="B5367">
        <v>4173.4799999999996</v>
      </c>
    </row>
    <row r="5368" spans="1:2" x14ac:dyDescent="0.35">
      <c r="A5368" s="2">
        <v>45540</v>
      </c>
      <c r="B5368">
        <v>4159.6499999999996</v>
      </c>
    </row>
    <row r="5369" spans="1:2" x14ac:dyDescent="0.35">
      <c r="A5369" s="2">
        <v>45541</v>
      </c>
      <c r="B5369">
        <v>4172.47</v>
      </c>
    </row>
    <row r="5370" spans="1:2" x14ac:dyDescent="0.35">
      <c r="A5370" s="2">
        <v>45542</v>
      </c>
      <c r="B5370">
        <v>4172.47</v>
      </c>
    </row>
    <row r="5371" spans="1:2" x14ac:dyDescent="0.35">
      <c r="A5371" s="2">
        <v>45543</v>
      </c>
      <c r="B5371">
        <v>4172.47</v>
      </c>
    </row>
    <row r="5372" spans="1:2" x14ac:dyDescent="0.35">
      <c r="A5372" s="2">
        <v>45544</v>
      </c>
      <c r="B5372">
        <v>4243.04</v>
      </c>
    </row>
    <row r="5373" spans="1:2" x14ac:dyDescent="0.35">
      <c r="A5373" s="2">
        <v>45545</v>
      </c>
      <c r="B5373">
        <v>4280.43</v>
      </c>
    </row>
    <row r="5374" spans="1:2" x14ac:dyDescent="0.35">
      <c r="A5374" s="2">
        <v>45546</v>
      </c>
      <c r="B5374">
        <v>4270.92</v>
      </c>
    </row>
    <row r="5375" spans="1:2" x14ac:dyDescent="0.35">
      <c r="A5375" s="2">
        <v>45547</v>
      </c>
      <c r="B5375">
        <v>4208.8500000000004</v>
      </c>
    </row>
    <row r="5376" spans="1:2" x14ac:dyDescent="0.35">
      <c r="A5376" s="2">
        <v>45548</v>
      </c>
      <c r="B5376">
        <v>4182.91</v>
      </c>
    </row>
    <row r="5377" spans="1:2" x14ac:dyDescent="0.35">
      <c r="A5377" s="2">
        <v>45549</v>
      </c>
      <c r="B5377">
        <v>4182.91</v>
      </c>
    </row>
    <row r="5378" spans="1:2" x14ac:dyDescent="0.35">
      <c r="A5378" s="2">
        <v>45550</v>
      </c>
      <c r="B5378">
        <v>4182.91</v>
      </c>
    </row>
    <row r="5379" spans="1:2" x14ac:dyDescent="0.35">
      <c r="A5379" s="2">
        <v>45551</v>
      </c>
      <c r="B5379">
        <v>4239.6499999999996</v>
      </c>
    </row>
    <row r="5380" spans="1:2" x14ac:dyDescent="0.35">
      <c r="A5380" s="2">
        <v>45552</v>
      </c>
      <c r="B5380">
        <v>4210.43</v>
      </c>
    </row>
    <row r="5381" spans="1:2" x14ac:dyDescent="0.35">
      <c r="A5381" s="2">
        <v>45553</v>
      </c>
      <c r="B5381">
        <v>4184.1499999999996</v>
      </c>
    </row>
    <row r="5382" spans="1:2" x14ac:dyDescent="0.35">
      <c r="A5382" s="2">
        <v>45554</v>
      </c>
      <c r="B5382">
        <v>4160.78</v>
      </c>
    </row>
    <row r="5383" spans="1:2" x14ac:dyDescent="0.35">
      <c r="A5383" s="2">
        <v>45555</v>
      </c>
      <c r="B5383">
        <v>4151.51</v>
      </c>
    </row>
    <row r="5384" spans="1:2" x14ac:dyDescent="0.35">
      <c r="A5384" s="2">
        <v>45556</v>
      </c>
      <c r="B5384">
        <v>4151.51</v>
      </c>
    </row>
    <row r="5385" spans="1:2" x14ac:dyDescent="0.35">
      <c r="A5385" s="2">
        <v>45557</v>
      </c>
      <c r="B5385">
        <v>4151.51</v>
      </c>
    </row>
    <row r="5386" spans="1:2" x14ac:dyDescent="0.35">
      <c r="A5386" s="2">
        <v>45558</v>
      </c>
      <c r="B5386">
        <v>4158.5</v>
      </c>
    </row>
    <row r="5387" spans="1:2" x14ac:dyDescent="0.35">
      <c r="A5387" s="2">
        <v>45559</v>
      </c>
      <c r="B5387">
        <v>4152.28</v>
      </c>
    </row>
    <row r="5388" spans="1:2" x14ac:dyDescent="0.35">
      <c r="A5388" s="2">
        <v>45560</v>
      </c>
      <c r="B5388">
        <v>4198.82</v>
      </c>
    </row>
    <row r="5389" spans="1:2" x14ac:dyDescent="0.35">
      <c r="A5389" s="2">
        <v>45561</v>
      </c>
      <c r="B5389">
        <v>4159.3999999999996</v>
      </c>
    </row>
    <row r="5390" spans="1:2" x14ac:dyDescent="0.35">
      <c r="A5390" s="2">
        <v>45562</v>
      </c>
      <c r="B5390">
        <v>4177.7</v>
      </c>
    </row>
    <row r="5391" spans="1:2" x14ac:dyDescent="0.35">
      <c r="A5391" s="2">
        <v>45563</v>
      </c>
      <c r="B5391">
        <v>4177.7</v>
      </c>
    </row>
    <row r="5392" spans="1:2" x14ac:dyDescent="0.35">
      <c r="A5392" s="2">
        <v>45564</v>
      </c>
      <c r="B5392">
        <v>4177.7</v>
      </c>
    </row>
    <row r="5393" spans="1:2" x14ac:dyDescent="0.35">
      <c r="A5393" s="2">
        <v>45565</v>
      </c>
      <c r="B5393">
        <v>4204.34</v>
      </c>
    </row>
    <row r="5394" spans="1:2" x14ac:dyDescent="0.35">
      <c r="A5394" s="2">
        <v>45566</v>
      </c>
      <c r="B5394">
        <v>4222.87</v>
      </c>
    </row>
    <row r="5395" spans="1:2" x14ac:dyDescent="0.35">
      <c r="A5395" s="2">
        <v>45567</v>
      </c>
      <c r="B5395">
        <v>4183.75</v>
      </c>
    </row>
    <row r="5396" spans="1:2" x14ac:dyDescent="0.35">
      <c r="A5396" s="2">
        <v>45568</v>
      </c>
      <c r="B5396">
        <v>4187.5200000000004</v>
      </c>
    </row>
    <row r="5397" spans="1:2" x14ac:dyDescent="0.35">
      <c r="A5397" s="2">
        <v>45569</v>
      </c>
      <c r="B5397">
        <v>4169.28</v>
      </c>
    </row>
    <row r="5398" spans="1:2" x14ac:dyDescent="0.35">
      <c r="A5398" s="2">
        <v>45570</v>
      </c>
      <c r="B5398">
        <v>4169.28</v>
      </c>
    </row>
    <row r="5399" spans="1:2" x14ac:dyDescent="0.35">
      <c r="A5399" s="2">
        <v>45571</v>
      </c>
      <c r="B5399">
        <v>4169.28</v>
      </c>
    </row>
    <row r="5400" spans="1:2" x14ac:dyDescent="0.35">
      <c r="A5400" s="2">
        <v>45572</v>
      </c>
      <c r="B5400">
        <v>4214.45</v>
      </c>
    </row>
    <row r="5401" spans="1:2" x14ac:dyDescent="0.35">
      <c r="A5401" s="2">
        <v>45573</v>
      </c>
      <c r="B5401">
        <v>4227.7700000000004</v>
      </c>
    </row>
    <row r="5402" spans="1:2" x14ac:dyDescent="0.35">
      <c r="A5402" s="2">
        <v>45574</v>
      </c>
      <c r="B5402">
        <v>4233.54</v>
      </c>
    </row>
    <row r="5403" spans="1:2" x14ac:dyDescent="0.35">
      <c r="A5403" s="2">
        <v>45575</v>
      </c>
      <c r="B5403">
        <v>4201.7</v>
      </c>
    </row>
    <row r="5404" spans="1:2" x14ac:dyDescent="0.35">
      <c r="A5404" s="2">
        <v>45576</v>
      </c>
      <c r="B5404">
        <v>4210.13</v>
      </c>
    </row>
    <row r="5405" spans="1:2" x14ac:dyDescent="0.35">
      <c r="A5405" s="2">
        <v>45577</v>
      </c>
      <c r="B5405">
        <v>4210.13</v>
      </c>
    </row>
    <row r="5406" spans="1:2" x14ac:dyDescent="0.35">
      <c r="A5406" s="2">
        <v>45578</v>
      </c>
      <c r="B5406">
        <v>4210.13</v>
      </c>
    </row>
    <row r="5407" spans="1:2" x14ac:dyDescent="0.35">
      <c r="A5407" s="2">
        <v>45579</v>
      </c>
      <c r="B5407">
        <v>4205.2</v>
      </c>
    </row>
    <row r="5408" spans="1:2" x14ac:dyDescent="0.35">
      <c r="A5408" s="2">
        <v>45580</v>
      </c>
      <c r="B5408">
        <v>4246.87</v>
      </c>
    </row>
    <row r="5409" spans="1:2" x14ac:dyDescent="0.35">
      <c r="A5409" s="2">
        <v>45581</v>
      </c>
      <c r="B5409">
        <v>4264.37</v>
      </c>
    </row>
    <row r="5410" spans="1:2" x14ac:dyDescent="0.35">
      <c r="A5410" s="2">
        <v>45582</v>
      </c>
      <c r="B5410">
        <v>4255.8599999999997</v>
      </c>
    </row>
    <row r="5411" spans="1:2" x14ac:dyDescent="0.35">
      <c r="A5411" s="2">
        <v>45583</v>
      </c>
      <c r="B5411">
        <v>4268.8</v>
      </c>
    </row>
    <row r="5412" spans="1:2" x14ac:dyDescent="0.35">
      <c r="A5412" s="2">
        <v>45584</v>
      </c>
      <c r="B5412">
        <v>4268.8</v>
      </c>
    </row>
    <row r="5413" spans="1:2" x14ac:dyDescent="0.35">
      <c r="A5413" s="2">
        <v>45585</v>
      </c>
      <c r="B5413">
        <v>4268.8</v>
      </c>
    </row>
    <row r="5414" spans="1:2" x14ac:dyDescent="0.35">
      <c r="A5414" s="2">
        <v>45586</v>
      </c>
      <c r="B5414">
        <v>4279.46</v>
      </c>
    </row>
    <row r="5415" spans="1:2" x14ac:dyDescent="0.35">
      <c r="A5415" s="2">
        <v>45587</v>
      </c>
      <c r="B5415">
        <v>4265.24</v>
      </c>
    </row>
    <row r="5416" spans="1:2" x14ac:dyDescent="0.35">
      <c r="A5416" s="2">
        <v>45588</v>
      </c>
      <c r="B5416">
        <v>4322.58</v>
      </c>
    </row>
    <row r="5417" spans="1:2" x14ac:dyDescent="0.35">
      <c r="A5417" s="2">
        <v>45589</v>
      </c>
      <c r="B5417">
        <v>4298.54</v>
      </c>
    </row>
    <row r="5418" spans="1:2" x14ac:dyDescent="0.35">
      <c r="A5418" s="2">
        <v>45590</v>
      </c>
      <c r="B5418">
        <v>4332.5</v>
      </c>
    </row>
    <row r="5419" spans="1:2" x14ac:dyDescent="0.35">
      <c r="A5419" s="2">
        <v>45591</v>
      </c>
      <c r="B5419">
        <v>4332.5</v>
      </c>
    </row>
    <row r="5420" spans="1:2" x14ac:dyDescent="0.35">
      <c r="A5420" s="2">
        <v>45592</v>
      </c>
      <c r="B5420">
        <v>4332.5</v>
      </c>
    </row>
    <row r="5421" spans="1:2" x14ac:dyDescent="0.35">
      <c r="A5421" s="2">
        <v>45593</v>
      </c>
      <c r="B5421">
        <v>4337.68</v>
      </c>
    </row>
    <row r="5422" spans="1:2" x14ac:dyDescent="0.35">
      <c r="A5422" s="2">
        <v>45594</v>
      </c>
      <c r="B5422">
        <v>4394.4799999999996</v>
      </c>
    </row>
    <row r="5423" spans="1:2" x14ac:dyDescent="0.35">
      <c r="A5423" s="2">
        <v>45595</v>
      </c>
      <c r="B5423">
        <v>4416.25</v>
      </c>
    </row>
    <row r="5424" spans="1:2" x14ac:dyDescent="0.35">
      <c r="A5424" s="2">
        <v>45596</v>
      </c>
      <c r="B5424">
        <v>4426.29</v>
      </c>
    </row>
    <row r="5425" spans="1:2" x14ac:dyDescent="0.35">
      <c r="A5425" s="2">
        <v>45597</v>
      </c>
      <c r="B5425">
        <v>4435.88</v>
      </c>
    </row>
    <row r="5426" spans="1:2" x14ac:dyDescent="0.35">
      <c r="A5426" s="2">
        <v>45598</v>
      </c>
      <c r="B5426">
        <v>4435.88</v>
      </c>
    </row>
    <row r="5427" spans="1:2" x14ac:dyDescent="0.35">
      <c r="A5427" s="2">
        <v>45599</v>
      </c>
      <c r="B5427">
        <v>4435.88</v>
      </c>
    </row>
    <row r="5428" spans="1:2" x14ac:dyDescent="0.35">
      <c r="A5428" s="2">
        <v>45600</v>
      </c>
      <c r="B5428">
        <v>4420.24</v>
      </c>
    </row>
    <row r="5429" spans="1:2" x14ac:dyDescent="0.35">
      <c r="A5429" s="2">
        <v>45601</v>
      </c>
      <c r="B5429">
        <v>4411.72</v>
      </c>
    </row>
    <row r="5430" spans="1:2" x14ac:dyDescent="0.35">
      <c r="A5430" s="2">
        <v>45602</v>
      </c>
      <c r="B5430">
        <v>4411.62</v>
      </c>
    </row>
    <row r="5431" spans="1:2" x14ac:dyDescent="0.35">
      <c r="A5431" s="2">
        <v>45603</v>
      </c>
      <c r="B5431">
        <v>4313.03</v>
      </c>
    </row>
    <row r="5432" spans="1:2" x14ac:dyDescent="0.35">
      <c r="A5432" s="2">
        <v>45604</v>
      </c>
      <c r="B5432">
        <v>4361.4799999999996</v>
      </c>
    </row>
    <row r="5433" spans="1:2" x14ac:dyDescent="0.35">
      <c r="A5433" s="2">
        <v>45605</v>
      </c>
      <c r="B5433">
        <v>4361.4799999999996</v>
      </c>
    </row>
    <row r="5434" spans="1:2" x14ac:dyDescent="0.35">
      <c r="A5434" s="2">
        <v>45606</v>
      </c>
      <c r="B5434">
        <v>4361.4799999999996</v>
      </c>
    </row>
    <row r="5435" spans="1:2" x14ac:dyDescent="0.35">
      <c r="A5435" s="2">
        <v>45607</v>
      </c>
      <c r="B5435">
        <v>4361.4799999999996</v>
      </c>
    </row>
    <row r="5436" spans="1:2" x14ac:dyDescent="0.35">
      <c r="A5436" s="2">
        <v>45608</v>
      </c>
      <c r="B5436">
        <v>4451.0600000000004</v>
      </c>
    </row>
    <row r="5437" spans="1:2" x14ac:dyDescent="0.35">
      <c r="A5437" s="2">
        <v>45609</v>
      </c>
      <c r="B5437">
        <v>4482.13</v>
      </c>
    </row>
    <row r="5438" spans="1:2" x14ac:dyDescent="0.35">
      <c r="A5438" s="2">
        <v>45610</v>
      </c>
      <c r="B5438">
        <v>4484.72</v>
      </c>
    </row>
    <row r="5439" spans="1:2" x14ac:dyDescent="0.35">
      <c r="A5439" s="2">
        <v>45611</v>
      </c>
      <c r="B5439">
        <v>4433.24</v>
      </c>
    </row>
    <row r="5440" spans="1:2" x14ac:dyDescent="0.35">
      <c r="A5440" s="2">
        <v>45612</v>
      </c>
      <c r="B5440">
        <v>4433.24</v>
      </c>
    </row>
    <row r="5441" spans="1:2" x14ac:dyDescent="0.35">
      <c r="A5441" s="2">
        <v>45613</v>
      </c>
      <c r="B5441">
        <v>4433.24</v>
      </c>
    </row>
    <row r="5442" spans="1:2" x14ac:dyDescent="0.35">
      <c r="A5442" s="2">
        <v>45614</v>
      </c>
      <c r="B5442">
        <v>4403.62</v>
      </c>
    </row>
    <row r="5443" spans="1:2" x14ac:dyDescent="0.35">
      <c r="A5443" s="2">
        <v>45615</v>
      </c>
      <c r="B5443">
        <v>4391.9799999999996</v>
      </c>
    </row>
    <row r="5444" spans="1:2" x14ac:dyDescent="0.35">
      <c r="A5444" s="2">
        <v>45616</v>
      </c>
      <c r="B5444">
        <v>4402.6000000000004</v>
      </c>
    </row>
    <row r="5445" spans="1:2" x14ac:dyDescent="0.35">
      <c r="A5445" s="2">
        <v>45617</v>
      </c>
      <c r="B5445">
        <v>4392.21</v>
      </c>
    </row>
    <row r="5446" spans="1:2" x14ac:dyDescent="0.35">
      <c r="A5446" s="2">
        <v>45618</v>
      </c>
      <c r="B5446">
        <v>4416.97</v>
      </c>
    </row>
    <row r="5447" spans="1:2" x14ac:dyDescent="0.35">
      <c r="A5447" s="2">
        <v>45619</v>
      </c>
      <c r="B5447">
        <v>4416.97</v>
      </c>
    </row>
    <row r="5448" spans="1:2" x14ac:dyDescent="0.35">
      <c r="A5448" s="2">
        <v>45620</v>
      </c>
      <c r="B5448">
        <v>4416.97</v>
      </c>
    </row>
    <row r="5449" spans="1:2" x14ac:dyDescent="0.35">
      <c r="A5449" s="2">
        <v>45621</v>
      </c>
      <c r="B5449">
        <v>4387.13</v>
      </c>
    </row>
    <row r="5450" spans="1:2" x14ac:dyDescent="0.35">
      <c r="A5450" s="2">
        <v>45622</v>
      </c>
      <c r="B5450">
        <v>4403.05</v>
      </c>
    </row>
    <row r="5451" spans="1:2" x14ac:dyDescent="0.35">
      <c r="A5451" s="2">
        <v>45623</v>
      </c>
      <c r="B5451">
        <v>4388.1499999999996</v>
      </c>
    </row>
    <row r="5452" spans="1:2" x14ac:dyDescent="0.35">
      <c r="A5452" s="2">
        <v>45624</v>
      </c>
      <c r="B5452">
        <v>4416.46</v>
      </c>
    </row>
    <row r="5453" spans="1:2" x14ac:dyDescent="0.35">
      <c r="A5453" s="2">
        <v>45625</v>
      </c>
      <c r="B5453">
        <v>4432.97</v>
      </c>
    </row>
    <row r="5454" spans="1:2" x14ac:dyDescent="0.35">
      <c r="A5454" s="2">
        <v>45626</v>
      </c>
      <c r="B5454">
        <v>4432.97</v>
      </c>
    </row>
    <row r="5455" spans="1:2" x14ac:dyDescent="0.35">
      <c r="A5455" s="2">
        <v>45627</v>
      </c>
      <c r="B5455">
        <v>4432.97</v>
      </c>
    </row>
    <row r="5456" spans="1:2" x14ac:dyDescent="0.35">
      <c r="A5456" s="2">
        <v>45628</v>
      </c>
      <c r="B5456">
        <v>4458.83</v>
      </c>
    </row>
    <row r="5457" spans="1:2" x14ac:dyDescent="0.35">
      <c r="A5457" s="2">
        <v>45629</v>
      </c>
      <c r="B5457">
        <v>4440.55</v>
      </c>
    </row>
    <row r="5458" spans="1:2" x14ac:dyDescent="0.35">
      <c r="A5458" s="2">
        <v>45630</v>
      </c>
      <c r="B5458">
        <v>4417.33</v>
      </c>
    </row>
    <row r="5459" spans="1:2" x14ac:dyDescent="0.35">
      <c r="A5459" s="2">
        <v>45631</v>
      </c>
      <c r="B5459">
        <v>4415.1899999999996</v>
      </c>
    </row>
    <row r="5460" spans="1:2" x14ac:dyDescent="0.35">
      <c r="A5460" s="2">
        <v>45632</v>
      </c>
      <c r="B5460">
        <v>4408.2299999999996</v>
      </c>
    </row>
    <row r="5461" spans="1:2" x14ac:dyDescent="0.35">
      <c r="A5461" s="2">
        <v>45633</v>
      </c>
      <c r="B5461">
        <v>4408.2299999999996</v>
      </c>
    </row>
    <row r="5462" spans="1:2" x14ac:dyDescent="0.35">
      <c r="A5462" s="2">
        <v>45634</v>
      </c>
      <c r="B5462">
        <v>4408.2299999999996</v>
      </c>
    </row>
    <row r="5463" spans="1:2" x14ac:dyDescent="0.35">
      <c r="A5463" s="2">
        <v>45635</v>
      </c>
      <c r="B5463">
        <v>4372.7700000000004</v>
      </c>
    </row>
    <row r="5464" spans="1:2" x14ac:dyDescent="0.35">
      <c r="A5464" s="2">
        <v>45636</v>
      </c>
      <c r="B5464">
        <v>4372.45</v>
      </c>
    </row>
    <row r="5465" spans="1:2" x14ac:dyDescent="0.35">
      <c r="A5465" s="2">
        <v>45637</v>
      </c>
      <c r="B5465">
        <v>4348.24</v>
      </c>
    </row>
    <row r="5466" spans="1:2" x14ac:dyDescent="0.35">
      <c r="A5466" s="2">
        <v>45638</v>
      </c>
      <c r="B5466">
        <v>4347.17</v>
      </c>
    </row>
    <row r="5467" spans="1:2" x14ac:dyDescent="0.35">
      <c r="A5467" s="2">
        <v>45639</v>
      </c>
      <c r="B5467">
        <v>4317.57</v>
      </c>
    </row>
    <row r="5468" spans="1:2" x14ac:dyDescent="0.35">
      <c r="A5468" s="2">
        <v>45640</v>
      </c>
      <c r="B5468">
        <v>4317.57</v>
      </c>
    </row>
    <row r="5469" spans="1:2" x14ac:dyDescent="0.35">
      <c r="A5469" s="2">
        <v>45641</v>
      </c>
      <c r="B5469">
        <v>4317.57</v>
      </c>
    </row>
    <row r="5470" spans="1:2" x14ac:dyDescent="0.35">
      <c r="A5470" s="2">
        <v>45642</v>
      </c>
      <c r="B5470">
        <v>4324.09</v>
      </c>
    </row>
    <row r="5471" spans="1:2" x14ac:dyDescent="0.35">
      <c r="A5471" s="2">
        <v>45643</v>
      </c>
      <c r="B5471">
        <v>4348.25</v>
      </c>
    </row>
    <row r="5472" spans="1:2" x14ac:dyDescent="0.35">
      <c r="A5472" s="2">
        <v>45644</v>
      </c>
      <c r="B5472">
        <v>4373.08</v>
      </c>
    </row>
    <row r="5473" spans="1:2" x14ac:dyDescent="0.35">
      <c r="A5473" s="2">
        <v>45645</v>
      </c>
      <c r="B5473">
        <v>4378.25</v>
      </c>
    </row>
    <row r="5474" spans="1:2" x14ac:dyDescent="0.35">
      <c r="A5474" s="2">
        <v>45646</v>
      </c>
      <c r="B5474">
        <v>4389</v>
      </c>
    </row>
    <row r="5475" spans="1:2" x14ac:dyDescent="0.35">
      <c r="A5475" s="2">
        <v>45647</v>
      </c>
      <c r="B5475">
        <v>4389</v>
      </c>
    </row>
    <row r="5476" spans="1:2" x14ac:dyDescent="0.35">
      <c r="A5476" s="2">
        <v>45648</v>
      </c>
      <c r="B5476">
        <v>4389</v>
      </c>
    </row>
    <row r="5477" spans="1:2" x14ac:dyDescent="0.35">
      <c r="A5477" s="2">
        <v>45649</v>
      </c>
      <c r="B5477">
        <v>4419.29</v>
      </c>
    </row>
    <row r="5478" spans="1:2" x14ac:dyDescent="0.35">
      <c r="A5478" s="2">
        <v>45650</v>
      </c>
      <c r="B5478">
        <v>4374.8599999999997</v>
      </c>
    </row>
    <row r="5479" spans="1:2" x14ac:dyDescent="0.35">
      <c r="A5479" s="2">
        <v>45651</v>
      </c>
      <c r="B5479">
        <v>4374.8599999999997</v>
      </c>
    </row>
    <row r="5480" spans="1:2" x14ac:dyDescent="0.35">
      <c r="A5480" s="2">
        <v>45652</v>
      </c>
      <c r="B5480">
        <v>4391.96</v>
      </c>
    </row>
    <row r="5481" spans="1:2" x14ac:dyDescent="0.35">
      <c r="A5481" s="2">
        <v>45653</v>
      </c>
      <c r="B5481">
        <v>4406.8500000000004</v>
      </c>
    </row>
    <row r="5482" spans="1:2" x14ac:dyDescent="0.35">
      <c r="A5482" s="2">
        <v>45654</v>
      </c>
      <c r="B5482">
        <v>4406.8500000000004</v>
      </c>
    </row>
    <row r="5483" spans="1:2" x14ac:dyDescent="0.35">
      <c r="A5483" s="2">
        <v>45655</v>
      </c>
      <c r="B5483">
        <v>4406.8500000000004</v>
      </c>
    </row>
    <row r="5484" spans="1:2" x14ac:dyDescent="0.35">
      <c r="A5484" s="2">
        <v>45656</v>
      </c>
      <c r="B5484">
        <v>4405.38</v>
      </c>
    </row>
    <row r="5485" spans="1:2" x14ac:dyDescent="0.35">
      <c r="A5485" s="2">
        <v>45657</v>
      </c>
      <c r="B5485">
        <v>4405.63</v>
      </c>
    </row>
    <row r="5486" spans="1:2" x14ac:dyDescent="0.35">
      <c r="A5486" s="2">
        <v>45658</v>
      </c>
      <c r="B5486">
        <v>4405.63</v>
      </c>
    </row>
    <row r="5487" spans="1:2" x14ac:dyDescent="0.35">
      <c r="A5487" s="2">
        <v>45659</v>
      </c>
      <c r="B5487">
        <v>4383.53</v>
      </c>
    </row>
    <row r="5488" spans="1:2" x14ac:dyDescent="0.35">
      <c r="A5488" s="2">
        <v>45660</v>
      </c>
      <c r="B5488">
        <v>4346.0200000000004</v>
      </c>
    </row>
    <row r="5489" spans="1:2" x14ac:dyDescent="0.35">
      <c r="A5489" s="2">
        <v>45661</v>
      </c>
      <c r="B5489">
        <v>4346.0200000000004</v>
      </c>
    </row>
    <row r="5490" spans="1:2" x14ac:dyDescent="0.35">
      <c r="A5490" s="2">
        <v>45662</v>
      </c>
      <c r="B5490">
        <v>4346.0200000000004</v>
      </c>
    </row>
    <row r="5491" spans="1:2" x14ac:dyDescent="0.35">
      <c r="A5491" s="2">
        <v>45663</v>
      </c>
      <c r="B5491">
        <v>4343.87</v>
      </c>
    </row>
    <row r="5492" spans="1:2" x14ac:dyDescent="0.35">
      <c r="A5492" s="2">
        <v>45664</v>
      </c>
      <c r="B5492">
        <v>4339.58</v>
      </c>
    </row>
    <row r="5493" spans="1:2" x14ac:dyDescent="0.35">
      <c r="A5493" s="2">
        <v>45665</v>
      </c>
      <c r="B5493">
        <v>4328.41</v>
      </c>
    </row>
    <row r="5494" spans="1:2" x14ac:dyDescent="0.35">
      <c r="A5494" s="2">
        <v>45666</v>
      </c>
      <c r="B5494">
        <v>4331.8900000000003</v>
      </c>
    </row>
    <row r="5495" spans="1:2" x14ac:dyDescent="0.35">
      <c r="A5495" s="2">
        <v>45667</v>
      </c>
      <c r="B5495">
        <v>4345.54</v>
      </c>
    </row>
    <row r="5496" spans="1:2" x14ac:dyDescent="0.35">
      <c r="A5496" s="2">
        <v>45668</v>
      </c>
      <c r="B5496">
        <v>4345.54</v>
      </c>
    </row>
    <row r="5497" spans="1:2" x14ac:dyDescent="0.35">
      <c r="A5497" s="2">
        <v>45669</v>
      </c>
      <c r="B5497">
        <v>4345.54</v>
      </c>
    </row>
    <row r="5498" spans="1:2" x14ac:dyDescent="0.35">
      <c r="A5498" s="2">
        <v>45670</v>
      </c>
      <c r="B5498">
        <v>4308</v>
      </c>
    </row>
    <row r="5499" spans="1:2" x14ac:dyDescent="0.35">
      <c r="A5499" s="2">
        <v>45671</v>
      </c>
      <c r="B5499">
        <v>4294.41</v>
      </c>
    </row>
    <row r="5500" spans="1:2" x14ac:dyDescent="0.35">
      <c r="A5500" s="2">
        <v>45672</v>
      </c>
      <c r="B5500">
        <v>4303.68</v>
      </c>
    </row>
    <row r="5501" spans="1:2" x14ac:dyDescent="0.35">
      <c r="A5501" s="2">
        <v>45673</v>
      </c>
      <c r="B5501">
        <v>4344.08</v>
      </c>
    </row>
    <row r="5502" spans="1:2" x14ac:dyDescent="0.35">
      <c r="A5502" s="2">
        <v>45674</v>
      </c>
      <c r="B5502">
        <v>4335.7299999999996</v>
      </c>
    </row>
    <row r="5503" spans="1:2" x14ac:dyDescent="0.35">
      <c r="A5503" s="2">
        <v>45675</v>
      </c>
      <c r="B5503">
        <v>4335.7299999999996</v>
      </c>
    </row>
    <row r="5504" spans="1:2" x14ac:dyDescent="0.35">
      <c r="A5504" s="2">
        <v>45676</v>
      </c>
      <c r="B5504">
        <v>4335.7299999999996</v>
      </c>
    </row>
    <row r="5505" spans="1:2" x14ac:dyDescent="0.35">
      <c r="A5505" s="2">
        <v>45677</v>
      </c>
      <c r="B5505">
        <v>4304.16</v>
      </c>
    </row>
    <row r="5506" spans="1:2" x14ac:dyDescent="0.35">
      <c r="A5506" s="2">
        <v>45678</v>
      </c>
      <c r="B5506">
        <v>4304.88</v>
      </c>
    </row>
    <row r="5507" spans="1:2" x14ac:dyDescent="0.35">
      <c r="A5507" s="2">
        <v>45679</v>
      </c>
      <c r="B5507">
        <v>4266.42</v>
      </c>
    </row>
    <row r="5508" spans="1:2" x14ac:dyDescent="0.35">
      <c r="A5508" s="2">
        <v>45680</v>
      </c>
      <c r="B5508">
        <v>4231.75</v>
      </c>
    </row>
    <row r="5509" spans="1:2" x14ac:dyDescent="0.35">
      <c r="A5509" s="2">
        <v>45681</v>
      </c>
      <c r="B5509">
        <v>4178</v>
      </c>
    </row>
    <row r="5510" spans="1:2" x14ac:dyDescent="0.35">
      <c r="A5510" s="2">
        <v>45682</v>
      </c>
      <c r="B5510">
        <v>4178</v>
      </c>
    </row>
    <row r="5511" spans="1:2" x14ac:dyDescent="0.35">
      <c r="A5511" s="2">
        <v>45683</v>
      </c>
      <c r="B5511">
        <v>4178</v>
      </c>
    </row>
    <row r="5512" spans="1:2" x14ac:dyDescent="0.35">
      <c r="A5512" s="2">
        <v>45684</v>
      </c>
      <c r="B5512">
        <v>4197.9399999999996</v>
      </c>
    </row>
    <row r="5513" spans="1:2" x14ac:dyDescent="0.35">
      <c r="A5513" s="2">
        <v>45685</v>
      </c>
      <c r="B5513">
        <v>4219.38</v>
      </c>
    </row>
    <row r="5514" spans="1:2" x14ac:dyDescent="0.35">
      <c r="A5514" s="2">
        <v>45686</v>
      </c>
      <c r="B5514">
        <v>4169.1499999999996</v>
      </c>
    </row>
    <row r="5515" spans="1:2" x14ac:dyDescent="0.35">
      <c r="A5515" s="2">
        <v>45687</v>
      </c>
      <c r="B5515">
        <v>4155.45</v>
      </c>
    </row>
    <row r="5516" spans="1:2" x14ac:dyDescent="0.35">
      <c r="A5516" s="2">
        <v>45688</v>
      </c>
      <c r="B5516">
        <v>4208.5200000000004</v>
      </c>
    </row>
    <row r="5517" spans="1:2" x14ac:dyDescent="0.35">
      <c r="A5517" s="2">
        <v>45689</v>
      </c>
      <c r="B5517">
        <v>4208.5200000000004</v>
      </c>
    </row>
    <row r="5518" spans="1:2" x14ac:dyDescent="0.35">
      <c r="A5518" s="2">
        <v>45690</v>
      </c>
      <c r="B5518">
        <v>4208.5200000000004</v>
      </c>
    </row>
    <row r="5519" spans="1:2" x14ac:dyDescent="0.35">
      <c r="A5519" s="2">
        <v>45691</v>
      </c>
      <c r="B5519">
        <v>4160.6899999999996</v>
      </c>
    </row>
    <row r="5520" spans="1:2" x14ac:dyDescent="0.35">
      <c r="A5520" s="2">
        <v>45692</v>
      </c>
      <c r="B5520">
        <v>4160.1899999999996</v>
      </c>
    </row>
    <row r="5521" spans="1:2" x14ac:dyDescent="0.35">
      <c r="A5521" s="2">
        <v>45693</v>
      </c>
      <c r="B5521">
        <v>4176.05</v>
      </c>
    </row>
    <row r="5522" spans="1:2" x14ac:dyDescent="0.35">
      <c r="A5522" s="2">
        <v>45694</v>
      </c>
      <c r="B5522">
        <v>4137.37</v>
      </c>
    </row>
    <row r="5523" spans="1:2" x14ac:dyDescent="0.35">
      <c r="A5523" s="2">
        <v>45695</v>
      </c>
      <c r="B5523">
        <v>4121.75</v>
      </c>
    </row>
    <row r="5524" spans="1:2" x14ac:dyDescent="0.35">
      <c r="A5524" s="2">
        <v>45696</v>
      </c>
      <c r="B5524">
        <v>4121.75</v>
      </c>
    </row>
    <row r="5525" spans="1:2" x14ac:dyDescent="0.35">
      <c r="A5525" s="2">
        <v>45697</v>
      </c>
      <c r="B5525">
        <v>4121.75</v>
      </c>
    </row>
    <row r="5526" spans="1:2" x14ac:dyDescent="0.35">
      <c r="A5526" s="2">
        <v>45698</v>
      </c>
      <c r="B5526">
        <v>4137.7299999999996</v>
      </c>
    </row>
    <row r="5527" spans="1:2" x14ac:dyDescent="0.35">
      <c r="A5527" s="2">
        <v>45699</v>
      </c>
      <c r="B5527">
        <v>4138.55</v>
      </c>
    </row>
    <row r="5528" spans="1:2" x14ac:dyDescent="0.35">
      <c r="A5528" s="2">
        <v>45700</v>
      </c>
      <c r="B5528">
        <v>4167.6000000000004</v>
      </c>
    </row>
    <row r="5529" spans="1:2" x14ac:dyDescent="0.35">
      <c r="A5529" s="2">
        <v>45701</v>
      </c>
      <c r="B5529">
        <v>4139.8</v>
      </c>
    </row>
    <row r="5530" spans="1:2" x14ac:dyDescent="0.35">
      <c r="A5530" s="2">
        <v>45702</v>
      </c>
      <c r="B5530">
        <v>4125.54</v>
      </c>
    </row>
    <row r="5531" spans="1:2" x14ac:dyDescent="0.35">
      <c r="A5531" s="2">
        <v>45703</v>
      </c>
      <c r="B5531">
        <v>4125.54</v>
      </c>
    </row>
    <row r="5532" spans="1:2" x14ac:dyDescent="0.35">
      <c r="A5532" s="2">
        <v>45704</v>
      </c>
      <c r="B5532">
        <v>4125.54</v>
      </c>
    </row>
    <row r="5533" spans="1:2" x14ac:dyDescent="0.35">
      <c r="A5533" s="2">
        <v>45705</v>
      </c>
      <c r="B5533">
        <v>4128.05</v>
      </c>
    </row>
    <row r="5534" spans="1:2" x14ac:dyDescent="0.35">
      <c r="A5534" s="2">
        <v>45706</v>
      </c>
      <c r="B5534">
        <v>4092.1</v>
      </c>
    </row>
    <row r="5535" spans="1:2" x14ac:dyDescent="0.35">
      <c r="A5535" s="2">
        <v>45707</v>
      </c>
      <c r="B5535">
        <v>4101.25</v>
      </c>
    </row>
    <row r="5536" spans="1:2" x14ac:dyDescent="0.35">
      <c r="A5536" s="2">
        <v>45708</v>
      </c>
      <c r="B5536">
        <v>4076.35</v>
      </c>
    </row>
    <row r="5537" spans="1:2" x14ac:dyDescent="0.35">
      <c r="A5537" s="2">
        <v>45709</v>
      </c>
      <c r="B5537">
        <v>4081</v>
      </c>
    </row>
    <row r="5538" spans="1:2" x14ac:dyDescent="0.35">
      <c r="A5538" s="2">
        <v>45710</v>
      </c>
      <c r="B5538">
        <v>4081</v>
      </c>
    </row>
    <row r="5539" spans="1:2" x14ac:dyDescent="0.35">
      <c r="A5539" s="2">
        <v>45711</v>
      </c>
      <c r="B5539">
        <v>4081</v>
      </c>
    </row>
    <row r="5540" spans="1:2" x14ac:dyDescent="0.35">
      <c r="A5540" s="2">
        <v>45712</v>
      </c>
      <c r="B5540">
        <v>4117.9799999999996</v>
      </c>
    </row>
    <row r="5541" spans="1:2" x14ac:dyDescent="0.35">
      <c r="A5541" s="2">
        <v>45713</v>
      </c>
      <c r="B5541">
        <v>4127.42</v>
      </c>
    </row>
    <row r="5542" spans="1:2" x14ac:dyDescent="0.35">
      <c r="A5542" s="2">
        <v>45714</v>
      </c>
      <c r="B5542">
        <v>4104.75</v>
      </c>
    </row>
    <row r="5543" spans="1:2" x14ac:dyDescent="0.35">
      <c r="A5543" s="2">
        <v>45715</v>
      </c>
      <c r="B5543">
        <v>4131.5</v>
      </c>
    </row>
    <row r="5544" spans="1:2" x14ac:dyDescent="0.35">
      <c r="A5544" s="2">
        <v>45716</v>
      </c>
      <c r="B5544">
        <v>4153.92</v>
      </c>
    </row>
    <row r="5545" spans="1:2" x14ac:dyDescent="0.35">
      <c r="A5545" s="2">
        <v>45717</v>
      </c>
      <c r="B5545">
        <v>4153.92</v>
      </c>
    </row>
    <row r="5546" spans="1:2" x14ac:dyDescent="0.35">
      <c r="A5546" s="2">
        <v>45718</v>
      </c>
      <c r="B5546">
        <v>4153.92</v>
      </c>
    </row>
    <row r="5547" spans="1:2" x14ac:dyDescent="0.35">
      <c r="A5547" s="2">
        <v>45719</v>
      </c>
      <c r="B5547">
        <v>4107.84</v>
      </c>
    </row>
    <row r="5548" spans="1:2" x14ac:dyDescent="0.35">
      <c r="A5548" s="2">
        <v>45720</v>
      </c>
      <c r="B5548">
        <v>4159.67</v>
      </c>
    </row>
    <row r="5549" spans="1:2" x14ac:dyDescent="0.35">
      <c r="A5549" s="2">
        <v>45721</v>
      </c>
      <c r="B5549">
        <v>4112.72</v>
      </c>
    </row>
    <row r="5550" spans="1:2" x14ac:dyDescent="0.35">
      <c r="A5550" s="2">
        <v>45722</v>
      </c>
      <c r="B5550">
        <v>4103.99</v>
      </c>
    </row>
    <row r="5551" spans="1:2" x14ac:dyDescent="0.35">
      <c r="A5551" s="2">
        <v>45723</v>
      </c>
      <c r="B5551">
        <v>4130.25</v>
      </c>
    </row>
    <row r="5552" spans="1:2" x14ac:dyDescent="0.35">
      <c r="A5552" s="2">
        <v>45724</v>
      </c>
      <c r="B5552">
        <v>4130.25</v>
      </c>
    </row>
    <row r="5553" spans="1:2" x14ac:dyDescent="0.35">
      <c r="A5553" s="2">
        <v>45725</v>
      </c>
      <c r="B5553">
        <v>4130.25</v>
      </c>
    </row>
    <row r="5554" spans="1:2" x14ac:dyDescent="0.35">
      <c r="A5554" s="2">
        <v>45726</v>
      </c>
      <c r="B5554">
        <v>4180.84</v>
      </c>
    </row>
    <row r="5555" spans="1:2" x14ac:dyDescent="0.35">
      <c r="A5555" s="2">
        <v>45727</v>
      </c>
      <c r="B5555">
        <v>4133.97</v>
      </c>
    </row>
    <row r="5556" spans="1:2" x14ac:dyDescent="0.35">
      <c r="A5556" s="2">
        <v>45728</v>
      </c>
      <c r="B5556">
        <v>4107.6899999999996</v>
      </c>
    </row>
    <row r="5557" spans="1:2" x14ac:dyDescent="0.35">
      <c r="A5557" s="2">
        <v>45729</v>
      </c>
      <c r="B5557">
        <v>4124.1899999999996</v>
      </c>
    </row>
    <row r="5558" spans="1:2" x14ac:dyDescent="0.35">
      <c r="A5558" s="2">
        <v>45730</v>
      </c>
      <c r="B5558">
        <v>4101.05</v>
      </c>
    </row>
    <row r="5559" spans="1:2" x14ac:dyDescent="0.35">
      <c r="A5559" s="2">
        <v>45731</v>
      </c>
      <c r="B5559">
        <v>4101.05</v>
      </c>
    </row>
    <row r="5560" spans="1:2" x14ac:dyDescent="0.35">
      <c r="A5560" s="2">
        <v>45732</v>
      </c>
      <c r="B5560">
        <v>4101.05</v>
      </c>
    </row>
    <row r="5561" spans="1:2" x14ac:dyDescent="0.35">
      <c r="A5561" s="2">
        <v>45733</v>
      </c>
      <c r="B5561">
        <v>4072.01</v>
      </c>
    </row>
    <row r="5562" spans="1:2" x14ac:dyDescent="0.35">
      <c r="A5562" s="2">
        <v>45734</v>
      </c>
      <c r="B5562">
        <v>4118.3999999999996</v>
      </c>
    </row>
    <row r="5563" spans="1:2" x14ac:dyDescent="0.35">
      <c r="A5563" s="2">
        <v>45735</v>
      </c>
      <c r="B5563">
        <v>4162.38</v>
      </c>
    </row>
    <row r="5564" spans="1:2" x14ac:dyDescent="0.35">
      <c r="A5564" s="2">
        <v>45736</v>
      </c>
      <c r="B5564">
        <v>4172.0600000000004</v>
      </c>
    </row>
    <row r="5565" spans="1:2" x14ac:dyDescent="0.35">
      <c r="A5565" s="2">
        <v>45737</v>
      </c>
      <c r="B5565">
        <v>4144.55</v>
      </c>
    </row>
    <row r="5566" spans="1:2" x14ac:dyDescent="0.35">
      <c r="A5566" s="2">
        <v>45738</v>
      </c>
      <c r="B5566">
        <v>4144.55</v>
      </c>
    </row>
    <row r="5567" spans="1:2" x14ac:dyDescent="0.35">
      <c r="A5567" s="2">
        <v>45739</v>
      </c>
      <c r="B5567">
        <v>4144.55</v>
      </c>
    </row>
    <row r="5568" spans="1:2" x14ac:dyDescent="0.35">
      <c r="A5568" s="2">
        <v>45740</v>
      </c>
      <c r="B5568">
        <v>4155.21</v>
      </c>
    </row>
    <row r="5569" spans="1:2" x14ac:dyDescent="0.35">
      <c r="A5569" s="2">
        <v>45741</v>
      </c>
      <c r="B5569">
        <v>4107.1400000000003</v>
      </c>
    </row>
    <row r="5570" spans="1:2" x14ac:dyDescent="0.35">
      <c r="A5570" s="2">
        <v>45742</v>
      </c>
      <c r="B5570">
        <v>4130.46</v>
      </c>
    </row>
    <row r="5571" spans="1:2" x14ac:dyDescent="0.35">
      <c r="A5571" s="2">
        <v>45743</v>
      </c>
      <c r="B5571">
        <v>4170.13</v>
      </c>
    </row>
    <row r="5572" spans="1:2" x14ac:dyDescent="0.35">
      <c r="A5572" s="2">
        <v>45744</v>
      </c>
      <c r="B5572">
        <v>4202.8100000000004</v>
      </c>
    </row>
    <row r="5573" spans="1:2" x14ac:dyDescent="0.35">
      <c r="A5573" s="2">
        <v>45745</v>
      </c>
      <c r="B5573">
        <v>4202.8100000000004</v>
      </c>
    </row>
    <row r="5574" spans="1:2" x14ac:dyDescent="0.35">
      <c r="A5574" s="2">
        <v>45746</v>
      </c>
      <c r="B5574">
        <v>4202.8100000000004</v>
      </c>
    </row>
    <row r="5575" spans="1:2" x14ac:dyDescent="0.35">
      <c r="A5575" s="2">
        <v>45747</v>
      </c>
      <c r="B5575">
        <v>4183.5200000000004</v>
      </c>
    </row>
    <row r="5576" spans="1:2" x14ac:dyDescent="0.35">
      <c r="A5576" s="2">
        <v>45748</v>
      </c>
      <c r="B5576">
        <v>4146.3100000000004</v>
      </c>
    </row>
    <row r="5577" spans="1:2" x14ac:dyDescent="0.35">
      <c r="A5577" s="2">
        <v>45749</v>
      </c>
      <c r="B5577">
        <v>4155.21</v>
      </c>
    </row>
    <row r="5578" spans="1:2" x14ac:dyDescent="0.35">
      <c r="A5578" s="2">
        <v>45750</v>
      </c>
      <c r="B5578">
        <v>4155.54</v>
      </c>
    </row>
    <row r="5579" spans="1:2" x14ac:dyDescent="0.35">
      <c r="A5579" s="2">
        <v>45751</v>
      </c>
      <c r="B5579">
        <v>4274.46</v>
      </c>
    </row>
    <row r="5580" spans="1:2" x14ac:dyDescent="0.35">
      <c r="A5580" s="2">
        <v>45752</v>
      </c>
      <c r="B5580">
        <v>4274.46</v>
      </c>
    </row>
    <row r="5581" spans="1:2" x14ac:dyDescent="0.35">
      <c r="A5581" s="2">
        <v>45753</v>
      </c>
      <c r="B5581">
        <v>4274.46</v>
      </c>
    </row>
    <row r="5582" spans="1:2" x14ac:dyDescent="0.35">
      <c r="A5582" s="2">
        <v>45754</v>
      </c>
      <c r="B5582">
        <v>4386.28</v>
      </c>
    </row>
    <row r="5583" spans="1:2" x14ac:dyDescent="0.35">
      <c r="A5583" s="2">
        <v>45755</v>
      </c>
      <c r="B5583">
        <v>4425.29</v>
      </c>
    </row>
    <row r="5584" spans="1:2" x14ac:dyDescent="0.35">
      <c r="A5584" s="2">
        <v>45756</v>
      </c>
      <c r="B5584">
        <v>4322.13</v>
      </c>
    </row>
    <row r="5585" spans="1:2" x14ac:dyDescent="0.35">
      <c r="A5585" s="2">
        <v>45757</v>
      </c>
      <c r="B5585">
        <v>4334.03</v>
      </c>
    </row>
    <row r="5586" spans="1:2" x14ac:dyDescent="0.35">
      <c r="A5586" s="2">
        <v>45758</v>
      </c>
      <c r="B5586">
        <v>4277.63</v>
      </c>
    </row>
    <row r="5587" spans="1:2" x14ac:dyDescent="0.35">
      <c r="A5587" s="2">
        <v>45759</v>
      </c>
      <c r="B5587">
        <v>4277.63</v>
      </c>
    </row>
    <row r="5588" spans="1:2" x14ac:dyDescent="0.35">
      <c r="A5588" s="2">
        <v>45760</v>
      </c>
      <c r="B5588">
        <v>4277.63</v>
      </c>
    </row>
    <row r="5589" spans="1:2" x14ac:dyDescent="0.35">
      <c r="A5589" s="2">
        <v>45761</v>
      </c>
      <c r="B5589">
        <v>4308.9799999999996</v>
      </c>
    </row>
    <row r="5590" spans="1:2" x14ac:dyDescent="0.35">
      <c r="A5590" s="2">
        <v>45762</v>
      </c>
      <c r="B5590">
        <v>4354.51</v>
      </c>
    </row>
    <row r="5591" spans="1:2" x14ac:dyDescent="0.35">
      <c r="A5591" s="2">
        <v>45763</v>
      </c>
      <c r="B5591">
        <v>4305.7700000000004</v>
      </c>
    </row>
    <row r="5592" spans="1:2" x14ac:dyDescent="0.35">
      <c r="A5592" s="2">
        <v>45764</v>
      </c>
      <c r="B5592">
        <v>4310</v>
      </c>
    </row>
    <row r="5593" spans="1:2" x14ac:dyDescent="0.35">
      <c r="A5593" s="2">
        <v>45765</v>
      </c>
      <c r="B5593">
        <v>4310</v>
      </c>
    </row>
    <row r="5594" spans="1:2" x14ac:dyDescent="0.35">
      <c r="A5594" s="2">
        <v>45766</v>
      </c>
      <c r="B5594">
        <v>4310</v>
      </c>
    </row>
    <row r="5595" spans="1:2" x14ac:dyDescent="0.35">
      <c r="A5595" s="2">
        <v>45767</v>
      </c>
      <c r="B5595">
        <v>4310</v>
      </c>
    </row>
    <row r="5596" spans="1:2" x14ac:dyDescent="0.35">
      <c r="A5596" s="2">
        <v>45768</v>
      </c>
      <c r="B5596">
        <v>4281.12</v>
      </c>
    </row>
    <row r="5597" spans="1:2" x14ac:dyDescent="0.35">
      <c r="A5597" s="2">
        <v>45769</v>
      </c>
      <c r="B5597">
        <v>4294.9799999999996</v>
      </c>
    </row>
    <row r="5598" spans="1:2" x14ac:dyDescent="0.35">
      <c r="A5598" s="2">
        <v>45770</v>
      </c>
      <c r="B5598">
        <v>4305.99</v>
      </c>
    </row>
    <row r="5599" spans="1:2" x14ac:dyDescent="0.35">
      <c r="A5599" s="2">
        <v>45771</v>
      </c>
      <c r="B5599">
        <v>4266.91</v>
      </c>
    </row>
    <row r="5600" spans="1:2" x14ac:dyDescent="0.35">
      <c r="A5600" s="2">
        <v>45772</v>
      </c>
      <c r="B5600">
        <v>4217.6499999999996</v>
      </c>
    </row>
    <row r="5601" spans="1:2" x14ac:dyDescent="0.35">
      <c r="A5601" s="2">
        <v>45773</v>
      </c>
      <c r="B5601">
        <v>4217.6499999999996</v>
      </c>
    </row>
    <row r="5602" spans="1:2" x14ac:dyDescent="0.35">
      <c r="A5602" s="2">
        <v>45774</v>
      </c>
      <c r="B5602">
        <v>4217.6499999999996</v>
      </c>
    </row>
    <row r="5603" spans="1:2" x14ac:dyDescent="0.35">
      <c r="A5603" s="2">
        <v>45775</v>
      </c>
      <c r="B5603">
        <v>4218.37</v>
      </c>
    </row>
    <row r="5604" spans="1:2" x14ac:dyDescent="0.35">
      <c r="A5604" s="2">
        <v>45776</v>
      </c>
      <c r="B5604">
        <v>4188.1400000000003</v>
      </c>
    </row>
    <row r="5605" spans="1:2" x14ac:dyDescent="0.35">
      <c r="A5605" s="2">
        <v>45777</v>
      </c>
      <c r="B5605">
        <v>4225.6000000000004</v>
      </c>
    </row>
    <row r="5606" spans="1:2" x14ac:dyDescent="0.35">
      <c r="A5606" s="2">
        <v>45778</v>
      </c>
      <c r="B5606">
        <v>4225.6000000000004</v>
      </c>
    </row>
    <row r="5607" spans="1:2" x14ac:dyDescent="0.35">
      <c r="A5607" s="2">
        <v>45779</v>
      </c>
      <c r="B5607">
        <v>4250.3100000000004</v>
      </c>
    </row>
    <row r="5608" spans="1:2" x14ac:dyDescent="0.35">
      <c r="A5608" s="2">
        <v>45780</v>
      </c>
      <c r="B5608">
        <v>4250.3100000000004</v>
      </c>
    </row>
    <row r="5609" spans="1:2" x14ac:dyDescent="0.35">
      <c r="A5609" s="2">
        <v>45781</v>
      </c>
      <c r="B5609">
        <v>4250.3100000000004</v>
      </c>
    </row>
    <row r="5610" spans="1:2" x14ac:dyDescent="0.35">
      <c r="A5610" s="2">
        <v>45782</v>
      </c>
      <c r="B5610">
        <v>4300.05</v>
      </c>
    </row>
    <row r="5611" spans="1:2" x14ac:dyDescent="0.35">
      <c r="A5611" s="2">
        <v>45783</v>
      </c>
      <c r="B5611">
        <v>4305.07</v>
      </c>
    </row>
    <row r="5612" spans="1:2" x14ac:dyDescent="0.35">
      <c r="A5612" s="2">
        <v>45784</v>
      </c>
      <c r="B5612">
        <v>4287.1499999999996</v>
      </c>
    </row>
    <row r="5613" spans="1:2" x14ac:dyDescent="0.35">
      <c r="A5613" s="2">
        <v>45785</v>
      </c>
      <c r="B5613">
        <v>4252.17</v>
      </c>
    </row>
    <row r="5614" spans="1:2" x14ac:dyDescent="0.35">
      <c r="A5614" s="2">
        <v>45786</v>
      </c>
      <c r="B5614">
        <v>4224.8</v>
      </c>
    </row>
    <row r="5615" spans="1:2" x14ac:dyDescent="0.35">
      <c r="A5615" s="2">
        <v>45787</v>
      </c>
      <c r="B5615">
        <v>4224.8</v>
      </c>
    </row>
    <row r="5616" spans="1:2" x14ac:dyDescent="0.35">
      <c r="A5616" s="2">
        <v>45788</v>
      </c>
      <c r="B5616">
        <v>4224.8</v>
      </c>
    </row>
    <row r="5617" spans="1:2" x14ac:dyDescent="0.35">
      <c r="A5617" s="2">
        <v>45789</v>
      </c>
      <c r="B5617">
        <v>4226.51</v>
      </c>
    </row>
    <row r="5618" spans="1:2" x14ac:dyDescent="0.35">
      <c r="A5618" s="2">
        <v>45790</v>
      </c>
      <c r="B5618">
        <v>4218.59</v>
      </c>
    </row>
    <row r="5619" spans="1:2" x14ac:dyDescent="0.35">
      <c r="A5619" s="2">
        <v>45791</v>
      </c>
      <c r="B5619">
        <v>4182.76</v>
      </c>
    </row>
    <row r="5620" spans="1:2" x14ac:dyDescent="0.35">
      <c r="A5620" s="2">
        <v>45792</v>
      </c>
      <c r="B5620">
        <v>4200.38</v>
      </c>
    </row>
    <row r="5621" spans="1:2" x14ac:dyDescent="0.35">
      <c r="A5621" s="2">
        <v>45793</v>
      </c>
      <c r="B5621">
        <v>4177</v>
      </c>
    </row>
    <row r="5622" spans="1:2" x14ac:dyDescent="0.35">
      <c r="A5622" s="2">
        <v>45794</v>
      </c>
      <c r="B5622">
        <v>4177</v>
      </c>
    </row>
    <row r="5623" spans="1:2" x14ac:dyDescent="0.35">
      <c r="A5623" s="2">
        <v>45795</v>
      </c>
      <c r="B5623">
        <v>4177</v>
      </c>
    </row>
    <row r="5624" spans="1:2" x14ac:dyDescent="0.35">
      <c r="A5624" s="2">
        <v>45796</v>
      </c>
      <c r="B5624">
        <v>4173.1499999999996</v>
      </c>
    </row>
    <row r="5625" spans="1:2" x14ac:dyDescent="0.35">
      <c r="A5625" s="2">
        <v>45797</v>
      </c>
      <c r="B5625">
        <v>4169.26</v>
      </c>
    </row>
    <row r="5626" spans="1:2" x14ac:dyDescent="0.35">
      <c r="A5626" s="2">
        <v>45798</v>
      </c>
      <c r="B5626">
        <v>4176.5600000000004</v>
      </c>
    </row>
    <row r="5627" spans="1:2" x14ac:dyDescent="0.35">
      <c r="A5627" s="2">
        <v>45799</v>
      </c>
      <c r="B5627">
        <v>4175.34</v>
      </c>
    </row>
    <row r="5628" spans="1:2" x14ac:dyDescent="0.35">
      <c r="A5628" s="2">
        <v>45800</v>
      </c>
      <c r="B5628">
        <v>4152.46</v>
      </c>
    </row>
    <row r="5629" spans="1:2" x14ac:dyDescent="0.35">
      <c r="A5629" s="2">
        <v>45801</v>
      </c>
      <c r="B5629">
        <v>4152.46</v>
      </c>
    </row>
    <row r="5630" spans="1:2" x14ac:dyDescent="0.35">
      <c r="A5630" s="2">
        <v>45802</v>
      </c>
      <c r="B5630">
        <v>4152.46</v>
      </c>
    </row>
    <row r="5631" spans="1:2" x14ac:dyDescent="0.35">
      <c r="A5631" s="2">
        <v>45803</v>
      </c>
      <c r="B5631">
        <v>4150.7</v>
      </c>
    </row>
    <row r="5632" spans="1:2" x14ac:dyDescent="0.35">
      <c r="A5632" s="2">
        <v>45804</v>
      </c>
      <c r="B5632">
        <v>4113.8500000000004</v>
      </c>
    </row>
    <row r="5633" spans="1:2" x14ac:dyDescent="0.35">
      <c r="A5633" s="2">
        <v>45805</v>
      </c>
      <c r="B5633">
        <v>4125.58</v>
      </c>
    </row>
    <row r="5634" spans="1:2" x14ac:dyDescent="0.35">
      <c r="A5634" s="2">
        <v>45806</v>
      </c>
      <c r="B5634">
        <v>4120.63</v>
      </c>
    </row>
    <row r="5635" spans="1:2" x14ac:dyDescent="0.35">
      <c r="A5635" s="2">
        <v>45807</v>
      </c>
      <c r="B5635">
        <v>4159.43</v>
      </c>
    </row>
    <row r="5636" spans="1:2" x14ac:dyDescent="0.35">
      <c r="A5636" s="2">
        <v>45808</v>
      </c>
      <c r="B5636">
        <v>4159.43</v>
      </c>
    </row>
    <row r="5637" spans="1:2" x14ac:dyDescent="0.35">
      <c r="A5637" s="2">
        <v>45809</v>
      </c>
      <c r="B5637">
        <v>4159.43</v>
      </c>
    </row>
    <row r="5638" spans="1:2" x14ac:dyDescent="0.35">
      <c r="A5638" s="2">
        <v>45810</v>
      </c>
      <c r="B5638">
        <v>4159.43</v>
      </c>
    </row>
    <row r="5639" spans="1:2" x14ac:dyDescent="0.35">
      <c r="A5639" s="2">
        <v>45811</v>
      </c>
      <c r="B5639">
        <v>4109.41</v>
      </c>
    </row>
    <row r="5640" spans="1:2" x14ac:dyDescent="0.35">
      <c r="A5640" s="2">
        <v>45812</v>
      </c>
      <c r="B5640">
        <v>4109.5</v>
      </c>
    </row>
    <row r="5641" spans="1:2" x14ac:dyDescent="0.35">
      <c r="A5641" s="2">
        <v>45813</v>
      </c>
      <c r="B5641">
        <v>4108.6899999999996</v>
      </c>
    </row>
    <row r="5642" spans="1:2" x14ac:dyDescent="0.35">
      <c r="A5642" s="2">
        <v>45814</v>
      </c>
      <c r="B5642">
        <v>4116.4399999999996</v>
      </c>
    </row>
    <row r="5643" spans="1:2" x14ac:dyDescent="0.35">
      <c r="A5643" s="2">
        <v>45815</v>
      </c>
      <c r="B5643">
        <v>4116.4399999999996</v>
      </c>
    </row>
    <row r="5644" spans="1:2" x14ac:dyDescent="0.35">
      <c r="A5644" s="2">
        <v>45816</v>
      </c>
      <c r="B5644">
        <v>4116.4399999999996</v>
      </c>
    </row>
    <row r="5645" spans="1:2" x14ac:dyDescent="0.35">
      <c r="A5645" s="2">
        <v>45817</v>
      </c>
      <c r="B5645">
        <v>4144.3</v>
      </c>
    </row>
    <row r="5646" spans="1:2" x14ac:dyDescent="0.35">
      <c r="A5646" s="2">
        <v>45818</v>
      </c>
      <c r="B5646">
        <v>4207.38</v>
      </c>
    </row>
    <row r="5647" spans="1:2" x14ac:dyDescent="0.35">
      <c r="A5647" s="2">
        <v>45819</v>
      </c>
      <c r="B5647">
        <v>4181.83</v>
      </c>
    </row>
    <row r="5648" spans="1:2" x14ac:dyDescent="0.35">
      <c r="A5648" s="2">
        <v>45820</v>
      </c>
      <c r="B5648">
        <v>4154.6400000000003</v>
      </c>
    </row>
    <row r="5649" spans="1:2" x14ac:dyDescent="0.35">
      <c r="A5649" s="2">
        <v>45821</v>
      </c>
      <c r="B5649">
        <v>4133.83</v>
      </c>
    </row>
    <row r="5650" spans="1:2" x14ac:dyDescent="0.35">
      <c r="A5650" s="2">
        <v>45822</v>
      </c>
      <c r="B5650">
        <v>4133.83</v>
      </c>
    </row>
    <row r="5651" spans="1:2" x14ac:dyDescent="0.35">
      <c r="A5651" s="2">
        <v>45823</v>
      </c>
      <c r="B5651">
        <v>4133.83</v>
      </c>
    </row>
    <row r="5652" spans="1:2" x14ac:dyDescent="0.35">
      <c r="A5652" s="2">
        <v>45824</v>
      </c>
      <c r="B5652">
        <v>4105.28</v>
      </c>
    </row>
    <row r="5653" spans="1:2" x14ac:dyDescent="0.35">
      <c r="A5653" s="2">
        <v>45825</v>
      </c>
      <c r="B5653">
        <v>4101.33</v>
      </c>
    </row>
    <row r="5654" spans="1:2" x14ac:dyDescent="0.35">
      <c r="A5654" s="2">
        <v>45826</v>
      </c>
      <c r="B5654">
        <v>4068.75</v>
      </c>
    </row>
    <row r="5655" spans="1:2" x14ac:dyDescent="0.35">
      <c r="A5655" s="2">
        <v>45827</v>
      </c>
      <c r="B5655">
        <v>4084.92</v>
      </c>
    </row>
    <row r="5656" spans="1:2" x14ac:dyDescent="0.35">
      <c r="A5656" s="2">
        <v>45828</v>
      </c>
      <c r="B5656">
        <v>4095.45</v>
      </c>
    </row>
    <row r="5657" spans="1:2" x14ac:dyDescent="0.35">
      <c r="A5657" s="2">
        <v>45829</v>
      </c>
      <c r="B5657">
        <v>4095.45</v>
      </c>
    </row>
    <row r="5658" spans="1:2" x14ac:dyDescent="0.35">
      <c r="A5658" s="2">
        <v>45830</v>
      </c>
      <c r="B5658">
        <v>4095.45</v>
      </c>
    </row>
    <row r="5659" spans="1:2" x14ac:dyDescent="0.35">
      <c r="A5659" s="2">
        <v>45831</v>
      </c>
      <c r="B5659">
        <v>4091.59</v>
      </c>
    </row>
    <row r="5660" spans="1:2" x14ac:dyDescent="0.35">
      <c r="A5660" s="2">
        <v>45832</v>
      </c>
      <c r="B5660">
        <v>4077.68</v>
      </c>
    </row>
    <row r="5661" spans="1:2" x14ac:dyDescent="0.35">
      <c r="A5661" s="2">
        <v>45833</v>
      </c>
      <c r="B5661">
        <v>4061.7</v>
      </c>
    </row>
    <row r="5662" spans="1:2" x14ac:dyDescent="0.35">
      <c r="A5662" s="2">
        <v>45834</v>
      </c>
      <c r="B5662">
        <v>4042.35</v>
      </c>
    </row>
    <row r="5663" spans="1:2" x14ac:dyDescent="0.35">
      <c r="A5663" s="2">
        <v>45835</v>
      </c>
      <c r="B5663">
        <v>4098.2700000000004</v>
      </c>
    </row>
    <row r="5664" spans="1:2" x14ac:dyDescent="0.35">
      <c r="A5664" s="2">
        <v>45836</v>
      </c>
      <c r="B5664">
        <v>4098.2700000000004</v>
      </c>
    </row>
    <row r="5665" spans="1:2" x14ac:dyDescent="0.35">
      <c r="A5665" s="2">
        <v>45837</v>
      </c>
      <c r="B5665">
        <v>4098.2700000000004</v>
      </c>
    </row>
    <row r="5666" spans="1:2" x14ac:dyDescent="0.35">
      <c r="A5666" s="2">
        <v>45838</v>
      </c>
      <c r="B5666">
        <v>4087.62</v>
      </c>
    </row>
    <row r="5667" spans="1:2" x14ac:dyDescent="0.35">
      <c r="A5667" s="2">
        <v>45839</v>
      </c>
      <c r="B5667">
        <v>4028.55</v>
      </c>
    </row>
    <row r="5668" spans="1:2" x14ac:dyDescent="0.35">
      <c r="A5668" s="2">
        <v>45840</v>
      </c>
      <c r="B5668">
        <v>3994.85</v>
      </c>
    </row>
    <row r="5669" spans="1:2" x14ac:dyDescent="0.35">
      <c r="A5669" s="2">
        <v>45841</v>
      </c>
      <c r="B5669">
        <v>3985.39</v>
      </c>
    </row>
    <row r="5670" spans="1:2" x14ac:dyDescent="0.35">
      <c r="A5670" s="2">
        <v>45842</v>
      </c>
      <c r="B5670">
        <v>3987</v>
      </c>
    </row>
    <row r="5671" spans="1:2" x14ac:dyDescent="0.35">
      <c r="A5671" s="2">
        <v>45843</v>
      </c>
      <c r="B5671">
        <v>3987</v>
      </c>
    </row>
    <row r="5672" spans="1:2" x14ac:dyDescent="0.35">
      <c r="A5672" s="2">
        <v>45844</v>
      </c>
      <c r="B5672">
        <v>3987</v>
      </c>
    </row>
    <row r="5673" spans="1:2" x14ac:dyDescent="0.35">
      <c r="A5673" s="2">
        <v>45845</v>
      </c>
      <c r="B5673">
        <v>4043.5</v>
      </c>
    </row>
    <row r="5674" spans="1:2" x14ac:dyDescent="0.35">
      <c r="A5674" s="2">
        <v>45846</v>
      </c>
      <c r="B5674">
        <v>4050.75</v>
      </c>
    </row>
    <row r="5675" spans="1:2" x14ac:dyDescent="0.35">
      <c r="A5675" s="2">
        <v>45847</v>
      </c>
      <c r="B5675">
        <v>4008.13</v>
      </c>
    </row>
    <row r="5676" spans="1:2" x14ac:dyDescent="0.35">
      <c r="A5676" s="2">
        <v>45848</v>
      </c>
      <c r="B5676">
        <v>4011.22</v>
      </c>
    </row>
    <row r="5677" spans="1:2" x14ac:dyDescent="0.35">
      <c r="A5677" s="2">
        <v>45849</v>
      </c>
      <c r="B5677">
        <v>4000.9</v>
      </c>
    </row>
    <row r="5678" spans="1:2" x14ac:dyDescent="0.35">
      <c r="A5678" s="2">
        <v>45850</v>
      </c>
      <c r="B5678">
        <v>4000.9</v>
      </c>
    </row>
    <row r="5679" spans="1:2" x14ac:dyDescent="0.35">
      <c r="A5679" s="2">
        <v>45851</v>
      </c>
      <c r="B5679">
        <v>4000.9</v>
      </c>
    </row>
    <row r="5680" spans="1:2" x14ac:dyDescent="0.35">
      <c r="A5680" s="2">
        <v>45852</v>
      </c>
      <c r="B5680">
        <v>4004.67</v>
      </c>
    </row>
    <row r="5681" spans="1:2" x14ac:dyDescent="0.35">
      <c r="A5681" s="2">
        <v>45853</v>
      </c>
      <c r="B5681">
        <v>4033.26</v>
      </c>
    </row>
    <row r="5682" spans="1:2" x14ac:dyDescent="0.35">
      <c r="A5682" s="2">
        <v>45854</v>
      </c>
      <c r="B5682">
        <v>4015.94</v>
      </c>
    </row>
    <row r="5683" spans="1:2" x14ac:dyDescent="0.35">
      <c r="A5683" s="2">
        <v>45855</v>
      </c>
      <c r="B5683">
        <v>4021.9</v>
      </c>
    </row>
    <row r="5684" spans="1:2" x14ac:dyDescent="0.35">
      <c r="A5684" s="2">
        <v>45856</v>
      </c>
      <c r="B5684">
        <v>4014.47</v>
      </c>
    </row>
    <row r="5685" spans="1:2" x14ac:dyDescent="0.35">
      <c r="A5685" s="2">
        <v>45857</v>
      </c>
      <c r="B5685">
        <v>4014.47</v>
      </c>
    </row>
    <row r="5686" spans="1:2" x14ac:dyDescent="0.35">
      <c r="A5686" s="2">
        <v>45858</v>
      </c>
      <c r="B5686">
        <v>4014.47</v>
      </c>
    </row>
    <row r="5687" spans="1:2" x14ac:dyDescent="0.35">
      <c r="A5687" s="2">
        <v>45859</v>
      </c>
      <c r="B5687">
        <v>4044.73</v>
      </c>
    </row>
    <row r="5688" spans="1:2" x14ac:dyDescent="0.35">
      <c r="A5688" s="2">
        <v>45860</v>
      </c>
      <c r="B5688">
        <v>4074</v>
      </c>
    </row>
    <row r="5689" spans="1:2" x14ac:dyDescent="0.35">
      <c r="A5689" s="2">
        <v>45861</v>
      </c>
      <c r="B5689">
        <v>4043.51</v>
      </c>
    </row>
    <row r="5690" spans="1:2" x14ac:dyDescent="0.35">
      <c r="A5690" s="2">
        <v>45862</v>
      </c>
      <c r="B5690">
        <v>4073.35</v>
      </c>
    </row>
    <row r="5691" spans="1:2" x14ac:dyDescent="0.35">
      <c r="A5691" s="2">
        <v>45863</v>
      </c>
      <c r="B5691">
        <v>4142.9799999999996</v>
      </c>
    </row>
    <row r="5692" spans="1:2" x14ac:dyDescent="0.35">
      <c r="A5692" s="2">
        <v>45864</v>
      </c>
      <c r="B5692">
        <v>4142.9799999999996</v>
      </c>
    </row>
    <row r="5693" spans="1:2" x14ac:dyDescent="0.35">
      <c r="A5693" s="2">
        <v>45865</v>
      </c>
      <c r="B5693">
        <v>4142.9799999999996</v>
      </c>
    </row>
    <row r="5694" spans="1:2" x14ac:dyDescent="0.35">
      <c r="A5694" s="2">
        <v>45866</v>
      </c>
      <c r="B5694">
        <v>4167.68</v>
      </c>
    </row>
    <row r="5695" spans="1:2" x14ac:dyDescent="0.35">
      <c r="A5695" s="2">
        <v>45867</v>
      </c>
      <c r="B5695">
        <v>4140.87</v>
      </c>
    </row>
    <row r="5696" spans="1:2" x14ac:dyDescent="0.35">
      <c r="A5696" s="2">
        <v>45868</v>
      </c>
      <c r="B5696">
        <v>4177.1000000000004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D6D5-4B34-4DC9-A456-AA020E955A1C}">
  <dimension ref="B4:P50"/>
  <sheetViews>
    <sheetView topLeftCell="A13" workbookViewId="0">
      <selection activeCell="L11" sqref="L11"/>
    </sheetView>
  </sheetViews>
  <sheetFormatPr baseColWidth="10" defaultRowHeight="14" x14ac:dyDescent="0.3"/>
  <cols>
    <col min="1" max="1" width="10.90625" style="6"/>
    <col min="2" max="2" width="39.54296875" style="6" customWidth="1"/>
    <col min="3" max="3" width="15.1796875" style="6" customWidth="1"/>
    <col min="4" max="4" width="22.26953125" style="6" customWidth="1"/>
    <col min="5" max="5" width="11.1796875" style="6" hidden="1" customWidth="1"/>
    <col min="6" max="6" width="10.453125" style="6" customWidth="1"/>
    <col min="7" max="7" width="19" style="6" customWidth="1"/>
    <col min="8" max="8" width="10" style="6" hidden="1" customWidth="1"/>
    <col min="9" max="9" width="15.453125" style="6" hidden="1" customWidth="1"/>
    <col min="10" max="10" width="11.26953125" style="6" customWidth="1"/>
    <col min="11" max="11" width="12" style="6" customWidth="1"/>
    <col min="12" max="12" width="19.54296875" style="6" bestFit="1" customWidth="1"/>
    <col min="13" max="13" width="12.453125" style="6" customWidth="1"/>
    <col min="14" max="14" width="19.26953125" style="6" customWidth="1"/>
    <col min="15" max="15" width="16.54296875" style="6" customWidth="1"/>
    <col min="16" max="16" width="18.453125" style="6" bestFit="1" customWidth="1"/>
    <col min="17" max="16384" width="10.90625" style="6"/>
  </cols>
  <sheetData>
    <row r="4" spans="2:13" ht="15.5" x14ac:dyDescent="0.3">
      <c r="B4" s="112"/>
      <c r="C4" s="109"/>
      <c r="D4" s="109"/>
      <c r="E4" s="109"/>
      <c r="F4" s="109"/>
      <c r="G4" s="109"/>
      <c r="H4" s="107"/>
      <c r="I4" s="107"/>
      <c r="J4" s="107"/>
      <c r="K4" s="107"/>
    </row>
    <row r="5" spans="2:13" ht="15.5" x14ac:dyDescent="0.3">
      <c r="B5" s="113"/>
      <c r="C5" s="109"/>
      <c r="D5" s="109"/>
      <c r="E5" s="109"/>
      <c r="F5" s="109"/>
      <c r="G5" s="109"/>
      <c r="H5" s="111"/>
      <c r="I5" s="107"/>
      <c r="J5" s="107"/>
      <c r="K5" s="107"/>
    </row>
    <row r="6" spans="2:13" ht="15.5" x14ac:dyDescent="0.3">
      <c r="B6" s="112"/>
      <c r="C6" s="109"/>
      <c r="D6" s="109"/>
      <c r="E6" s="109"/>
      <c r="F6" s="109"/>
      <c r="G6" s="109"/>
      <c r="H6" s="111"/>
      <c r="I6" s="107"/>
      <c r="J6" s="107"/>
      <c r="K6" s="107"/>
    </row>
    <row r="7" spans="2:13" ht="16" thickBot="1" x14ac:dyDescent="0.35">
      <c r="B7" s="110"/>
      <c r="C7" s="109"/>
      <c r="D7" s="109"/>
      <c r="E7" s="109"/>
      <c r="F7" s="109"/>
      <c r="G7" s="109"/>
      <c r="H7" s="108"/>
      <c r="I7" s="107"/>
      <c r="J7" s="107"/>
      <c r="K7" s="107"/>
    </row>
    <row r="8" spans="2:13" x14ac:dyDescent="0.3">
      <c r="B8" s="105"/>
      <c r="C8" s="105"/>
      <c r="D8" s="105">
        <v>2022</v>
      </c>
      <c r="E8" s="106" t="s">
        <v>79</v>
      </c>
      <c r="F8" s="102"/>
      <c r="G8" s="105">
        <v>2023</v>
      </c>
      <c r="H8" s="104" t="s">
        <v>79</v>
      </c>
      <c r="I8" s="103" t="s">
        <v>78</v>
      </c>
      <c r="J8" s="102"/>
      <c r="K8" s="121" t="s">
        <v>80</v>
      </c>
    </row>
    <row r="9" spans="2:13" ht="24" customHeight="1" x14ac:dyDescent="0.3">
      <c r="B9" s="99" t="s">
        <v>77</v>
      </c>
      <c r="C9" s="81" t="s">
        <v>76</v>
      </c>
      <c r="D9" s="51">
        <v>55334094002</v>
      </c>
      <c r="E9" s="84">
        <v>1</v>
      </c>
      <c r="F9" s="83">
        <v>1</v>
      </c>
      <c r="G9" s="51">
        <v>63425022805</v>
      </c>
      <c r="H9" s="84">
        <v>1</v>
      </c>
      <c r="I9" s="83">
        <f>+(D9/G9)-1</f>
        <v>-0.12756682528716667</v>
      </c>
      <c r="J9" s="83">
        <v>1</v>
      </c>
      <c r="K9" s="116">
        <f>+(G9/D9)-1</f>
        <v>0.1462195947892011</v>
      </c>
    </row>
    <row r="10" spans="2:13" x14ac:dyDescent="0.3">
      <c r="B10" s="6" t="s">
        <v>75</v>
      </c>
      <c r="C10" s="81"/>
      <c r="D10" s="85">
        <v>-38631181208</v>
      </c>
      <c r="E10" s="84">
        <f>(+D10/D9)*-1</f>
        <v>0.6981442798467743</v>
      </c>
      <c r="F10" s="83">
        <f>+(-1*(D10))/D9</f>
        <v>0.6981442798467743</v>
      </c>
      <c r="G10" s="85">
        <v>-43051141541</v>
      </c>
      <c r="H10" s="84">
        <f>(+G10/G9)*-1</f>
        <v>0.67877218859440658</v>
      </c>
      <c r="I10" s="83">
        <f>+(D10/G10)-1</f>
        <v>-0.10266766860968424</v>
      </c>
      <c r="J10" s="83">
        <f>+(-1*(G10))/G9</f>
        <v>0.67877218859440658</v>
      </c>
      <c r="K10" s="116">
        <f>+(G10/D10)-1</f>
        <v>0.11441432011104768</v>
      </c>
      <c r="L10" s="122"/>
      <c r="M10" s="17"/>
    </row>
    <row r="11" spans="2:13" x14ac:dyDescent="0.3">
      <c r="B11" s="6" t="s">
        <v>74</v>
      </c>
      <c r="C11" s="81"/>
      <c r="D11" s="85">
        <v>-31602020853</v>
      </c>
      <c r="E11" s="84"/>
      <c r="F11" s="83">
        <f>+D11/D10</f>
        <v>0.81804438447912753</v>
      </c>
      <c r="G11" s="85">
        <v>-35553296125.699997</v>
      </c>
      <c r="H11" s="84"/>
      <c r="I11" s="83"/>
      <c r="J11" s="83">
        <f>+G11/G10</f>
        <v>0.82583863872321739</v>
      </c>
      <c r="K11" s="116"/>
    </row>
    <row r="12" spans="2:13" x14ac:dyDescent="0.3">
      <c r="B12" s="6" t="s">
        <v>73</v>
      </c>
      <c r="C12" s="81"/>
      <c r="D12" s="85">
        <v>-20011779699.709999</v>
      </c>
      <c r="E12" s="84"/>
      <c r="F12" s="83">
        <f>+D12/$D$10</f>
        <v>0.51802142916525229</v>
      </c>
      <c r="G12" s="85">
        <v>-18402802653.009998</v>
      </c>
      <c r="H12" s="84"/>
      <c r="I12" s="83"/>
      <c r="J12" s="83">
        <f>+G12/G10</f>
        <v>0.42746375576322371</v>
      </c>
      <c r="K12" s="116"/>
    </row>
    <row r="13" spans="2:13" x14ac:dyDescent="0.3">
      <c r="B13" s="6" t="s">
        <v>72</v>
      </c>
      <c r="C13" s="81"/>
      <c r="D13" s="85">
        <v>-11590241153.290001</v>
      </c>
      <c r="E13" s="84"/>
      <c r="F13" s="83">
        <f>+D13/$D$10</f>
        <v>0.30002295531387524</v>
      </c>
      <c r="G13" s="85">
        <v>-17150493472.690001</v>
      </c>
      <c r="H13" s="84"/>
      <c r="I13" s="83"/>
      <c r="J13" s="83">
        <f>+G13/G10</f>
        <v>0.39837488295999374</v>
      </c>
      <c r="K13" s="116"/>
    </row>
    <row r="14" spans="2:13" x14ac:dyDescent="0.3">
      <c r="B14" s="6" t="s">
        <v>71</v>
      </c>
      <c r="C14" s="81"/>
      <c r="D14" s="85">
        <v>-7029160355</v>
      </c>
      <c r="E14" s="84"/>
      <c r="F14" s="83">
        <f>+D14/$D$10</f>
        <v>0.18195561552087242</v>
      </c>
      <c r="G14" s="85">
        <v>-7497845415.3000002</v>
      </c>
      <c r="H14" s="84"/>
      <c r="I14" s="83"/>
      <c r="J14" s="83">
        <f>+G14/G10</f>
        <v>0.1741613612767825</v>
      </c>
      <c r="K14" s="116"/>
    </row>
    <row r="15" spans="2:13" ht="14.5" thickBot="1" x14ac:dyDescent="0.35">
      <c r="B15" s="93" t="s">
        <v>70</v>
      </c>
      <c r="C15" s="92"/>
      <c r="D15" s="91">
        <f>SUM(D9:D10)</f>
        <v>16702912794</v>
      </c>
      <c r="E15" s="90">
        <f>+D15/D9</f>
        <v>0.30185572015322576</v>
      </c>
      <c r="F15" s="89">
        <f>+D15/D9</f>
        <v>0.30185572015322576</v>
      </c>
      <c r="G15" s="91">
        <f>SUM(G9:G10)</f>
        <v>20373881264</v>
      </c>
      <c r="H15" s="90">
        <f>+G15/G9</f>
        <v>0.32122781140559337</v>
      </c>
      <c r="I15" s="89">
        <f>+(D15/G15)-1</f>
        <v>-0.18018012485851109</v>
      </c>
      <c r="J15" s="89">
        <f>+H15/H9</f>
        <v>0.32122781140559337</v>
      </c>
      <c r="K15" s="118">
        <f>+(D15/G15)-1</f>
        <v>-0.18018012485851109</v>
      </c>
    </row>
    <row r="16" spans="2:13" x14ac:dyDescent="0.3">
      <c r="E16" s="101"/>
      <c r="F16" s="100"/>
      <c r="H16" s="101"/>
      <c r="I16" s="100"/>
      <c r="J16" s="100"/>
      <c r="K16" s="120"/>
    </row>
    <row r="17" spans="2:16" x14ac:dyDescent="0.3">
      <c r="B17" s="99" t="s">
        <v>69</v>
      </c>
      <c r="E17" s="101"/>
      <c r="F17" s="100"/>
      <c r="H17" s="101"/>
      <c r="I17" s="100"/>
      <c r="J17" s="100"/>
      <c r="K17" s="120"/>
    </row>
    <row r="18" spans="2:16" x14ac:dyDescent="0.3">
      <c r="B18" s="81" t="s">
        <v>68</v>
      </c>
      <c r="C18" s="81" t="s">
        <v>66</v>
      </c>
      <c r="D18" s="85">
        <v>-3744371725</v>
      </c>
      <c r="E18" s="84">
        <f>(+D18/D9)*-1</f>
        <v>6.7668438284444729E-2</v>
      </c>
      <c r="F18" s="83">
        <f>+((-1)*D18)/D9</f>
        <v>6.7668438284444729E-2</v>
      </c>
      <c r="G18" s="85">
        <v>-4420128055</v>
      </c>
      <c r="H18" s="84">
        <f>(+G18/G9)*-1</f>
        <v>6.969060253379282E-2</v>
      </c>
      <c r="I18" s="83">
        <f>+(D18/G18)-1</f>
        <v>-0.15288161826795765</v>
      </c>
      <c r="J18" s="83">
        <f>+((-1)*G18)/G9</f>
        <v>6.969060253379282E-2</v>
      </c>
      <c r="K18" s="116">
        <f>+(G18/D18)-1</f>
        <v>0.18047255444436416</v>
      </c>
    </row>
    <row r="19" spans="2:16" x14ac:dyDescent="0.3">
      <c r="B19" s="81" t="s">
        <v>67</v>
      </c>
      <c r="C19" s="81" t="s">
        <v>66</v>
      </c>
      <c r="D19" s="85">
        <v>-5569124593</v>
      </c>
      <c r="E19" s="84">
        <f>+-1*(D19/D9)</f>
        <v>0.10064544641859879</v>
      </c>
      <c r="F19" s="83">
        <f>+((-1)*D19)/D9</f>
        <v>0.10064544641859879</v>
      </c>
      <c r="G19" s="85">
        <v>-6459975948</v>
      </c>
      <c r="H19" s="84">
        <f>+-1*(G19/G9)</f>
        <v>0.10185216594814908</v>
      </c>
      <c r="I19" s="83">
        <f>+(D19/G19)-1</f>
        <v>-0.1379031999764343</v>
      </c>
      <c r="J19" s="83">
        <f>+((-1)*G19)/G9</f>
        <v>0.10185216594814908</v>
      </c>
      <c r="K19" s="116">
        <f>+(G19/D19)-1</f>
        <v>0.1599625470975703</v>
      </c>
    </row>
    <row r="20" spans="2:16" ht="14.5" thickBot="1" x14ac:dyDescent="0.35">
      <c r="B20" s="93" t="s">
        <v>65</v>
      </c>
      <c r="C20" s="92"/>
      <c r="D20" s="91">
        <f>D15+SUM(D18:D19)</f>
        <v>7389416476</v>
      </c>
      <c r="E20" s="90">
        <f>+D20/D9</f>
        <v>0.13354183545018225</v>
      </c>
      <c r="F20" s="89">
        <f>+((1)*D20)/D9</f>
        <v>0.13354183545018225</v>
      </c>
      <c r="G20" s="91">
        <f>G15+SUM(G18:G19)</f>
        <v>9493777261</v>
      </c>
      <c r="H20" s="90">
        <f>+G20/G9</f>
        <v>0.14968504292365151</v>
      </c>
      <c r="I20" s="89">
        <f>+(D20/G20)-1</f>
        <v>-0.22165685239368504</v>
      </c>
      <c r="J20" s="89">
        <f>+((1)*H20)/H9</f>
        <v>0.14968504292365151</v>
      </c>
      <c r="K20" s="118">
        <f>+(G20/D20)-1</f>
        <v>0.28478037363771946</v>
      </c>
    </row>
    <row r="21" spans="2:16" ht="22.5" customHeight="1" x14ac:dyDescent="0.3">
      <c r="B21" s="99" t="s">
        <v>64</v>
      </c>
      <c r="C21" s="99"/>
      <c r="D21" s="99"/>
      <c r="E21" s="98"/>
      <c r="F21" s="97"/>
      <c r="G21" s="99"/>
      <c r="H21" s="98"/>
      <c r="I21" s="97"/>
      <c r="J21" s="97"/>
      <c r="K21" s="119"/>
    </row>
    <row r="22" spans="2:16" x14ac:dyDescent="0.3">
      <c r="B22" s="96" t="s">
        <v>63</v>
      </c>
      <c r="C22" s="81" t="s">
        <v>62</v>
      </c>
      <c r="D22" s="85">
        <v>-831500902</v>
      </c>
      <c r="E22" s="84">
        <f>+(D22/D9)*-1</f>
        <v>1.5026918159533725E-2</v>
      </c>
      <c r="F22" s="83">
        <f>+((-1)*D22)/D9</f>
        <v>1.5026918159533725E-2</v>
      </c>
      <c r="G22" s="85">
        <v>-1016751563</v>
      </c>
      <c r="H22" s="84">
        <f>+-1*(G22/G9)</f>
        <v>1.6030763853660708E-2</v>
      </c>
      <c r="I22" s="83">
        <f>+(D22/G22)-1</f>
        <v>-0.18219855050274458</v>
      </c>
      <c r="J22" s="83">
        <f>(((G22)*(-1))/(G9))</f>
        <v>1.6030763853660708E-2</v>
      </c>
      <c r="K22" s="116">
        <f>+(G22/D22)-1</f>
        <v>0.22279069157281572</v>
      </c>
    </row>
    <row r="23" spans="2:16" x14ac:dyDescent="0.3">
      <c r="B23" s="81" t="s">
        <v>61</v>
      </c>
      <c r="C23" s="81"/>
      <c r="D23" s="51">
        <v>743698395</v>
      </c>
      <c r="E23" s="95"/>
      <c r="F23" s="94"/>
      <c r="G23" s="51">
        <v>1037267875</v>
      </c>
      <c r="H23" s="84"/>
      <c r="I23" s="83">
        <f>+(D23/G23)-1</f>
        <v>-0.28302185681784464</v>
      </c>
      <c r="J23" s="83"/>
      <c r="K23" s="116">
        <f>+(G23/D23)-1</f>
        <v>0.39474265639634742</v>
      </c>
    </row>
    <row r="24" spans="2:16" ht="14.5" thickBot="1" x14ac:dyDescent="0.35">
      <c r="B24" s="93" t="s">
        <v>60</v>
      </c>
      <c r="C24" s="92"/>
      <c r="D24" s="91">
        <f>D20+SUM(D22:D23)</f>
        <v>7301613969</v>
      </c>
      <c r="E24" s="90">
        <f>+D24/D9</f>
        <v>0.13195506496837356</v>
      </c>
      <c r="F24" s="89">
        <f>+((1)*D24)/D9</f>
        <v>0.13195506496837356</v>
      </c>
      <c r="G24" s="91">
        <f>G20+SUM(G22:G23)</f>
        <v>9514293573</v>
      </c>
      <c r="H24" s="90">
        <f>+G24/G9</f>
        <v>0.15000851639031587</v>
      </c>
      <c r="I24" s="89">
        <f>+(D24/G24)-1</f>
        <v>-0.23256373024679633</v>
      </c>
      <c r="J24" s="89">
        <f>+((1)*H24)/H9</f>
        <v>0.15000851639031587</v>
      </c>
      <c r="K24" s="118">
        <f>+(G24/D24)-1</f>
        <v>0.30303979550195792</v>
      </c>
      <c r="P24" s="62"/>
    </row>
    <row r="25" spans="2:16" x14ac:dyDescent="0.3">
      <c r="B25" s="81" t="s">
        <v>59</v>
      </c>
      <c r="D25" s="88"/>
      <c r="E25" s="87"/>
      <c r="F25" s="86"/>
      <c r="G25" s="88"/>
      <c r="H25" s="87"/>
      <c r="I25" s="86"/>
      <c r="J25" s="86"/>
      <c r="K25" s="117"/>
      <c r="P25" s="62"/>
    </row>
    <row r="26" spans="2:16" s="81" customFormat="1" ht="19.5" customHeight="1" thickBot="1" x14ac:dyDescent="0.35">
      <c r="B26" s="81" t="s">
        <v>58</v>
      </c>
      <c r="C26" s="81" t="s">
        <v>57</v>
      </c>
      <c r="D26" s="85">
        <v>-1763355588</v>
      </c>
      <c r="E26" s="84">
        <f>+-1*(D26/D9)</f>
        <v>3.1867433989906206E-2</v>
      </c>
      <c r="F26" s="83">
        <f>+((-1)*D26)/D9</f>
        <v>3.1867433989906206E-2</v>
      </c>
      <c r="G26" s="85">
        <v>-2629877766</v>
      </c>
      <c r="H26" s="84">
        <f>+-1*(G26/G9)</f>
        <v>4.146435664809376E-2</v>
      </c>
      <c r="I26" s="83">
        <f>+(D26/G26)-1</f>
        <v>-0.32949142701714451</v>
      </c>
      <c r="J26" s="83">
        <f>+((-1)*G26)/G9</f>
        <v>4.146435664809376E-2</v>
      </c>
      <c r="K26" s="116">
        <f>+(G26/D26)-1</f>
        <v>0.49140524117589379</v>
      </c>
      <c r="L26" s="6"/>
      <c r="M26" s="6"/>
      <c r="P26" s="82"/>
    </row>
    <row r="27" spans="2:16" ht="22.5" customHeight="1" thickTop="1" thickBot="1" x14ac:dyDescent="0.35">
      <c r="B27" s="80" t="s">
        <v>56</v>
      </c>
      <c r="C27" s="79"/>
      <c r="D27" s="78">
        <f>+D24+D26+D25</f>
        <v>5538258381</v>
      </c>
      <c r="E27" s="77">
        <f>+D27/D9</f>
        <v>0.10008763097846736</v>
      </c>
      <c r="F27" s="76">
        <f>+D27/D9</f>
        <v>0.10008763097846736</v>
      </c>
      <c r="G27" s="78">
        <f>+G24+G26+G25</f>
        <v>6884415807</v>
      </c>
      <c r="H27" s="77">
        <f>+G27/G9</f>
        <v>0.1085441597422221</v>
      </c>
      <c r="I27" s="76">
        <f>+(D27/G27)-1</f>
        <v>-0.1955369146400544</v>
      </c>
      <c r="J27" s="76">
        <f>+H27/H9</f>
        <v>0.1085441597422221</v>
      </c>
      <c r="K27" s="115">
        <f>+(G27/D27)-1</f>
        <v>0.24306511783889273</v>
      </c>
      <c r="P27" s="62"/>
    </row>
    <row r="28" spans="2:16" ht="39" customHeight="1" thickTop="1" thickBot="1" x14ac:dyDescent="0.35">
      <c r="B28" s="75" t="s">
        <v>55</v>
      </c>
      <c r="C28" s="75"/>
      <c r="D28" s="74">
        <v>4496.1000000000004</v>
      </c>
      <c r="E28" s="73"/>
      <c r="F28" s="72"/>
      <c r="G28" s="74">
        <v>4323.57</v>
      </c>
      <c r="H28" s="73"/>
      <c r="I28" s="72"/>
      <c r="J28" s="72"/>
      <c r="K28" s="114">
        <f>+(G28/D28)-1</f>
        <v>-3.8373256822579749E-2</v>
      </c>
      <c r="N28" s="67"/>
      <c r="P28" s="62"/>
    </row>
    <row r="29" spans="2:16" ht="39" customHeight="1" thickBot="1" x14ac:dyDescent="0.35">
      <c r="B29" s="71"/>
      <c r="C29" s="71"/>
      <c r="D29" s="70"/>
      <c r="E29" s="69"/>
      <c r="F29" s="68"/>
      <c r="G29" s="68"/>
      <c r="H29" s="68"/>
      <c r="I29" s="68"/>
      <c r="J29" s="68"/>
      <c r="K29" s="68"/>
      <c r="N29" s="67"/>
      <c r="P29" s="62"/>
    </row>
    <row r="30" spans="2:16" ht="21" customHeight="1" thickTop="1" x14ac:dyDescent="0.3">
      <c r="B30" s="66" t="s">
        <v>54</v>
      </c>
      <c r="C30" s="52"/>
      <c r="P30" s="62"/>
    </row>
    <row r="31" spans="2:16" x14ac:dyDescent="0.3">
      <c r="B31" s="46" t="s">
        <v>53</v>
      </c>
      <c r="P31" s="62"/>
    </row>
    <row r="32" spans="2:16" hidden="1" x14ac:dyDescent="0.3">
      <c r="B32" s="6" t="s">
        <v>52</v>
      </c>
      <c r="P32" s="62"/>
    </row>
    <row r="33" spans="2:16" x14ac:dyDescent="0.3">
      <c r="B33" s="46"/>
      <c r="P33" s="62"/>
    </row>
    <row r="34" spans="2:16" x14ac:dyDescent="0.3">
      <c r="B34" s="46"/>
      <c r="D34" s="64"/>
      <c r="G34" s="62"/>
      <c r="P34" s="62"/>
    </row>
    <row r="35" spans="2:16" x14ac:dyDescent="0.3">
      <c r="P35" s="62"/>
    </row>
    <row r="36" spans="2:16" x14ac:dyDescent="0.3">
      <c r="B36" s="54" t="s">
        <v>51</v>
      </c>
      <c r="C36" s="54" t="s">
        <v>50</v>
      </c>
      <c r="D36" s="54"/>
      <c r="E36" s="63"/>
      <c r="F36" s="63"/>
      <c r="G36" s="54" t="s">
        <v>49</v>
      </c>
      <c r="H36" s="63"/>
      <c r="I36" s="63"/>
      <c r="J36" s="57"/>
      <c r="K36" s="57"/>
      <c r="P36" s="62"/>
    </row>
    <row r="37" spans="2:16" s="46" customFormat="1" x14ac:dyDescent="0.3">
      <c r="B37" s="54" t="s">
        <v>48</v>
      </c>
      <c r="C37" s="60" t="s">
        <v>47</v>
      </c>
      <c r="D37" s="61"/>
      <c r="E37" s="59"/>
      <c r="F37" s="59"/>
      <c r="G37" s="61" t="s">
        <v>46</v>
      </c>
      <c r="H37" s="59"/>
      <c r="I37" s="59"/>
      <c r="J37" s="57"/>
      <c r="K37" s="57"/>
      <c r="L37" s="57"/>
      <c r="M37" s="57"/>
      <c r="N37" s="57"/>
      <c r="O37" s="57"/>
      <c r="P37" s="57"/>
    </row>
    <row r="38" spans="2:16" s="46" customFormat="1" x14ac:dyDescent="0.3">
      <c r="B38" s="57"/>
      <c r="C38" s="60" t="s">
        <v>45</v>
      </c>
      <c r="D38" s="60"/>
      <c r="E38" s="59"/>
      <c r="F38" s="59"/>
      <c r="G38" s="60" t="s">
        <v>44</v>
      </c>
      <c r="H38" s="59"/>
      <c r="I38" s="59"/>
      <c r="J38" s="57"/>
      <c r="K38" s="57"/>
      <c r="L38" s="57"/>
      <c r="M38" s="57"/>
      <c r="N38" s="57"/>
      <c r="O38" s="57"/>
      <c r="P38" s="58"/>
    </row>
    <row r="39" spans="2:16" s="46" customFormat="1" x14ac:dyDescent="0.3">
      <c r="B39" s="54"/>
      <c r="C39" s="54"/>
      <c r="D39" s="54"/>
      <c r="E39" s="56"/>
      <c r="F39" s="56"/>
      <c r="G39" s="54"/>
      <c r="H39" s="54"/>
      <c r="I39" s="54"/>
      <c r="J39" s="54"/>
      <c r="K39" s="54"/>
      <c r="L39" s="57"/>
      <c r="M39" s="57"/>
      <c r="N39" s="57"/>
      <c r="O39" s="57"/>
      <c r="P39" s="57"/>
    </row>
    <row r="40" spans="2:16" x14ac:dyDescent="0.3">
      <c r="B40" s="54"/>
      <c r="C40" s="54"/>
      <c r="D40" s="54"/>
      <c r="E40" s="54"/>
      <c r="F40" s="54"/>
      <c r="G40" s="54"/>
      <c r="H40" s="56"/>
      <c r="I40" s="54"/>
      <c r="J40" s="54"/>
      <c r="K40" s="54"/>
      <c r="L40" s="54"/>
      <c r="M40" s="54"/>
      <c r="N40" s="54"/>
      <c r="O40" s="54"/>
      <c r="P40" s="55"/>
    </row>
    <row r="41" spans="2:16" x14ac:dyDescent="0.3">
      <c r="H41" s="51"/>
      <c r="L41" s="54"/>
      <c r="M41" s="54"/>
      <c r="N41" s="54"/>
      <c r="O41" s="54"/>
      <c r="P41" s="54"/>
    </row>
    <row r="42" spans="2:16" x14ac:dyDescent="0.3">
      <c r="B42" s="53"/>
      <c r="C42" s="52"/>
      <c r="D42" s="52"/>
      <c r="E42" s="52"/>
      <c r="F42" s="52"/>
      <c r="G42" s="52"/>
      <c r="H42" s="51"/>
    </row>
    <row r="43" spans="2:16" x14ac:dyDescent="0.3">
      <c r="H43" s="51"/>
    </row>
    <row r="44" spans="2:16" x14ac:dyDescent="0.3">
      <c r="B44" s="50"/>
      <c r="C44" s="49"/>
      <c r="D44" s="49"/>
      <c r="E44" s="49"/>
      <c r="F44" s="49"/>
      <c r="G44" s="49"/>
      <c r="H44" s="48"/>
    </row>
    <row r="48" spans="2:16" x14ac:dyDescent="0.3">
      <c r="B48" s="47"/>
      <c r="C48" s="47"/>
      <c r="D48" s="47"/>
      <c r="E48" s="47"/>
      <c r="F48" s="47"/>
      <c r="G48" s="47"/>
      <c r="H48" s="46"/>
    </row>
    <row r="49" spans="2:8" x14ac:dyDescent="0.3">
      <c r="B49" s="46"/>
      <c r="C49" s="46"/>
      <c r="D49" s="46"/>
      <c r="E49" s="46"/>
      <c r="F49" s="46"/>
      <c r="G49" s="46"/>
      <c r="H49" s="46"/>
    </row>
    <row r="50" spans="2:8" x14ac:dyDescent="0.3">
      <c r="B50" s="46"/>
      <c r="C50" s="46"/>
      <c r="D50" s="46"/>
      <c r="E50" s="46"/>
      <c r="F50" s="46"/>
      <c r="G50" s="46"/>
      <c r="H50" s="46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26A7F-DE15-49C5-80E9-83F86B69FE85}">
  <dimension ref="B4:P50"/>
  <sheetViews>
    <sheetView topLeftCell="B9" workbookViewId="0">
      <selection activeCell="M8" sqref="M8"/>
    </sheetView>
  </sheetViews>
  <sheetFormatPr baseColWidth="10" defaultRowHeight="14" x14ac:dyDescent="0.3"/>
  <cols>
    <col min="1" max="1" width="10.90625" style="6"/>
    <col min="2" max="2" width="39.54296875" style="6" customWidth="1"/>
    <col min="3" max="3" width="15.1796875" style="6" customWidth="1"/>
    <col min="4" max="4" width="22.26953125" style="6" customWidth="1"/>
    <col min="5" max="5" width="11.1796875" style="6" hidden="1" customWidth="1"/>
    <col min="6" max="6" width="10.453125" style="6" customWidth="1"/>
    <col min="7" max="7" width="19" style="6" customWidth="1"/>
    <col min="8" max="8" width="10" style="6" hidden="1" customWidth="1"/>
    <col min="9" max="9" width="15.453125" style="6" hidden="1" customWidth="1"/>
    <col min="10" max="10" width="14.6328125" style="6" bestFit="1" customWidth="1"/>
    <col min="11" max="11" width="12" style="6" customWidth="1"/>
    <col min="12" max="12" width="12.453125" style="6" customWidth="1"/>
    <col min="13" max="13" width="14.453125" style="6" bestFit="1" customWidth="1"/>
    <col min="14" max="14" width="19.26953125" style="6" customWidth="1"/>
    <col min="15" max="15" width="16.54296875" style="6" customWidth="1"/>
    <col min="16" max="16" width="18.453125" style="6" bestFit="1" customWidth="1"/>
    <col min="17" max="16384" width="10.90625" style="6"/>
  </cols>
  <sheetData>
    <row r="4" spans="2:14" ht="15.5" x14ac:dyDescent="0.3">
      <c r="B4" s="112"/>
      <c r="C4" s="109"/>
      <c r="D4" s="109"/>
      <c r="E4" s="109"/>
      <c r="F4" s="109"/>
      <c r="G4" s="109"/>
      <c r="H4" s="107"/>
      <c r="I4" s="107"/>
      <c r="J4" s="107"/>
      <c r="K4" s="107"/>
    </row>
    <row r="5" spans="2:14" ht="15.5" x14ac:dyDescent="0.3">
      <c r="B5" s="113"/>
      <c r="C5" s="109"/>
      <c r="D5" s="109"/>
      <c r="E5" s="109"/>
      <c r="F5" s="109"/>
      <c r="G5" s="109"/>
      <c r="H5" s="111"/>
      <c r="I5" s="107"/>
      <c r="J5" s="107"/>
      <c r="K5" s="107"/>
    </row>
    <row r="6" spans="2:14" ht="15.5" x14ac:dyDescent="0.3">
      <c r="B6" s="112"/>
      <c r="C6" s="109"/>
      <c r="D6" s="109"/>
      <c r="E6" s="109"/>
      <c r="F6" s="109"/>
      <c r="G6" s="109"/>
      <c r="H6" s="111"/>
      <c r="I6" s="107"/>
      <c r="J6" s="107"/>
      <c r="K6" s="107"/>
    </row>
    <row r="7" spans="2:14" ht="16" thickBot="1" x14ac:dyDescent="0.35">
      <c r="B7" s="110"/>
      <c r="C7" s="109"/>
      <c r="D7" s="109"/>
      <c r="E7" s="109"/>
      <c r="F7" s="109"/>
      <c r="G7" s="109"/>
      <c r="H7" s="108"/>
      <c r="I7" s="107"/>
      <c r="J7" s="107"/>
      <c r="K7" s="107"/>
    </row>
    <row r="8" spans="2:14" x14ac:dyDescent="0.3">
      <c r="B8" s="105"/>
      <c r="C8" s="105"/>
      <c r="D8" s="105">
        <v>2022</v>
      </c>
      <c r="E8" s="106" t="s">
        <v>79</v>
      </c>
      <c r="F8" s="102"/>
      <c r="G8" s="105">
        <v>2023</v>
      </c>
      <c r="H8" s="104" t="s">
        <v>79</v>
      </c>
      <c r="I8" s="103" t="s">
        <v>78</v>
      </c>
      <c r="J8" s="102"/>
      <c r="K8" s="121" t="s">
        <v>80</v>
      </c>
    </row>
    <row r="9" spans="2:14" ht="24" customHeight="1" x14ac:dyDescent="0.3">
      <c r="B9" s="99" t="s">
        <v>77</v>
      </c>
      <c r="C9" s="81" t="s">
        <v>76</v>
      </c>
      <c r="D9" s="51">
        <v>55334094002</v>
      </c>
      <c r="E9" s="84">
        <v>1</v>
      </c>
      <c r="F9" s="83">
        <v>1</v>
      </c>
      <c r="G9" s="51">
        <v>63425022805</v>
      </c>
      <c r="H9" s="84">
        <v>1</v>
      </c>
      <c r="I9" s="83">
        <f>+(D9/G9)-1</f>
        <v>-0.12756682528716667</v>
      </c>
      <c r="J9" s="83">
        <v>1</v>
      </c>
      <c r="K9" s="116">
        <f>+(G9/D9)-1</f>
        <v>0.1462195947892011</v>
      </c>
      <c r="M9" s="51"/>
      <c r="N9" s="124"/>
    </row>
    <row r="10" spans="2:14" x14ac:dyDescent="0.3">
      <c r="B10" s="6" t="s">
        <v>75</v>
      </c>
      <c r="C10" s="81"/>
      <c r="D10" s="85">
        <f>+D11+D14</f>
        <v>-37781772673.600098</v>
      </c>
      <c r="E10" s="84">
        <f>(+D10/D9)*-1</f>
        <v>0.68279373422531342</v>
      </c>
      <c r="F10" s="83">
        <f>+(-1*(D10))/D9</f>
        <v>0.68279373422531342</v>
      </c>
      <c r="G10" s="85">
        <f>+G11+G14</f>
        <v>-44165128805.908401</v>
      </c>
      <c r="H10" s="84">
        <f>(+G10/G9)*-1</f>
        <v>0.69633603351935602</v>
      </c>
      <c r="I10" s="83">
        <f>+(D10/G10)-1</f>
        <v>-0.14453385068480407</v>
      </c>
      <c r="J10" s="83">
        <f>+(-1*(G10))/G9</f>
        <v>0.69633603351935602</v>
      </c>
      <c r="K10" s="116">
        <f>+(G10/D10)-1</f>
        <v>0.16895332538932606</v>
      </c>
    </row>
    <row r="11" spans="2:14" x14ac:dyDescent="0.3">
      <c r="B11" s="6" t="s">
        <v>74</v>
      </c>
      <c r="C11" s="81"/>
      <c r="D11" s="85">
        <f>+D12+D13</f>
        <v>-30752612318.600101</v>
      </c>
      <c r="E11" s="84"/>
      <c r="F11" s="83">
        <f>+D11/D10</f>
        <v>0.81395366448987183</v>
      </c>
      <c r="G11" s="85">
        <f>+G12+G13</f>
        <v>-38667283390.608398</v>
      </c>
      <c r="H11" s="84"/>
      <c r="I11" s="83"/>
      <c r="J11" s="83">
        <f>+G11/G10</f>
        <v>0.87551614669887479</v>
      </c>
      <c r="K11" s="116"/>
    </row>
    <row r="12" spans="2:14" ht="14.5" x14ac:dyDescent="0.35">
      <c r="B12" s="123" t="s">
        <v>73</v>
      </c>
      <c r="C12" s="81"/>
      <c r="D12" s="85">
        <v>-19162371165.310101</v>
      </c>
      <c r="E12" s="84"/>
      <c r="F12" s="83">
        <f>+D12/$D$10</f>
        <v>0.5071856032498907</v>
      </c>
      <c r="G12" s="85">
        <v>-19316789917.9184</v>
      </c>
      <c r="H12" s="84"/>
      <c r="I12" s="83"/>
      <c r="J12" s="83">
        <f>+G12/G10</f>
        <v>0.43737651038695041</v>
      </c>
      <c r="K12" s="116"/>
    </row>
    <row r="13" spans="2:14" ht="14.5" x14ac:dyDescent="0.35">
      <c r="B13" s="123" t="s">
        <v>72</v>
      </c>
      <c r="C13" s="81"/>
      <c r="D13" s="85">
        <v>-11590241153.290001</v>
      </c>
      <c r="E13" s="84"/>
      <c r="F13" s="83">
        <f>+D13/$D$10</f>
        <v>0.30676806123998113</v>
      </c>
      <c r="G13" s="85">
        <v>-19350493472.689999</v>
      </c>
      <c r="H13" s="84"/>
      <c r="I13" s="83"/>
      <c r="J13" s="83">
        <f>+G13/G10</f>
        <v>0.43813963631192432</v>
      </c>
      <c r="K13" s="116"/>
    </row>
    <row r="14" spans="2:14" x14ac:dyDescent="0.3">
      <c r="B14" s="6" t="s">
        <v>71</v>
      </c>
      <c r="C14" s="81"/>
      <c r="D14" s="85">
        <v>-7029160355</v>
      </c>
      <c r="E14" s="84"/>
      <c r="F14" s="83">
        <f>+D14/$D$10</f>
        <v>0.18604633551012828</v>
      </c>
      <c r="G14" s="85">
        <v>-5497845415.3000002</v>
      </c>
      <c r="H14" s="84"/>
      <c r="I14" s="83"/>
      <c r="J14" s="83">
        <f>+G14/G10</f>
        <v>0.1244838533011252</v>
      </c>
      <c r="K14" s="116"/>
    </row>
    <row r="15" spans="2:14" ht="14.5" thickBot="1" x14ac:dyDescent="0.35">
      <c r="B15" s="93" t="s">
        <v>70</v>
      </c>
      <c r="C15" s="92"/>
      <c r="D15" s="91">
        <f>SUM(D9:D10)</f>
        <v>17552321328.399902</v>
      </c>
      <c r="E15" s="90">
        <f>+D15/D9</f>
        <v>0.31720626577468658</v>
      </c>
      <c r="F15" s="89">
        <f>+D15/D9</f>
        <v>0.31720626577468658</v>
      </c>
      <c r="G15" s="91">
        <f>SUM(G9:G10)</f>
        <v>19259893999.091599</v>
      </c>
      <c r="H15" s="90">
        <f>+G15/G9</f>
        <v>0.30366396648064398</v>
      </c>
      <c r="I15" s="89">
        <f>+(D15/G15)-1</f>
        <v>-8.8659505123560578E-2</v>
      </c>
      <c r="J15" s="89">
        <f>+H15/H9</f>
        <v>0.30366396648064398</v>
      </c>
      <c r="K15" s="118">
        <f>+(D15/G15)-1</f>
        <v>-8.8659505123560578E-2</v>
      </c>
    </row>
    <row r="16" spans="2:14" x14ac:dyDescent="0.3">
      <c r="E16" s="101"/>
      <c r="F16" s="100"/>
      <c r="H16" s="101"/>
      <c r="I16" s="100"/>
      <c r="J16" s="100"/>
      <c r="K16" s="120"/>
    </row>
    <row r="17" spans="2:16" x14ac:dyDescent="0.3">
      <c r="B17" s="99" t="s">
        <v>69</v>
      </c>
      <c r="E17" s="101"/>
      <c r="F17" s="100"/>
      <c r="H17" s="101"/>
      <c r="I17" s="100"/>
      <c r="J17" s="100"/>
      <c r="K17" s="120"/>
    </row>
    <row r="18" spans="2:16" x14ac:dyDescent="0.3">
      <c r="B18" s="81" t="s">
        <v>68</v>
      </c>
      <c r="C18" s="81" t="s">
        <v>66</v>
      </c>
      <c r="D18" s="85">
        <v>-3744371725</v>
      </c>
      <c r="E18" s="84">
        <f>(+D18/D9)*-1</f>
        <v>6.7668438284444729E-2</v>
      </c>
      <c r="F18" s="83">
        <f>+((-1)*D18)/D9</f>
        <v>6.7668438284444729E-2</v>
      </c>
      <c r="G18" s="85">
        <v>-4420128055</v>
      </c>
      <c r="H18" s="84">
        <f>(+G18/G9)*-1</f>
        <v>6.969060253379282E-2</v>
      </c>
      <c r="I18" s="83">
        <f>+(D18/G18)-1</f>
        <v>-0.15288161826795765</v>
      </c>
      <c r="J18" s="83">
        <f>+((-1)*G18)/G9</f>
        <v>6.969060253379282E-2</v>
      </c>
      <c r="K18" s="116">
        <f>+(G18/D18)-1</f>
        <v>0.18047255444436416</v>
      </c>
    </row>
    <row r="19" spans="2:16" x14ac:dyDescent="0.3">
      <c r="B19" s="81" t="s">
        <v>67</v>
      </c>
      <c r="C19" s="81" t="s">
        <v>66</v>
      </c>
      <c r="D19" s="85">
        <v>-5569124593</v>
      </c>
      <c r="E19" s="84">
        <f>+-1*(D19/D9)</f>
        <v>0.10064544641859879</v>
      </c>
      <c r="F19" s="83">
        <f>+((-1)*D19)/D9</f>
        <v>0.10064544641859879</v>
      </c>
      <c r="G19" s="85">
        <v>-6459975948</v>
      </c>
      <c r="H19" s="84">
        <f>+-1*(G19/G9)</f>
        <v>0.10185216594814908</v>
      </c>
      <c r="I19" s="83">
        <f>+(D19/G19)-1</f>
        <v>-0.1379031999764343</v>
      </c>
      <c r="J19" s="83">
        <f>+((-1)*G19)/G9</f>
        <v>0.10185216594814908</v>
      </c>
      <c r="K19" s="116">
        <f>+(G19/D19)-1</f>
        <v>0.1599625470975703</v>
      </c>
    </row>
    <row r="20" spans="2:16" ht="14.5" thickBot="1" x14ac:dyDescent="0.35">
      <c r="B20" s="93" t="s">
        <v>65</v>
      </c>
      <c r="C20" s="92"/>
      <c r="D20" s="91">
        <f>D15+SUM(D18:D19)</f>
        <v>8238825010.3999023</v>
      </c>
      <c r="E20" s="90">
        <f>+D20/D9</f>
        <v>0.14889238107164304</v>
      </c>
      <c r="F20" s="89">
        <f>+((1)*D20)/D9</f>
        <v>0.14889238107164304</v>
      </c>
      <c r="G20" s="91">
        <f>G15+SUM(G18:G19)</f>
        <v>8379789996.0915985</v>
      </c>
      <c r="H20" s="90">
        <f>+G20/G9</f>
        <v>0.13212119799870206</v>
      </c>
      <c r="I20" s="89">
        <f>+(D20/G20)-1</f>
        <v>-1.6822018899929847E-2</v>
      </c>
      <c r="J20" s="89">
        <f>+((1)*H20)/H9</f>
        <v>0.13212119799870206</v>
      </c>
      <c r="K20" s="118">
        <f>+(G20/D20)-1</f>
        <v>1.7109840968069445E-2</v>
      </c>
    </row>
    <row r="21" spans="2:16" ht="22.5" customHeight="1" x14ac:dyDescent="0.3">
      <c r="B21" s="99" t="s">
        <v>64</v>
      </c>
      <c r="C21" s="99"/>
      <c r="D21" s="99"/>
      <c r="E21" s="98"/>
      <c r="F21" s="97"/>
      <c r="G21" s="99"/>
      <c r="H21" s="98"/>
      <c r="I21" s="97"/>
      <c r="J21" s="97"/>
      <c r="K21" s="119"/>
    </row>
    <row r="22" spans="2:16" x14ac:dyDescent="0.3">
      <c r="B22" s="96" t="s">
        <v>63</v>
      </c>
      <c r="C22" s="81" t="s">
        <v>62</v>
      </c>
      <c r="D22" s="85">
        <v>-831500902</v>
      </c>
      <c r="E22" s="84">
        <f>+(D22/D9)*-1</f>
        <v>1.5026918159533725E-2</v>
      </c>
      <c r="F22" s="83">
        <f>+((-1)*D22)/D9</f>
        <v>1.5026918159533725E-2</v>
      </c>
      <c r="G22" s="85">
        <v>-1016751563</v>
      </c>
      <c r="H22" s="84">
        <f>+-1*(G22/G9)</f>
        <v>1.6030763853660708E-2</v>
      </c>
      <c r="I22" s="83">
        <f>+(D22/G22)-1</f>
        <v>-0.18219855050274458</v>
      </c>
      <c r="J22" s="83">
        <f>(((G22)*(-1))/(G9))</f>
        <v>1.6030763853660708E-2</v>
      </c>
      <c r="K22" s="116">
        <f>+(G22/D22)-1</f>
        <v>0.22279069157281572</v>
      </c>
    </row>
    <row r="23" spans="2:16" x14ac:dyDescent="0.3">
      <c r="B23" s="81" t="s">
        <v>61</v>
      </c>
      <c r="C23" s="81"/>
      <c r="D23" s="51">
        <v>743698395</v>
      </c>
      <c r="E23" s="95"/>
      <c r="F23" s="94"/>
      <c r="G23" s="51">
        <v>1037267875</v>
      </c>
      <c r="H23" s="84"/>
      <c r="I23" s="83">
        <f>+(D23/G23)-1</f>
        <v>-0.28302185681784464</v>
      </c>
      <c r="J23" s="83"/>
      <c r="K23" s="116">
        <f>+(G23/D23)-1</f>
        <v>0.39474265639634742</v>
      </c>
    </row>
    <row r="24" spans="2:16" ht="14.5" thickBot="1" x14ac:dyDescent="0.35">
      <c r="B24" s="93" t="s">
        <v>60</v>
      </c>
      <c r="C24" s="92"/>
      <c r="D24" s="91">
        <f>D20+SUM(D22:D23)</f>
        <v>8151022503.3999023</v>
      </c>
      <c r="E24" s="90">
        <f>+D24/D9</f>
        <v>0.14730561058983438</v>
      </c>
      <c r="F24" s="89">
        <f>+((1)*D24)/D9</f>
        <v>0.14730561058983438</v>
      </c>
      <c r="G24" s="91">
        <f>G20+SUM(G22:G23)</f>
        <v>8400306308.0915985</v>
      </c>
      <c r="H24" s="90">
        <f>+G24/G9</f>
        <v>0.13244467146536643</v>
      </c>
      <c r="I24" s="89">
        <f>+(D24/G24)-1</f>
        <v>-2.967556128894655E-2</v>
      </c>
      <c r="J24" s="89">
        <f>+((1)*H24)/H9</f>
        <v>0.13244467146536643</v>
      </c>
      <c r="K24" s="118">
        <f>+(G24/D24)-1</f>
        <v>3.0583132924454137E-2</v>
      </c>
      <c r="P24" s="62"/>
    </row>
    <row r="25" spans="2:16" x14ac:dyDescent="0.3">
      <c r="B25" s="81" t="s">
        <v>59</v>
      </c>
      <c r="D25" s="88"/>
      <c r="E25" s="87"/>
      <c r="F25" s="86"/>
      <c r="G25" s="88"/>
      <c r="H25" s="87"/>
      <c r="I25" s="86"/>
      <c r="J25" s="86"/>
      <c r="K25" s="117"/>
      <c r="P25" s="62"/>
    </row>
    <row r="26" spans="2:16" s="81" customFormat="1" ht="19.5" customHeight="1" thickBot="1" x14ac:dyDescent="0.35">
      <c r="B26" s="81" t="s">
        <v>58</v>
      </c>
      <c r="C26" s="81" t="s">
        <v>57</v>
      </c>
      <c r="D26" s="85">
        <v>-1763355588</v>
      </c>
      <c r="E26" s="84">
        <f>+-1*(D26/D9)</f>
        <v>3.1867433989906206E-2</v>
      </c>
      <c r="F26" s="83">
        <f>+((-1)*D26)/D9</f>
        <v>3.1867433989906206E-2</v>
      </c>
      <c r="G26" s="85">
        <v>-2629877766</v>
      </c>
      <c r="H26" s="84">
        <f>+-1*(G26/G9)</f>
        <v>4.146435664809376E-2</v>
      </c>
      <c r="I26" s="83">
        <f>+(D26/G26)-1</f>
        <v>-0.32949142701714451</v>
      </c>
      <c r="J26" s="83">
        <f>+((-1)*G26)/G9</f>
        <v>4.146435664809376E-2</v>
      </c>
      <c r="K26" s="116">
        <f>+(G26/D26)-1</f>
        <v>0.49140524117589379</v>
      </c>
      <c r="L26" s="6"/>
      <c r="M26" s="6"/>
      <c r="P26" s="82"/>
    </row>
    <row r="27" spans="2:16" ht="22.5" customHeight="1" thickTop="1" thickBot="1" x14ac:dyDescent="0.35">
      <c r="B27" s="80" t="s">
        <v>56</v>
      </c>
      <c r="C27" s="79"/>
      <c r="D27" s="78">
        <f>+D24+D26+D25</f>
        <v>6387666915.3999023</v>
      </c>
      <c r="E27" s="77">
        <f>+D27/D9</f>
        <v>0.11543817659992818</v>
      </c>
      <c r="F27" s="76">
        <f>+D27/D9</f>
        <v>0.11543817659992818</v>
      </c>
      <c r="G27" s="78">
        <f>+G24+G26+G25</f>
        <v>5770428542.0915985</v>
      </c>
      <c r="H27" s="77">
        <f>+G27/G9</f>
        <v>9.0980314817272673E-2</v>
      </c>
      <c r="I27" s="76">
        <f>+(D27/G27)-1</f>
        <v>0.10696577711792865</v>
      </c>
      <c r="J27" s="76">
        <f>+H27/H9</f>
        <v>9.0980314817272673E-2</v>
      </c>
      <c r="K27" s="115">
        <f>+(G27/D27)-1</f>
        <v>-9.66297055690577E-2</v>
      </c>
      <c r="P27" s="62"/>
    </row>
    <row r="28" spans="2:16" ht="39" customHeight="1" thickTop="1" thickBot="1" x14ac:dyDescent="0.35">
      <c r="B28" s="75" t="s">
        <v>55</v>
      </c>
      <c r="C28" s="75"/>
      <c r="D28" s="74">
        <v>4496.1000000000004</v>
      </c>
      <c r="E28" s="73"/>
      <c r="F28" s="72"/>
      <c r="G28" s="74">
        <v>4323.57</v>
      </c>
      <c r="H28" s="73"/>
      <c r="I28" s="72"/>
      <c r="J28" s="72"/>
      <c r="K28" s="114">
        <f>+(G28/D28)-1</f>
        <v>-3.8373256822579749E-2</v>
      </c>
      <c r="N28" s="67"/>
      <c r="P28" s="62"/>
    </row>
    <row r="29" spans="2:16" ht="39" customHeight="1" thickBot="1" x14ac:dyDescent="0.35">
      <c r="B29" s="71"/>
      <c r="C29" s="71"/>
      <c r="D29" s="70"/>
      <c r="E29" s="69"/>
      <c r="F29" s="68"/>
      <c r="G29" s="68"/>
      <c r="H29" s="68"/>
      <c r="I29" s="68"/>
      <c r="J29" s="68"/>
      <c r="K29" s="68"/>
      <c r="N29" s="67"/>
      <c r="P29" s="62"/>
    </row>
    <row r="30" spans="2:16" ht="21" customHeight="1" thickTop="1" x14ac:dyDescent="0.3">
      <c r="B30" s="66" t="s">
        <v>54</v>
      </c>
      <c r="C30" s="52"/>
      <c r="P30" s="62"/>
    </row>
    <row r="31" spans="2:16" x14ac:dyDescent="0.3">
      <c r="B31" s="46" t="s">
        <v>53</v>
      </c>
      <c r="J31" s="65"/>
      <c r="P31" s="62"/>
    </row>
    <row r="32" spans="2:16" hidden="1" x14ac:dyDescent="0.3">
      <c r="B32" s="6" t="s">
        <v>52</v>
      </c>
      <c r="P32" s="62"/>
    </row>
    <row r="33" spans="2:16" x14ac:dyDescent="0.3">
      <c r="B33" s="46"/>
      <c r="P33" s="62"/>
    </row>
    <row r="34" spans="2:16" x14ac:dyDescent="0.3">
      <c r="B34" s="46"/>
      <c r="D34" s="64"/>
      <c r="G34" s="62"/>
      <c r="P34" s="62"/>
    </row>
    <row r="35" spans="2:16" x14ac:dyDescent="0.3">
      <c r="P35" s="62"/>
    </row>
    <row r="36" spans="2:16" x14ac:dyDescent="0.3">
      <c r="B36" s="54" t="s">
        <v>51</v>
      </c>
      <c r="C36" s="54" t="s">
        <v>50</v>
      </c>
      <c r="D36" s="54"/>
      <c r="E36" s="63"/>
      <c r="F36" s="63"/>
      <c r="G36" s="54" t="s">
        <v>49</v>
      </c>
      <c r="H36" s="63"/>
      <c r="I36" s="63"/>
      <c r="J36" s="57"/>
      <c r="K36" s="57"/>
      <c r="P36" s="62"/>
    </row>
    <row r="37" spans="2:16" s="46" customFormat="1" x14ac:dyDescent="0.3">
      <c r="B37" s="54" t="s">
        <v>48</v>
      </c>
      <c r="C37" s="60" t="s">
        <v>47</v>
      </c>
      <c r="D37" s="61"/>
      <c r="E37" s="59"/>
      <c r="F37" s="59"/>
      <c r="G37" s="61" t="s">
        <v>46</v>
      </c>
      <c r="H37" s="59"/>
      <c r="I37" s="59"/>
      <c r="J37" s="57"/>
      <c r="K37" s="57"/>
      <c r="L37" s="57"/>
      <c r="M37" s="57"/>
      <c r="N37" s="57"/>
      <c r="O37" s="57"/>
      <c r="P37" s="57"/>
    </row>
    <row r="38" spans="2:16" s="46" customFormat="1" x14ac:dyDescent="0.3">
      <c r="B38" s="57"/>
      <c r="C38" s="60" t="s">
        <v>45</v>
      </c>
      <c r="D38" s="60"/>
      <c r="E38" s="59"/>
      <c r="F38" s="59"/>
      <c r="G38" s="60" t="s">
        <v>44</v>
      </c>
      <c r="H38" s="59"/>
      <c r="I38" s="59"/>
      <c r="J38" s="57"/>
      <c r="K38" s="57"/>
      <c r="L38" s="57"/>
      <c r="M38" s="57"/>
      <c r="N38" s="57"/>
      <c r="O38" s="57"/>
      <c r="P38" s="58"/>
    </row>
    <row r="39" spans="2:16" s="46" customFormat="1" x14ac:dyDescent="0.3">
      <c r="B39" s="54"/>
      <c r="C39" s="54"/>
      <c r="D39" s="54"/>
      <c r="E39" s="56"/>
      <c r="F39" s="56"/>
      <c r="G39" s="54"/>
      <c r="H39" s="54"/>
      <c r="I39" s="54"/>
      <c r="J39" s="54"/>
      <c r="K39" s="54"/>
      <c r="L39" s="57"/>
      <c r="M39" s="57"/>
      <c r="N39" s="57"/>
      <c r="O39" s="57"/>
      <c r="P39" s="57"/>
    </row>
    <row r="40" spans="2:16" x14ac:dyDescent="0.3">
      <c r="B40" s="54"/>
      <c r="C40" s="54"/>
      <c r="D40" s="54"/>
      <c r="E40" s="54"/>
      <c r="F40" s="54"/>
      <c r="G40" s="54"/>
      <c r="H40" s="56"/>
      <c r="I40" s="54"/>
      <c r="J40" s="54"/>
      <c r="K40" s="54"/>
      <c r="L40" s="54"/>
      <c r="M40" s="54"/>
      <c r="N40" s="54"/>
      <c r="O40" s="54"/>
      <c r="P40" s="55"/>
    </row>
    <row r="41" spans="2:16" x14ac:dyDescent="0.3">
      <c r="H41" s="51"/>
      <c r="L41" s="54"/>
      <c r="M41" s="54"/>
      <c r="N41" s="54"/>
      <c r="O41" s="54"/>
      <c r="P41" s="54"/>
    </row>
    <row r="42" spans="2:16" x14ac:dyDescent="0.3">
      <c r="B42" s="53"/>
      <c r="C42" s="52"/>
      <c r="D42" s="52"/>
      <c r="E42" s="52"/>
      <c r="F42" s="52"/>
      <c r="G42" s="52"/>
      <c r="H42" s="51"/>
    </row>
    <row r="43" spans="2:16" x14ac:dyDescent="0.3">
      <c r="H43" s="51"/>
    </row>
    <row r="44" spans="2:16" x14ac:dyDescent="0.3">
      <c r="B44" s="50"/>
      <c r="C44" s="49"/>
      <c r="D44" s="49"/>
      <c r="E44" s="49"/>
      <c r="F44" s="49"/>
      <c r="G44" s="49"/>
      <c r="H44" s="48"/>
    </row>
    <row r="48" spans="2:16" x14ac:dyDescent="0.3">
      <c r="B48" s="47"/>
      <c r="C48" s="47"/>
      <c r="D48" s="47"/>
      <c r="E48" s="47"/>
      <c r="F48" s="47"/>
      <c r="G48" s="47"/>
      <c r="H48" s="46"/>
    </row>
    <row r="49" spans="2:8" x14ac:dyDescent="0.3">
      <c r="B49" s="46"/>
      <c r="C49" s="46"/>
      <c r="D49" s="46"/>
      <c r="E49" s="46"/>
      <c r="F49" s="46"/>
      <c r="G49" s="46"/>
      <c r="H49" s="46"/>
    </row>
    <row r="50" spans="2:8" x14ac:dyDescent="0.3">
      <c r="B50" s="46"/>
      <c r="C50" s="46"/>
      <c r="D50" s="46"/>
      <c r="E50" s="46"/>
      <c r="F50" s="46"/>
      <c r="G50" s="46"/>
      <c r="H50" s="46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719C7-44DC-41A5-AFB8-892E40EB088E}">
  <dimension ref="B4:O50"/>
  <sheetViews>
    <sheetView workbookViewId="0">
      <selection activeCell="M8" sqref="M8"/>
    </sheetView>
  </sheetViews>
  <sheetFormatPr baseColWidth="10" defaultRowHeight="14" x14ac:dyDescent="0.3"/>
  <cols>
    <col min="1" max="1" width="10.90625" style="6"/>
    <col min="2" max="2" width="39.54296875" style="6" customWidth="1"/>
    <col min="3" max="3" width="15.1796875" style="6" customWidth="1"/>
    <col min="4" max="4" width="22.26953125" style="6" customWidth="1"/>
    <col min="5" max="5" width="11.1796875" style="6" hidden="1" customWidth="1"/>
    <col min="6" max="6" width="10.453125" style="6" customWidth="1"/>
    <col min="7" max="7" width="19" style="6" hidden="1" customWidth="1"/>
    <col min="8" max="8" width="10" style="6" hidden="1" customWidth="1"/>
    <col min="9" max="9" width="15.453125" style="6" hidden="1" customWidth="1"/>
    <col min="10" max="10" width="11.26953125" style="6" hidden="1" customWidth="1"/>
    <col min="11" max="11" width="12" style="6" hidden="1" customWidth="1"/>
    <col min="12" max="12" width="18.90625" style="6" bestFit="1" customWidth="1"/>
    <col min="13" max="13" width="19.26953125" style="6" customWidth="1"/>
    <col min="14" max="14" width="16.54296875" style="6" customWidth="1"/>
    <col min="15" max="15" width="18.453125" style="6" bestFit="1" customWidth="1"/>
    <col min="16" max="16384" width="10.90625" style="6"/>
  </cols>
  <sheetData>
    <row r="4" spans="2:13" ht="15.5" x14ac:dyDescent="0.3">
      <c r="B4" s="112"/>
      <c r="C4" s="109"/>
      <c r="D4" s="109"/>
      <c r="E4" s="109"/>
      <c r="F4" s="109"/>
      <c r="G4" s="109"/>
      <c r="H4" s="107"/>
      <c r="I4" s="107"/>
      <c r="J4" s="107"/>
      <c r="K4" s="107"/>
    </row>
    <row r="5" spans="2:13" ht="15.5" x14ac:dyDescent="0.3">
      <c r="B5" s="113"/>
      <c r="C5" s="109"/>
      <c r="D5" s="109"/>
      <c r="E5" s="109"/>
      <c r="F5" s="109"/>
      <c r="G5" s="109"/>
      <c r="H5" s="111"/>
      <c r="I5" s="107"/>
      <c r="J5" s="107"/>
      <c r="K5" s="107"/>
    </row>
    <row r="6" spans="2:13" ht="15.5" x14ac:dyDescent="0.3">
      <c r="B6" s="112"/>
      <c r="C6" s="109"/>
      <c r="D6" s="109"/>
      <c r="E6" s="109"/>
      <c r="F6" s="109"/>
      <c r="G6" s="109"/>
      <c r="H6" s="111"/>
      <c r="I6" s="107"/>
      <c r="J6" s="107"/>
      <c r="K6" s="107"/>
    </row>
    <row r="7" spans="2:13" ht="16" thickBot="1" x14ac:dyDescent="0.35">
      <c r="B7" s="110"/>
      <c r="C7" s="109"/>
      <c r="D7" s="109"/>
      <c r="E7" s="109"/>
      <c r="F7" s="109"/>
      <c r="G7" s="109"/>
      <c r="H7" s="108"/>
      <c r="I7" s="107"/>
      <c r="J7" s="107"/>
      <c r="K7" s="107"/>
    </row>
    <row r="8" spans="2:13" x14ac:dyDescent="0.3">
      <c r="B8" s="105"/>
      <c r="C8" s="105"/>
      <c r="D8" s="105">
        <v>2024</v>
      </c>
      <c r="E8" s="106" t="s">
        <v>79</v>
      </c>
      <c r="F8" s="102"/>
      <c r="G8" s="105">
        <v>2023</v>
      </c>
      <c r="H8" s="104" t="s">
        <v>79</v>
      </c>
      <c r="I8" s="103" t="s">
        <v>78</v>
      </c>
      <c r="J8" s="102"/>
      <c r="K8" s="121" t="s">
        <v>80</v>
      </c>
    </row>
    <row r="9" spans="2:13" ht="24" customHeight="1" x14ac:dyDescent="0.3">
      <c r="B9" s="99" t="s">
        <v>77</v>
      </c>
      <c r="C9" s="81" t="s">
        <v>76</v>
      </c>
      <c r="D9" s="51">
        <v>83309097530</v>
      </c>
      <c r="E9" s="84">
        <v>1</v>
      </c>
      <c r="F9" s="83">
        <v>1</v>
      </c>
      <c r="G9" s="51">
        <v>66425022805</v>
      </c>
      <c r="H9" s="84">
        <v>1</v>
      </c>
      <c r="I9" s="83">
        <f>+(D9/G9)-1</f>
        <v>0.25418244528971523</v>
      </c>
      <c r="J9" s="83">
        <v>1</v>
      </c>
      <c r="K9" s="116">
        <f>+(G9/D9)-1</f>
        <v>-0.20266783851451475</v>
      </c>
    </row>
    <row r="10" spans="2:13" x14ac:dyDescent="0.3">
      <c r="B10" s="6" t="s">
        <v>75</v>
      </c>
      <c r="C10" s="81"/>
      <c r="D10" s="125">
        <v>-52147500000</v>
      </c>
      <c r="E10" s="84">
        <f>(+D10/D9)*-1</f>
        <v>0.62595204540802329</v>
      </c>
      <c r="F10" s="83">
        <f>+(-1*(D10))/D9</f>
        <v>0.62595204540802329</v>
      </c>
      <c r="G10" s="85">
        <v>-49251141541</v>
      </c>
      <c r="H10" s="84">
        <f>(+G10/G9)*-1</f>
        <v>0.74145464256118743</v>
      </c>
      <c r="I10" s="83">
        <f>+(D10/G10)-1</f>
        <v>5.880794573236181E-2</v>
      </c>
      <c r="J10" s="83">
        <f>+(-1*(G10))/G9</f>
        <v>0.74145464256118743</v>
      </c>
      <c r="K10" s="116">
        <f>+(G10/D10)-1</f>
        <v>-5.5541655093724551E-2</v>
      </c>
      <c r="L10" s="122"/>
      <c r="M10" s="122"/>
    </row>
    <row r="11" spans="2:13" x14ac:dyDescent="0.3">
      <c r="B11" s="6" t="s">
        <v>84</v>
      </c>
      <c r="C11" s="81"/>
      <c r="D11" s="85">
        <v>-44886216283</v>
      </c>
      <c r="E11" s="84"/>
      <c r="F11" s="83">
        <f>+D11/D10</f>
        <v>0.86075490259360465</v>
      </c>
      <c r="G11" s="85"/>
      <c r="H11" s="84"/>
      <c r="I11" s="83"/>
      <c r="J11" s="83"/>
      <c r="K11" s="116"/>
      <c r="L11" s="124"/>
    </row>
    <row r="12" spans="2:13" x14ac:dyDescent="0.3">
      <c r="B12" s="6" t="s">
        <v>83</v>
      </c>
      <c r="C12" s="81"/>
      <c r="D12" s="85">
        <v>-29448596894</v>
      </c>
      <c r="E12" s="84"/>
      <c r="F12" s="83">
        <f>+D12/D10</f>
        <v>0.56471732861594515</v>
      </c>
      <c r="G12" s="85"/>
      <c r="H12" s="84"/>
      <c r="I12" s="83"/>
      <c r="J12" s="83"/>
      <c r="K12" s="116"/>
      <c r="L12" s="124"/>
    </row>
    <row r="13" spans="2:13" x14ac:dyDescent="0.3">
      <c r="B13" s="6" t="s">
        <v>82</v>
      </c>
      <c r="C13" s="81"/>
      <c r="D13" s="85">
        <v>-15437619389</v>
      </c>
      <c r="E13" s="84"/>
      <c r="F13" s="83">
        <f>+D13/D10</f>
        <v>0.29603757397765951</v>
      </c>
      <c r="G13" s="85"/>
      <c r="H13" s="84"/>
      <c r="I13" s="83"/>
      <c r="J13" s="83"/>
      <c r="K13" s="116"/>
      <c r="L13" s="124"/>
    </row>
    <row r="14" spans="2:13" x14ac:dyDescent="0.3">
      <c r="B14" s="6" t="s">
        <v>81</v>
      </c>
      <c r="C14" s="81"/>
      <c r="D14" s="85">
        <v>-7261283717</v>
      </c>
      <c r="E14" s="84"/>
      <c r="F14" s="83">
        <f>+D14/D10</f>
        <v>0.13924509740639532</v>
      </c>
      <c r="G14" s="85"/>
      <c r="H14" s="84"/>
      <c r="I14" s="83"/>
      <c r="J14" s="83"/>
      <c r="K14" s="116"/>
    </row>
    <row r="15" spans="2:13" ht="14.5" thickBot="1" x14ac:dyDescent="0.35">
      <c r="B15" s="93" t="s">
        <v>70</v>
      </c>
      <c r="C15" s="92"/>
      <c r="D15" s="91">
        <f>SUM(D9:D10)</f>
        <v>31161597530</v>
      </c>
      <c r="E15" s="90">
        <f>+D15/D9</f>
        <v>0.37404795459197671</v>
      </c>
      <c r="F15" s="89">
        <f>+D15/D9</f>
        <v>0.37404795459197671</v>
      </c>
      <c r="G15" s="91">
        <f>SUM(G9:G10)</f>
        <v>17173881264</v>
      </c>
      <c r="H15" s="90">
        <f>+G15/G9</f>
        <v>0.25854535743881257</v>
      </c>
      <c r="I15" s="89">
        <f>+(D15/G15)-1</f>
        <v>0.81447612516811452</v>
      </c>
      <c r="J15" s="89">
        <f>+H15/H9</f>
        <v>0.25854535743881257</v>
      </c>
      <c r="K15" s="118">
        <f>+(D15/G15)-1</f>
        <v>0.81447612516811452</v>
      </c>
    </row>
    <row r="16" spans="2:13" x14ac:dyDescent="0.3">
      <c r="E16" s="101"/>
      <c r="F16" s="100"/>
      <c r="H16" s="101"/>
      <c r="I16" s="100"/>
      <c r="J16" s="100"/>
      <c r="K16" s="120"/>
    </row>
    <row r="17" spans="2:15" x14ac:dyDescent="0.3">
      <c r="B17" s="99" t="s">
        <v>69</v>
      </c>
      <c r="E17" s="101"/>
      <c r="F17" s="100"/>
      <c r="H17" s="101"/>
      <c r="I17" s="100"/>
      <c r="J17" s="100"/>
      <c r="K17" s="120"/>
    </row>
    <row r="18" spans="2:15" x14ac:dyDescent="0.3">
      <c r="B18" s="81" t="s">
        <v>68</v>
      </c>
      <c r="C18" s="81" t="s">
        <v>66</v>
      </c>
      <c r="D18" s="85">
        <v>-5308687415</v>
      </c>
      <c r="E18" s="84">
        <f>(+D18/D9)*-1</f>
        <v>6.3722781453589949E-2</v>
      </c>
      <c r="F18" s="83">
        <f>+((-1)*D18)/D9</f>
        <v>6.3722781453589949E-2</v>
      </c>
      <c r="G18" s="85">
        <v>-4420128055</v>
      </c>
      <c r="H18" s="84">
        <f>(+G18/G9)*-1</f>
        <v>6.6543116860884002E-2</v>
      </c>
      <c r="I18" s="83">
        <f>+(D18/G18)-1</f>
        <v>0.20102570535142572</v>
      </c>
      <c r="J18" s="83">
        <f>+((-1)*G18)/G9</f>
        <v>6.6543116860884002E-2</v>
      </c>
      <c r="K18" s="116">
        <f>+(G18/D18)-1</f>
        <v>-0.16737835373190835</v>
      </c>
    </row>
    <row r="19" spans="2:15" x14ac:dyDescent="0.3">
      <c r="B19" s="81" t="s">
        <v>67</v>
      </c>
      <c r="C19" s="81" t="s">
        <v>66</v>
      </c>
      <c r="D19" s="85">
        <v>-6725612669</v>
      </c>
      <c r="E19" s="84">
        <f>+-1*(D19/D9)</f>
        <v>8.0730830946501075E-2</v>
      </c>
      <c r="F19" s="83">
        <f>+((-1)*D19)/D9</f>
        <v>8.0730830946501075E-2</v>
      </c>
      <c r="G19" s="85">
        <v>-6459975948</v>
      </c>
      <c r="H19" s="84">
        <f>+-1*(G19/G9)</f>
        <v>9.7252144978017818E-2</v>
      </c>
      <c r="I19" s="83">
        <f>+(D19/G19)-1</f>
        <v>4.1120388549161779E-2</v>
      </c>
      <c r="J19" s="83">
        <f>+((-1)*G19)/G9</f>
        <v>9.7252144978017818E-2</v>
      </c>
      <c r="K19" s="116">
        <f>+(G19/D19)-1</f>
        <v>-3.9496285925650243E-2</v>
      </c>
    </row>
    <row r="20" spans="2:15" ht="14.5" thickBot="1" x14ac:dyDescent="0.35">
      <c r="B20" s="93" t="s">
        <v>65</v>
      </c>
      <c r="C20" s="92"/>
      <c r="D20" s="91">
        <f>D15+SUM(D18:D19)</f>
        <v>19127297446</v>
      </c>
      <c r="E20" s="90">
        <f>+D20/D9</f>
        <v>0.22959434219188571</v>
      </c>
      <c r="F20" s="89">
        <f>+((1)*D20)/D9</f>
        <v>0.22959434219188571</v>
      </c>
      <c r="G20" s="91">
        <f>G15+SUM(G18:G19)</f>
        <v>6293777261</v>
      </c>
      <c r="H20" s="90">
        <f>+G20/G9</f>
        <v>9.4750095599910725E-2</v>
      </c>
      <c r="I20" s="89">
        <f>+(D20/G20)-1</f>
        <v>2.0390807702274674</v>
      </c>
      <c r="J20" s="89">
        <f>+((1)*H20)/H9</f>
        <v>9.4750095599910725E-2</v>
      </c>
      <c r="K20" s="118">
        <f>+(G20/D20)-1</f>
        <v>-0.67095313497536546</v>
      </c>
    </row>
    <row r="21" spans="2:15" ht="22.5" customHeight="1" x14ac:dyDescent="0.3">
      <c r="B21" s="99" t="s">
        <v>64</v>
      </c>
      <c r="C21" s="99"/>
      <c r="D21" s="99"/>
      <c r="E21" s="98"/>
      <c r="F21" s="97"/>
      <c r="G21" s="99"/>
      <c r="H21" s="98"/>
      <c r="I21" s="97"/>
      <c r="J21" s="97"/>
      <c r="K21" s="119"/>
    </row>
    <row r="22" spans="2:15" x14ac:dyDescent="0.3">
      <c r="B22" s="96" t="s">
        <v>63</v>
      </c>
      <c r="C22" s="81" t="s">
        <v>62</v>
      </c>
      <c r="D22" s="85">
        <v>-631118827</v>
      </c>
      <c r="E22" s="84">
        <f>+(D22/D9)*-1</f>
        <v>7.575629141495995E-3</v>
      </c>
      <c r="F22" s="83">
        <f>+((-1)*D22)/D9</f>
        <v>7.575629141495995E-3</v>
      </c>
      <c r="G22" s="85">
        <v>-1016751563</v>
      </c>
      <c r="H22" s="84">
        <f>+-1*(G22/G9)</f>
        <v>1.5306755196529135E-2</v>
      </c>
      <c r="I22" s="83">
        <f>+(D22/G22)-1</f>
        <v>-0.3792792163133365</v>
      </c>
      <c r="J22" s="83">
        <f>(((G22)*(-1))/(G9))</f>
        <v>1.5306755196529135E-2</v>
      </c>
      <c r="K22" s="116">
        <f>+(G22/D22)-1</f>
        <v>0.61103031553200671</v>
      </c>
    </row>
    <row r="23" spans="2:15" x14ac:dyDescent="0.3">
      <c r="B23" s="81" t="s">
        <v>61</v>
      </c>
      <c r="C23" s="81"/>
      <c r="D23" s="51">
        <v>1269764618</v>
      </c>
      <c r="E23" s="95"/>
      <c r="F23" s="94"/>
      <c r="G23" s="51">
        <v>1037267875</v>
      </c>
      <c r="H23" s="84"/>
      <c r="I23" s="83">
        <f>+(D23/G23)-1</f>
        <v>0.22414339497403213</v>
      </c>
      <c r="J23" s="83"/>
      <c r="K23" s="116">
        <f>+(G23/D23)-1</f>
        <v>-0.18310223777238688</v>
      </c>
    </row>
    <row r="24" spans="2:15" ht="14.5" thickBot="1" x14ac:dyDescent="0.35">
      <c r="B24" s="93" t="s">
        <v>60</v>
      </c>
      <c r="C24" s="92"/>
      <c r="D24" s="91">
        <f>D20+SUM(D22:D23)</f>
        <v>19765943237</v>
      </c>
      <c r="E24" s="90">
        <f>+D24/D9</f>
        <v>0.23726032117779441</v>
      </c>
      <c r="F24" s="89">
        <f>+((1)*D24)/D9</f>
        <v>0.23726032117779441</v>
      </c>
      <c r="G24" s="91">
        <f>G20+SUM(G22:G23)</f>
        <v>6314293573</v>
      </c>
      <c r="H24" s="90">
        <f>+G24/G9</f>
        <v>9.5058959807006724E-2</v>
      </c>
      <c r="I24" s="89">
        <f>+(D24/G24)-1</f>
        <v>2.1303491053250081</v>
      </c>
      <c r="J24" s="89">
        <f>+((1)*H24)/H9</f>
        <v>9.5058959807006724E-2</v>
      </c>
      <c r="K24" s="118">
        <f>+(G24/D24)-1</f>
        <v>-0.68054681239900394</v>
      </c>
      <c r="O24" s="62"/>
    </row>
    <row r="25" spans="2:15" x14ac:dyDescent="0.3">
      <c r="B25" s="81" t="s">
        <v>59</v>
      </c>
      <c r="D25" s="88"/>
      <c r="E25" s="87"/>
      <c r="F25" s="86"/>
      <c r="G25" s="88"/>
      <c r="H25" s="87"/>
      <c r="I25" s="86"/>
      <c r="J25" s="86"/>
      <c r="K25" s="117"/>
      <c r="O25" s="62"/>
    </row>
    <row r="26" spans="2:15" s="81" customFormat="1" ht="19.5" customHeight="1" thickBot="1" x14ac:dyDescent="0.35">
      <c r="B26" s="81" t="s">
        <v>58</v>
      </c>
      <c r="C26" s="81" t="s">
        <v>57</v>
      </c>
      <c r="D26" s="85">
        <v>-4161318881</v>
      </c>
      <c r="E26" s="84">
        <f>+-1*(D26/D9)</f>
        <v>4.9950353615359828E-2</v>
      </c>
      <c r="F26" s="83">
        <f>+((-1)*D26)/D9</f>
        <v>4.9950353615359828E-2</v>
      </c>
      <c r="G26" s="85">
        <v>-2629877766</v>
      </c>
      <c r="H26" s="84">
        <f>+-1*(G26/G9)</f>
        <v>3.9591672760435119E-2</v>
      </c>
      <c r="I26" s="83">
        <f>+(D26/G26)-1</f>
        <v>0.58232406646385559</v>
      </c>
      <c r="J26" s="83">
        <f>+((-1)*G26)/G9</f>
        <v>3.9591672760435119E-2</v>
      </c>
      <c r="K26" s="116">
        <f>+(G26/D26)-1</f>
        <v>-0.36801820739870383</v>
      </c>
      <c r="L26" s="6"/>
      <c r="O26" s="82"/>
    </row>
    <row r="27" spans="2:15" ht="22.5" customHeight="1" thickTop="1" thickBot="1" x14ac:dyDescent="0.35">
      <c r="B27" s="80" t="s">
        <v>56</v>
      </c>
      <c r="C27" s="79"/>
      <c r="D27" s="78">
        <f>+D24+D26+D25</f>
        <v>15604624356</v>
      </c>
      <c r="E27" s="77">
        <f>+D27/D9</f>
        <v>0.18730996756243459</v>
      </c>
      <c r="F27" s="76">
        <f>+D27/D9</f>
        <v>0.18730996756243459</v>
      </c>
      <c r="G27" s="78">
        <f>+G24+G26+G25</f>
        <v>3684415807</v>
      </c>
      <c r="H27" s="77">
        <f>+G27/G9</f>
        <v>5.5467287046571605E-2</v>
      </c>
      <c r="I27" s="76">
        <f>+(D27/G27)-1</f>
        <v>3.2353049094928066</v>
      </c>
      <c r="J27" s="76">
        <f>+H27/H9</f>
        <v>5.5467287046571605E-2</v>
      </c>
      <c r="K27" s="115">
        <f>+(G27/D27)-1</f>
        <v>-0.76388949051610222</v>
      </c>
      <c r="O27" s="62"/>
    </row>
    <row r="28" spans="2:15" ht="39" customHeight="1" thickTop="1" thickBot="1" x14ac:dyDescent="0.35">
      <c r="B28" s="75" t="s">
        <v>55</v>
      </c>
      <c r="C28" s="75"/>
      <c r="D28" s="74">
        <v>4496.1000000000004</v>
      </c>
      <c r="E28" s="73"/>
      <c r="F28" s="72"/>
      <c r="G28" s="74">
        <v>4323.57</v>
      </c>
      <c r="H28" s="73"/>
      <c r="I28" s="72"/>
      <c r="J28" s="72"/>
      <c r="K28" s="114">
        <f>+(G28/D28)-1</f>
        <v>-3.8373256822579749E-2</v>
      </c>
      <c r="M28" s="67"/>
      <c r="O28" s="62"/>
    </row>
    <row r="29" spans="2:15" ht="39" customHeight="1" thickBot="1" x14ac:dyDescent="0.35">
      <c r="B29" s="71"/>
      <c r="C29" s="71"/>
      <c r="D29" s="70"/>
      <c r="E29" s="69"/>
      <c r="F29" s="68"/>
      <c r="G29" s="68"/>
      <c r="H29" s="68"/>
      <c r="I29" s="68"/>
      <c r="J29" s="68"/>
      <c r="K29" s="68"/>
      <c r="M29" s="67"/>
      <c r="O29" s="62"/>
    </row>
    <row r="30" spans="2:15" ht="21" customHeight="1" thickTop="1" x14ac:dyDescent="0.3">
      <c r="B30" s="66" t="s">
        <v>54</v>
      </c>
      <c r="C30" s="52"/>
      <c r="O30" s="62"/>
    </row>
    <row r="31" spans="2:15" x14ac:dyDescent="0.3">
      <c r="B31" s="46" t="s">
        <v>53</v>
      </c>
      <c r="O31" s="62"/>
    </row>
    <row r="32" spans="2:15" hidden="1" x14ac:dyDescent="0.3">
      <c r="B32" s="6" t="s">
        <v>52</v>
      </c>
      <c r="O32" s="62"/>
    </row>
    <row r="33" spans="2:15" x14ac:dyDescent="0.3">
      <c r="B33" s="46"/>
      <c r="O33" s="62"/>
    </row>
    <row r="34" spans="2:15" x14ac:dyDescent="0.3">
      <c r="B34" s="46"/>
      <c r="D34" s="64"/>
      <c r="G34" s="62"/>
      <c r="O34" s="62"/>
    </row>
    <row r="35" spans="2:15" x14ac:dyDescent="0.3">
      <c r="O35" s="62"/>
    </row>
    <row r="36" spans="2:15" x14ac:dyDescent="0.3">
      <c r="B36" s="54" t="s">
        <v>51</v>
      </c>
      <c r="C36" s="54" t="s">
        <v>50</v>
      </c>
      <c r="D36" s="54"/>
      <c r="E36" s="63"/>
      <c r="F36" s="63"/>
      <c r="G36" s="54" t="s">
        <v>49</v>
      </c>
      <c r="H36" s="63"/>
      <c r="I36" s="63"/>
      <c r="J36" s="57"/>
      <c r="K36" s="57"/>
      <c r="O36" s="62"/>
    </row>
    <row r="37" spans="2:15" s="46" customFormat="1" x14ac:dyDescent="0.3">
      <c r="B37" s="54" t="s">
        <v>48</v>
      </c>
      <c r="C37" s="60" t="s">
        <v>47</v>
      </c>
      <c r="D37" s="61"/>
      <c r="E37" s="59"/>
      <c r="F37" s="59"/>
      <c r="G37" s="61" t="s">
        <v>46</v>
      </c>
      <c r="H37" s="59"/>
      <c r="I37" s="59"/>
      <c r="J37" s="57"/>
      <c r="K37" s="57"/>
      <c r="L37" s="57"/>
      <c r="M37" s="57"/>
      <c r="N37" s="57"/>
      <c r="O37" s="57"/>
    </row>
    <row r="38" spans="2:15" s="46" customFormat="1" x14ac:dyDescent="0.3">
      <c r="B38" s="57"/>
      <c r="C38" s="60" t="s">
        <v>45</v>
      </c>
      <c r="D38" s="60"/>
      <c r="E38" s="59"/>
      <c r="F38" s="59"/>
      <c r="G38" s="60" t="s">
        <v>44</v>
      </c>
      <c r="H38" s="59"/>
      <c r="I38" s="59"/>
      <c r="J38" s="57"/>
      <c r="K38" s="57"/>
      <c r="L38" s="57"/>
      <c r="M38" s="57"/>
      <c r="N38" s="57"/>
      <c r="O38" s="58"/>
    </row>
    <row r="39" spans="2:15" s="46" customFormat="1" x14ac:dyDescent="0.3">
      <c r="B39" s="54"/>
      <c r="C39" s="54"/>
      <c r="D39" s="54"/>
      <c r="E39" s="56"/>
      <c r="F39" s="56"/>
      <c r="G39" s="54"/>
      <c r="H39" s="54"/>
      <c r="I39" s="54"/>
      <c r="J39" s="54"/>
      <c r="K39" s="54"/>
      <c r="L39" s="57"/>
      <c r="M39" s="57"/>
      <c r="N39" s="57"/>
      <c r="O39" s="57"/>
    </row>
    <row r="40" spans="2:15" x14ac:dyDescent="0.3">
      <c r="B40" s="54"/>
      <c r="C40" s="54"/>
      <c r="D40" s="54"/>
      <c r="E40" s="54"/>
      <c r="F40" s="54"/>
      <c r="G40" s="54"/>
      <c r="H40" s="56"/>
      <c r="I40" s="54"/>
      <c r="J40" s="54"/>
      <c r="K40" s="54"/>
      <c r="L40" s="54"/>
      <c r="M40" s="54"/>
      <c r="N40" s="54"/>
      <c r="O40" s="55"/>
    </row>
    <row r="41" spans="2:15" x14ac:dyDescent="0.3">
      <c r="H41" s="51"/>
      <c r="L41" s="54"/>
      <c r="M41" s="54"/>
      <c r="N41" s="54"/>
      <c r="O41" s="54"/>
    </row>
    <row r="42" spans="2:15" x14ac:dyDescent="0.3">
      <c r="B42" s="53"/>
      <c r="C42" s="52"/>
      <c r="D42" s="52"/>
      <c r="E42" s="52"/>
      <c r="F42" s="52"/>
      <c r="G42" s="52"/>
      <c r="H42" s="51"/>
    </row>
    <row r="43" spans="2:15" x14ac:dyDescent="0.3">
      <c r="H43" s="51"/>
    </row>
    <row r="44" spans="2:15" x14ac:dyDescent="0.3">
      <c r="B44" s="50"/>
      <c r="C44" s="49"/>
      <c r="D44" s="49"/>
      <c r="E44" s="49"/>
      <c r="F44" s="49"/>
      <c r="G44" s="49"/>
      <c r="H44" s="48"/>
    </row>
    <row r="48" spans="2:15" x14ac:dyDescent="0.3">
      <c r="B48" s="47"/>
      <c r="C48" s="47"/>
      <c r="D48" s="47"/>
      <c r="E48" s="47"/>
      <c r="F48" s="47"/>
      <c r="G48" s="47"/>
      <c r="H48" s="46"/>
    </row>
    <row r="49" spans="2:8" x14ac:dyDescent="0.3">
      <c r="B49" s="46"/>
      <c r="C49" s="46"/>
      <c r="D49" s="46"/>
      <c r="E49" s="46"/>
      <c r="F49" s="46"/>
      <c r="G49" s="46"/>
      <c r="H49" s="46"/>
    </row>
    <row r="50" spans="2:8" x14ac:dyDescent="0.3">
      <c r="B50" s="46"/>
      <c r="C50" s="46"/>
      <c r="D50" s="46"/>
      <c r="E50" s="46"/>
      <c r="F50" s="46"/>
      <c r="G50" s="46"/>
      <c r="H50" s="46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35B5A-F59B-4C05-B98B-212FB8B2B422}">
  <dimension ref="B4:P50"/>
  <sheetViews>
    <sheetView topLeftCell="A4" workbookViewId="0">
      <selection activeCell="M13" sqref="M13"/>
    </sheetView>
  </sheetViews>
  <sheetFormatPr baseColWidth="10" defaultRowHeight="14" x14ac:dyDescent="0.3"/>
  <cols>
    <col min="1" max="1" width="10.90625" style="6"/>
    <col min="2" max="2" width="39.54296875" style="6" customWidth="1"/>
    <col min="3" max="3" width="15.1796875" style="6" customWidth="1"/>
    <col min="4" max="4" width="22.26953125" style="6" customWidth="1"/>
    <col min="5" max="5" width="11.1796875" style="6" hidden="1" customWidth="1"/>
    <col min="6" max="6" width="10.453125" style="6" customWidth="1"/>
    <col min="7" max="7" width="19" style="6" hidden="1" customWidth="1"/>
    <col min="8" max="8" width="10" style="6" hidden="1" customWidth="1"/>
    <col min="9" max="9" width="15.453125" style="6" hidden="1" customWidth="1"/>
    <col min="10" max="10" width="11.26953125" style="6" hidden="1" customWidth="1"/>
    <col min="11" max="11" width="12" style="6" hidden="1" customWidth="1"/>
    <col min="12" max="12" width="12.453125" style="6" customWidth="1"/>
    <col min="13" max="13" width="18.90625" style="6" bestFit="1" customWidth="1"/>
    <col min="14" max="14" width="19.26953125" style="6" customWidth="1"/>
    <col min="15" max="15" width="16.54296875" style="6" customWidth="1"/>
    <col min="16" max="16" width="18.453125" style="6" bestFit="1" customWidth="1"/>
    <col min="17" max="16384" width="10.90625" style="6"/>
  </cols>
  <sheetData>
    <row r="4" spans="2:14" ht="15.5" x14ac:dyDescent="0.3">
      <c r="B4" s="112"/>
      <c r="C4" s="109"/>
      <c r="D4" s="109"/>
      <c r="E4" s="109"/>
      <c r="F4" s="109"/>
      <c r="G4" s="109"/>
      <c r="H4" s="107"/>
      <c r="I4" s="107"/>
      <c r="J4" s="107"/>
      <c r="K4" s="107"/>
    </row>
    <row r="5" spans="2:14" ht="15.5" x14ac:dyDescent="0.3">
      <c r="B5" s="113"/>
      <c r="C5" s="109"/>
      <c r="D5" s="109"/>
      <c r="E5" s="109"/>
      <c r="F5" s="109"/>
      <c r="G5" s="109"/>
      <c r="H5" s="111"/>
      <c r="I5" s="107"/>
      <c r="J5" s="107"/>
      <c r="K5" s="107"/>
    </row>
    <row r="6" spans="2:14" ht="15.5" x14ac:dyDescent="0.3">
      <c r="B6" s="112"/>
      <c r="C6" s="109"/>
      <c r="D6" s="109"/>
      <c r="E6" s="109"/>
      <c r="F6" s="109"/>
      <c r="G6" s="109"/>
      <c r="H6" s="111"/>
      <c r="I6" s="107"/>
      <c r="J6" s="107"/>
      <c r="K6" s="107"/>
    </row>
    <row r="7" spans="2:14" ht="16" thickBot="1" x14ac:dyDescent="0.35">
      <c r="B7" s="110"/>
      <c r="C7" s="109"/>
      <c r="D7" s="109"/>
      <c r="E7" s="109"/>
      <c r="F7" s="109"/>
      <c r="G7" s="109"/>
      <c r="H7" s="108"/>
      <c r="I7" s="107"/>
      <c r="J7" s="107"/>
      <c r="K7" s="107"/>
    </row>
    <row r="8" spans="2:14" x14ac:dyDescent="0.3">
      <c r="B8" s="105"/>
      <c r="C8" s="105"/>
      <c r="D8" s="105">
        <v>2024</v>
      </c>
      <c r="E8" s="106" t="s">
        <v>79</v>
      </c>
      <c r="F8" s="102"/>
      <c r="G8" s="105">
        <v>2023</v>
      </c>
      <c r="H8" s="104" t="s">
        <v>79</v>
      </c>
      <c r="I8" s="103" t="s">
        <v>78</v>
      </c>
      <c r="J8" s="102"/>
      <c r="K8" s="121" t="s">
        <v>80</v>
      </c>
    </row>
    <row r="9" spans="2:14" ht="24" customHeight="1" x14ac:dyDescent="0.3">
      <c r="B9" s="99" t="s">
        <v>77</v>
      </c>
      <c r="C9" s="81" t="s">
        <v>76</v>
      </c>
      <c r="D9" s="51">
        <v>83309097530</v>
      </c>
      <c r="E9" s="84">
        <v>1</v>
      </c>
      <c r="F9" s="83">
        <v>1</v>
      </c>
      <c r="G9" s="51">
        <v>66425022805</v>
      </c>
      <c r="H9" s="84">
        <v>1</v>
      </c>
      <c r="I9" s="83">
        <f>+(D9/G9)-1</f>
        <v>0.25418244528971523</v>
      </c>
      <c r="J9" s="83">
        <v>1</v>
      </c>
      <c r="K9" s="116">
        <f>+(G9/D9)-1</f>
        <v>-0.20266783851451475</v>
      </c>
    </row>
    <row r="10" spans="2:14" x14ac:dyDescent="0.3">
      <c r="B10" s="6" t="s">
        <v>75</v>
      </c>
      <c r="C10" s="81"/>
      <c r="D10" s="125">
        <f>+D11+D14</f>
        <v>-51689410564.936699</v>
      </c>
      <c r="E10" s="84">
        <f>(+D10/D9)*-1</f>
        <v>0.62045337301034975</v>
      </c>
      <c r="F10" s="83">
        <f>+(-1*(D10))/D9</f>
        <v>0.62045337301034975</v>
      </c>
      <c r="G10" s="85">
        <v>-49251141541</v>
      </c>
      <c r="H10" s="84">
        <f>(+G10/G9)*-1</f>
        <v>0.74145464256118743</v>
      </c>
      <c r="I10" s="83">
        <f>+(D10/G10)-1</f>
        <v>4.9506852991557881E-2</v>
      </c>
      <c r="J10" s="83">
        <f>+(-1*(G10))/G9</f>
        <v>0.74145464256118743</v>
      </c>
      <c r="K10" s="116">
        <f>+(G10/D10)-1</f>
        <v>-4.7171538566367133E-2</v>
      </c>
      <c r="M10" s="122"/>
      <c r="N10" s="122"/>
    </row>
    <row r="11" spans="2:14" x14ac:dyDescent="0.3">
      <c r="B11" s="6" t="s">
        <v>84</v>
      </c>
      <c r="C11" s="81"/>
      <c r="D11" s="85">
        <f>+D12+D13</f>
        <v>-46428126847.936699</v>
      </c>
      <c r="E11" s="84"/>
      <c r="F11" s="83">
        <f>+D11/D10</f>
        <v>0.89821350912117059</v>
      </c>
      <c r="G11" s="85"/>
      <c r="H11" s="84"/>
      <c r="I11" s="83"/>
      <c r="J11" s="83"/>
      <c r="K11" s="116"/>
      <c r="M11" s="124"/>
    </row>
    <row r="12" spans="2:14" ht="14.5" x14ac:dyDescent="0.35">
      <c r="B12" s="126" t="s">
        <v>83</v>
      </c>
      <c r="C12" s="81"/>
      <c r="D12" s="85">
        <v>-28990507458.936699</v>
      </c>
      <c r="E12" s="84"/>
      <c r="F12" s="83">
        <f>+D12/D10</f>
        <v>0.56085970302401345</v>
      </c>
      <c r="G12" s="85"/>
      <c r="H12" s="84"/>
      <c r="I12" s="83"/>
      <c r="J12" s="83"/>
      <c r="K12" s="116"/>
      <c r="M12" s="124"/>
    </row>
    <row r="13" spans="2:14" ht="14.5" x14ac:dyDescent="0.35">
      <c r="B13" s="126" t="s">
        <v>82</v>
      </c>
      <c r="C13" s="81"/>
      <c r="D13" s="85">
        <v>-17437619389</v>
      </c>
      <c r="E13" s="84"/>
      <c r="F13" s="83">
        <f>+D13/D10</f>
        <v>0.33735380609715715</v>
      </c>
      <c r="G13" s="85"/>
      <c r="H13" s="84"/>
      <c r="I13" s="83"/>
      <c r="J13" s="83"/>
      <c r="K13" s="116"/>
      <c r="M13" s="124"/>
    </row>
    <row r="14" spans="2:14" x14ac:dyDescent="0.3">
      <c r="B14" s="6" t="s">
        <v>81</v>
      </c>
      <c r="C14" s="81"/>
      <c r="D14" s="85">
        <v>-5261283717</v>
      </c>
      <c r="E14" s="84"/>
      <c r="F14" s="83">
        <f>+D14/D10</f>
        <v>0.10178649087882945</v>
      </c>
      <c r="G14" s="85"/>
      <c r="H14" s="84"/>
      <c r="I14" s="83"/>
      <c r="J14" s="83"/>
      <c r="K14" s="116"/>
    </row>
    <row r="15" spans="2:14" ht="14.5" thickBot="1" x14ac:dyDescent="0.35">
      <c r="B15" s="93" t="s">
        <v>70</v>
      </c>
      <c r="C15" s="92"/>
      <c r="D15" s="91">
        <f>SUM(D9:D10)</f>
        <v>31619686965.063301</v>
      </c>
      <c r="E15" s="90">
        <f>+D15/D9</f>
        <v>0.37954662698965025</v>
      </c>
      <c r="F15" s="89">
        <f>+D15/D9</f>
        <v>0.37954662698965025</v>
      </c>
      <c r="G15" s="91">
        <f>SUM(G9:G10)</f>
        <v>17173881264</v>
      </c>
      <c r="H15" s="90">
        <f>+G15/G9</f>
        <v>0.25854535743881257</v>
      </c>
      <c r="I15" s="89">
        <f>+(D15/G15)-1</f>
        <v>0.84114973656797609</v>
      </c>
      <c r="J15" s="89">
        <f>+H15/H9</f>
        <v>0.25854535743881257</v>
      </c>
      <c r="K15" s="118">
        <f>+(D15/G15)-1</f>
        <v>0.84114973656797609</v>
      </c>
    </row>
    <row r="16" spans="2:14" x14ac:dyDescent="0.3">
      <c r="E16" s="101"/>
      <c r="F16" s="100"/>
      <c r="H16" s="101"/>
      <c r="I16" s="100"/>
      <c r="J16" s="100"/>
      <c r="K16" s="120"/>
    </row>
    <row r="17" spans="2:16" x14ac:dyDescent="0.3">
      <c r="B17" s="99" t="s">
        <v>69</v>
      </c>
      <c r="E17" s="101"/>
      <c r="F17" s="100"/>
      <c r="H17" s="101"/>
      <c r="I17" s="100"/>
      <c r="J17" s="100"/>
      <c r="K17" s="120"/>
    </row>
    <row r="18" spans="2:16" x14ac:dyDescent="0.3">
      <c r="B18" s="81" t="s">
        <v>68</v>
      </c>
      <c r="C18" s="81" t="s">
        <v>66</v>
      </c>
      <c r="D18" s="85">
        <v>-5308687415</v>
      </c>
      <c r="E18" s="84">
        <f>(+D18/D9)*-1</f>
        <v>6.3722781453589949E-2</v>
      </c>
      <c r="F18" s="83">
        <f>+((-1)*D18)/D9</f>
        <v>6.3722781453589949E-2</v>
      </c>
      <c r="G18" s="85">
        <v>-4420128055</v>
      </c>
      <c r="H18" s="84">
        <f>(+G18/G9)*-1</f>
        <v>6.6543116860884002E-2</v>
      </c>
      <c r="I18" s="83">
        <f>+(D18/G18)-1</f>
        <v>0.20102570535142572</v>
      </c>
      <c r="J18" s="83">
        <f>+((-1)*G18)/G9</f>
        <v>6.6543116860884002E-2</v>
      </c>
      <c r="K18" s="116">
        <f>+(G18/D18)-1</f>
        <v>-0.16737835373190835</v>
      </c>
    </row>
    <row r="19" spans="2:16" x14ac:dyDescent="0.3">
      <c r="B19" s="81" t="s">
        <v>67</v>
      </c>
      <c r="C19" s="81" t="s">
        <v>66</v>
      </c>
      <c r="D19" s="85">
        <v>-6725612669</v>
      </c>
      <c r="E19" s="84">
        <f>+-1*(D19/D9)</f>
        <v>8.0730830946501075E-2</v>
      </c>
      <c r="F19" s="83">
        <f>+((-1)*D19)/D9</f>
        <v>8.0730830946501075E-2</v>
      </c>
      <c r="G19" s="85">
        <v>-6459975948</v>
      </c>
      <c r="H19" s="84">
        <f>+-1*(G19/G9)</f>
        <v>9.7252144978017818E-2</v>
      </c>
      <c r="I19" s="83">
        <f>+(D19/G19)-1</f>
        <v>4.1120388549161779E-2</v>
      </c>
      <c r="J19" s="83">
        <f>+((-1)*G19)/G9</f>
        <v>9.7252144978017818E-2</v>
      </c>
      <c r="K19" s="116">
        <f>+(G19/D19)-1</f>
        <v>-3.9496285925650243E-2</v>
      </c>
    </row>
    <row r="20" spans="2:16" ht="14.5" thickBot="1" x14ac:dyDescent="0.35">
      <c r="B20" s="93" t="s">
        <v>65</v>
      </c>
      <c r="C20" s="92"/>
      <c r="D20" s="91">
        <f>D15+SUM(D18:D19)</f>
        <v>19585386881.063301</v>
      </c>
      <c r="E20" s="90">
        <f>+D20/D9</f>
        <v>0.2350930145895592</v>
      </c>
      <c r="F20" s="89">
        <f>+((1)*D20)/D9</f>
        <v>0.2350930145895592</v>
      </c>
      <c r="G20" s="91">
        <f>G15+SUM(G18:G19)</f>
        <v>6293777261</v>
      </c>
      <c r="H20" s="90">
        <f>+G20/G9</f>
        <v>9.4750095599910725E-2</v>
      </c>
      <c r="I20" s="89">
        <f>+(D20/G20)-1</f>
        <v>2.111865270864612</v>
      </c>
      <c r="J20" s="89">
        <f>+((1)*H20)/H9</f>
        <v>9.4750095599910725E-2</v>
      </c>
      <c r="K20" s="118">
        <f>+(G20/D20)-1</f>
        <v>-0.67864932670360878</v>
      </c>
    </row>
    <row r="21" spans="2:16" ht="22.5" customHeight="1" x14ac:dyDescent="0.3">
      <c r="B21" s="99" t="s">
        <v>64</v>
      </c>
      <c r="C21" s="99"/>
      <c r="D21" s="99"/>
      <c r="E21" s="98"/>
      <c r="F21" s="97"/>
      <c r="G21" s="99"/>
      <c r="H21" s="98"/>
      <c r="I21" s="97"/>
      <c r="J21" s="97"/>
      <c r="K21" s="119"/>
    </row>
    <row r="22" spans="2:16" x14ac:dyDescent="0.3">
      <c r="B22" s="96" t="s">
        <v>63</v>
      </c>
      <c r="C22" s="81" t="s">
        <v>62</v>
      </c>
      <c r="D22" s="85">
        <v>-631118827</v>
      </c>
      <c r="E22" s="84">
        <f>+(D22/D9)*-1</f>
        <v>7.575629141495995E-3</v>
      </c>
      <c r="F22" s="83">
        <f>+((-1)*D22)/D9</f>
        <v>7.575629141495995E-3</v>
      </c>
      <c r="G22" s="85">
        <v>-1016751563</v>
      </c>
      <c r="H22" s="84">
        <f>+-1*(G22/G9)</f>
        <v>1.5306755196529135E-2</v>
      </c>
      <c r="I22" s="83">
        <f>+(D22/G22)-1</f>
        <v>-0.3792792163133365</v>
      </c>
      <c r="J22" s="83">
        <f>(((G22)*(-1))/(G9))</f>
        <v>1.5306755196529135E-2</v>
      </c>
      <c r="K22" s="116">
        <f>+(G22/D22)-1</f>
        <v>0.61103031553200671</v>
      </c>
    </row>
    <row r="23" spans="2:16" x14ac:dyDescent="0.3">
      <c r="B23" s="81" t="s">
        <v>61</v>
      </c>
      <c r="C23" s="81"/>
      <c r="D23" s="51">
        <v>1269764618</v>
      </c>
      <c r="E23" s="95"/>
      <c r="F23" s="94"/>
      <c r="G23" s="51">
        <v>1037267875</v>
      </c>
      <c r="H23" s="84"/>
      <c r="I23" s="83">
        <f>+(D23/G23)-1</f>
        <v>0.22414339497403213</v>
      </c>
      <c r="J23" s="83"/>
      <c r="K23" s="116">
        <f>+(G23/D23)-1</f>
        <v>-0.18310223777238688</v>
      </c>
    </row>
    <row r="24" spans="2:16" ht="14.5" thickBot="1" x14ac:dyDescent="0.35">
      <c r="B24" s="93" t="s">
        <v>60</v>
      </c>
      <c r="C24" s="92"/>
      <c r="D24" s="91">
        <f>D20+SUM(D22:D23)</f>
        <v>20224032672.063301</v>
      </c>
      <c r="E24" s="90">
        <f>+D24/D9</f>
        <v>0.24275899357546793</v>
      </c>
      <c r="F24" s="89">
        <f>+((1)*D24)/D9</f>
        <v>0.24275899357546793</v>
      </c>
      <c r="G24" s="91">
        <f>G20+SUM(G22:G23)</f>
        <v>6314293573</v>
      </c>
      <c r="H24" s="90">
        <f>+G24/G9</f>
        <v>9.5058959807006724E-2</v>
      </c>
      <c r="I24" s="89">
        <f>+(D24/G24)-1</f>
        <v>2.2028971156079158</v>
      </c>
      <c r="J24" s="89">
        <f>+((1)*H24)/H9</f>
        <v>9.5058959807006724E-2</v>
      </c>
      <c r="K24" s="118">
        <f>+(G24/D24)-1</f>
        <v>-0.68778266553523115</v>
      </c>
      <c r="P24" s="62"/>
    </row>
    <row r="25" spans="2:16" x14ac:dyDescent="0.3">
      <c r="B25" s="81" t="s">
        <v>59</v>
      </c>
      <c r="D25" s="88"/>
      <c r="E25" s="87"/>
      <c r="F25" s="86"/>
      <c r="G25" s="88"/>
      <c r="H25" s="87"/>
      <c r="I25" s="86"/>
      <c r="J25" s="86"/>
      <c r="K25" s="117"/>
      <c r="P25" s="62"/>
    </row>
    <row r="26" spans="2:16" s="81" customFormat="1" ht="19.5" customHeight="1" thickBot="1" x14ac:dyDescent="0.35">
      <c r="B26" s="81" t="s">
        <v>58</v>
      </c>
      <c r="C26" s="81" t="s">
        <v>57</v>
      </c>
      <c r="D26" s="85">
        <v>-4161318881</v>
      </c>
      <c r="E26" s="84">
        <f>+-1*(D26/D9)</f>
        <v>4.9950353615359828E-2</v>
      </c>
      <c r="F26" s="83">
        <f>+((-1)*D26)/D9</f>
        <v>4.9950353615359828E-2</v>
      </c>
      <c r="G26" s="85">
        <v>-2629877766</v>
      </c>
      <c r="H26" s="84">
        <f>+-1*(G26/G9)</f>
        <v>3.9591672760435119E-2</v>
      </c>
      <c r="I26" s="83">
        <f>+(D26/G26)-1</f>
        <v>0.58232406646385559</v>
      </c>
      <c r="J26" s="83">
        <f>+((-1)*G26)/G9</f>
        <v>3.9591672760435119E-2</v>
      </c>
      <c r="K26" s="116">
        <f>+(G26/D26)-1</f>
        <v>-0.36801820739870383</v>
      </c>
      <c r="L26" s="6"/>
      <c r="M26" s="6"/>
      <c r="P26" s="82"/>
    </row>
    <row r="27" spans="2:16" ht="22.5" customHeight="1" thickTop="1" thickBot="1" x14ac:dyDescent="0.35">
      <c r="B27" s="80" t="s">
        <v>56</v>
      </c>
      <c r="C27" s="79"/>
      <c r="D27" s="78">
        <f>+D24+D26+D25</f>
        <v>16062713791.063301</v>
      </c>
      <c r="E27" s="77">
        <f>+D27/D9</f>
        <v>0.19280863996010811</v>
      </c>
      <c r="F27" s="76">
        <f>+D27/D9</f>
        <v>0.19280863996010811</v>
      </c>
      <c r="G27" s="78">
        <f>+G24+G26+G25</f>
        <v>3684415807</v>
      </c>
      <c r="H27" s="77">
        <f>+G27/G9</f>
        <v>5.5467287046571605E-2</v>
      </c>
      <c r="I27" s="76">
        <f>+(D27/G27)-1</f>
        <v>3.3596365427989552</v>
      </c>
      <c r="J27" s="76">
        <f>+H27/H9</f>
        <v>5.5467287046571605E-2</v>
      </c>
      <c r="K27" s="115">
        <f>+(G27/D27)-1</f>
        <v>-0.77062308057497275</v>
      </c>
      <c r="P27" s="62"/>
    </row>
    <row r="28" spans="2:16" ht="39" customHeight="1" thickTop="1" thickBot="1" x14ac:dyDescent="0.35">
      <c r="B28" s="75" t="s">
        <v>55</v>
      </c>
      <c r="C28" s="75"/>
      <c r="D28" s="74">
        <v>4496.1000000000004</v>
      </c>
      <c r="E28" s="73"/>
      <c r="F28" s="72"/>
      <c r="G28" s="74">
        <v>4323.57</v>
      </c>
      <c r="H28" s="73"/>
      <c r="I28" s="72"/>
      <c r="J28" s="72"/>
      <c r="K28" s="114">
        <f>+(G28/D28)-1</f>
        <v>-3.8373256822579749E-2</v>
      </c>
      <c r="N28" s="67"/>
      <c r="P28" s="62"/>
    </row>
    <row r="29" spans="2:16" ht="39" customHeight="1" thickBot="1" x14ac:dyDescent="0.35">
      <c r="B29" s="71"/>
      <c r="C29" s="71"/>
      <c r="D29" s="70"/>
      <c r="E29" s="69"/>
      <c r="F29" s="68"/>
      <c r="G29" s="68"/>
      <c r="H29" s="68"/>
      <c r="I29" s="68"/>
      <c r="J29" s="68"/>
      <c r="K29" s="68"/>
      <c r="N29" s="67"/>
      <c r="P29" s="62"/>
    </row>
    <row r="30" spans="2:16" ht="21" customHeight="1" thickTop="1" x14ac:dyDescent="0.3">
      <c r="B30" s="66" t="s">
        <v>54</v>
      </c>
      <c r="C30" s="52"/>
      <c r="P30" s="62"/>
    </row>
    <row r="31" spans="2:16" x14ac:dyDescent="0.3">
      <c r="B31" s="46" t="s">
        <v>53</v>
      </c>
      <c r="P31" s="62"/>
    </row>
    <row r="32" spans="2:16" hidden="1" x14ac:dyDescent="0.3">
      <c r="B32" s="6" t="s">
        <v>52</v>
      </c>
      <c r="P32" s="62"/>
    </row>
    <row r="33" spans="2:16" x14ac:dyDescent="0.3">
      <c r="B33" s="46"/>
      <c r="P33" s="62"/>
    </row>
    <row r="34" spans="2:16" x14ac:dyDescent="0.3">
      <c r="B34" s="46"/>
      <c r="D34" s="64"/>
      <c r="G34" s="62"/>
      <c r="P34" s="62"/>
    </row>
    <row r="35" spans="2:16" x14ac:dyDescent="0.3">
      <c r="P35" s="62"/>
    </row>
    <row r="36" spans="2:16" x14ac:dyDescent="0.3">
      <c r="B36" s="54" t="s">
        <v>51</v>
      </c>
      <c r="C36" s="54" t="s">
        <v>50</v>
      </c>
      <c r="D36" s="54"/>
      <c r="E36" s="63"/>
      <c r="F36" s="63"/>
      <c r="G36" s="54" t="s">
        <v>49</v>
      </c>
      <c r="H36" s="63"/>
      <c r="I36" s="63"/>
      <c r="J36" s="57"/>
      <c r="K36" s="57"/>
      <c r="P36" s="62"/>
    </row>
    <row r="37" spans="2:16" s="46" customFormat="1" x14ac:dyDescent="0.3">
      <c r="B37" s="54" t="s">
        <v>48</v>
      </c>
      <c r="C37" s="60" t="s">
        <v>47</v>
      </c>
      <c r="D37" s="61"/>
      <c r="E37" s="59"/>
      <c r="F37" s="59"/>
      <c r="G37" s="61" t="s">
        <v>46</v>
      </c>
      <c r="H37" s="59"/>
      <c r="I37" s="59"/>
      <c r="J37" s="57"/>
      <c r="K37" s="57"/>
      <c r="L37" s="57"/>
      <c r="M37" s="57"/>
      <c r="N37" s="57"/>
      <c r="O37" s="57"/>
      <c r="P37" s="57"/>
    </row>
    <row r="38" spans="2:16" s="46" customFormat="1" x14ac:dyDescent="0.3">
      <c r="B38" s="57"/>
      <c r="C38" s="60" t="s">
        <v>45</v>
      </c>
      <c r="D38" s="60"/>
      <c r="E38" s="59"/>
      <c r="F38" s="59"/>
      <c r="G38" s="60" t="s">
        <v>44</v>
      </c>
      <c r="H38" s="59"/>
      <c r="I38" s="59"/>
      <c r="J38" s="57"/>
      <c r="K38" s="57"/>
      <c r="L38" s="57"/>
      <c r="M38" s="57"/>
      <c r="N38" s="57"/>
      <c r="O38" s="57"/>
      <c r="P38" s="58"/>
    </row>
    <row r="39" spans="2:16" s="46" customFormat="1" x14ac:dyDescent="0.3">
      <c r="B39" s="54"/>
      <c r="C39" s="54"/>
      <c r="D39" s="54"/>
      <c r="E39" s="56"/>
      <c r="F39" s="56"/>
      <c r="G39" s="54"/>
      <c r="H39" s="54"/>
      <c r="I39" s="54"/>
      <c r="J39" s="54"/>
      <c r="K39" s="54"/>
      <c r="L39" s="57"/>
      <c r="M39" s="57"/>
      <c r="N39" s="57"/>
      <c r="O39" s="57"/>
      <c r="P39" s="57"/>
    </row>
    <row r="40" spans="2:16" x14ac:dyDescent="0.3">
      <c r="B40" s="54"/>
      <c r="C40" s="54"/>
      <c r="D40" s="54"/>
      <c r="E40" s="54"/>
      <c r="F40" s="54"/>
      <c r="G40" s="54"/>
      <c r="H40" s="56"/>
      <c r="I40" s="54"/>
      <c r="J40" s="54"/>
      <c r="K40" s="54"/>
      <c r="L40" s="54"/>
      <c r="M40" s="54"/>
      <c r="N40" s="54"/>
      <c r="O40" s="54"/>
      <c r="P40" s="55"/>
    </row>
    <row r="41" spans="2:16" x14ac:dyDescent="0.3">
      <c r="H41" s="51"/>
      <c r="L41" s="54"/>
      <c r="M41" s="54"/>
      <c r="N41" s="54"/>
      <c r="O41" s="54"/>
      <c r="P41" s="54"/>
    </row>
    <row r="42" spans="2:16" x14ac:dyDescent="0.3">
      <c r="B42" s="53"/>
      <c r="C42" s="52"/>
      <c r="D42" s="52"/>
      <c r="E42" s="52"/>
      <c r="F42" s="52"/>
      <c r="G42" s="52"/>
      <c r="H42" s="51"/>
    </row>
    <row r="43" spans="2:16" x14ac:dyDescent="0.3">
      <c r="H43" s="51"/>
    </row>
    <row r="44" spans="2:16" x14ac:dyDescent="0.3">
      <c r="B44" s="50"/>
      <c r="C44" s="49"/>
      <c r="D44" s="49"/>
      <c r="E44" s="49"/>
      <c r="F44" s="49"/>
      <c r="G44" s="49"/>
      <c r="H44" s="48"/>
    </row>
    <row r="48" spans="2:16" x14ac:dyDescent="0.3">
      <c r="B48" s="47"/>
      <c r="C48" s="47"/>
      <c r="D48" s="47"/>
      <c r="E48" s="47"/>
      <c r="F48" s="47"/>
      <c r="G48" s="47"/>
      <c r="H48" s="46"/>
    </row>
    <row r="49" spans="2:8" x14ac:dyDescent="0.3">
      <c r="B49" s="46"/>
      <c r="C49" s="46"/>
      <c r="D49" s="46"/>
      <c r="E49" s="46"/>
      <c r="F49" s="46"/>
      <c r="G49" s="46"/>
      <c r="H49" s="46"/>
    </row>
    <row r="50" spans="2:8" x14ac:dyDescent="0.3">
      <c r="B50" s="46"/>
      <c r="C50" s="46"/>
      <c r="D50" s="46"/>
      <c r="E50" s="46"/>
      <c r="F50" s="46"/>
      <c r="G50" s="46"/>
      <c r="H50" s="46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63B4A-70CB-4335-87A4-C2504F6C2DA7}">
  <dimension ref="B4:O50"/>
  <sheetViews>
    <sheetView workbookViewId="0">
      <selection activeCell="L14" sqref="L14"/>
    </sheetView>
  </sheetViews>
  <sheetFormatPr baseColWidth="10" defaultRowHeight="14" x14ac:dyDescent="0.3"/>
  <cols>
    <col min="1" max="1" width="10.90625" style="6"/>
    <col min="2" max="2" width="39.54296875" style="6" customWidth="1"/>
    <col min="3" max="3" width="15.1796875" style="6" customWidth="1"/>
    <col min="4" max="4" width="22.26953125" style="6" customWidth="1"/>
    <col min="5" max="5" width="11.1796875" style="6" hidden="1" customWidth="1"/>
    <col min="6" max="6" width="10.453125" style="6" customWidth="1"/>
    <col min="7" max="7" width="19" style="6" hidden="1" customWidth="1"/>
    <col min="8" max="8" width="10" style="6" hidden="1" customWidth="1"/>
    <col min="9" max="9" width="15.453125" style="6" hidden="1" customWidth="1"/>
    <col min="10" max="10" width="11.26953125" style="6" hidden="1" customWidth="1"/>
    <col min="11" max="11" width="12" style="6" hidden="1" customWidth="1"/>
    <col min="12" max="12" width="18.90625" style="6" bestFit="1" customWidth="1"/>
    <col min="13" max="13" width="19.26953125" style="6" customWidth="1"/>
    <col min="14" max="14" width="16.54296875" style="6" customWidth="1"/>
    <col min="15" max="15" width="18.453125" style="6" bestFit="1" customWidth="1"/>
    <col min="16" max="16384" width="10.90625" style="6"/>
  </cols>
  <sheetData>
    <row r="4" spans="2:13" ht="15.5" x14ac:dyDescent="0.3">
      <c r="B4" s="112"/>
      <c r="C4" s="109"/>
      <c r="D4" s="109"/>
      <c r="E4" s="109"/>
      <c r="F4" s="109"/>
      <c r="G4" s="109"/>
      <c r="H4" s="107"/>
      <c r="I4" s="107"/>
      <c r="J4" s="107"/>
      <c r="K4" s="107"/>
    </row>
    <row r="5" spans="2:13" ht="15.5" x14ac:dyDescent="0.3">
      <c r="B5" s="113"/>
      <c r="C5" s="109"/>
      <c r="D5" s="109"/>
      <c r="E5" s="109"/>
      <c r="F5" s="109"/>
      <c r="G5" s="109"/>
      <c r="H5" s="111"/>
      <c r="I5" s="107"/>
      <c r="J5" s="107"/>
      <c r="K5" s="107"/>
    </row>
    <row r="6" spans="2:13" ht="15.5" x14ac:dyDescent="0.3">
      <c r="B6" s="112"/>
      <c r="C6" s="109"/>
      <c r="D6" s="109"/>
      <c r="E6" s="109"/>
      <c r="F6" s="109"/>
      <c r="G6" s="109"/>
      <c r="H6" s="111"/>
      <c r="I6" s="107"/>
      <c r="J6" s="107"/>
      <c r="K6" s="107"/>
    </row>
    <row r="7" spans="2:13" ht="16" thickBot="1" x14ac:dyDescent="0.35">
      <c r="B7" s="110"/>
      <c r="C7" s="109"/>
      <c r="D7" s="109"/>
      <c r="E7" s="109"/>
      <c r="F7" s="109"/>
      <c r="G7" s="109"/>
      <c r="H7" s="108"/>
      <c r="I7" s="107"/>
      <c r="J7" s="107"/>
      <c r="K7" s="107"/>
    </row>
    <row r="8" spans="2:13" x14ac:dyDescent="0.3">
      <c r="B8" s="105"/>
      <c r="C8" s="105"/>
      <c r="D8" s="105">
        <v>2025</v>
      </c>
      <c r="E8" s="106" t="s">
        <v>79</v>
      </c>
      <c r="F8" s="102"/>
      <c r="G8" s="105">
        <v>2023</v>
      </c>
      <c r="H8" s="104" t="s">
        <v>79</v>
      </c>
      <c r="I8" s="103" t="s">
        <v>78</v>
      </c>
      <c r="J8" s="102"/>
      <c r="K8" s="121" t="s">
        <v>80</v>
      </c>
    </row>
    <row r="9" spans="2:13" ht="24" customHeight="1" x14ac:dyDescent="0.3">
      <c r="B9" s="99" t="s">
        <v>77</v>
      </c>
      <c r="C9" s="81"/>
      <c r="D9" s="51">
        <v>37956027853</v>
      </c>
      <c r="E9" s="84">
        <v>1</v>
      </c>
      <c r="F9" s="83">
        <v>1</v>
      </c>
      <c r="G9" s="51">
        <v>66425022805</v>
      </c>
      <c r="H9" s="84">
        <v>1</v>
      </c>
      <c r="I9" s="83">
        <f>+(D9/G9)-1</f>
        <v>-0.42858841065925923</v>
      </c>
      <c r="J9" s="83">
        <v>1</v>
      </c>
      <c r="K9" s="116">
        <f>+(G9/D9)-1</f>
        <v>0.75005200918962456</v>
      </c>
    </row>
    <row r="10" spans="2:13" x14ac:dyDescent="0.3">
      <c r="B10" s="6" t="s">
        <v>75</v>
      </c>
      <c r="C10" s="81"/>
      <c r="D10" s="125">
        <v>-25685433461.799999</v>
      </c>
      <c r="E10" s="84">
        <f>(+D10/D9)*-1</f>
        <v>0.67671552885557951</v>
      </c>
      <c r="F10" s="83">
        <f>+(-1*(D10))/D9</f>
        <v>0.67671552885557951</v>
      </c>
      <c r="G10" s="85">
        <v>-49251141541</v>
      </c>
      <c r="H10" s="84">
        <f>(+G10/G9)*-1</f>
        <v>0.74145464256118743</v>
      </c>
      <c r="I10" s="83">
        <f>+(D10/G10)-1</f>
        <v>-0.47848044414528546</v>
      </c>
      <c r="J10" s="83">
        <f>+(-1*(G10))/G9</f>
        <v>0.74145464256118743</v>
      </c>
      <c r="K10" s="116">
        <f>+(G10/D10)-1</f>
        <v>0.91747363789859704</v>
      </c>
      <c r="L10" s="122"/>
      <c r="M10" s="122"/>
    </row>
    <row r="11" spans="2:13" x14ac:dyDescent="0.3">
      <c r="B11" s="6" t="s">
        <v>84</v>
      </c>
      <c r="C11" s="81"/>
      <c r="D11" s="85">
        <f>+D12+D13</f>
        <v>-19541076543.830002</v>
      </c>
      <c r="E11" s="84"/>
      <c r="F11" s="83">
        <f>+D11/D10</f>
        <v>0.76078437893181616</v>
      </c>
      <c r="G11" s="85"/>
      <c r="H11" s="84"/>
      <c r="I11" s="83"/>
      <c r="J11" s="83"/>
      <c r="K11" s="116"/>
      <c r="L11" s="124"/>
    </row>
    <row r="12" spans="2:13" x14ac:dyDescent="0.3">
      <c r="B12" s="6" t="s">
        <v>83</v>
      </c>
      <c r="C12" s="81"/>
      <c r="D12" s="85">
        <v>-9440121133</v>
      </c>
      <c r="E12" s="84"/>
      <c r="F12" s="83">
        <f>+D12/D10</f>
        <v>0.36752820025558758</v>
      </c>
      <c r="G12" s="85"/>
      <c r="H12" s="84"/>
      <c r="I12" s="83"/>
      <c r="J12" s="83"/>
      <c r="K12" s="116"/>
      <c r="L12" s="124"/>
    </row>
    <row r="13" spans="2:13" x14ac:dyDescent="0.3">
      <c r="B13" s="6" t="s">
        <v>82</v>
      </c>
      <c r="C13" s="81"/>
      <c r="D13" s="85">
        <v>-10100955410.83</v>
      </c>
      <c r="E13" s="84"/>
      <c r="F13" s="83">
        <f>+D13/D10</f>
        <v>0.39325617867622853</v>
      </c>
      <c r="G13" s="85"/>
      <c r="H13" s="84"/>
      <c r="I13" s="83"/>
      <c r="J13" s="83"/>
      <c r="K13" s="116"/>
      <c r="L13" s="124"/>
    </row>
    <row r="14" spans="2:13" x14ac:dyDescent="0.3">
      <c r="B14" s="6" t="s">
        <v>81</v>
      </c>
      <c r="C14" s="81"/>
      <c r="D14" s="85">
        <v>-6144356917.9700003</v>
      </c>
      <c r="E14" s="84"/>
      <c r="F14" s="83">
        <f>+D14/D10</f>
        <v>0.23921562106818392</v>
      </c>
      <c r="G14" s="85"/>
      <c r="H14" s="84"/>
      <c r="I14" s="83"/>
      <c r="J14" s="83"/>
      <c r="K14" s="116"/>
    </row>
    <row r="15" spans="2:13" ht="14.5" thickBot="1" x14ac:dyDescent="0.35">
      <c r="B15" s="93" t="s">
        <v>70</v>
      </c>
      <c r="C15" s="92"/>
      <c r="D15" s="91">
        <f>SUM(D9:D10)</f>
        <v>12270594391.200001</v>
      </c>
      <c r="E15" s="90">
        <f>+D15/D9</f>
        <v>0.32328447114442055</v>
      </c>
      <c r="F15" s="89">
        <f>+D15/D9</f>
        <v>0.32328447114442055</v>
      </c>
      <c r="G15" s="91">
        <f>SUM(G9:G10)</f>
        <v>17173881264</v>
      </c>
      <c r="H15" s="90">
        <f>+G15/G9</f>
        <v>0.25854535743881257</v>
      </c>
      <c r="I15" s="89">
        <f>+(D15/G15)-1</f>
        <v>-0.28550837154547593</v>
      </c>
      <c r="J15" s="89">
        <f>+H15/H9</f>
        <v>0.25854535743881257</v>
      </c>
      <c r="K15" s="118">
        <f>+(D15/G15)-1</f>
        <v>-0.28550837154547593</v>
      </c>
    </row>
    <row r="16" spans="2:13" x14ac:dyDescent="0.3">
      <c r="E16" s="101"/>
      <c r="F16" s="100"/>
      <c r="H16" s="101"/>
      <c r="I16" s="100"/>
      <c r="J16" s="100"/>
      <c r="K16" s="120"/>
    </row>
    <row r="17" spans="2:15" x14ac:dyDescent="0.3">
      <c r="B17" s="99" t="s">
        <v>69</v>
      </c>
      <c r="E17" s="101"/>
      <c r="F17" s="100"/>
      <c r="H17" s="101"/>
      <c r="I17" s="100"/>
      <c r="J17" s="100"/>
      <c r="K17" s="120"/>
    </row>
    <row r="18" spans="2:15" x14ac:dyDescent="0.3">
      <c r="B18" s="81" t="s">
        <v>68</v>
      </c>
      <c r="C18" s="81"/>
      <c r="D18" s="85">
        <v>-3055606501.8400002</v>
      </c>
      <c r="E18" s="84">
        <f>(+D18/D9)*-1</f>
        <v>8.0503853397780892E-2</v>
      </c>
      <c r="F18" s="83">
        <f>+((-1)*D18)/D9</f>
        <v>8.0503853397780892E-2</v>
      </c>
      <c r="G18" s="85">
        <v>-4420128055</v>
      </c>
      <c r="H18" s="84">
        <f>(+G18/G9)*-1</f>
        <v>6.6543116860884002E-2</v>
      </c>
      <c r="I18" s="83">
        <f>+(D18/G18)-1</f>
        <v>-0.30870633976689166</v>
      </c>
      <c r="J18" s="83">
        <f>+((-1)*G18)/G9</f>
        <v>6.6543116860884002E-2</v>
      </c>
      <c r="K18" s="116">
        <f>+(G18/D18)-1</f>
        <v>0.4465632444289942</v>
      </c>
    </row>
    <row r="19" spans="2:15" x14ac:dyDescent="0.3">
      <c r="B19" s="81" t="s">
        <v>67</v>
      </c>
      <c r="C19" s="81"/>
      <c r="D19" s="85">
        <v>-3975872832.4099998</v>
      </c>
      <c r="E19" s="84">
        <f>+-1*(D19/D9)</f>
        <v>0.10474944448371068</v>
      </c>
      <c r="F19" s="83">
        <f>+((-1)*D19)/D9</f>
        <v>0.10474944448371068</v>
      </c>
      <c r="G19" s="85">
        <v>-6459975948</v>
      </c>
      <c r="H19" s="84">
        <f>+-1*(G19/G9)</f>
        <v>9.7252144978017818E-2</v>
      </c>
      <c r="I19" s="83">
        <f>+(D19/G19)-1</f>
        <v>-0.38453751772234934</v>
      </c>
      <c r="J19" s="83">
        <f>+((-1)*G19)/G9</f>
        <v>9.7252144978017818E-2</v>
      </c>
      <c r="K19" s="116">
        <f>+(G19/D19)-1</f>
        <v>0.6247944087498003</v>
      </c>
    </row>
    <row r="20" spans="2:15" ht="14.5" thickBot="1" x14ac:dyDescent="0.35">
      <c r="B20" s="93" t="s">
        <v>65</v>
      </c>
      <c r="C20" s="92"/>
      <c r="D20" s="91">
        <f>D15+SUM(D18:D19)</f>
        <v>5239115056.9500008</v>
      </c>
      <c r="E20" s="90">
        <f>+D20/D9</f>
        <v>0.13803117326292896</v>
      </c>
      <c r="F20" s="89">
        <f>+((1)*D20)/D9</f>
        <v>0.13803117326292896</v>
      </c>
      <c r="G20" s="91">
        <f>G15+SUM(G18:G19)</f>
        <v>6293777261</v>
      </c>
      <c r="H20" s="90">
        <f>+G20/G9</f>
        <v>9.4750095599910725E-2</v>
      </c>
      <c r="I20" s="89">
        <f>+(D20/G20)-1</f>
        <v>-0.16757221622463758</v>
      </c>
      <c r="J20" s="89">
        <f>+((1)*H20)/H9</f>
        <v>9.4750095599910725E-2</v>
      </c>
      <c r="K20" s="118">
        <f>+(G20/D20)-1</f>
        <v>0.20130540989950707</v>
      </c>
    </row>
    <row r="21" spans="2:15" ht="22.5" customHeight="1" x14ac:dyDescent="0.3">
      <c r="B21" s="99" t="s">
        <v>64</v>
      </c>
      <c r="C21" s="99"/>
      <c r="D21" s="99"/>
      <c r="E21" s="98"/>
      <c r="F21" s="97"/>
      <c r="G21" s="99"/>
      <c r="H21" s="98"/>
      <c r="I21" s="97"/>
      <c r="J21" s="97"/>
      <c r="K21" s="119"/>
    </row>
    <row r="22" spans="2:15" x14ac:dyDescent="0.3">
      <c r="B22" s="96" t="s">
        <v>63</v>
      </c>
      <c r="C22" s="81"/>
      <c r="D22" s="85">
        <v>-385269125.63</v>
      </c>
      <c r="E22" s="84">
        <f>+(D22/D9)*-1</f>
        <v>1.0150406863492403E-2</v>
      </c>
      <c r="F22" s="83">
        <f>+((-1)*D22)/D9</f>
        <v>1.0150406863492403E-2</v>
      </c>
      <c r="G22" s="85">
        <v>-1016751563</v>
      </c>
      <c r="H22" s="84">
        <f>+-1*(G22/G9)</f>
        <v>1.5306755196529135E-2</v>
      </c>
      <c r="I22" s="83">
        <f>+(D22/G22)-1</f>
        <v>-0.62107840336804088</v>
      </c>
      <c r="J22" s="83">
        <f>(((G22)*(-1))/(G9))</f>
        <v>1.5306755196529135E-2</v>
      </c>
      <c r="K22" s="116">
        <f>+(G22/D22)-1</f>
        <v>1.6390683689937182</v>
      </c>
    </row>
    <row r="23" spans="2:15" x14ac:dyDescent="0.3">
      <c r="B23" s="81" t="s">
        <v>61</v>
      </c>
      <c r="C23" s="81"/>
      <c r="D23" s="51">
        <v>696614463.5200001</v>
      </c>
      <c r="E23" s="95"/>
      <c r="F23" s="94"/>
      <c r="G23" s="51">
        <v>1037267875</v>
      </c>
      <c r="H23" s="84"/>
      <c r="I23" s="83">
        <f>+(D23/G23)-1</f>
        <v>-0.32841411528338316</v>
      </c>
      <c r="J23" s="83"/>
      <c r="K23" s="116">
        <f>+(G23/D23)-1</f>
        <v>0.48901283180178989</v>
      </c>
    </row>
    <row r="24" spans="2:15" ht="14.5" thickBot="1" x14ac:dyDescent="0.35">
      <c r="B24" s="93" t="s">
        <v>60</v>
      </c>
      <c r="C24" s="92"/>
      <c r="D24" s="91">
        <f>D20+SUM(D22:D23)</f>
        <v>5550460394.8400011</v>
      </c>
      <c r="E24" s="90">
        <f>+D24/D9</f>
        <v>0.14623396358376575</v>
      </c>
      <c r="F24" s="89">
        <f>+((1)*D24)/D9</f>
        <v>0.14623396358376575</v>
      </c>
      <c r="G24" s="91">
        <f>G20+SUM(G22:G23)</f>
        <v>6314293573</v>
      </c>
      <c r="H24" s="90">
        <f>+G24/G9</f>
        <v>9.5058959807006724E-2</v>
      </c>
      <c r="I24" s="89">
        <f>+(D24/G24)-1</f>
        <v>-0.12096890480768263</v>
      </c>
      <c r="J24" s="89">
        <f>+((1)*H24)/H9</f>
        <v>9.5058959807006724E-2</v>
      </c>
      <c r="K24" s="118">
        <f>+(G24/D24)-1</f>
        <v>0.13761618385208152</v>
      </c>
      <c r="O24" s="62"/>
    </row>
    <row r="25" spans="2:15" x14ac:dyDescent="0.3">
      <c r="B25" s="81" t="s">
        <v>59</v>
      </c>
      <c r="D25" s="88"/>
      <c r="E25" s="87"/>
      <c r="F25" s="86"/>
      <c r="G25" s="88"/>
      <c r="H25" s="87"/>
      <c r="I25" s="86"/>
      <c r="J25" s="86"/>
      <c r="K25" s="117"/>
      <c r="O25" s="62"/>
    </row>
    <row r="26" spans="2:15" s="81" customFormat="1" ht="19.5" customHeight="1" thickBot="1" x14ac:dyDescent="0.35">
      <c r="B26" s="81" t="s">
        <v>58</v>
      </c>
      <c r="D26" s="85"/>
      <c r="E26" s="84">
        <f>+-1*(D26/D9)</f>
        <v>0</v>
      </c>
      <c r="F26" s="83">
        <f>+((-1)*D26)/D9</f>
        <v>0</v>
      </c>
      <c r="G26" s="85">
        <v>-2629877766</v>
      </c>
      <c r="H26" s="84">
        <f>+-1*(G26/G9)</f>
        <v>3.9591672760435119E-2</v>
      </c>
      <c r="I26" s="83">
        <f>+(D26/G26)-1</f>
        <v>-1</v>
      </c>
      <c r="J26" s="83">
        <f>+((-1)*G26)/G9</f>
        <v>3.9591672760435119E-2</v>
      </c>
      <c r="K26" s="116" t="e">
        <f>+(G26/D26)-1</f>
        <v>#DIV/0!</v>
      </c>
      <c r="L26" s="6"/>
      <c r="O26" s="82"/>
    </row>
    <row r="27" spans="2:15" ht="22.5" customHeight="1" thickTop="1" thickBot="1" x14ac:dyDescent="0.35">
      <c r="B27" s="80" t="s">
        <v>56</v>
      </c>
      <c r="C27" s="79"/>
      <c r="D27" s="78">
        <f>+D24+D26+D25</f>
        <v>5550460394.8400011</v>
      </c>
      <c r="E27" s="77">
        <f>+D27/D9</f>
        <v>0.14623396358376575</v>
      </c>
      <c r="F27" s="76">
        <f>+D27/D9</f>
        <v>0.14623396358376575</v>
      </c>
      <c r="G27" s="78">
        <f>+G24+G26+G25</f>
        <v>3684415807</v>
      </c>
      <c r="H27" s="77">
        <f>+G27/G9</f>
        <v>5.5467287046571605E-2</v>
      </c>
      <c r="I27" s="76">
        <f>+(D27/G27)-1</f>
        <v>0.50646959669826463</v>
      </c>
      <c r="J27" s="76">
        <f>+H27/H9</f>
        <v>5.5467287046571605E-2</v>
      </c>
      <c r="K27" s="115">
        <f>+(G27/D27)-1</f>
        <v>-0.3361963612198321</v>
      </c>
      <c r="O27" s="62"/>
    </row>
    <row r="28" spans="2:15" ht="39" customHeight="1" thickTop="1" thickBot="1" x14ac:dyDescent="0.35">
      <c r="B28" s="75" t="s">
        <v>55</v>
      </c>
      <c r="C28" s="75"/>
      <c r="D28" s="74">
        <v>4496.1000000000004</v>
      </c>
      <c r="E28" s="73"/>
      <c r="F28" s="72"/>
      <c r="G28" s="74">
        <v>4323.57</v>
      </c>
      <c r="H28" s="73"/>
      <c r="I28" s="72"/>
      <c r="J28" s="72"/>
      <c r="K28" s="114">
        <f>+(G28/D28)-1</f>
        <v>-3.8373256822579749E-2</v>
      </c>
      <c r="M28" s="67"/>
      <c r="O28" s="62"/>
    </row>
    <row r="29" spans="2:15" ht="39" customHeight="1" thickBot="1" x14ac:dyDescent="0.35">
      <c r="B29" s="71"/>
      <c r="C29" s="71"/>
      <c r="D29" s="70"/>
      <c r="E29" s="69"/>
      <c r="F29" s="68"/>
      <c r="G29" s="68"/>
      <c r="H29" s="68"/>
      <c r="I29" s="68"/>
      <c r="J29" s="68"/>
      <c r="K29" s="68"/>
      <c r="M29" s="67"/>
      <c r="O29" s="62"/>
    </row>
    <row r="30" spans="2:15" ht="21" customHeight="1" thickTop="1" x14ac:dyDescent="0.3">
      <c r="B30" s="66" t="s">
        <v>54</v>
      </c>
      <c r="C30" s="52"/>
      <c r="O30" s="62"/>
    </row>
    <row r="31" spans="2:15" x14ac:dyDescent="0.3">
      <c r="B31" s="46" t="s">
        <v>53</v>
      </c>
      <c r="O31" s="62"/>
    </row>
    <row r="32" spans="2:15" hidden="1" x14ac:dyDescent="0.3">
      <c r="B32" s="6" t="s">
        <v>52</v>
      </c>
      <c r="O32" s="62"/>
    </row>
    <row r="33" spans="2:15" x14ac:dyDescent="0.3">
      <c r="B33" s="46"/>
      <c r="O33" s="62"/>
    </row>
    <row r="34" spans="2:15" x14ac:dyDescent="0.3">
      <c r="B34" s="46"/>
      <c r="D34" s="64"/>
      <c r="G34" s="62"/>
      <c r="O34" s="62"/>
    </row>
    <row r="35" spans="2:15" x14ac:dyDescent="0.3">
      <c r="O35" s="62"/>
    </row>
    <row r="36" spans="2:15" x14ac:dyDescent="0.3">
      <c r="B36" s="54" t="s">
        <v>51</v>
      </c>
      <c r="C36" s="54" t="s">
        <v>50</v>
      </c>
      <c r="D36" s="54"/>
      <c r="E36" s="63"/>
      <c r="F36" s="63"/>
      <c r="G36" s="54" t="s">
        <v>49</v>
      </c>
      <c r="H36" s="63"/>
      <c r="I36" s="63"/>
      <c r="J36" s="57"/>
      <c r="K36" s="57"/>
      <c r="O36" s="62"/>
    </row>
    <row r="37" spans="2:15" s="46" customFormat="1" x14ac:dyDescent="0.3">
      <c r="B37" s="54" t="s">
        <v>48</v>
      </c>
      <c r="C37" s="60" t="s">
        <v>47</v>
      </c>
      <c r="D37" s="61"/>
      <c r="E37" s="59"/>
      <c r="F37" s="59"/>
      <c r="G37" s="61" t="s">
        <v>46</v>
      </c>
      <c r="H37" s="59"/>
      <c r="I37" s="59"/>
      <c r="J37" s="57"/>
      <c r="K37" s="57"/>
      <c r="L37" s="57"/>
      <c r="M37" s="57"/>
      <c r="N37" s="57"/>
      <c r="O37" s="57"/>
    </row>
    <row r="38" spans="2:15" s="46" customFormat="1" x14ac:dyDescent="0.3">
      <c r="B38" s="57"/>
      <c r="C38" s="60" t="s">
        <v>45</v>
      </c>
      <c r="D38" s="60"/>
      <c r="E38" s="59"/>
      <c r="F38" s="59"/>
      <c r="G38" s="60" t="s">
        <v>44</v>
      </c>
      <c r="H38" s="59"/>
      <c r="I38" s="59"/>
      <c r="J38" s="57"/>
      <c r="K38" s="57"/>
      <c r="L38" s="57"/>
      <c r="M38" s="57"/>
      <c r="N38" s="57"/>
      <c r="O38" s="58"/>
    </row>
    <row r="39" spans="2:15" s="46" customFormat="1" x14ac:dyDescent="0.3">
      <c r="B39" s="54"/>
      <c r="C39" s="54"/>
      <c r="D39" s="54"/>
      <c r="E39" s="56"/>
      <c r="F39" s="56"/>
      <c r="G39" s="54"/>
      <c r="H39" s="54"/>
      <c r="I39" s="54"/>
      <c r="J39" s="54"/>
      <c r="K39" s="54"/>
      <c r="L39" s="57"/>
      <c r="M39" s="57"/>
      <c r="N39" s="57"/>
      <c r="O39" s="57"/>
    </row>
    <row r="40" spans="2:15" x14ac:dyDescent="0.3">
      <c r="B40" s="54"/>
      <c r="C40" s="54"/>
      <c r="D40" s="54"/>
      <c r="E40" s="54"/>
      <c r="F40" s="54"/>
      <c r="G40" s="54"/>
      <c r="H40" s="56"/>
      <c r="I40" s="54"/>
      <c r="J40" s="54"/>
      <c r="K40" s="54"/>
      <c r="L40" s="54"/>
      <c r="M40" s="54"/>
      <c r="N40" s="54"/>
      <c r="O40" s="55"/>
    </row>
    <row r="41" spans="2:15" x14ac:dyDescent="0.3">
      <c r="H41" s="51"/>
      <c r="L41" s="54"/>
      <c r="M41" s="54"/>
      <c r="N41" s="54"/>
      <c r="O41" s="54"/>
    </row>
    <row r="42" spans="2:15" x14ac:dyDescent="0.3">
      <c r="B42" s="53"/>
      <c r="C42" s="52"/>
      <c r="D42" s="52"/>
      <c r="E42" s="52"/>
      <c r="F42" s="52"/>
      <c r="G42" s="52"/>
      <c r="H42" s="51"/>
    </row>
    <row r="43" spans="2:15" x14ac:dyDescent="0.3">
      <c r="H43" s="51"/>
    </row>
    <row r="44" spans="2:15" x14ac:dyDescent="0.3">
      <c r="B44" s="50"/>
      <c r="C44" s="49"/>
      <c r="D44" s="49"/>
      <c r="E44" s="49"/>
      <c r="F44" s="49"/>
      <c r="G44" s="49"/>
      <c r="H44" s="48"/>
    </row>
    <row r="48" spans="2:15" x14ac:dyDescent="0.3">
      <c r="B48" s="47"/>
      <c r="C48" s="47"/>
      <c r="D48" s="47"/>
      <c r="E48" s="47"/>
      <c r="F48" s="47"/>
      <c r="G48" s="47"/>
      <c r="H48" s="46"/>
    </row>
    <row r="49" spans="2:8" x14ac:dyDescent="0.3">
      <c r="B49" s="46"/>
      <c r="C49" s="46"/>
      <c r="D49" s="46"/>
      <c r="E49" s="46"/>
      <c r="F49" s="46"/>
      <c r="G49" s="46"/>
      <c r="H49" s="46"/>
    </row>
    <row r="50" spans="2:8" x14ac:dyDescent="0.3">
      <c r="B50" s="46"/>
      <c r="C50" s="46"/>
      <c r="D50" s="46"/>
      <c r="E50" s="46"/>
      <c r="F50" s="46"/>
      <c r="G50" s="46"/>
      <c r="H50" s="46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4FC5C-7B6E-4CF4-8C92-D4EE7411DAF5}">
  <dimension ref="B4:O50"/>
  <sheetViews>
    <sheetView topLeftCell="A3" workbookViewId="0">
      <selection activeCell="M25" sqref="M25"/>
    </sheetView>
  </sheetViews>
  <sheetFormatPr baseColWidth="10" defaultRowHeight="14" x14ac:dyDescent="0.3"/>
  <cols>
    <col min="1" max="1" width="10.90625" style="6"/>
    <col min="2" max="2" width="39.54296875" style="6" customWidth="1"/>
    <col min="3" max="3" width="15.1796875" style="6" customWidth="1"/>
    <col min="4" max="4" width="22.26953125" style="6" customWidth="1"/>
    <col min="5" max="5" width="11.1796875" style="6" hidden="1" customWidth="1"/>
    <col min="6" max="6" width="10.453125" style="6" customWidth="1"/>
    <col min="7" max="7" width="19" style="6" hidden="1" customWidth="1"/>
    <col min="8" max="8" width="10" style="6" hidden="1" customWidth="1"/>
    <col min="9" max="9" width="15.453125" style="6" hidden="1" customWidth="1"/>
    <col min="10" max="10" width="11.26953125" style="6" hidden="1" customWidth="1"/>
    <col min="11" max="11" width="12" style="6" hidden="1" customWidth="1"/>
    <col min="12" max="12" width="18.90625" style="6" bestFit="1" customWidth="1"/>
    <col min="13" max="13" width="19.26953125" style="6" customWidth="1"/>
    <col min="14" max="14" width="16.54296875" style="6" customWidth="1"/>
    <col min="15" max="15" width="18.453125" style="6" bestFit="1" customWidth="1"/>
    <col min="16" max="16384" width="10.90625" style="6"/>
  </cols>
  <sheetData>
    <row r="4" spans="2:13" ht="15.5" x14ac:dyDescent="0.3">
      <c r="B4" s="112"/>
      <c r="C4" s="109"/>
      <c r="D4" s="109"/>
      <c r="E4" s="109"/>
      <c r="F4" s="109"/>
      <c r="G4" s="109"/>
      <c r="H4" s="107"/>
      <c r="I4" s="107"/>
      <c r="J4" s="107"/>
      <c r="K4" s="107"/>
    </row>
    <row r="5" spans="2:13" ht="15.5" x14ac:dyDescent="0.3">
      <c r="B5" s="113"/>
      <c r="C5" s="109"/>
      <c r="D5" s="109"/>
      <c r="E5" s="109"/>
      <c r="F5" s="109"/>
      <c r="G5" s="109"/>
      <c r="H5" s="111"/>
      <c r="I5" s="107"/>
      <c r="J5" s="107"/>
      <c r="K5" s="107"/>
    </row>
    <row r="6" spans="2:13" ht="15.5" x14ac:dyDescent="0.3">
      <c r="B6" s="112"/>
      <c r="C6" s="109"/>
      <c r="D6" s="109"/>
      <c r="E6" s="109"/>
      <c r="F6" s="109"/>
      <c r="G6" s="109"/>
      <c r="H6" s="111"/>
      <c r="I6" s="107"/>
      <c r="J6" s="107"/>
      <c r="K6" s="107"/>
    </row>
    <row r="7" spans="2:13" ht="16" thickBot="1" x14ac:dyDescent="0.35">
      <c r="B7" s="110"/>
      <c r="C7" s="109"/>
      <c r="D7" s="109"/>
      <c r="E7" s="109"/>
      <c r="F7" s="109"/>
      <c r="G7" s="109"/>
      <c r="H7" s="108"/>
      <c r="I7" s="107"/>
      <c r="J7" s="107"/>
      <c r="K7" s="107"/>
    </row>
    <row r="8" spans="2:13" x14ac:dyDescent="0.3">
      <c r="B8" s="105"/>
      <c r="C8" s="105"/>
      <c r="D8" s="105">
        <v>2025</v>
      </c>
      <c r="E8" s="106" t="s">
        <v>79</v>
      </c>
      <c r="F8" s="102"/>
      <c r="G8" s="105">
        <v>2023</v>
      </c>
      <c r="H8" s="104" t="s">
        <v>79</v>
      </c>
      <c r="I8" s="103" t="s">
        <v>78</v>
      </c>
      <c r="J8" s="102"/>
      <c r="K8" s="121" t="s">
        <v>80</v>
      </c>
    </row>
    <row r="9" spans="2:13" ht="24" customHeight="1" x14ac:dyDescent="0.3">
      <c r="B9" s="99" t="s">
        <v>77</v>
      </c>
      <c r="C9" s="81"/>
      <c r="D9" s="51">
        <v>37956027853</v>
      </c>
      <c r="E9" s="84">
        <v>1</v>
      </c>
      <c r="F9" s="83">
        <v>1</v>
      </c>
      <c r="G9" s="51">
        <v>66425022805</v>
      </c>
      <c r="H9" s="84">
        <v>1</v>
      </c>
      <c r="I9" s="83">
        <f>+(D9/G9)-1</f>
        <v>-0.42858841065925923</v>
      </c>
      <c r="J9" s="83">
        <v>1</v>
      </c>
      <c r="K9" s="116">
        <f>+(G9/D9)-1</f>
        <v>0.75005200918962456</v>
      </c>
    </row>
    <row r="10" spans="2:13" x14ac:dyDescent="0.3">
      <c r="B10" s="6" t="s">
        <v>75</v>
      </c>
      <c r="C10" s="81"/>
      <c r="D10" s="125">
        <f>+D11+D14</f>
        <v>-26109585571.800003</v>
      </c>
      <c r="E10" s="84">
        <f>(+D10/D9)*-1</f>
        <v>0.68789035757165862</v>
      </c>
      <c r="F10" s="83">
        <f>+(-1*(D10))/D9</f>
        <v>0.68789035757165862</v>
      </c>
      <c r="G10" s="85">
        <v>-49251141541</v>
      </c>
      <c r="H10" s="84">
        <f>(+G10/G9)*-1</f>
        <v>0.74145464256118743</v>
      </c>
      <c r="I10" s="83">
        <f>+(D10/G10)-1</f>
        <v>-0.46986841817535119</v>
      </c>
      <c r="J10" s="83">
        <f>+(-1*(G10))/G9</f>
        <v>0.74145464256118743</v>
      </c>
      <c r="K10" s="116">
        <f>+(G10/D10)-1</f>
        <v>0.88632413967513668</v>
      </c>
      <c r="L10" s="122"/>
      <c r="M10" s="122"/>
    </row>
    <row r="11" spans="2:13" x14ac:dyDescent="0.3">
      <c r="B11" s="6" t="s">
        <v>84</v>
      </c>
      <c r="C11" s="81"/>
      <c r="D11" s="85">
        <f>+D12+D13</f>
        <v>-19965228653.830002</v>
      </c>
      <c r="E11" s="84"/>
      <c r="F11" s="83">
        <f>+D11/D10</f>
        <v>0.76467045403408107</v>
      </c>
      <c r="G11" s="85"/>
      <c r="H11" s="84"/>
      <c r="I11" s="83"/>
      <c r="J11" s="83"/>
      <c r="K11" s="116"/>
      <c r="L11" s="124"/>
    </row>
    <row r="12" spans="2:13" x14ac:dyDescent="0.3">
      <c r="B12" s="6" t="s">
        <v>83</v>
      </c>
      <c r="C12" s="81"/>
      <c r="D12" s="85">
        <v>-9864273243</v>
      </c>
      <c r="E12" s="84"/>
      <c r="F12" s="83">
        <f>+D12/D10</f>
        <v>0.37780275048310369</v>
      </c>
      <c r="G12" s="85"/>
      <c r="H12" s="84"/>
      <c r="I12" s="83"/>
      <c r="J12" s="83"/>
      <c r="K12" s="116"/>
      <c r="L12" s="124"/>
    </row>
    <row r="13" spans="2:13" x14ac:dyDescent="0.3">
      <c r="B13" s="6" t="s">
        <v>82</v>
      </c>
      <c r="C13" s="81"/>
      <c r="D13" s="85">
        <v>-10100955410.83</v>
      </c>
      <c r="E13" s="84"/>
      <c r="F13" s="83">
        <f>+D13/D10</f>
        <v>0.38686770355097738</v>
      </c>
      <c r="G13" s="85"/>
      <c r="H13" s="84"/>
      <c r="I13" s="83"/>
      <c r="J13" s="83"/>
      <c r="K13" s="116"/>
      <c r="L13" s="124"/>
    </row>
    <row r="14" spans="2:13" x14ac:dyDescent="0.3">
      <c r="B14" s="6" t="s">
        <v>81</v>
      </c>
      <c r="C14" s="81"/>
      <c r="D14" s="85">
        <v>-6144356917.9700003</v>
      </c>
      <c r="E14" s="84"/>
      <c r="F14" s="83">
        <f>+D14/D10</f>
        <v>0.23532954596591885</v>
      </c>
      <c r="G14" s="85"/>
      <c r="H14" s="84"/>
      <c r="I14" s="83"/>
      <c r="J14" s="83"/>
      <c r="K14" s="116"/>
    </row>
    <row r="15" spans="2:13" ht="14.5" thickBot="1" x14ac:dyDescent="0.35">
      <c r="B15" s="93" t="s">
        <v>70</v>
      </c>
      <c r="C15" s="92"/>
      <c r="D15" s="91">
        <f>SUM(D9:D10)</f>
        <v>11846442281.199997</v>
      </c>
      <c r="E15" s="90">
        <f>+D15/D9</f>
        <v>0.31210964242834138</v>
      </c>
      <c r="F15" s="89">
        <f>+D15/D9</f>
        <v>0.31210964242834138</v>
      </c>
      <c r="G15" s="91">
        <f>SUM(G9:G10)</f>
        <v>17173881264</v>
      </c>
      <c r="H15" s="90">
        <f>+G15/G9</f>
        <v>0.25854535743881257</v>
      </c>
      <c r="I15" s="89">
        <f>+(D15/G15)-1</f>
        <v>-0.31020588187991116</v>
      </c>
      <c r="J15" s="89">
        <f>+H15/H9</f>
        <v>0.25854535743881257</v>
      </c>
      <c r="K15" s="118">
        <f>+(D15/G15)-1</f>
        <v>-0.31020588187991116</v>
      </c>
    </row>
    <row r="16" spans="2:13" x14ac:dyDescent="0.3">
      <c r="E16" s="101"/>
      <c r="F16" s="100"/>
      <c r="H16" s="101"/>
      <c r="I16" s="100"/>
      <c r="J16" s="100"/>
      <c r="K16" s="120"/>
    </row>
    <row r="17" spans="2:15" x14ac:dyDescent="0.3">
      <c r="B17" s="99" t="s">
        <v>69</v>
      </c>
      <c r="E17" s="101"/>
      <c r="F17" s="100"/>
      <c r="H17" s="101"/>
      <c r="I17" s="100"/>
      <c r="J17" s="100"/>
      <c r="K17" s="120"/>
    </row>
    <row r="18" spans="2:15" x14ac:dyDescent="0.3">
      <c r="B18" s="81" t="s">
        <v>68</v>
      </c>
      <c r="C18" s="81"/>
      <c r="D18" s="85">
        <v>-3055606501.8400002</v>
      </c>
      <c r="E18" s="84">
        <f>(+D18/D9)*-1</f>
        <v>8.0503853397780892E-2</v>
      </c>
      <c r="F18" s="83">
        <f>+((-1)*D18)/D9</f>
        <v>8.0503853397780892E-2</v>
      </c>
      <c r="G18" s="85">
        <v>-4420128055</v>
      </c>
      <c r="H18" s="84">
        <f>(+G18/G9)*-1</f>
        <v>6.6543116860884002E-2</v>
      </c>
      <c r="I18" s="83">
        <f>+(D18/G18)-1</f>
        <v>-0.30870633976689166</v>
      </c>
      <c r="J18" s="83">
        <f>+((-1)*G18)/G9</f>
        <v>6.6543116860884002E-2</v>
      </c>
      <c r="K18" s="116">
        <f>+(G18/D18)-1</f>
        <v>0.4465632444289942</v>
      </c>
    </row>
    <row r="19" spans="2:15" x14ac:dyDescent="0.3">
      <c r="B19" s="81" t="s">
        <v>67</v>
      </c>
      <c r="C19" s="81"/>
      <c r="D19" s="85">
        <v>-3975872832.4099998</v>
      </c>
      <c r="E19" s="84">
        <f>+-1*(D19/D9)</f>
        <v>0.10474944448371068</v>
      </c>
      <c r="F19" s="83">
        <f>+((-1)*D19)/D9</f>
        <v>0.10474944448371068</v>
      </c>
      <c r="G19" s="85">
        <v>-6459975948</v>
      </c>
      <c r="H19" s="84">
        <f>+-1*(G19/G9)</f>
        <v>9.7252144978017818E-2</v>
      </c>
      <c r="I19" s="83">
        <f>+(D19/G19)-1</f>
        <v>-0.38453751772234934</v>
      </c>
      <c r="J19" s="83">
        <f>+((-1)*G19)/G9</f>
        <v>9.7252144978017818E-2</v>
      </c>
      <c r="K19" s="116">
        <f>+(G19/D19)-1</f>
        <v>0.6247944087498003</v>
      </c>
    </row>
    <row r="20" spans="2:15" ht="14.5" thickBot="1" x14ac:dyDescent="0.35">
      <c r="B20" s="93" t="s">
        <v>65</v>
      </c>
      <c r="C20" s="92"/>
      <c r="D20" s="91">
        <f>D15+SUM(D18:D19)</f>
        <v>4814962946.9499969</v>
      </c>
      <c r="E20" s="90">
        <f>+D20/D9</f>
        <v>0.12685634454684983</v>
      </c>
      <c r="F20" s="89">
        <f>+((1)*D20)/D9</f>
        <v>0.12685634454684983</v>
      </c>
      <c r="G20" s="91">
        <f>G15+SUM(G18:G19)</f>
        <v>6293777261</v>
      </c>
      <c r="H20" s="90">
        <f>+G20/G9</f>
        <v>9.4750095599910725E-2</v>
      </c>
      <c r="I20" s="89">
        <f>+(D20/G20)-1</f>
        <v>-0.23496451379263439</v>
      </c>
      <c r="J20" s="89">
        <f>+((1)*H20)/H9</f>
        <v>9.4750095599910725E-2</v>
      </c>
      <c r="K20" s="118">
        <f>+(G20/D20)-1</f>
        <v>0.30712890843464269</v>
      </c>
    </row>
    <row r="21" spans="2:15" ht="22.5" customHeight="1" x14ac:dyDescent="0.3">
      <c r="B21" s="99" t="s">
        <v>64</v>
      </c>
      <c r="C21" s="99"/>
      <c r="D21" s="99"/>
      <c r="E21" s="98"/>
      <c r="F21" s="97"/>
      <c r="G21" s="99"/>
      <c r="H21" s="98"/>
      <c r="I21" s="97"/>
      <c r="J21" s="97"/>
      <c r="K21" s="119"/>
    </row>
    <row r="22" spans="2:15" x14ac:dyDescent="0.3">
      <c r="B22" s="96" t="s">
        <v>63</v>
      </c>
      <c r="C22" s="81"/>
      <c r="D22" s="85">
        <v>-385269125.63</v>
      </c>
      <c r="E22" s="84">
        <f>+(D22/D9)*-1</f>
        <v>1.0150406863492403E-2</v>
      </c>
      <c r="F22" s="83">
        <f>+((-1)*D22)/D9</f>
        <v>1.0150406863492403E-2</v>
      </c>
      <c r="G22" s="85">
        <v>-1016751563</v>
      </c>
      <c r="H22" s="84">
        <f>+-1*(G22/G9)</f>
        <v>1.5306755196529135E-2</v>
      </c>
      <c r="I22" s="83">
        <f>+(D22/G22)-1</f>
        <v>-0.62107840336804088</v>
      </c>
      <c r="J22" s="83">
        <f>(((G22)*(-1))/(G9))</f>
        <v>1.5306755196529135E-2</v>
      </c>
      <c r="K22" s="116">
        <f>+(G22/D22)-1</f>
        <v>1.6390683689937182</v>
      </c>
    </row>
    <row r="23" spans="2:15" x14ac:dyDescent="0.3">
      <c r="B23" s="81" t="s">
        <v>61</v>
      </c>
      <c r="C23" s="81"/>
      <c r="D23" s="51">
        <v>696614463.5200001</v>
      </c>
      <c r="E23" s="95"/>
      <c r="F23" s="94"/>
      <c r="G23" s="51">
        <v>1037267875</v>
      </c>
      <c r="H23" s="84"/>
      <c r="I23" s="83">
        <f>+(D23/G23)-1</f>
        <v>-0.32841411528338316</v>
      </c>
      <c r="J23" s="83"/>
      <c r="K23" s="116">
        <f>+(G23/D23)-1</f>
        <v>0.48901283180178989</v>
      </c>
    </row>
    <row r="24" spans="2:15" ht="14.5" thickBot="1" x14ac:dyDescent="0.35">
      <c r="B24" s="93" t="s">
        <v>60</v>
      </c>
      <c r="C24" s="92"/>
      <c r="D24" s="91">
        <f>D20+SUM(D22:D23)</f>
        <v>5126308284.8399973</v>
      </c>
      <c r="E24" s="90">
        <f>+D24/D9</f>
        <v>0.13505913486768664</v>
      </c>
      <c r="F24" s="89">
        <f>+((1)*D24)/D9</f>
        <v>0.13505913486768664</v>
      </c>
      <c r="G24" s="91">
        <f>G20+SUM(G22:G23)</f>
        <v>6314293573</v>
      </c>
      <c r="H24" s="90">
        <f>+G24/G9</f>
        <v>9.5058959807006724E-2</v>
      </c>
      <c r="I24" s="89">
        <f>+(D24/G24)-1</f>
        <v>-0.18814223229021898</v>
      </c>
      <c r="J24" s="89">
        <f>+((1)*H24)/H9</f>
        <v>9.5058959807006724E-2</v>
      </c>
      <c r="K24" s="118">
        <f>+(G24/D24)-1</f>
        <v>0.23174284926898081</v>
      </c>
      <c r="O24" s="62"/>
    </row>
    <row r="25" spans="2:15" x14ac:dyDescent="0.3">
      <c r="B25" s="81" t="s">
        <v>59</v>
      </c>
      <c r="D25" s="88"/>
      <c r="E25" s="87"/>
      <c r="F25" s="86"/>
      <c r="G25" s="88"/>
      <c r="H25" s="87"/>
      <c r="I25" s="86"/>
      <c r="J25" s="86"/>
      <c r="K25" s="117"/>
      <c r="O25" s="62"/>
    </row>
    <row r="26" spans="2:15" s="81" customFormat="1" ht="19.5" customHeight="1" thickBot="1" x14ac:dyDescent="0.35">
      <c r="B26" s="81" t="s">
        <v>58</v>
      </c>
      <c r="D26" s="85"/>
      <c r="E26" s="84">
        <f>+-1*(D26/D9)</f>
        <v>0</v>
      </c>
      <c r="F26" s="83">
        <f>+((-1)*D26)/D9</f>
        <v>0</v>
      </c>
      <c r="G26" s="85">
        <v>-2629877766</v>
      </c>
      <c r="H26" s="84">
        <f>+-1*(G26/G9)</f>
        <v>3.9591672760435119E-2</v>
      </c>
      <c r="I26" s="83">
        <f>+(D26/G26)-1</f>
        <v>-1</v>
      </c>
      <c r="J26" s="83">
        <f>+((-1)*G26)/G9</f>
        <v>3.9591672760435119E-2</v>
      </c>
      <c r="K26" s="116" t="e">
        <f>+(G26/D26)-1</f>
        <v>#DIV/0!</v>
      </c>
      <c r="L26" s="6"/>
      <c r="O26" s="82"/>
    </row>
    <row r="27" spans="2:15" ht="22.5" customHeight="1" thickTop="1" thickBot="1" x14ac:dyDescent="0.35">
      <c r="B27" s="80" t="s">
        <v>56</v>
      </c>
      <c r="C27" s="79"/>
      <c r="D27" s="78">
        <f>+D24+D26+D25</f>
        <v>5126308284.8399973</v>
      </c>
      <c r="E27" s="77">
        <f>+D27/D9</f>
        <v>0.13505913486768664</v>
      </c>
      <c r="F27" s="76">
        <f>+D27/D9</f>
        <v>0.13505913486768664</v>
      </c>
      <c r="G27" s="78">
        <f>+G24+G26+G25</f>
        <v>3684415807</v>
      </c>
      <c r="H27" s="77">
        <f>+G27/G9</f>
        <v>5.5467287046571605E-2</v>
      </c>
      <c r="I27" s="76">
        <f>+(D27/G27)-1</f>
        <v>0.39134900982146315</v>
      </c>
      <c r="J27" s="76">
        <f>+H27/H9</f>
        <v>5.5467287046571605E-2</v>
      </c>
      <c r="K27" s="115">
        <f>+(G27/D27)-1</f>
        <v>-0.28127307171597504</v>
      </c>
      <c r="O27" s="62"/>
    </row>
    <row r="28" spans="2:15" ht="39" customHeight="1" thickTop="1" thickBot="1" x14ac:dyDescent="0.35">
      <c r="B28" s="75" t="s">
        <v>55</v>
      </c>
      <c r="C28" s="75"/>
      <c r="D28" s="74">
        <v>4496.1000000000004</v>
      </c>
      <c r="E28" s="73"/>
      <c r="F28" s="72"/>
      <c r="G28" s="74">
        <v>4323.57</v>
      </c>
      <c r="H28" s="73"/>
      <c r="I28" s="72"/>
      <c r="J28" s="72"/>
      <c r="K28" s="114">
        <f>+(G28/D28)-1</f>
        <v>-3.8373256822579749E-2</v>
      </c>
      <c r="M28" s="67"/>
      <c r="O28" s="62"/>
    </row>
    <row r="29" spans="2:15" ht="39" customHeight="1" thickBot="1" x14ac:dyDescent="0.35">
      <c r="B29" s="71"/>
      <c r="C29" s="71"/>
      <c r="D29" s="70"/>
      <c r="E29" s="69"/>
      <c r="F29" s="68"/>
      <c r="G29" s="68"/>
      <c r="H29" s="68"/>
      <c r="I29" s="68"/>
      <c r="J29" s="68"/>
      <c r="K29" s="68"/>
      <c r="M29" s="67"/>
      <c r="O29" s="62"/>
    </row>
    <row r="30" spans="2:15" ht="21" customHeight="1" thickTop="1" x14ac:dyDescent="0.3">
      <c r="B30" s="66" t="s">
        <v>54</v>
      </c>
      <c r="C30" s="52"/>
      <c r="O30" s="62"/>
    </row>
    <row r="31" spans="2:15" x14ac:dyDescent="0.3">
      <c r="B31" s="46" t="s">
        <v>53</v>
      </c>
      <c r="O31" s="62"/>
    </row>
    <row r="32" spans="2:15" hidden="1" x14ac:dyDescent="0.3">
      <c r="B32" s="6" t="s">
        <v>52</v>
      </c>
      <c r="O32" s="62"/>
    </row>
    <row r="33" spans="2:15" x14ac:dyDescent="0.3">
      <c r="B33" s="46"/>
      <c r="O33" s="62"/>
    </row>
    <row r="34" spans="2:15" x14ac:dyDescent="0.3">
      <c r="B34" s="46"/>
      <c r="D34" s="64"/>
      <c r="G34" s="62"/>
      <c r="O34" s="62"/>
    </row>
    <row r="35" spans="2:15" x14ac:dyDescent="0.3">
      <c r="O35" s="62"/>
    </row>
    <row r="36" spans="2:15" x14ac:dyDescent="0.3">
      <c r="B36" s="54" t="s">
        <v>51</v>
      </c>
      <c r="C36" s="54" t="s">
        <v>50</v>
      </c>
      <c r="D36" s="54"/>
      <c r="E36" s="63"/>
      <c r="F36" s="63"/>
      <c r="G36" s="54" t="s">
        <v>49</v>
      </c>
      <c r="H36" s="63"/>
      <c r="I36" s="63"/>
      <c r="J36" s="57"/>
      <c r="K36" s="57"/>
      <c r="O36" s="62"/>
    </row>
    <row r="37" spans="2:15" s="46" customFormat="1" x14ac:dyDescent="0.3">
      <c r="B37" s="54" t="s">
        <v>48</v>
      </c>
      <c r="C37" s="60" t="s">
        <v>47</v>
      </c>
      <c r="D37" s="61"/>
      <c r="E37" s="59"/>
      <c r="F37" s="59"/>
      <c r="G37" s="61" t="s">
        <v>46</v>
      </c>
      <c r="H37" s="59"/>
      <c r="I37" s="59"/>
      <c r="J37" s="57"/>
      <c r="K37" s="57"/>
      <c r="L37" s="57"/>
      <c r="M37" s="57"/>
      <c r="N37" s="57"/>
      <c r="O37" s="57"/>
    </row>
    <row r="38" spans="2:15" s="46" customFormat="1" x14ac:dyDescent="0.3">
      <c r="B38" s="57"/>
      <c r="C38" s="60" t="s">
        <v>45</v>
      </c>
      <c r="D38" s="60"/>
      <c r="E38" s="59"/>
      <c r="F38" s="59"/>
      <c r="G38" s="60" t="s">
        <v>44</v>
      </c>
      <c r="H38" s="59"/>
      <c r="I38" s="59"/>
      <c r="J38" s="57"/>
      <c r="K38" s="57"/>
      <c r="L38" s="57"/>
      <c r="M38" s="57"/>
      <c r="N38" s="57"/>
      <c r="O38" s="58"/>
    </row>
    <row r="39" spans="2:15" s="46" customFormat="1" x14ac:dyDescent="0.3">
      <c r="B39" s="54"/>
      <c r="C39" s="54"/>
      <c r="D39" s="54"/>
      <c r="E39" s="56"/>
      <c r="F39" s="56"/>
      <c r="G39" s="54"/>
      <c r="H39" s="54"/>
      <c r="I39" s="54"/>
      <c r="J39" s="54"/>
      <c r="K39" s="54"/>
      <c r="L39" s="57"/>
      <c r="M39" s="57"/>
      <c r="N39" s="57"/>
      <c r="O39" s="57"/>
    </row>
    <row r="40" spans="2:15" x14ac:dyDescent="0.3">
      <c r="B40" s="54"/>
      <c r="C40" s="54"/>
      <c r="D40" s="54"/>
      <c r="E40" s="54"/>
      <c r="F40" s="54"/>
      <c r="G40" s="54"/>
      <c r="H40" s="56"/>
      <c r="I40" s="54"/>
      <c r="J40" s="54"/>
      <c r="K40" s="54"/>
      <c r="L40" s="54"/>
      <c r="M40" s="54"/>
      <c r="N40" s="54"/>
      <c r="O40" s="55"/>
    </row>
    <row r="41" spans="2:15" x14ac:dyDescent="0.3">
      <c r="H41" s="51"/>
      <c r="L41" s="54"/>
      <c r="M41" s="54"/>
      <c r="N41" s="54"/>
      <c r="O41" s="54"/>
    </row>
    <row r="42" spans="2:15" x14ac:dyDescent="0.3">
      <c r="B42" s="53"/>
      <c r="C42" s="52"/>
      <c r="D42" s="52"/>
      <c r="E42" s="52"/>
      <c r="F42" s="52"/>
      <c r="G42" s="52"/>
      <c r="H42" s="51"/>
    </row>
    <row r="43" spans="2:15" x14ac:dyDescent="0.3">
      <c r="H43" s="51"/>
    </row>
    <row r="44" spans="2:15" x14ac:dyDescent="0.3">
      <c r="B44" s="50"/>
      <c r="C44" s="49"/>
      <c r="D44" s="49"/>
      <c r="E44" s="49"/>
      <c r="F44" s="49"/>
      <c r="G44" s="49"/>
      <c r="H44" s="48"/>
    </row>
    <row r="48" spans="2:15" x14ac:dyDescent="0.3">
      <c r="B48" s="47"/>
      <c r="C48" s="47"/>
      <c r="D48" s="47"/>
      <c r="E48" s="47"/>
      <c r="F48" s="47"/>
      <c r="G48" s="47"/>
      <c r="H48" s="46"/>
    </row>
    <row r="49" spans="2:8" x14ac:dyDescent="0.3">
      <c r="B49" s="46"/>
      <c r="C49" s="46"/>
      <c r="D49" s="46"/>
      <c r="E49" s="46"/>
      <c r="F49" s="46"/>
      <c r="G49" s="46"/>
      <c r="H49" s="46"/>
    </row>
    <row r="50" spans="2:8" x14ac:dyDescent="0.3">
      <c r="B50" s="46"/>
      <c r="C50" s="46"/>
      <c r="D50" s="46"/>
      <c r="E50" s="46"/>
      <c r="F50" s="46"/>
      <c r="G50" s="46"/>
      <c r="H50" s="46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E542E-CCB7-4649-847F-910EF10CD931}">
  <dimension ref="B2:L20"/>
  <sheetViews>
    <sheetView topLeftCell="A7" zoomScale="60" zoomScaleNormal="60" workbookViewId="0">
      <selection activeCell="A29" sqref="A29"/>
    </sheetView>
  </sheetViews>
  <sheetFormatPr baseColWidth="10" defaultRowHeight="14" x14ac:dyDescent="0.3"/>
  <cols>
    <col min="1" max="1" width="10.90625" style="6"/>
    <col min="2" max="2" width="15.90625" style="6" bestFit="1" customWidth="1"/>
    <col min="3" max="6" width="19.6328125" style="6" bestFit="1" customWidth="1"/>
    <col min="7" max="10" width="19.54296875" style="6" bestFit="1" customWidth="1"/>
    <col min="11" max="12" width="18.90625" style="6" bestFit="1" customWidth="1"/>
    <col min="13" max="16384" width="10.90625" style="6"/>
  </cols>
  <sheetData>
    <row r="2" spans="2:12" x14ac:dyDescent="0.3">
      <c r="B2" s="132"/>
      <c r="C2" s="133" t="s">
        <v>85</v>
      </c>
      <c r="D2" s="133"/>
      <c r="E2" s="133"/>
      <c r="F2" s="133"/>
      <c r="G2" s="133"/>
    </row>
    <row r="3" spans="2:12" x14ac:dyDescent="0.3">
      <c r="B3" s="132"/>
      <c r="C3" s="127">
        <v>2021</v>
      </c>
      <c r="D3" s="127">
        <v>2022</v>
      </c>
      <c r="E3" s="127">
        <v>2023</v>
      </c>
      <c r="F3" s="127">
        <v>2024</v>
      </c>
      <c r="G3" s="127">
        <v>2025</v>
      </c>
    </row>
    <row r="4" spans="2:12" x14ac:dyDescent="0.3">
      <c r="B4" s="30" t="s">
        <v>86</v>
      </c>
      <c r="C4" s="31">
        <f>+'2020-2021'!G9</f>
        <v>44518404976</v>
      </c>
      <c r="D4" s="31">
        <f>+'2022-2023'!D9</f>
        <v>55334094002</v>
      </c>
      <c r="E4" s="31">
        <f>+'2022-2023'!G9</f>
        <v>63425022805</v>
      </c>
      <c r="F4" s="31">
        <f>+'2024'!D9</f>
        <v>83309097530</v>
      </c>
      <c r="G4" s="31">
        <f>+'2025'!D9</f>
        <v>37956027853</v>
      </c>
    </row>
    <row r="5" spans="2:12" x14ac:dyDescent="0.3">
      <c r="B5" s="30" t="s">
        <v>87</v>
      </c>
      <c r="C5" s="31">
        <f>+'2020-2021 Con Forward'!G12</f>
        <v>-18556293879.581299</v>
      </c>
      <c r="D5" s="31">
        <f>+'2022-2023'!D12</f>
        <v>-20011779699.709999</v>
      </c>
      <c r="E5" s="31">
        <f>+'2022-2023'!G12</f>
        <v>-18402802653.009998</v>
      </c>
      <c r="F5" s="31">
        <f>+'2024'!D12</f>
        <v>-29448596894</v>
      </c>
      <c r="G5" s="31">
        <f>+'2025'!D12</f>
        <v>-9440121133</v>
      </c>
    </row>
    <row r="6" spans="2:12" x14ac:dyDescent="0.3">
      <c r="B6" s="30" t="s">
        <v>88</v>
      </c>
      <c r="C6" s="31">
        <f>+'2020-2021'!G27</f>
        <v>3333860602</v>
      </c>
      <c r="D6" s="31">
        <f>+'2022-2023'!D27</f>
        <v>5538258381</v>
      </c>
      <c r="E6" s="31">
        <f>+'2022-2023'!G27</f>
        <v>6884415807</v>
      </c>
      <c r="F6" s="31">
        <f>+'2024'!D27</f>
        <v>15604624356</v>
      </c>
      <c r="G6" s="31">
        <f>+'2025'!D27</f>
        <v>5550460394.8400011</v>
      </c>
    </row>
    <row r="7" spans="2:12" x14ac:dyDescent="0.3">
      <c r="B7" s="30"/>
      <c r="C7" s="133" t="s">
        <v>89</v>
      </c>
      <c r="D7" s="133"/>
      <c r="E7" s="133"/>
      <c r="F7" s="133"/>
      <c r="G7" s="133"/>
    </row>
    <row r="8" spans="2:12" x14ac:dyDescent="0.3">
      <c r="B8" s="30" t="s">
        <v>86</v>
      </c>
      <c r="C8" s="31">
        <f>+'2020-2021 Con Forward'!G9</f>
        <v>44518404976</v>
      </c>
      <c r="D8" s="31">
        <f>+'2022-2023 Con Forward'!D9</f>
        <v>55334094002</v>
      </c>
      <c r="E8" s="31">
        <f>+'2022-2023 Con Forward'!G9</f>
        <v>63425022805</v>
      </c>
      <c r="F8" s="31">
        <f>+'2024 Con Forward'!D9</f>
        <v>83309097530</v>
      </c>
      <c r="G8" s="31">
        <f>+'2025 Con Forward'!D9</f>
        <v>37956027853</v>
      </c>
    </row>
    <row r="9" spans="2:12" x14ac:dyDescent="0.3">
      <c r="B9" s="30" t="s">
        <v>87</v>
      </c>
      <c r="C9" s="31">
        <f>+'2020-2021 Con Forward'!G12</f>
        <v>-18556293879.581299</v>
      </c>
      <c r="D9" s="31">
        <f>+'2022-2023 Con Forward'!D12</f>
        <v>-19162371165.310101</v>
      </c>
      <c r="E9" s="31">
        <f>+'2022-2023 Con Forward'!G12</f>
        <v>-19316789917.9184</v>
      </c>
      <c r="F9" s="31">
        <f>+'2024 Con Forward'!D12</f>
        <v>-28990507458.936699</v>
      </c>
      <c r="G9" s="31">
        <f>+'2025 Con Forward'!D12</f>
        <v>-9864273243</v>
      </c>
    </row>
    <row r="10" spans="2:12" x14ac:dyDescent="0.3">
      <c r="B10" s="30" t="s">
        <v>88</v>
      </c>
      <c r="C10" s="31">
        <f>+'2020-2021 Con Forward'!G27</f>
        <v>3530471857.8586998</v>
      </c>
      <c r="D10" s="31">
        <f>+'2022-2023 Con Forward'!D27</f>
        <v>6387666915.3999023</v>
      </c>
      <c r="E10" s="31">
        <f>+'2022-2023 Con Forward'!G27</f>
        <v>5770428542.0915985</v>
      </c>
      <c r="F10" s="31">
        <f>+'2024 Con Forward'!D27</f>
        <v>16062713791.063301</v>
      </c>
      <c r="G10" s="31">
        <f>+'2025 Con Forward'!D27</f>
        <v>5126308284.8399973</v>
      </c>
    </row>
    <row r="15" spans="2:12" x14ac:dyDescent="0.3">
      <c r="B15" s="30"/>
      <c r="C15" s="131">
        <v>2021</v>
      </c>
      <c r="D15" s="131"/>
      <c r="E15" s="131">
        <v>2022</v>
      </c>
      <c r="F15" s="131"/>
      <c r="G15" s="131">
        <v>2023</v>
      </c>
      <c r="H15" s="131"/>
      <c r="I15" s="131">
        <v>2024</v>
      </c>
      <c r="J15" s="131"/>
      <c r="K15" s="131">
        <v>2025</v>
      </c>
      <c r="L15" s="131"/>
    </row>
    <row r="16" spans="2:12" x14ac:dyDescent="0.3">
      <c r="B16" s="30"/>
      <c r="C16" s="24" t="s">
        <v>85</v>
      </c>
      <c r="D16" s="24" t="s">
        <v>89</v>
      </c>
      <c r="E16" s="24" t="s">
        <v>85</v>
      </c>
      <c r="F16" s="24" t="s">
        <v>89</v>
      </c>
      <c r="G16" s="24" t="s">
        <v>85</v>
      </c>
      <c r="H16" s="24" t="s">
        <v>89</v>
      </c>
      <c r="I16" s="24" t="s">
        <v>85</v>
      </c>
      <c r="J16" s="24" t="s">
        <v>89</v>
      </c>
      <c r="K16" s="24" t="s">
        <v>85</v>
      </c>
      <c r="L16" s="24" t="s">
        <v>89</v>
      </c>
    </row>
    <row r="17" spans="2:12" x14ac:dyDescent="0.3">
      <c r="B17" s="30" t="s">
        <v>87</v>
      </c>
      <c r="C17" s="122">
        <v>-18752905135.439999</v>
      </c>
      <c r="D17" s="21">
        <v>-18556293879.581299</v>
      </c>
      <c r="E17" s="21">
        <v>-20011779699.709999</v>
      </c>
      <c r="F17" s="21">
        <v>-19162371165.310101</v>
      </c>
      <c r="G17" s="21">
        <v>-18402802653.009998</v>
      </c>
      <c r="H17" s="21">
        <v>-19316789917.9184</v>
      </c>
      <c r="I17" s="21">
        <v>-29448596894</v>
      </c>
      <c r="J17" s="21">
        <v>-28990507458.936699</v>
      </c>
      <c r="K17" s="21">
        <v>-9440121133</v>
      </c>
      <c r="L17" s="21">
        <v>-9864273243</v>
      </c>
    </row>
    <row r="18" spans="2:12" x14ac:dyDescent="0.3">
      <c r="B18" s="30" t="s">
        <v>88</v>
      </c>
      <c r="C18" s="21">
        <v>3333860602</v>
      </c>
      <c r="D18" s="21">
        <v>3530471857.8586998</v>
      </c>
      <c r="E18" s="21">
        <v>5538258381</v>
      </c>
      <c r="F18" s="21">
        <v>6387666915.3999023</v>
      </c>
      <c r="G18" s="21">
        <v>6884415807</v>
      </c>
      <c r="H18" s="21">
        <v>5770428542.0915985</v>
      </c>
      <c r="I18" s="21">
        <v>15604624356</v>
      </c>
      <c r="J18" s="21">
        <v>16062713791.063301</v>
      </c>
      <c r="K18" s="21">
        <v>5550460394.8400011</v>
      </c>
      <c r="L18" s="21">
        <v>5126308284.8399973</v>
      </c>
    </row>
    <row r="19" spans="2:12" x14ac:dyDescent="0.3">
      <c r="D19" s="12"/>
    </row>
    <row r="20" spans="2:12" x14ac:dyDescent="0.3">
      <c r="F20" s="12"/>
      <c r="H20" s="12"/>
    </row>
  </sheetData>
  <mergeCells count="8">
    <mergeCell ref="I15:J15"/>
    <mergeCell ref="K15:L15"/>
    <mergeCell ref="B2:B3"/>
    <mergeCell ref="C2:G2"/>
    <mergeCell ref="C7:G7"/>
    <mergeCell ref="C15:D15"/>
    <mergeCell ref="E15:F15"/>
    <mergeCell ref="G15:H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A18BE-6C53-4B20-9720-6DA165E98D9C}">
  <dimension ref="A1:H5696"/>
  <sheetViews>
    <sheetView topLeftCell="A4" zoomScale="112" zoomScaleNormal="112" workbookViewId="0">
      <selection activeCell="E20" sqref="E20"/>
    </sheetView>
  </sheetViews>
  <sheetFormatPr baseColWidth="10" defaultRowHeight="14.5" x14ac:dyDescent="0.35"/>
  <cols>
    <col min="7" max="7" width="10.90625" style="3"/>
  </cols>
  <sheetData>
    <row r="1" spans="1:2" x14ac:dyDescent="0.35">
      <c r="A1" t="s">
        <v>0</v>
      </c>
      <c r="B1" s="1">
        <v>40179</v>
      </c>
    </row>
    <row r="2" spans="1:2" x14ac:dyDescent="0.35">
      <c r="A2" t="s">
        <v>1</v>
      </c>
    </row>
    <row r="4" spans="1:2" x14ac:dyDescent="0.35">
      <c r="B4" t="s">
        <v>2</v>
      </c>
    </row>
    <row r="5" spans="1:2" x14ac:dyDescent="0.35">
      <c r="B5" t="s">
        <v>5</v>
      </c>
    </row>
    <row r="6" spans="1:2" x14ac:dyDescent="0.35">
      <c r="A6" t="s">
        <v>3</v>
      </c>
      <c r="B6" t="s">
        <v>4</v>
      </c>
    </row>
    <row r="7" spans="1:2" x14ac:dyDescent="0.35">
      <c r="A7" s="2">
        <v>40179</v>
      </c>
      <c r="B7">
        <v>2043.79</v>
      </c>
    </row>
    <row r="8" spans="1:2" x14ac:dyDescent="0.35">
      <c r="A8" s="2">
        <v>40180</v>
      </c>
      <c r="B8">
        <v>2043.79</v>
      </c>
    </row>
    <row r="9" spans="1:2" x14ac:dyDescent="0.35">
      <c r="A9" s="2">
        <v>40181</v>
      </c>
      <c r="B9">
        <v>2043.79</v>
      </c>
    </row>
    <row r="10" spans="1:2" x14ac:dyDescent="0.35">
      <c r="A10" s="2">
        <v>40182</v>
      </c>
      <c r="B10">
        <v>2011.65</v>
      </c>
    </row>
    <row r="11" spans="1:2" x14ac:dyDescent="0.35">
      <c r="A11" s="2">
        <v>40183</v>
      </c>
      <c r="B11">
        <v>1988.73</v>
      </c>
    </row>
    <row r="12" spans="1:2" x14ac:dyDescent="0.35">
      <c r="A12" s="2">
        <v>40184</v>
      </c>
      <c r="B12">
        <v>1972.12</v>
      </c>
    </row>
    <row r="13" spans="1:2" x14ac:dyDescent="0.35">
      <c r="A13" s="2">
        <v>40185</v>
      </c>
      <c r="B13">
        <v>1968.62</v>
      </c>
    </row>
    <row r="14" spans="1:2" x14ac:dyDescent="0.35">
      <c r="A14" s="2">
        <v>40186</v>
      </c>
      <c r="B14">
        <v>1966.75</v>
      </c>
    </row>
    <row r="15" spans="1:2" x14ac:dyDescent="0.35">
      <c r="A15" s="2">
        <v>40187</v>
      </c>
      <c r="B15">
        <v>1966.75</v>
      </c>
    </row>
    <row r="16" spans="1:2" x14ac:dyDescent="0.35">
      <c r="A16" s="2">
        <v>40188</v>
      </c>
      <c r="B16">
        <v>1966.75</v>
      </c>
    </row>
    <row r="17" spans="1:7" x14ac:dyDescent="0.35">
      <c r="A17" s="2">
        <v>40189</v>
      </c>
      <c r="B17">
        <v>1964.5</v>
      </c>
    </row>
    <row r="18" spans="1:7" x14ac:dyDescent="0.35">
      <c r="A18" s="2">
        <v>40190</v>
      </c>
      <c r="B18">
        <v>1960.68</v>
      </c>
    </row>
    <row r="19" spans="1:7" x14ac:dyDescent="0.35">
      <c r="A19" s="2">
        <v>40191</v>
      </c>
      <c r="B19">
        <v>1972.2</v>
      </c>
    </row>
    <row r="20" spans="1:7" x14ac:dyDescent="0.35">
      <c r="A20" s="2">
        <v>40192</v>
      </c>
      <c r="B20">
        <v>1971.43</v>
      </c>
    </row>
    <row r="21" spans="1:7" x14ac:dyDescent="0.35">
      <c r="A21" s="2">
        <v>40193</v>
      </c>
      <c r="B21">
        <v>1969.63</v>
      </c>
    </row>
    <row r="22" spans="1:7" x14ac:dyDescent="0.35">
      <c r="A22" s="2">
        <v>40194</v>
      </c>
      <c r="B22">
        <v>1969.63</v>
      </c>
    </row>
    <row r="23" spans="1:7" x14ac:dyDescent="0.35">
      <c r="A23" s="2">
        <v>40195</v>
      </c>
      <c r="B23">
        <v>1969.63</v>
      </c>
    </row>
    <row r="24" spans="1:7" x14ac:dyDescent="0.35">
      <c r="A24" s="2">
        <v>40196</v>
      </c>
      <c r="B24">
        <v>1969.85</v>
      </c>
    </row>
    <row r="25" spans="1:7" x14ac:dyDescent="0.35">
      <c r="A25" s="2">
        <v>40197</v>
      </c>
      <c r="B25">
        <v>1957.6</v>
      </c>
    </row>
    <row r="26" spans="1:7" x14ac:dyDescent="0.35">
      <c r="A26" s="2">
        <v>40198</v>
      </c>
      <c r="B26">
        <v>1965.15</v>
      </c>
    </row>
    <row r="27" spans="1:7" x14ac:dyDescent="0.35">
      <c r="A27" s="2">
        <v>40199</v>
      </c>
      <c r="B27">
        <v>1974.9</v>
      </c>
      <c r="G27" s="4"/>
    </row>
    <row r="28" spans="1:7" x14ac:dyDescent="0.35">
      <c r="A28" s="2">
        <v>40200</v>
      </c>
      <c r="B28">
        <v>1968.9</v>
      </c>
      <c r="G28" s="4"/>
    </row>
    <row r="29" spans="1:7" x14ac:dyDescent="0.35">
      <c r="A29" s="2">
        <v>40201</v>
      </c>
      <c r="B29">
        <v>1968.9</v>
      </c>
      <c r="G29" s="4"/>
    </row>
    <row r="30" spans="1:7" x14ac:dyDescent="0.35">
      <c r="A30" s="2">
        <v>40202</v>
      </c>
      <c r="B30">
        <v>1968.9</v>
      </c>
      <c r="G30" s="4"/>
    </row>
    <row r="31" spans="1:7" x14ac:dyDescent="0.35">
      <c r="A31" s="2">
        <v>40203</v>
      </c>
      <c r="B31">
        <v>1959.65</v>
      </c>
      <c r="G31" s="4"/>
    </row>
    <row r="32" spans="1:7" x14ac:dyDescent="0.35">
      <c r="A32" s="2">
        <v>40204</v>
      </c>
      <c r="B32">
        <v>1969.28</v>
      </c>
      <c r="G32" s="4"/>
    </row>
    <row r="33" spans="1:2" x14ac:dyDescent="0.35">
      <c r="A33" s="2">
        <v>40205</v>
      </c>
      <c r="B33">
        <v>1988.5</v>
      </c>
    </row>
    <row r="34" spans="1:2" x14ac:dyDescent="0.35">
      <c r="A34" s="2">
        <v>40206</v>
      </c>
      <c r="B34">
        <v>1993.05</v>
      </c>
    </row>
    <row r="35" spans="1:2" x14ac:dyDescent="0.35">
      <c r="A35" s="2">
        <v>40207</v>
      </c>
      <c r="B35">
        <v>1981.9</v>
      </c>
    </row>
    <row r="36" spans="1:2" x14ac:dyDescent="0.35">
      <c r="A36" s="2">
        <v>40208</v>
      </c>
      <c r="B36">
        <v>1981.9</v>
      </c>
    </row>
    <row r="37" spans="1:2" x14ac:dyDescent="0.35">
      <c r="A37" s="2">
        <v>40209</v>
      </c>
      <c r="B37">
        <v>1981.9</v>
      </c>
    </row>
    <row r="38" spans="1:2" x14ac:dyDescent="0.35">
      <c r="A38" s="2">
        <v>40210</v>
      </c>
      <c r="B38">
        <v>1968.13</v>
      </c>
    </row>
    <row r="39" spans="1:2" x14ac:dyDescent="0.35">
      <c r="A39" s="2">
        <v>40211</v>
      </c>
      <c r="B39">
        <v>1962.98</v>
      </c>
    </row>
    <row r="40" spans="1:2" x14ac:dyDescent="0.35">
      <c r="A40" s="2">
        <v>40212</v>
      </c>
      <c r="B40">
        <v>1968.3</v>
      </c>
    </row>
    <row r="41" spans="1:2" x14ac:dyDescent="0.35">
      <c r="A41" s="2">
        <v>40213</v>
      </c>
      <c r="B41">
        <v>1989.65</v>
      </c>
    </row>
    <row r="42" spans="1:2" x14ac:dyDescent="0.35">
      <c r="A42" s="2">
        <v>40214</v>
      </c>
      <c r="B42">
        <v>2007.94</v>
      </c>
    </row>
    <row r="43" spans="1:2" x14ac:dyDescent="0.35">
      <c r="A43" s="2">
        <v>40215</v>
      </c>
      <c r="B43">
        <v>2007.94</v>
      </c>
    </row>
    <row r="44" spans="1:2" x14ac:dyDescent="0.35">
      <c r="A44" s="2">
        <v>40216</v>
      </c>
      <c r="B44">
        <v>2007.94</v>
      </c>
    </row>
    <row r="45" spans="1:2" x14ac:dyDescent="0.35">
      <c r="A45" s="2">
        <v>40217</v>
      </c>
      <c r="B45">
        <v>2003.21</v>
      </c>
    </row>
    <row r="46" spans="1:2" x14ac:dyDescent="0.35">
      <c r="A46" s="2">
        <v>40218</v>
      </c>
      <c r="B46">
        <v>1966.65</v>
      </c>
    </row>
    <row r="47" spans="1:2" x14ac:dyDescent="0.35">
      <c r="A47" s="2">
        <v>40219</v>
      </c>
      <c r="B47">
        <v>1959.31</v>
      </c>
    </row>
    <row r="48" spans="1:2" x14ac:dyDescent="0.35">
      <c r="A48" s="2">
        <v>40220</v>
      </c>
      <c r="B48">
        <v>1935.85</v>
      </c>
    </row>
    <row r="49" spans="1:2" x14ac:dyDescent="0.35">
      <c r="A49" s="2">
        <v>40221</v>
      </c>
      <c r="B49">
        <v>1935.23</v>
      </c>
    </row>
    <row r="50" spans="1:2" x14ac:dyDescent="0.35">
      <c r="A50" s="2">
        <v>40222</v>
      </c>
      <c r="B50">
        <v>1935.23</v>
      </c>
    </row>
    <row r="51" spans="1:2" x14ac:dyDescent="0.35">
      <c r="A51" s="2">
        <v>40223</v>
      </c>
      <c r="B51">
        <v>1935.23</v>
      </c>
    </row>
    <row r="52" spans="1:2" x14ac:dyDescent="0.35">
      <c r="A52" s="2">
        <v>40224</v>
      </c>
      <c r="B52">
        <v>1935.75</v>
      </c>
    </row>
    <row r="53" spans="1:2" x14ac:dyDescent="0.35">
      <c r="A53" s="2">
        <v>40225</v>
      </c>
      <c r="B53">
        <v>1927.99</v>
      </c>
    </row>
    <row r="54" spans="1:2" x14ac:dyDescent="0.35">
      <c r="A54" s="2">
        <v>40226</v>
      </c>
      <c r="B54">
        <v>1932.64</v>
      </c>
    </row>
    <row r="55" spans="1:2" x14ac:dyDescent="0.35">
      <c r="A55" s="2">
        <v>40227</v>
      </c>
      <c r="B55">
        <v>1930.7</v>
      </c>
    </row>
    <row r="56" spans="1:2" x14ac:dyDescent="0.35">
      <c r="A56" s="2">
        <v>40228</v>
      </c>
      <c r="B56">
        <v>1921.73</v>
      </c>
    </row>
    <row r="57" spans="1:2" x14ac:dyDescent="0.35">
      <c r="A57" s="2">
        <v>40229</v>
      </c>
      <c r="B57">
        <v>1921.73</v>
      </c>
    </row>
    <row r="58" spans="1:2" x14ac:dyDescent="0.35">
      <c r="A58" s="2">
        <v>40230</v>
      </c>
      <c r="B58">
        <v>1921.73</v>
      </c>
    </row>
    <row r="59" spans="1:2" x14ac:dyDescent="0.35">
      <c r="A59" s="2">
        <v>40231</v>
      </c>
      <c r="B59">
        <v>1919.4</v>
      </c>
    </row>
    <row r="60" spans="1:2" x14ac:dyDescent="0.35">
      <c r="A60" s="2">
        <v>40232</v>
      </c>
      <c r="B60">
        <v>1929.65</v>
      </c>
    </row>
    <row r="61" spans="1:2" x14ac:dyDescent="0.35">
      <c r="A61" s="2">
        <v>40233</v>
      </c>
      <c r="B61">
        <v>1935.35</v>
      </c>
    </row>
    <row r="62" spans="1:2" x14ac:dyDescent="0.35">
      <c r="A62" s="2">
        <v>40234</v>
      </c>
      <c r="B62">
        <v>1942.68</v>
      </c>
    </row>
    <row r="63" spans="1:2" x14ac:dyDescent="0.35">
      <c r="A63" s="2">
        <v>40235</v>
      </c>
      <c r="B63">
        <v>1926.56</v>
      </c>
    </row>
    <row r="64" spans="1:2" x14ac:dyDescent="0.35">
      <c r="A64" s="2">
        <v>40236</v>
      </c>
      <c r="B64">
        <v>1926.56</v>
      </c>
    </row>
    <row r="65" spans="1:2" x14ac:dyDescent="0.35">
      <c r="A65" s="2">
        <v>40237</v>
      </c>
      <c r="B65">
        <v>1926.56</v>
      </c>
    </row>
    <row r="66" spans="1:2" x14ac:dyDescent="0.35">
      <c r="A66" s="2">
        <v>40238</v>
      </c>
      <c r="B66">
        <v>1912.14</v>
      </c>
    </row>
    <row r="67" spans="1:2" x14ac:dyDescent="0.35">
      <c r="A67" s="2">
        <v>40239</v>
      </c>
      <c r="B67">
        <v>1896.38</v>
      </c>
    </row>
    <row r="68" spans="1:2" x14ac:dyDescent="0.35">
      <c r="A68" s="2">
        <v>40240</v>
      </c>
      <c r="B68">
        <v>1927.5</v>
      </c>
    </row>
    <row r="69" spans="1:2" x14ac:dyDescent="0.35">
      <c r="A69" s="2">
        <v>40241</v>
      </c>
      <c r="B69">
        <v>1917.6</v>
      </c>
    </row>
    <row r="70" spans="1:2" x14ac:dyDescent="0.35">
      <c r="A70" s="2">
        <v>40242</v>
      </c>
      <c r="B70">
        <v>1896.5</v>
      </c>
    </row>
    <row r="71" spans="1:2" x14ac:dyDescent="0.35">
      <c r="A71" s="2">
        <v>40243</v>
      </c>
      <c r="B71">
        <v>1896.5</v>
      </c>
    </row>
    <row r="72" spans="1:2" x14ac:dyDescent="0.35">
      <c r="A72" s="2">
        <v>40244</v>
      </c>
      <c r="B72">
        <v>1896.5</v>
      </c>
    </row>
    <row r="73" spans="1:2" x14ac:dyDescent="0.35">
      <c r="A73" s="2">
        <v>40245</v>
      </c>
      <c r="B73">
        <v>1897.23</v>
      </c>
    </row>
    <row r="74" spans="1:2" x14ac:dyDescent="0.35">
      <c r="A74" s="2">
        <v>40246</v>
      </c>
      <c r="B74">
        <v>1887.35</v>
      </c>
    </row>
    <row r="75" spans="1:2" x14ac:dyDescent="0.35">
      <c r="A75" s="2">
        <v>40247</v>
      </c>
      <c r="B75">
        <v>1892</v>
      </c>
    </row>
    <row r="76" spans="1:2" x14ac:dyDescent="0.35">
      <c r="A76" s="2">
        <v>40248</v>
      </c>
      <c r="B76">
        <v>1892.88</v>
      </c>
    </row>
    <row r="77" spans="1:2" x14ac:dyDescent="0.35">
      <c r="A77" s="2">
        <v>40249</v>
      </c>
      <c r="B77">
        <v>1899.65</v>
      </c>
    </row>
    <row r="78" spans="1:2" x14ac:dyDescent="0.35">
      <c r="A78" s="2">
        <v>40250</v>
      </c>
      <c r="B78">
        <v>1899.65</v>
      </c>
    </row>
    <row r="79" spans="1:2" x14ac:dyDescent="0.35">
      <c r="A79" s="2">
        <v>40251</v>
      </c>
      <c r="B79">
        <v>1899.65</v>
      </c>
    </row>
    <row r="80" spans="1:2" x14ac:dyDescent="0.35">
      <c r="A80" s="2">
        <v>40252</v>
      </c>
      <c r="B80">
        <v>1893.6</v>
      </c>
    </row>
    <row r="81" spans="1:3" x14ac:dyDescent="0.35">
      <c r="A81" s="2">
        <v>40253</v>
      </c>
      <c r="B81">
        <v>1900.55</v>
      </c>
    </row>
    <row r="82" spans="1:3" x14ac:dyDescent="0.35">
      <c r="A82" s="2">
        <v>40254</v>
      </c>
      <c r="B82">
        <v>1893.19</v>
      </c>
    </row>
    <row r="83" spans="1:3" x14ac:dyDescent="0.35">
      <c r="A83" s="2">
        <v>40255</v>
      </c>
      <c r="B83">
        <v>1901.22</v>
      </c>
    </row>
    <row r="84" spans="1:3" x14ac:dyDescent="0.35">
      <c r="A84" s="2">
        <v>40256</v>
      </c>
      <c r="B84">
        <v>1907.25</v>
      </c>
    </row>
    <row r="85" spans="1:3" x14ac:dyDescent="0.35">
      <c r="A85" s="2">
        <v>40257</v>
      </c>
      <c r="B85">
        <v>1907.25</v>
      </c>
    </row>
    <row r="86" spans="1:3" x14ac:dyDescent="0.35">
      <c r="A86" s="2">
        <v>40258</v>
      </c>
      <c r="B86">
        <v>1907.25</v>
      </c>
    </row>
    <row r="87" spans="1:3" x14ac:dyDescent="0.35">
      <c r="A87" s="2">
        <v>40259</v>
      </c>
      <c r="B87">
        <v>1906.74</v>
      </c>
    </row>
    <row r="88" spans="1:3" x14ac:dyDescent="0.35">
      <c r="A88" s="2">
        <v>40260</v>
      </c>
      <c r="B88">
        <v>1908.35</v>
      </c>
    </row>
    <row r="89" spans="1:3" x14ac:dyDescent="0.35">
      <c r="A89" s="2">
        <v>40261</v>
      </c>
      <c r="B89">
        <v>1929.08</v>
      </c>
    </row>
    <row r="90" spans="1:3" x14ac:dyDescent="0.35">
      <c r="A90" s="2">
        <v>40262</v>
      </c>
      <c r="B90">
        <v>1926.7</v>
      </c>
    </row>
    <row r="91" spans="1:3" x14ac:dyDescent="0.35">
      <c r="A91" s="2">
        <v>40263</v>
      </c>
      <c r="B91">
        <v>1937.18</v>
      </c>
    </row>
    <row r="92" spans="1:3" x14ac:dyDescent="0.35">
      <c r="A92" s="2">
        <v>40264</v>
      </c>
      <c r="B92">
        <v>1937.18</v>
      </c>
    </row>
    <row r="93" spans="1:3" x14ac:dyDescent="0.35">
      <c r="A93" s="2">
        <v>40265</v>
      </c>
      <c r="B93">
        <v>1937.18</v>
      </c>
    </row>
    <row r="94" spans="1:3" x14ac:dyDescent="0.35">
      <c r="A94" s="2">
        <v>40266</v>
      </c>
      <c r="B94">
        <v>1935.58</v>
      </c>
    </row>
    <row r="95" spans="1:3" x14ac:dyDescent="0.35">
      <c r="A95" s="2">
        <v>40267</v>
      </c>
      <c r="B95">
        <v>1929.25</v>
      </c>
    </row>
    <row r="96" spans="1:3" x14ac:dyDescent="0.35">
      <c r="A96" s="2">
        <v>40268</v>
      </c>
      <c r="B96">
        <v>1920.35</v>
      </c>
      <c r="C96">
        <f>+LN(B96/B7)</f>
        <v>-6.2298466244093617E-2</v>
      </c>
    </row>
    <row r="97" spans="1:3" x14ac:dyDescent="0.35">
      <c r="A97" s="2">
        <v>40269</v>
      </c>
      <c r="B97">
        <v>1918.5</v>
      </c>
      <c r="C97">
        <f t="shared" ref="C97:C160" si="0">+LN(B97/B8)</f>
        <v>-6.3262296632473389E-2</v>
      </c>
    </row>
    <row r="98" spans="1:3" x14ac:dyDescent="0.35">
      <c r="A98" s="2">
        <v>40270</v>
      </c>
      <c r="B98">
        <v>1917.6</v>
      </c>
      <c r="C98">
        <f t="shared" si="0"/>
        <v>-6.3731523199305959E-2</v>
      </c>
    </row>
    <row r="99" spans="1:3" x14ac:dyDescent="0.35">
      <c r="A99" s="2">
        <v>40271</v>
      </c>
      <c r="B99">
        <v>1917.6</v>
      </c>
      <c r="C99">
        <f t="shared" si="0"/>
        <v>-4.7880876704884286E-2</v>
      </c>
    </row>
    <row r="100" spans="1:3" x14ac:dyDescent="0.35">
      <c r="A100" s="2">
        <v>40272</v>
      </c>
      <c r="B100">
        <v>1917.6</v>
      </c>
      <c r="C100">
        <f t="shared" si="0"/>
        <v>-3.6421839913058335E-2</v>
      </c>
    </row>
    <row r="101" spans="1:3" x14ac:dyDescent="0.35">
      <c r="A101" s="2">
        <v>40273</v>
      </c>
      <c r="B101">
        <v>1910.2</v>
      </c>
      <c r="C101">
        <f t="shared" si="0"/>
        <v>-3.1901157637517774E-2</v>
      </c>
    </row>
    <row r="102" spans="1:3" x14ac:dyDescent="0.35">
      <c r="A102" s="2">
        <v>40274</v>
      </c>
      <c r="B102">
        <v>1915.18</v>
      </c>
      <c r="C102">
        <f t="shared" si="0"/>
        <v>-2.7521176672137795E-2</v>
      </c>
    </row>
    <row r="103" spans="1:3" x14ac:dyDescent="0.35">
      <c r="A103" s="2">
        <v>40275</v>
      </c>
      <c r="B103">
        <v>1929.68</v>
      </c>
      <c r="C103">
        <f t="shared" si="0"/>
        <v>-1.9028248166083849E-2</v>
      </c>
    </row>
    <row r="104" spans="1:3" x14ac:dyDescent="0.35">
      <c r="A104" s="2">
        <v>40276</v>
      </c>
      <c r="B104">
        <v>1922.8</v>
      </c>
      <c r="C104">
        <f t="shared" si="0"/>
        <v>-2.2599977189546261E-2</v>
      </c>
    </row>
    <row r="105" spans="1:3" x14ac:dyDescent="0.35">
      <c r="A105" s="2">
        <v>40277</v>
      </c>
      <c r="B105">
        <v>1928.75</v>
      </c>
      <c r="C105">
        <f t="shared" si="0"/>
        <v>-1.9510309531981296E-2</v>
      </c>
    </row>
    <row r="106" spans="1:3" x14ac:dyDescent="0.35">
      <c r="A106" s="2">
        <v>40278</v>
      </c>
      <c r="B106">
        <v>1928.75</v>
      </c>
      <c r="C106">
        <f t="shared" si="0"/>
        <v>-1.8365635321143881E-2</v>
      </c>
    </row>
    <row r="107" spans="1:3" x14ac:dyDescent="0.35">
      <c r="A107" s="2">
        <v>40279</v>
      </c>
      <c r="B107">
        <v>1928.75</v>
      </c>
      <c r="C107">
        <f t="shared" si="0"/>
        <v>-1.6419227153361911E-2</v>
      </c>
    </row>
    <row r="108" spans="1:3" x14ac:dyDescent="0.35">
      <c r="A108" s="2">
        <v>40280</v>
      </c>
      <c r="B108">
        <v>1924.4</v>
      </c>
      <c r="C108">
        <f t="shared" si="0"/>
        <v>-2.453544007293006E-2</v>
      </c>
    </row>
    <row r="109" spans="1:3" x14ac:dyDescent="0.35">
      <c r="A109" s="2">
        <v>40281</v>
      </c>
      <c r="B109">
        <v>1941.6</v>
      </c>
      <c r="C109">
        <f t="shared" si="0"/>
        <v>-1.5246792315009852E-2</v>
      </c>
    </row>
    <row r="110" spans="1:3" x14ac:dyDescent="0.35">
      <c r="A110" s="2">
        <v>40282</v>
      </c>
      <c r="B110">
        <v>1947.3</v>
      </c>
      <c r="C110">
        <f t="shared" si="0"/>
        <v>-1.1401910125748265E-2</v>
      </c>
    </row>
    <row r="111" spans="1:3" x14ac:dyDescent="0.35">
      <c r="A111" s="2">
        <v>40283</v>
      </c>
      <c r="B111">
        <v>1937.7</v>
      </c>
      <c r="C111">
        <f t="shared" si="0"/>
        <v>-1.6344005126744093E-2</v>
      </c>
    </row>
    <row r="112" spans="1:3" x14ac:dyDescent="0.35">
      <c r="A112" s="2">
        <v>40284</v>
      </c>
      <c r="B112">
        <v>1946.9</v>
      </c>
      <c r="C112">
        <f t="shared" si="0"/>
        <v>-1.1607343848416253E-2</v>
      </c>
    </row>
    <row r="113" spans="1:3" x14ac:dyDescent="0.35">
      <c r="A113" s="2">
        <v>40285</v>
      </c>
      <c r="B113">
        <v>1946.9</v>
      </c>
      <c r="C113">
        <f t="shared" si="0"/>
        <v>-1.1719033716230516E-2</v>
      </c>
    </row>
    <row r="114" spans="1:3" x14ac:dyDescent="0.35">
      <c r="A114" s="2">
        <v>40286</v>
      </c>
      <c r="B114">
        <v>1946.9</v>
      </c>
      <c r="C114">
        <f t="shared" si="0"/>
        <v>-5.4808691435972263E-3</v>
      </c>
    </row>
    <row r="115" spans="1:3" x14ac:dyDescent="0.35">
      <c r="A115" s="2">
        <v>40287</v>
      </c>
      <c r="B115">
        <v>1951.6</v>
      </c>
      <c r="C115">
        <f t="shared" si="0"/>
        <v>-6.9190293261073088E-3</v>
      </c>
    </row>
    <row r="116" spans="1:3" x14ac:dyDescent="0.35">
      <c r="A116" s="2">
        <v>40288</v>
      </c>
      <c r="B116">
        <v>1947.55</v>
      </c>
      <c r="C116">
        <f t="shared" si="0"/>
        <v>-1.3945591785657515E-2</v>
      </c>
    </row>
    <row r="117" spans="1:3" x14ac:dyDescent="0.35">
      <c r="A117" s="2">
        <v>40289</v>
      </c>
      <c r="B117">
        <v>1947.95</v>
      </c>
      <c r="C117">
        <f t="shared" si="0"/>
        <v>-1.0697473625847781E-2</v>
      </c>
    </row>
    <row r="118" spans="1:3" x14ac:dyDescent="0.35">
      <c r="A118" s="2">
        <v>40290</v>
      </c>
      <c r="B118">
        <v>1953.84</v>
      </c>
      <c r="C118">
        <f t="shared" si="0"/>
        <v>-7.6783442139548679E-3</v>
      </c>
    </row>
    <row r="119" spans="1:3" x14ac:dyDescent="0.35">
      <c r="A119" s="2">
        <v>40291</v>
      </c>
      <c r="B119">
        <v>1951.05</v>
      </c>
      <c r="C119">
        <f t="shared" si="0"/>
        <v>-9.1073219699273639E-3</v>
      </c>
    </row>
    <row r="120" spans="1:3" x14ac:dyDescent="0.35">
      <c r="A120" s="2">
        <v>40292</v>
      </c>
      <c r="B120">
        <v>1951.05</v>
      </c>
      <c r="C120">
        <f t="shared" si="0"/>
        <v>-4.3981966723562367E-3</v>
      </c>
    </row>
    <row r="121" spans="1:3" x14ac:dyDescent="0.35">
      <c r="A121" s="2">
        <v>40293</v>
      </c>
      <c r="B121">
        <v>1951.05</v>
      </c>
      <c r="C121">
        <f t="shared" si="0"/>
        <v>-9.300304515762841E-3</v>
      </c>
    </row>
    <row r="122" spans="1:3" x14ac:dyDescent="0.35">
      <c r="A122" s="2">
        <v>40294</v>
      </c>
      <c r="B122">
        <v>1947.8</v>
      </c>
      <c r="C122">
        <f t="shared" si="0"/>
        <v>-2.0680055120646437E-2</v>
      </c>
    </row>
    <row r="123" spans="1:3" x14ac:dyDescent="0.35">
      <c r="A123" s="2">
        <v>40295</v>
      </c>
      <c r="B123">
        <v>1964</v>
      </c>
      <c r="C123">
        <f t="shared" si="0"/>
        <v>-1.4682918791015328E-2</v>
      </c>
    </row>
    <row r="124" spans="1:3" x14ac:dyDescent="0.35">
      <c r="A124" s="2">
        <v>40296</v>
      </c>
      <c r="B124">
        <v>1976.9</v>
      </c>
      <c r="C124">
        <f t="shared" si="0"/>
        <v>-2.5260193284103098E-3</v>
      </c>
    </row>
    <row r="125" spans="1:3" x14ac:dyDescent="0.35">
      <c r="A125" s="2">
        <v>40297</v>
      </c>
      <c r="B125">
        <v>1959.5</v>
      </c>
      <c r="C125">
        <f t="shared" si="0"/>
        <v>-1.1366641890615956E-2</v>
      </c>
    </row>
    <row r="126" spans="1:3" x14ac:dyDescent="0.35">
      <c r="A126" s="2">
        <v>40298</v>
      </c>
      <c r="B126">
        <v>1956.75</v>
      </c>
      <c r="C126">
        <f t="shared" si="0"/>
        <v>-1.2771046845354531E-2</v>
      </c>
    </row>
    <row r="127" spans="1:3" x14ac:dyDescent="0.35">
      <c r="A127" s="2">
        <v>40299</v>
      </c>
      <c r="B127">
        <v>1956.75</v>
      </c>
      <c r="C127">
        <f t="shared" si="0"/>
        <v>-5.7989196561587172E-3</v>
      </c>
    </row>
    <row r="128" spans="1:3" x14ac:dyDescent="0.35">
      <c r="A128" s="2">
        <v>40300</v>
      </c>
      <c r="B128">
        <v>1956.75</v>
      </c>
      <c r="C128">
        <f t="shared" si="0"/>
        <v>-3.1787930526008738E-3</v>
      </c>
    </row>
    <row r="129" spans="1:3" x14ac:dyDescent="0.35">
      <c r="A129" s="2">
        <v>40301</v>
      </c>
      <c r="B129">
        <v>1973.55</v>
      </c>
      <c r="C129">
        <f t="shared" si="0"/>
        <v>2.6637254610152603E-3</v>
      </c>
    </row>
    <row r="130" spans="1:3" x14ac:dyDescent="0.35">
      <c r="A130" s="2">
        <v>40302</v>
      </c>
      <c r="B130">
        <v>1987.51</v>
      </c>
      <c r="C130">
        <f t="shared" si="0"/>
        <v>-1.0761448905881573E-3</v>
      </c>
    </row>
    <row r="131" spans="1:3" x14ac:dyDescent="0.35">
      <c r="A131" s="2">
        <v>40303</v>
      </c>
      <c r="B131">
        <v>1996.58</v>
      </c>
      <c r="C131">
        <f t="shared" si="0"/>
        <v>-5.6736040638970496E-3</v>
      </c>
    </row>
    <row r="132" spans="1:3" x14ac:dyDescent="0.35">
      <c r="A132" s="2">
        <v>40304</v>
      </c>
      <c r="B132">
        <v>2018.13</v>
      </c>
      <c r="C132">
        <f t="shared" si="0"/>
        <v>5.0620191695971021E-3</v>
      </c>
    </row>
    <row r="133" spans="1:3" x14ac:dyDescent="0.35">
      <c r="A133" s="2">
        <v>40305</v>
      </c>
      <c r="B133">
        <v>2024</v>
      </c>
      <c r="C133">
        <f t="shared" si="0"/>
        <v>7.9664305202543917E-3</v>
      </c>
    </row>
    <row r="134" spans="1:3" x14ac:dyDescent="0.35">
      <c r="A134" s="2">
        <v>40306</v>
      </c>
      <c r="B134">
        <v>2024</v>
      </c>
      <c r="C134">
        <f t="shared" si="0"/>
        <v>1.0324857501257351E-2</v>
      </c>
    </row>
    <row r="135" spans="1:3" x14ac:dyDescent="0.35">
      <c r="A135" s="2">
        <v>40307</v>
      </c>
      <c r="B135">
        <v>2024</v>
      </c>
      <c r="C135">
        <f t="shared" si="0"/>
        <v>2.8744163793835563E-2</v>
      </c>
    </row>
    <row r="136" spans="1:3" x14ac:dyDescent="0.35">
      <c r="A136" s="2">
        <v>40308</v>
      </c>
      <c r="B136">
        <v>1987.63</v>
      </c>
      <c r="C136">
        <f t="shared" si="0"/>
        <v>1.435060376713475E-2</v>
      </c>
    </row>
    <row r="137" spans="1:3" x14ac:dyDescent="0.35">
      <c r="A137" s="2">
        <v>40309</v>
      </c>
      <c r="B137">
        <v>1973.2</v>
      </c>
      <c r="C137">
        <f t="shared" si="0"/>
        <v>1.9110083863582927E-2</v>
      </c>
    </row>
    <row r="138" spans="1:3" x14ac:dyDescent="0.35">
      <c r="A138" s="2">
        <v>40310</v>
      </c>
      <c r="B138">
        <v>1963.6</v>
      </c>
      <c r="C138">
        <f t="shared" si="0"/>
        <v>1.4553340734572123E-2</v>
      </c>
    </row>
    <row r="139" spans="1:3" x14ac:dyDescent="0.35">
      <c r="A139" s="2">
        <v>40311</v>
      </c>
      <c r="B139">
        <v>1951.96</v>
      </c>
      <c r="C139">
        <f t="shared" si="0"/>
        <v>8.6078135104739883E-3</v>
      </c>
    </row>
    <row r="140" spans="1:3" x14ac:dyDescent="0.35">
      <c r="A140" s="2">
        <v>40312</v>
      </c>
      <c r="B140">
        <v>1980.05</v>
      </c>
      <c r="C140">
        <f t="shared" si="0"/>
        <v>2.289591444566836E-2</v>
      </c>
    </row>
    <row r="141" spans="1:3" x14ac:dyDescent="0.35">
      <c r="A141" s="2">
        <v>40313</v>
      </c>
      <c r="B141">
        <v>1980.05</v>
      </c>
      <c r="C141">
        <f t="shared" si="0"/>
        <v>2.2627248628160936E-2</v>
      </c>
    </row>
    <row r="142" spans="1:3" x14ac:dyDescent="0.35">
      <c r="A142" s="2">
        <v>40314</v>
      </c>
      <c r="B142">
        <v>1980.05</v>
      </c>
      <c r="C142">
        <f t="shared" si="0"/>
        <v>2.6644087459945624E-2</v>
      </c>
    </row>
    <row r="143" spans="1:3" x14ac:dyDescent="0.35">
      <c r="A143" s="2">
        <v>40315</v>
      </c>
      <c r="B143">
        <v>1978.5</v>
      </c>
      <c r="C143">
        <f t="shared" si="0"/>
        <v>2.3452037968510676E-2</v>
      </c>
    </row>
    <row r="144" spans="1:3" x14ac:dyDescent="0.35">
      <c r="A144" s="2">
        <v>40316</v>
      </c>
      <c r="B144">
        <v>1982</v>
      </c>
      <c r="C144">
        <f t="shared" si="0"/>
        <v>2.6223804448162295E-2</v>
      </c>
    </row>
    <row r="145" spans="1:3" x14ac:dyDescent="0.35">
      <c r="A145" s="2">
        <v>40317</v>
      </c>
      <c r="B145">
        <v>1999.75</v>
      </c>
      <c r="C145">
        <f t="shared" si="0"/>
        <v>3.9796350734799812E-2</v>
      </c>
    </row>
    <row r="146" spans="1:3" x14ac:dyDescent="0.35">
      <c r="A146" s="2">
        <v>40318</v>
      </c>
      <c r="B146">
        <v>2011.45</v>
      </c>
      <c r="C146">
        <f t="shared" si="0"/>
        <v>4.5630033014932507E-2</v>
      </c>
    </row>
    <row r="147" spans="1:3" x14ac:dyDescent="0.35">
      <c r="A147" s="2">
        <v>40319</v>
      </c>
      <c r="B147">
        <v>1991.28</v>
      </c>
      <c r="C147">
        <f t="shared" si="0"/>
        <v>3.555182603000815E-2</v>
      </c>
    </row>
    <row r="148" spans="1:3" x14ac:dyDescent="0.35">
      <c r="A148" s="2">
        <v>40320</v>
      </c>
      <c r="B148">
        <v>1991.28</v>
      </c>
      <c r="C148">
        <f t="shared" si="0"/>
        <v>3.6765010840612102E-2</v>
      </c>
    </row>
    <row r="149" spans="1:3" x14ac:dyDescent="0.35">
      <c r="A149" s="2">
        <v>40321</v>
      </c>
      <c r="B149">
        <v>1991.28</v>
      </c>
      <c r="C149">
        <f t="shared" si="0"/>
        <v>3.1439008720850065E-2</v>
      </c>
    </row>
    <row r="150" spans="1:3" x14ac:dyDescent="0.35">
      <c r="A150" s="2">
        <v>40322</v>
      </c>
      <c r="B150">
        <v>1977.73</v>
      </c>
      <c r="C150">
        <f t="shared" si="0"/>
        <v>2.1661533688493464E-2</v>
      </c>
    </row>
    <row r="151" spans="1:3" x14ac:dyDescent="0.35">
      <c r="A151" s="2">
        <v>40323</v>
      </c>
      <c r="B151">
        <v>1993.15</v>
      </c>
      <c r="C151">
        <f t="shared" si="0"/>
        <v>2.5647838761207679E-2</v>
      </c>
    </row>
    <row r="152" spans="1:3" x14ac:dyDescent="0.35">
      <c r="A152" s="2">
        <v>40324</v>
      </c>
      <c r="B152">
        <v>1973.81</v>
      </c>
      <c r="C152">
        <f t="shared" si="0"/>
        <v>2.4229655950603658E-2</v>
      </c>
    </row>
    <row r="153" spans="1:3" x14ac:dyDescent="0.35">
      <c r="A153" s="2">
        <v>40325</v>
      </c>
      <c r="B153">
        <v>1969</v>
      </c>
      <c r="C153">
        <f t="shared" si="0"/>
        <v>2.1789770495216645E-2</v>
      </c>
    </row>
    <row r="154" spans="1:3" x14ac:dyDescent="0.35">
      <c r="A154" s="2">
        <v>40326</v>
      </c>
      <c r="B154">
        <v>1971.93</v>
      </c>
      <c r="C154">
        <f t="shared" si="0"/>
        <v>2.3276729431236407E-2</v>
      </c>
    </row>
    <row r="155" spans="1:3" x14ac:dyDescent="0.35">
      <c r="A155" s="2">
        <v>40327</v>
      </c>
      <c r="B155">
        <v>1971.93</v>
      </c>
      <c r="C155">
        <f t="shared" si="0"/>
        <v>3.0789724887058334E-2</v>
      </c>
    </row>
    <row r="156" spans="1:3" x14ac:dyDescent="0.35">
      <c r="A156" s="2">
        <v>40328</v>
      </c>
      <c r="B156">
        <v>1971.93</v>
      </c>
      <c r="C156">
        <f t="shared" si="0"/>
        <v>3.9065952901043761E-2</v>
      </c>
    </row>
    <row r="157" spans="1:3" x14ac:dyDescent="0.35">
      <c r="A157" s="2">
        <v>40329</v>
      </c>
      <c r="B157">
        <v>1971.98</v>
      </c>
      <c r="C157">
        <f t="shared" si="0"/>
        <v>2.2814287685836179E-2</v>
      </c>
    </row>
    <row r="158" spans="1:3" x14ac:dyDescent="0.35">
      <c r="A158" s="2">
        <v>40330</v>
      </c>
      <c r="B158">
        <v>1971.54</v>
      </c>
      <c r="C158">
        <f t="shared" si="0"/>
        <v>2.7740559111645198E-2</v>
      </c>
    </row>
    <row r="159" spans="1:3" x14ac:dyDescent="0.35">
      <c r="A159" s="2">
        <v>40331</v>
      </c>
      <c r="B159">
        <v>1966.28</v>
      </c>
      <c r="C159">
        <f t="shared" si="0"/>
        <v>3.6133350596942865E-2</v>
      </c>
    </row>
    <row r="160" spans="1:3" x14ac:dyDescent="0.35">
      <c r="A160" s="2">
        <v>40332</v>
      </c>
      <c r="B160">
        <v>1958.93</v>
      </c>
      <c r="C160">
        <f t="shared" si="0"/>
        <v>3.2388323660575528E-2</v>
      </c>
    </row>
    <row r="161" spans="1:3" x14ac:dyDescent="0.35">
      <c r="A161" s="2">
        <v>40333</v>
      </c>
      <c r="B161">
        <v>1966.15</v>
      </c>
      <c r="C161">
        <f t="shared" ref="C161:C224" si="1">+LN(B161/B72)</f>
        <v>3.6067233717533849E-2</v>
      </c>
    </row>
    <row r="162" spans="1:3" x14ac:dyDescent="0.35">
      <c r="A162" s="2">
        <v>40334</v>
      </c>
      <c r="B162">
        <v>1966.15</v>
      </c>
      <c r="C162">
        <f t="shared" si="1"/>
        <v>3.5682388191357911E-2</v>
      </c>
    </row>
    <row r="163" spans="1:3" x14ac:dyDescent="0.35">
      <c r="A163" s="2">
        <v>40335</v>
      </c>
      <c r="B163">
        <v>1966.15</v>
      </c>
      <c r="C163">
        <f t="shared" si="1"/>
        <v>4.0903587079906781E-2</v>
      </c>
    </row>
    <row r="164" spans="1:3" x14ac:dyDescent="0.35">
      <c r="A164" s="2">
        <v>40336</v>
      </c>
      <c r="B164">
        <v>1965.6</v>
      </c>
      <c r="C164">
        <f t="shared" si="1"/>
        <v>3.8163071595145641E-2</v>
      </c>
    </row>
    <row r="165" spans="1:3" x14ac:dyDescent="0.35">
      <c r="A165" s="2">
        <v>40337</v>
      </c>
      <c r="B165">
        <v>1960.62</v>
      </c>
      <c r="C165">
        <f t="shared" si="1"/>
        <v>3.5161270976641311E-2</v>
      </c>
    </row>
    <row r="166" spans="1:3" x14ac:dyDescent="0.35">
      <c r="A166" s="2">
        <v>40338</v>
      </c>
      <c r="B166">
        <v>1940.8</v>
      </c>
      <c r="C166">
        <f t="shared" si="1"/>
        <v>2.1430600530412527E-2</v>
      </c>
    </row>
    <row r="167" spans="1:3" x14ac:dyDescent="0.35">
      <c r="A167" s="2">
        <v>40339</v>
      </c>
      <c r="B167">
        <v>1926.45</v>
      </c>
      <c r="C167">
        <f t="shared" si="1"/>
        <v>1.4009272267801378E-2</v>
      </c>
    </row>
    <row r="168" spans="1:3" x14ac:dyDescent="0.35">
      <c r="A168" s="2">
        <v>40340</v>
      </c>
      <c r="B168">
        <v>1924.56</v>
      </c>
      <c r="C168">
        <f t="shared" si="1"/>
        <v>1.3027711507509707E-2</v>
      </c>
    </row>
    <row r="169" spans="1:3" x14ac:dyDescent="0.35">
      <c r="A169" s="2">
        <v>40341</v>
      </c>
      <c r="B169">
        <v>1924.56</v>
      </c>
      <c r="C169">
        <f t="shared" si="1"/>
        <v>1.6217590967108807E-2</v>
      </c>
    </row>
    <row r="170" spans="1:3" x14ac:dyDescent="0.35">
      <c r="A170" s="2">
        <v>40342</v>
      </c>
      <c r="B170">
        <v>1924.56</v>
      </c>
      <c r="C170">
        <f t="shared" si="1"/>
        <v>1.2554052217563763E-2</v>
      </c>
    </row>
    <row r="171" spans="1:3" x14ac:dyDescent="0.35">
      <c r="A171" s="2">
        <v>40343</v>
      </c>
      <c r="B171">
        <v>1924</v>
      </c>
      <c r="C171">
        <f t="shared" si="1"/>
        <v>1.6143115269626054E-2</v>
      </c>
    </row>
    <row r="172" spans="1:3" x14ac:dyDescent="0.35">
      <c r="A172" s="2">
        <v>40344</v>
      </c>
      <c r="B172">
        <v>1919.25</v>
      </c>
      <c r="C172">
        <f t="shared" si="1"/>
        <v>9.4386993516985766E-3</v>
      </c>
    </row>
    <row r="173" spans="1:3" x14ac:dyDescent="0.35">
      <c r="A173" s="2">
        <v>40345</v>
      </c>
      <c r="B173">
        <v>1911.15</v>
      </c>
      <c r="C173">
        <f t="shared" si="1"/>
        <v>2.0427411251609595E-3</v>
      </c>
    </row>
    <row r="174" spans="1:3" x14ac:dyDescent="0.35">
      <c r="A174" s="2">
        <v>40346</v>
      </c>
      <c r="B174">
        <v>1902.28</v>
      </c>
      <c r="C174">
        <f t="shared" si="1"/>
        <v>-2.6092472403247821E-3</v>
      </c>
    </row>
    <row r="175" spans="1:3" x14ac:dyDescent="0.35">
      <c r="A175" s="2">
        <v>40347</v>
      </c>
      <c r="B175">
        <v>1909.6</v>
      </c>
      <c r="C175">
        <f t="shared" si="1"/>
        <v>1.2313820542816192E-3</v>
      </c>
    </row>
    <row r="176" spans="1:3" x14ac:dyDescent="0.35">
      <c r="A176" s="2">
        <v>40348</v>
      </c>
      <c r="B176">
        <v>1909.6</v>
      </c>
      <c r="C176">
        <f t="shared" si="1"/>
        <v>1.4988185200508863E-3</v>
      </c>
    </row>
    <row r="177" spans="1:3" x14ac:dyDescent="0.35">
      <c r="A177" s="2">
        <v>40349</v>
      </c>
      <c r="B177">
        <v>1909.6</v>
      </c>
      <c r="C177">
        <f t="shared" si="1"/>
        <v>6.548016839734381E-4</v>
      </c>
    </row>
    <row r="178" spans="1:3" x14ac:dyDescent="0.35">
      <c r="A178" s="2">
        <v>40350</v>
      </c>
      <c r="B178">
        <v>1893.03</v>
      </c>
      <c r="C178">
        <f t="shared" si="1"/>
        <v>-1.8864485366915276E-2</v>
      </c>
    </row>
    <row r="179" spans="1:3" x14ac:dyDescent="0.35">
      <c r="A179" s="2">
        <v>40351</v>
      </c>
      <c r="B179">
        <v>1889.3</v>
      </c>
      <c r="C179">
        <f t="shared" si="1"/>
        <v>-1.9602304807442301E-2</v>
      </c>
    </row>
    <row r="180" spans="1:3" x14ac:dyDescent="0.35">
      <c r="A180" s="2">
        <v>40352</v>
      </c>
      <c r="B180">
        <v>1895.68</v>
      </c>
      <c r="C180">
        <f t="shared" si="1"/>
        <v>-2.1655694097227042E-2</v>
      </c>
    </row>
    <row r="181" spans="1:3" x14ac:dyDescent="0.35">
      <c r="A181" s="2">
        <v>40353</v>
      </c>
      <c r="B181">
        <v>1896.3</v>
      </c>
      <c r="C181">
        <f t="shared" si="1"/>
        <v>-2.1328688150188964E-2</v>
      </c>
    </row>
    <row r="182" spans="1:3" x14ac:dyDescent="0.35">
      <c r="A182" s="2">
        <v>40354</v>
      </c>
      <c r="B182">
        <v>1899.6</v>
      </c>
      <c r="C182">
        <f t="shared" si="1"/>
        <v>-1.9589969621584932E-2</v>
      </c>
    </row>
    <row r="183" spans="1:3" x14ac:dyDescent="0.35">
      <c r="A183" s="2">
        <v>40355</v>
      </c>
      <c r="B183">
        <v>1899.6</v>
      </c>
      <c r="C183">
        <f t="shared" si="1"/>
        <v>-1.8763685477443382E-2</v>
      </c>
    </row>
    <row r="184" spans="1:3" x14ac:dyDescent="0.35">
      <c r="A184" s="2">
        <v>40356</v>
      </c>
      <c r="B184">
        <v>1899.6</v>
      </c>
      <c r="C184">
        <f t="shared" si="1"/>
        <v>-1.5487988662745701E-2</v>
      </c>
    </row>
    <row r="185" spans="1:3" x14ac:dyDescent="0.35">
      <c r="A185" s="2">
        <v>40357</v>
      </c>
      <c r="B185">
        <v>1906</v>
      </c>
      <c r="C185">
        <f t="shared" si="1"/>
        <v>-7.5006558612394636E-3</v>
      </c>
    </row>
    <row r="186" spans="1:3" x14ac:dyDescent="0.35">
      <c r="A186" s="2">
        <v>40358</v>
      </c>
      <c r="B186">
        <v>1920.35</v>
      </c>
      <c r="C186">
        <f t="shared" si="1"/>
        <v>9.6383038837983084E-4</v>
      </c>
    </row>
    <row r="187" spans="1:3" x14ac:dyDescent="0.35">
      <c r="A187" s="2">
        <v>40359</v>
      </c>
      <c r="B187">
        <v>1900.11</v>
      </c>
      <c r="C187">
        <f t="shared" si="1"/>
        <v>-9.1626249046362247E-3</v>
      </c>
    </row>
    <row r="188" spans="1:3" x14ac:dyDescent="0.35">
      <c r="A188" s="2">
        <v>40360</v>
      </c>
      <c r="B188">
        <v>1898.6</v>
      </c>
      <c r="C188">
        <f t="shared" si="1"/>
        <v>-9.9576316724764372E-3</v>
      </c>
    </row>
    <row r="189" spans="1:3" x14ac:dyDescent="0.35">
      <c r="A189" s="2">
        <v>40361</v>
      </c>
      <c r="B189">
        <v>1888.6</v>
      </c>
      <c r="C189">
        <f t="shared" si="1"/>
        <v>-1.5238590291205792E-2</v>
      </c>
    </row>
    <row r="190" spans="1:3" x14ac:dyDescent="0.35">
      <c r="A190" s="2">
        <v>40362</v>
      </c>
      <c r="B190">
        <v>1888.6</v>
      </c>
      <c r="C190">
        <f t="shared" si="1"/>
        <v>-1.1372134771668449E-2</v>
      </c>
    </row>
    <row r="191" spans="1:3" x14ac:dyDescent="0.35">
      <c r="A191" s="2">
        <v>40363</v>
      </c>
      <c r="B191">
        <v>1888.6</v>
      </c>
      <c r="C191">
        <f t="shared" si="1"/>
        <v>-1.3975799146613207E-2</v>
      </c>
    </row>
    <row r="192" spans="1:3" x14ac:dyDescent="0.35">
      <c r="A192" s="2">
        <v>40364</v>
      </c>
      <c r="B192">
        <v>1887.5</v>
      </c>
      <c r="C192">
        <f t="shared" si="1"/>
        <v>-2.2100983920088194E-2</v>
      </c>
    </row>
    <row r="193" spans="1:3" x14ac:dyDescent="0.35">
      <c r="A193" s="2">
        <v>40365</v>
      </c>
      <c r="B193">
        <v>1893.1</v>
      </c>
      <c r="C193">
        <f t="shared" si="1"/>
        <v>-1.5566760003941384E-2</v>
      </c>
    </row>
    <row r="194" spans="1:3" x14ac:dyDescent="0.35">
      <c r="A194" s="2">
        <v>40366</v>
      </c>
      <c r="B194">
        <v>1906.2</v>
      </c>
      <c r="C194">
        <f t="shared" si="1"/>
        <v>-1.176039317384513E-2</v>
      </c>
    </row>
    <row r="195" spans="1:3" x14ac:dyDescent="0.35">
      <c r="A195" s="2">
        <v>40367</v>
      </c>
      <c r="B195">
        <v>1884.98</v>
      </c>
      <c r="C195">
        <f t="shared" si="1"/>
        <v>-2.2954913931122301E-2</v>
      </c>
    </row>
    <row r="196" spans="1:3" x14ac:dyDescent="0.35">
      <c r="A196" s="2">
        <v>40368</v>
      </c>
      <c r="B196">
        <v>1873.55</v>
      </c>
      <c r="C196">
        <f t="shared" si="1"/>
        <v>-2.9037097782667044E-2</v>
      </c>
    </row>
    <row r="197" spans="1:3" x14ac:dyDescent="0.35">
      <c r="A197" s="2">
        <v>40369</v>
      </c>
      <c r="B197">
        <v>1873.55</v>
      </c>
      <c r="C197">
        <f t="shared" si="1"/>
        <v>-2.6779203930595082E-2</v>
      </c>
    </row>
    <row r="198" spans="1:3" x14ac:dyDescent="0.35">
      <c r="A198" s="2">
        <v>40370</v>
      </c>
      <c r="B198">
        <v>1873.55</v>
      </c>
      <c r="C198">
        <f t="shared" si="1"/>
        <v>-3.5677348517687946E-2</v>
      </c>
    </row>
    <row r="199" spans="1:3" x14ac:dyDescent="0.35">
      <c r="A199" s="2">
        <v>40371</v>
      </c>
      <c r="B199">
        <v>1877.9</v>
      </c>
      <c r="C199">
        <f t="shared" si="1"/>
        <v>-3.6289666493371835E-2</v>
      </c>
    </row>
    <row r="200" spans="1:3" x14ac:dyDescent="0.35">
      <c r="A200" s="2">
        <v>40372</v>
      </c>
      <c r="B200">
        <v>1872.65</v>
      </c>
      <c r="C200">
        <f t="shared" si="1"/>
        <v>-3.4147162714462442E-2</v>
      </c>
    </row>
    <row r="201" spans="1:3" x14ac:dyDescent="0.35">
      <c r="A201" s="2">
        <v>40373</v>
      </c>
      <c r="B201">
        <v>1871.65</v>
      </c>
      <c r="C201">
        <f t="shared" si="1"/>
        <v>-3.9417969239579326E-2</v>
      </c>
    </row>
    <row r="202" spans="1:3" x14ac:dyDescent="0.35">
      <c r="A202" s="2">
        <v>40374</v>
      </c>
      <c r="B202">
        <v>1870.4</v>
      </c>
      <c r="C202">
        <f t="shared" si="1"/>
        <v>-4.0086052267060607E-2</v>
      </c>
    </row>
    <row r="203" spans="1:3" x14ac:dyDescent="0.35">
      <c r="A203" s="2">
        <v>40375</v>
      </c>
      <c r="B203">
        <v>1877.85</v>
      </c>
      <c r="C203">
        <f t="shared" si="1"/>
        <v>-3.6110858611083728E-2</v>
      </c>
    </row>
    <row r="204" spans="1:3" x14ac:dyDescent="0.35">
      <c r="A204" s="2">
        <v>40376</v>
      </c>
      <c r="B204">
        <v>1877.85</v>
      </c>
      <c r="C204">
        <f t="shared" si="1"/>
        <v>-3.8522043567901086E-2</v>
      </c>
    </row>
    <row r="205" spans="1:3" x14ac:dyDescent="0.35">
      <c r="A205" s="2">
        <v>40377</v>
      </c>
      <c r="B205">
        <v>1877.85</v>
      </c>
      <c r="C205">
        <f t="shared" si="1"/>
        <v>-3.6444666982502358E-2</v>
      </c>
    </row>
    <row r="206" spans="1:3" x14ac:dyDescent="0.35">
      <c r="A206" s="2">
        <v>40378</v>
      </c>
      <c r="B206">
        <v>1875.4</v>
      </c>
      <c r="C206">
        <f t="shared" si="1"/>
        <v>-3.7955567536414166E-2</v>
      </c>
    </row>
    <row r="207" spans="1:3" x14ac:dyDescent="0.35">
      <c r="A207" s="2">
        <v>40379</v>
      </c>
      <c r="B207">
        <v>1874.5</v>
      </c>
      <c r="C207">
        <f t="shared" si="1"/>
        <v>-4.145470975786518E-2</v>
      </c>
    </row>
    <row r="208" spans="1:3" x14ac:dyDescent="0.35">
      <c r="A208" s="2">
        <v>40380</v>
      </c>
      <c r="B208">
        <v>1867.4</v>
      </c>
      <c r="C208">
        <f t="shared" si="1"/>
        <v>-4.3820600128033932E-2</v>
      </c>
    </row>
    <row r="209" spans="1:3" x14ac:dyDescent="0.35">
      <c r="A209" s="2">
        <v>40381</v>
      </c>
      <c r="B209">
        <v>1862.4</v>
      </c>
      <c r="C209">
        <f t="shared" si="1"/>
        <v>-4.6501710640740726E-2</v>
      </c>
    </row>
    <row r="210" spans="1:3" x14ac:dyDescent="0.35">
      <c r="A210" s="2">
        <v>40382</v>
      </c>
      <c r="B210">
        <v>1868.25</v>
      </c>
      <c r="C210">
        <f t="shared" si="1"/>
        <v>-4.3365525367459946E-2</v>
      </c>
    </row>
    <row r="211" spans="1:3" x14ac:dyDescent="0.35">
      <c r="A211" s="2">
        <v>40383</v>
      </c>
      <c r="B211">
        <v>1868.25</v>
      </c>
      <c r="C211">
        <f t="shared" si="1"/>
        <v>-4.1698366716699339E-2</v>
      </c>
    </row>
    <row r="212" spans="1:3" x14ac:dyDescent="0.35">
      <c r="A212" s="2">
        <v>40384</v>
      </c>
      <c r="B212">
        <v>1868.25</v>
      </c>
      <c r="C212">
        <f t="shared" si="1"/>
        <v>-4.9981046104011675E-2</v>
      </c>
    </row>
    <row r="213" spans="1:3" x14ac:dyDescent="0.35">
      <c r="A213" s="2">
        <v>40385</v>
      </c>
      <c r="B213">
        <v>1858.9</v>
      </c>
      <c r="C213">
        <f t="shared" si="1"/>
        <v>-6.1545046288793342E-2</v>
      </c>
    </row>
    <row r="214" spans="1:3" x14ac:dyDescent="0.35">
      <c r="A214" s="2">
        <v>40386</v>
      </c>
      <c r="B214">
        <v>1849.9</v>
      </c>
      <c r="C214">
        <f t="shared" si="1"/>
        <v>-5.7557755082342725E-2</v>
      </c>
    </row>
    <row r="215" spans="1:3" x14ac:dyDescent="0.35">
      <c r="A215" s="2">
        <v>40387</v>
      </c>
      <c r="B215">
        <v>1844.51</v>
      </c>
      <c r="C215">
        <f t="shared" si="1"/>
        <v>-5.9071274139465543E-2</v>
      </c>
    </row>
    <row r="216" spans="1:3" x14ac:dyDescent="0.35">
      <c r="A216" s="2">
        <v>40388</v>
      </c>
      <c r="B216">
        <v>1843.25</v>
      </c>
      <c r="C216">
        <f t="shared" si="1"/>
        <v>-5.9754615815187574E-2</v>
      </c>
    </row>
    <row r="217" spans="1:3" x14ac:dyDescent="0.35">
      <c r="A217" s="2">
        <v>40389</v>
      </c>
      <c r="B217">
        <v>1843.5</v>
      </c>
      <c r="C217">
        <f t="shared" si="1"/>
        <v>-5.9618995010748341E-2</v>
      </c>
    </row>
    <row r="218" spans="1:3" x14ac:dyDescent="0.35">
      <c r="A218" s="2">
        <v>40390</v>
      </c>
      <c r="B218">
        <v>1843.5</v>
      </c>
      <c r="C218">
        <f t="shared" si="1"/>
        <v>-6.8168012805757711E-2</v>
      </c>
    </row>
    <row r="219" spans="1:3" x14ac:dyDescent="0.35">
      <c r="A219" s="2">
        <v>40391</v>
      </c>
      <c r="B219">
        <v>1843.5</v>
      </c>
      <c r="C219">
        <f t="shared" si="1"/>
        <v>-7.521666028817095E-2</v>
      </c>
    </row>
    <row r="220" spans="1:3" x14ac:dyDescent="0.35">
      <c r="A220" s="2">
        <v>40392</v>
      </c>
      <c r="B220">
        <v>1832.4</v>
      </c>
      <c r="C220">
        <f t="shared" si="1"/>
        <v>-8.5809133810617708E-2</v>
      </c>
    </row>
    <row r="221" spans="1:3" x14ac:dyDescent="0.35">
      <c r="A221" s="2">
        <v>40393</v>
      </c>
      <c r="B221">
        <v>1831.6</v>
      </c>
      <c r="C221">
        <f t="shared" si="1"/>
        <v>-9.6981438273758533E-2</v>
      </c>
    </row>
    <row r="222" spans="1:3" x14ac:dyDescent="0.35">
      <c r="A222" s="2">
        <v>40394</v>
      </c>
      <c r="B222">
        <v>1822.98</v>
      </c>
      <c r="C222">
        <f t="shared" si="1"/>
        <v>-0.10460322671591757</v>
      </c>
    </row>
    <row r="223" spans="1:3" x14ac:dyDescent="0.35">
      <c r="A223" s="2">
        <v>40395</v>
      </c>
      <c r="B223">
        <v>1818.35</v>
      </c>
      <c r="C223">
        <f t="shared" si="1"/>
        <v>-0.1071462549474599</v>
      </c>
    </row>
    <row r="224" spans="1:3" x14ac:dyDescent="0.35">
      <c r="A224" s="2">
        <v>40396</v>
      </c>
      <c r="B224">
        <v>1816.1</v>
      </c>
      <c r="C224">
        <f t="shared" si="1"/>
        <v>-0.10838440668290335</v>
      </c>
    </row>
    <row r="225" spans="1:3" x14ac:dyDescent="0.35">
      <c r="A225" s="2">
        <v>40397</v>
      </c>
      <c r="B225">
        <v>1816.1</v>
      </c>
      <c r="C225">
        <f t="shared" ref="C225:C288" si="2">+LN(B225/B136)</f>
        <v>-9.0251629470003022E-2</v>
      </c>
    </row>
    <row r="226" spans="1:3" x14ac:dyDescent="0.35">
      <c r="A226" s="2">
        <v>40398</v>
      </c>
      <c r="B226">
        <v>1816.1</v>
      </c>
      <c r="C226">
        <f t="shared" si="2"/>
        <v>-8.2965245635130386E-2</v>
      </c>
    </row>
    <row r="227" spans="1:3" x14ac:dyDescent="0.35">
      <c r="A227" s="2">
        <v>40399</v>
      </c>
      <c r="B227">
        <v>1808.45</v>
      </c>
      <c r="C227">
        <f t="shared" si="2"/>
        <v>-8.2309398395390476E-2</v>
      </c>
    </row>
    <row r="228" spans="1:3" x14ac:dyDescent="0.35">
      <c r="A228" s="2">
        <v>40400</v>
      </c>
      <c r="B228">
        <v>1808.7</v>
      </c>
      <c r="C228">
        <f t="shared" si="2"/>
        <v>-7.6225640796329652E-2</v>
      </c>
    </row>
    <row r="229" spans="1:3" x14ac:dyDescent="0.35">
      <c r="A229" s="2">
        <v>40401</v>
      </c>
      <c r="B229">
        <v>1801.2</v>
      </c>
      <c r="C229">
        <f t="shared" si="2"/>
        <v>-9.4668987467577126E-2</v>
      </c>
    </row>
    <row r="230" spans="1:3" x14ac:dyDescent="0.35">
      <c r="A230" s="2">
        <v>40402</v>
      </c>
      <c r="B230">
        <v>1825.15</v>
      </c>
      <c r="C230">
        <f t="shared" si="2"/>
        <v>-8.1459921475139294E-2</v>
      </c>
    </row>
    <row r="231" spans="1:3" x14ac:dyDescent="0.35">
      <c r="A231" s="2">
        <v>40403</v>
      </c>
      <c r="B231">
        <v>1836.95</v>
      </c>
      <c r="C231">
        <f t="shared" si="2"/>
        <v>-7.5015509340983846E-2</v>
      </c>
    </row>
    <row r="232" spans="1:3" x14ac:dyDescent="0.35">
      <c r="A232" s="2">
        <v>40404</v>
      </c>
      <c r="B232">
        <v>1836.95</v>
      </c>
      <c r="C232">
        <f t="shared" si="2"/>
        <v>-7.4232394271469063E-2</v>
      </c>
    </row>
    <row r="233" spans="1:3" x14ac:dyDescent="0.35">
      <c r="A233" s="2">
        <v>40405</v>
      </c>
      <c r="B233">
        <v>1836.95</v>
      </c>
      <c r="C233">
        <f t="shared" si="2"/>
        <v>-7.5999848335923353E-2</v>
      </c>
    </row>
    <row r="234" spans="1:3" x14ac:dyDescent="0.35">
      <c r="A234" s="2">
        <v>40406</v>
      </c>
      <c r="B234">
        <v>1824.5</v>
      </c>
      <c r="C234">
        <f t="shared" si="2"/>
        <v>-9.1716195852428975E-2</v>
      </c>
    </row>
    <row r="235" spans="1:3" x14ac:dyDescent="0.35">
      <c r="A235" s="2">
        <v>40407</v>
      </c>
      <c r="B235">
        <v>1807</v>
      </c>
      <c r="C235">
        <f t="shared" si="2"/>
        <v>-0.1071878434168354</v>
      </c>
    </row>
    <row r="236" spans="1:3" x14ac:dyDescent="0.35">
      <c r="A236" s="2">
        <v>40408</v>
      </c>
      <c r="B236">
        <v>1811.75</v>
      </c>
      <c r="C236">
        <f t="shared" si="2"/>
        <v>-9.4484419034748732E-2</v>
      </c>
    </row>
    <row r="237" spans="1:3" x14ac:dyDescent="0.35">
      <c r="A237" s="2">
        <v>40409</v>
      </c>
      <c r="B237">
        <v>1817.75</v>
      </c>
      <c r="C237">
        <f t="shared" si="2"/>
        <v>-9.1178175493973376E-2</v>
      </c>
    </row>
    <row r="238" spans="1:3" x14ac:dyDescent="0.35">
      <c r="A238" s="2">
        <v>40410</v>
      </c>
      <c r="B238">
        <v>1820</v>
      </c>
      <c r="C238">
        <f t="shared" si="2"/>
        <v>-8.9941146953298523E-2</v>
      </c>
    </row>
    <row r="239" spans="1:3" x14ac:dyDescent="0.35">
      <c r="A239" s="2">
        <v>40411</v>
      </c>
      <c r="B239">
        <v>1820</v>
      </c>
      <c r="C239">
        <f t="shared" si="2"/>
        <v>-8.3113221277952939E-2</v>
      </c>
    </row>
    <row r="240" spans="1:3" x14ac:dyDescent="0.35">
      <c r="A240" s="2">
        <v>40412</v>
      </c>
      <c r="B240">
        <v>1820</v>
      </c>
      <c r="C240">
        <f t="shared" si="2"/>
        <v>-9.0879800731781382E-2</v>
      </c>
    </row>
    <row r="241" spans="1:3" x14ac:dyDescent="0.35">
      <c r="A241" s="2">
        <v>40413</v>
      </c>
      <c r="B241">
        <v>1812.93</v>
      </c>
      <c r="C241">
        <f t="shared" si="2"/>
        <v>-8.5021364123658072E-2</v>
      </c>
    </row>
    <row r="242" spans="1:3" x14ac:dyDescent="0.35">
      <c r="A242" s="2">
        <v>40414</v>
      </c>
      <c r="B242">
        <v>1817.1</v>
      </c>
      <c r="C242">
        <f t="shared" si="2"/>
        <v>-8.0283975984114339E-2</v>
      </c>
    </row>
    <row r="243" spans="1:3" x14ac:dyDescent="0.35">
      <c r="A243" s="2">
        <v>40415</v>
      </c>
      <c r="B243">
        <v>1818</v>
      </c>
      <c r="C243">
        <f t="shared" si="2"/>
        <v>-8.1275762837721061E-2</v>
      </c>
    </row>
    <row r="244" spans="1:3" x14ac:dyDescent="0.35">
      <c r="A244" s="2">
        <v>40416</v>
      </c>
      <c r="B244">
        <v>1816.3</v>
      </c>
      <c r="C244">
        <f t="shared" si="2"/>
        <v>-8.2211293819747469E-2</v>
      </c>
    </row>
    <row r="245" spans="1:3" x14ac:dyDescent="0.35">
      <c r="A245" s="2">
        <v>40417</v>
      </c>
      <c r="B245">
        <v>1817.48</v>
      </c>
      <c r="C245">
        <f t="shared" si="2"/>
        <v>-8.1561832354564101E-2</v>
      </c>
    </row>
    <row r="246" spans="1:3" x14ac:dyDescent="0.35">
      <c r="A246" s="2">
        <v>40418</v>
      </c>
      <c r="B246">
        <v>1817.48</v>
      </c>
      <c r="C246">
        <f t="shared" si="2"/>
        <v>-8.1587187902739652E-2</v>
      </c>
    </row>
    <row r="247" spans="1:3" x14ac:dyDescent="0.35">
      <c r="A247" s="2">
        <v>40419</v>
      </c>
      <c r="B247">
        <v>1817.48</v>
      </c>
      <c r="C247">
        <f t="shared" si="2"/>
        <v>-8.1364037011238732E-2</v>
      </c>
    </row>
    <row r="248" spans="1:3" x14ac:dyDescent="0.35">
      <c r="A248" s="2">
        <v>40420</v>
      </c>
      <c r="B248">
        <v>1826.85</v>
      </c>
      <c r="C248">
        <f t="shared" si="2"/>
        <v>-7.3550260524667385E-2</v>
      </c>
    </row>
    <row r="249" spans="1:3" x14ac:dyDescent="0.35">
      <c r="A249" s="2">
        <v>40421</v>
      </c>
      <c r="B249">
        <v>1826.45</v>
      </c>
      <c r="C249">
        <f t="shared" si="2"/>
        <v>-7.0024213689358364E-2</v>
      </c>
    </row>
    <row r="250" spans="1:3" x14ac:dyDescent="0.35">
      <c r="A250" s="2">
        <v>40422</v>
      </c>
      <c r="B250">
        <v>1811.91</v>
      </c>
      <c r="C250">
        <f t="shared" si="2"/>
        <v>-8.1695778351274354E-2</v>
      </c>
    </row>
    <row r="251" spans="1:3" x14ac:dyDescent="0.35">
      <c r="A251" s="2">
        <v>40423</v>
      </c>
      <c r="B251">
        <v>1813.18</v>
      </c>
      <c r="C251">
        <f t="shared" si="2"/>
        <v>-8.0995106063437045E-2</v>
      </c>
    </row>
    <row r="252" spans="1:3" x14ac:dyDescent="0.35">
      <c r="A252" s="2">
        <v>40424</v>
      </c>
      <c r="B252">
        <v>1808.7</v>
      </c>
      <c r="C252">
        <f t="shared" si="2"/>
        <v>-8.3468960683017887E-2</v>
      </c>
    </row>
    <row r="253" spans="1:3" x14ac:dyDescent="0.35">
      <c r="A253" s="2">
        <v>40425</v>
      </c>
      <c r="B253">
        <v>1808.7</v>
      </c>
      <c r="C253">
        <f t="shared" si="2"/>
        <v>-8.3189187043499715E-2</v>
      </c>
    </row>
    <row r="254" spans="1:3" x14ac:dyDescent="0.35">
      <c r="A254" s="2">
        <v>40426</v>
      </c>
      <c r="B254">
        <v>1808.7</v>
      </c>
      <c r="C254">
        <f t="shared" si="2"/>
        <v>-8.0652394571016819E-2</v>
      </c>
    </row>
    <row r="255" spans="1:3" x14ac:dyDescent="0.35">
      <c r="A255" s="2">
        <v>40427</v>
      </c>
      <c r="B255">
        <v>1804.68</v>
      </c>
      <c r="C255">
        <f t="shared" si="2"/>
        <v>-7.2716968458263573E-2</v>
      </c>
    </row>
    <row r="256" spans="1:3" x14ac:dyDescent="0.35">
      <c r="A256" s="2">
        <v>40428</v>
      </c>
      <c r="B256">
        <v>1807.48</v>
      </c>
      <c r="C256">
        <f t="shared" si="2"/>
        <v>-6.3745320962388066E-2</v>
      </c>
    </row>
    <row r="257" spans="1:3" x14ac:dyDescent="0.35">
      <c r="A257" s="2">
        <v>40429</v>
      </c>
      <c r="B257">
        <v>1804.9</v>
      </c>
      <c r="C257">
        <f t="shared" si="2"/>
        <v>-6.4192181596680234E-2</v>
      </c>
    </row>
    <row r="258" spans="1:3" x14ac:dyDescent="0.35">
      <c r="A258" s="2">
        <v>40430</v>
      </c>
      <c r="B258">
        <v>1804.33</v>
      </c>
      <c r="C258">
        <f t="shared" si="2"/>
        <v>-6.4508038444118065E-2</v>
      </c>
    </row>
    <row r="259" spans="1:3" x14ac:dyDescent="0.35">
      <c r="A259" s="2">
        <v>40431</v>
      </c>
      <c r="B259">
        <v>1798.85</v>
      </c>
      <c r="C259">
        <f t="shared" si="2"/>
        <v>-6.7549798347990617E-2</v>
      </c>
    </row>
    <row r="260" spans="1:3" x14ac:dyDescent="0.35">
      <c r="A260" s="2">
        <v>40432</v>
      </c>
      <c r="B260">
        <v>1798.85</v>
      </c>
      <c r="C260">
        <f t="shared" si="2"/>
        <v>-6.7258780406759505E-2</v>
      </c>
    </row>
    <row r="261" spans="1:3" x14ac:dyDescent="0.35">
      <c r="A261" s="2">
        <v>40433</v>
      </c>
      <c r="B261">
        <v>1798.85</v>
      </c>
      <c r="C261">
        <f t="shared" si="2"/>
        <v>-6.4786912889115658E-2</v>
      </c>
    </row>
    <row r="262" spans="1:3" x14ac:dyDescent="0.35">
      <c r="A262" s="2">
        <v>40434</v>
      </c>
      <c r="B262">
        <v>1791.1</v>
      </c>
      <c r="C262">
        <f t="shared" si="2"/>
        <v>-6.4875198864286734E-2</v>
      </c>
    </row>
    <row r="263" spans="1:3" x14ac:dyDescent="0.35">
      <c r="A263" s="2">
        <v>40435</v>
      </c>
      <c r="B263">
        <v>1790.35</v>
      </c>
      <c r="C263">
        <f t="shared" si="2"/>
        <v>-6.0642035282597255E-2</v>
      </c>
    </row>
    <row r="264" spans="1:3" x14ac:dyDescent="0.35">
      <c r="A264" s="2">
        <v>40436</v>
      </c>
      <c r="B264">
        <v>1807.28</v>
      </c>
      <c r="C264">
        <f t="shared" si="2"/>
        <v>-5.5070843475653442E-2</v>
      </c>
    </row>
    <row r="265" spans="1:3" x14ac:dyDescent="0.35">
      <c r="A265" s="2">
        <v>40437</v>
      </c>
      <c r="B265">
        <v>1810.7</v>
      </c>
      <c r="C265">
        <f t="shared" si="2"/>
        <v>-5.3180285198023335E-2</v>
      </c>
    </row>
    <row r="266" spans="1:3" x14ac:dyDescent="0.35">
      <c r="A266" s="2">
        <v>40438</v>
      </c>
      <c r="B266">
        <v>1799.15</v>
      </c>
      <c r="C266">
        <f t="shared" si="2"/>
        <v>-5.9579464894613333E-2</v>
      </c>
    </row>
    <row r="267" spans="1:3" x14ac:dyDescent="0.35">
      <c r="A267" s="2">
        <v>40439</v>
      </c>
      <c r="B267">
        <v>1799.15</v>
      </c>
      <c r="C267">
        <f t="shared" si="2"/>
        <v>-5.0864388814278648E-2</v>
      </c>
    </row>
    <row r="268" spans="1:3" x14ac:dyDescent="0.35">
      <c r="A268" s="2">
        <v>40440</v>
      </c>
      <c r="B268">
        <v>1799.15</v>
      </c>
      <c r="C268">
        <f t="shared" si="2"/>
        <v>-4.8892058949265259E-2</v>
      </c>
    </row>
    <row r="269" spans="1:3" x14ac:dyDescent="0.35">
      <c r="A269" s="2">
        <v>40441</v>
      </c>
      <c r="B269">
        <v>1800.7</v>
      </c>
      <c r="C269">
        <f t="shared" si="2"/>
        <v>-5.1402135023864884E-2</v>
      </c>
    </row>
    <row r="270" spans="1:3" x14ac:dyDescent="0.35">
      <c r="A270" s="2">
        <v>40442</v>
      </c>
      <c r="B270">
        <v>1805</v>
      </c>
      <c r="C270">
        <f t="shared" si="2"/>
        <v>-4.9344027379381365E-2</v>
      </c>
    </row>
    <row r="271" spans="1:3" x14ac:dyDescent="0.35">
      <c r="A271" s="2">
        <v>40443</v>
      </c>
      <c r="B271">
        <v>1803.18</v>
      </c>
      <c r="C271">
        <f t="shared" si="2"/>
        <v>-5.2091564844043745E-2</v>
      </c>
    </row>
    <row r="272" spans="1:3" x14ac:dyDescent="0.35">
      <c r="A272" s="2">
        <v>40444</v>
      </c>
      <c r="B272">
        <v>1811.58</v>
      </c>
      <c r="C272">
        <f t="shared" si="2"/>
        <v>-4.7443945018520908E-2</v>
      </c>
    </row>
    <row r="273" spans="1:3" x14ac:dyDescent="0.35">
      <c r="A273" s="2">
        <v>40445</v>
      </c>
      <c r="B273">
        <v>1802.2</v>
      </c>
      <c r="C273">
        <f t="shared" si="2"/>
        <v>-5.2635196874029747E-2</v>
      </c>
    </row>
    <row r="274" spans="1:3" x14ac:dyDescent="0.35">
      <c r="A274" s="2">
        <v>40446</v>
      </c>
      <c r="B274">
        <v>1802.2</v>
      </c>
      <c r="C274">
        <f t="shared" si="2"/>
        <v>-5.5998664413210414E-2</v>
      </c>
    </row>
    <row r="275" spans="1:3" x14ac:dyDescent="0.35">
      <c r="A275" s="2">
        <v>40447</v>
      </c>
      <c r="B275">
        <v>1802.2</v>
      </c>
      <c r="C275">
        <f t="shared" si="2"/>
        <v>-6.3499320274449877E-2</v>
      </c>
    </row>
    <row r="276" spans="1:3" x14ac:dyDescent="0.35">
      <c r="A276" s="2">
        <v>40448</v>
      </c>
      <c r="B276">
        <v>1803.49</v>
      </c>
      <c r="C276">
        <f t="shared" si="2"/>
        <v>-5.2188102661367392E-2</v>
      </c>
    </row>
    <row r="277" spans="1:3" x14ac:dyDescent="0.35">
      <c r="A277" s="2">
        <v>40449</v>
      </c>
      <c r="B277">
        <v>1803.75</v>
      </c>
      <c r="C277">
        <f t="shared" si="2"/>
        <v>-5.1248941359617446E-2</v>
      </c>
    </row>
    <row r="278" spans="1:3" x14ac:dyDescent="0.35">
      <c r="A278" s="2">
        <v>40450</v>
      </c>
      <c r="B278">
        <v>1800.18</v>
      </c>
      <c r="C278">
        <f t="shared" si="2"/>
        <v>-4.7949153944379395E-2</v>
      </c>
    </row>
    <row r="279" spans="1:3" x14ac:dyDescent="0.35">
      <c r="A279" s="2">
        <v>40451</v>
      </c>
      <c r="B279">
        <v>1802.18</v>
      </c>
      <c r="C279">
        <f t="shared" si="2"/>
        <v>-4.6838770637052066E-2</v>
      </c>
    </row>
    <row r="280" spans="1:3" x14ac:dyDescent="0.35">
      <c r="A280" s="2">
        <v>40452</v>
      </c>
      <c r="B280">
        <v>1797.6</v>
      </c>
      <c r="C280">
        <f t="shared" si="2"/>
        <v>-4.9383371957849406E-2</v>
      </c>
    </row>
    <row r="281" spans="1:3" x14ac:dyDescent="0.35">
      <c r="A281" s="2">
        <v>40453</v>
      </c>
      <c r="B281">
        <v>1797.6</v>
      </c>
      <c r="C281">
        <f t="shared" si="2"/>
        <v>-4.8800760252060392E-2</v>
      </c>
    </row>
    <row r="282" spans="1:3" x14ac:dyDescent="0.35">
      <c r="A282" s="2">
        <v>40454</v>
      </c>
      <c r="B282">
        <v>1797.6</v>
      </c>
      <c r="C282">
        <f t="shared" si="2"/>
        <v>-5.1763255144744912E-2</v>
      </c>
    </row>
    <row r="283" spans="1:3" x14ac:dyDescent="0.35">
      <c r="A283" s="2">
        <v>40455</v>
      </c>
      <c r="B283">
        <v>1803.85</v>
      </c>
      <c r="C283">
        <f t="shared" si="2"/>
        <v>-5.5188461896747906E-2</v>
      </c>
    </row>
    <row r="284" spans="1:3" x14ac:dyDescent="0.35">
      <c r="A284" s="2">
        <v>40456</v>
      </c>
      <c r="B284">
        <v>1799.9</v>
      </c>
      <c r="C284">
        <f t="shared" si="2"/>
        <v>-4.6186102960814789E-2</v>
      </c>
    </row>
    <row r="285" spans="1:3" x14ac:dyDescent="0.35">
      <c r="A285" s="2">
        <v>40457</v>
      </c>
      <c r="B285">
        <v>1789.55</v>
      </c>
      <c r="C285">
        <f t="shared" si="2"/>
        <v>-4.587083531338209E-2</v>
      </c>
    </row>
    <row r="286" spans="1:3" x14ac:dyDescent="0.35">
      <c r="A286" s="2">
        <v>40458</v>
      </c>
      <c r="B286">
        <v>1787.21</v>
      </c>
      <c r="C286">
        <f t="shared" si="2"/>
        <v>-4.7179282250747946E-2</v>
      </c>
    </row>
    <row r="287" spans="1:3" x14ac:dyDescent="0.35">
      <c r="A287" s="2">
        <v>40459</v>
      </c>
      <c r="B287">
        <v>1786.8</v>
      </c>
      <c r="C287">
        <f t="shared" si="2"/>
        <v>-4.7408716416740035E-2</v>
      </c>
    </row>
    <row r="288" spans="1:3" x14ac:dyDescent="0.35">
      <c r="A288" s="2">
        <v>40460</v>
      </c>
      <c r="B288">
        <v>1786.8</v>
      </c>
      <c r="C288">
        <f t="shared" si="2"/>
        <v>-4.9727820736197061E-2</v>
      </c>
    </row>
    <row r="289" spans="1:3" x14ac:dyDescent="0.35">
      <c r="A289" s="2">
        <v>40461</v>
      </c>
      <c r="B289">
        <v>1786.8</v>
      </c>
      <c r="C289">
        <f t="shared" ref="C289:C352" si="3">+LN(B289/B200)</f>
        <v>-4.6928229514110693E-2</v>
      </c>
    </row>
    <row r="290" spans="1:3" x14ac:dyDescent="0.35">
      <c r="A290" s="2">
        <v>40462</v>
      </c>
      <c r="B290">
        <v>1786.5</v>
      </c>
      <c r="C290">
        <f t="shared" si="3"/>
        <v>-4.6561996281820846E-2</v>
      </c>
    </row>
    <row r="291" spans="1:3" x14ac:dyDescent="0.35">
      <c r="A291" s="2">
        <v>40463</v>
      </c>
      <c r="B291">
        <v>1789.93</v>
      </c>
      <c r="C291">
        <f t="shared" si="3"/>
        <v>-4.3975798792919872E-2</v>
      </c>
    </row>
    <row r="292" spans="1:3" x14ac:dyDescent="0.35">
      <c r="A292" s="2">
        <v>40464</v>
      </c>
      <c r="B292">
        <v>1790.68</v>
      </c>
      <c r="C292">
        <f t="shared" si="3"/>
        <v>-4.7532069410102573E-2</v>
      </c>
    </row>
    <row r="293" spans="1:3" x14ac:dyDescent="0.35">
      <c r="A293" s="2">
        <v>40465</v>
      </c>
      <c r="B293">
        <v>1801.8</v>
      </c>
      <c r="C293">
        <f t="shared" si="3"/>
        <v>-4.1341340156441399E-2</v>
      </c>
    </row>
    <row r="294" spans="1:3" x14ac:dyDescent="0.35">
      <c r="A294" s="2">
        <v>40466</v>
      </c>
      <c r="B294">
        <v>1808.63</v>
      </c>
      <c r="C294">
        <f t="shared" si="3"/>
        <v>-3.755785278929008E-2</v>
      </c>
    </row>
    <row r="295" spans="1:3" x14ac:dyDescent="0.35">
      <c r="A295" s="2">
        <v>40467</v>
      </c>
      <c r="B295">
        <v>1808.63</v>
      </c>
      <c r="C295">
        <f t="shared" si="3"/>
        <v>-3.6252317401034073E-2</v>
      </c>
    </row>
    <row r="296" spans="1:3" x14ac:dyDescent="0.35">
      <c r="A296" s="2">
        <v>40468</v>
      </c>
      <c r="B296">
        <v>1808.63</v>
      </c>
      <c r="C296">
        <f t="shared" si="3"/>
        <v>-3.5772304591475942E-2</v>
      </c>
    </row>
    <row r="297" spans="1:3" x14ac:dyDescent="0.35">
      <c r="A297" s="2">
        <v>40469</v>
      </c>
      <c r="B297">
        <v>1810</v>
      </c>
      <c r="C297">
        <f t="shared" si="3"/>
        <v>-3.1220243789954145E-2</v>
      </c>
    </row>
    <row r="298" spans="1:3" x14ac:dyDescent="0.35">
      <c r="A298" s="2">
        <v>40470</v>
      </c>
      <c r="B298">
        <v>1815.85</v>
      </c>
      <c r="C298">
        <f t="shared" si="3"/>
        <v>-2.5312300906317951E-2</v>
      </c>
    </row>
    <row r="299" spans="1:3" x14ac:dyDescent="0.35">
      <c r="A299" s="2">
        <v>40471</v>
      </c>
      <c r="B299">
        <v>1809.25</v>
      </c>
      <c r="C299">
        <f t="shared" si="3"/>
        <v>-3.2089769064162395E-2</v>
      </c>
    </row>
    <row r="300" spans="1:3" x14ac:dyDescent="0.35">
      <c r="A300" s="2">
        <v>40472</v>
      </c>
      <c r="B300">
        <v>1818.79</v>
      </c>
      <c r="C300">
        <f t="shared" si="3"/>
        <v>-2.6830719005294396E-2</v>
      </c>
    </row>
    <row r="301" spans="1:3" x14ac:dyDescent="0.35">
      <c r="A301" s="2">
        <v>40473</v>
      </c>
      <c r="B301">
        <v>1828.65</v>
      </c>
      <c r="C301">
        <f t="shared" si="3"/>
        <v>-2.1424174131134531E-2</v>
      </c>
    </row>
    <row r="302" spans="1:3" x14ac:dyDescent="0.35">
      <c r="A302" s="2">
        <v>40474</v>
      </c>
      <c r="B302">
        <v>1828.65</v>
      </c>
      <c r="C302">
        <f t="shared" si="3"/>
        <v>-1.6406925233833494E-2</v>
      </c>
    </row>
    <row r="303" spans="1:3" x14ac:dyDescent="0.35">
      <c r="A303" s="2">
        <v>40475</v>
      </c>
      <c r="B303">
        <v>1828.65</v>
      </c>
      <c r="C303">
        <f t="shared" si="3"/>
        <v>-1.1553593878078465E-2</v>
      </c>
    </row>
    <row r="304" spans="1:3" x14ac:dyDescent="0.35">
      <c r="A304" s="2">
        <v>40476</v>
      </c>
      <c r="B304">
        <v>1829.9</v>
      </c>
      <c r="C304">
        <f t="shared" si="3"/>
        <v>-7.9523390118404359E-3</v>
      </c>
    </row>
    <row r="305" spans="1:3" x14ac:dyDescent="0.35">
      <c r="A305" s="2">
        <v>40477</v>
      </c>
      <c r="B305">
        <v>1840.35</v>
      </c>
      <c r="C305">
        <f t="shared" si="3"/>
        <v>-1.5745469644584216E-3</v>
      </c>
    </row>
    <row r="306" spans="1:3" x14ac:dyDescent="0.35">
      <c r="A306" s="2">
        <v>40478</v>
      </c>
      <c r="B306">
        <v>1848.53</v>
      </c>
      <c r="C306">
        <f t="shared" si="3"/>
        <v>2.7247899459614971E-3</v>
      </c>
    </row>
    <row r="307" spans="1:3" x14ac:dyDescent="0.35">
      <c r="A307" s="2">
        <v>40479</v>
      </c>
      <c r="B307">
        <v>1836.2</v>
      </c>
      <c r="C307">
        <f t="shared" si="3"/>
        <v>-3.9677199645995189E-3</v>
      </c>
    </row>
    <row r="308" spans="1:3" x14ac:dyDescent="0.35">
      <c r="A308" s="2">
        <v>40480</v>
      </c>
      <c r="B308">
        <v>1838.75</v>
      </c>
      <c r="C308">
        <f t="shared" si="3"/>
        <v>-2.5799457585519805E-3</v>
      </c>
    </row>
    <row r="309" spans="1:3" x14ac:dyDescent="0.35">
      <c r="A309" s="2">
        <v>40481</v>
      </c>
      <c r="B309">
        <v>1838.75</v>
      </c>
      <c r="C309">
        <f t="shared" si="3"/>
        <v>3.4594099030601619E-3</v>
      </c>
    </row>
    <row r="310" spans="1:3" x14ac:dyDescent="0.35">
      <c r="A310" s="2">
        <v>40482</v>
      </c>
      <c r="B310">
        <v>1838.75</v>
      </c>
      <c r="C310">
        <f t="shared" si="3"/>
        <v>3.896091132706963E-3</v>
      </c>
    </row>
    <row r="311" spans="1:3" x14ac:dyDescent="0.35">
      <c r="A311" s="2">
        <v>40483</v>
      </c>
      <c r="B311">
        <v>1840</v>
      </c>
      <c r="C311">
        <f t="shared" si="3"/>
        <v>9.2930469115926322E-3</v>
      </c>
    </row>
    <row r="312" spans="1:3" x14ac:dyDescent="0.35">
      <c r="A312" s="2">
        <v>40484</v>
      </c>
      <c r="B312">
        <v>1844.3</v>
      </c>
      <c r="C312">
        <f t="shared" si="3"/>
        <v>1.417030522886409E-2</v>
      </c>
    </row>
    <row r="313" spans="1:3" x14ac:dyDescent="0.35">
      <c r="A313" s="2">
        <v>40485</v>
      </c>
      <c r="B313">
        <v>1836.95</v>
      </c>
      <c r="C313">
        <f t="shared" si="3"/>
        <v>1.1415242829557116E-2</v>
      </c>
    </row>
    <row r="314" spans="1:3" x14ac:dyDescent="0.35">
      <c r="A314" s="2">
        <v>40486</v>
      </c>
      <c r="B314">
        <v>1818.15</v>
      </c>
      <c r="C314">
        <f t="shared" si="3"/>
        <v>1.1281558601779957E-3</v>
      </c>
    </row>
    <row r="315" spans="1:3" x14ac:dyDescent="0.35">
      <c r="A315" s="2">
        <v>40487</v>
      </c>
      <c r="B315">
        <v>1820.7</v>
      </c>
      <c r="C315">
        <f t="shared" si="3"/>
        <v>2.5296977854663664E-3</v>
      </c>
    </row>
    <row r="316" spans="1:3" x14ac:dyDescent="0.35">
      <c r="A316" s="2">
        <v>40488</v>
      </c>
      <c r="B316">
        <v>1820.7</v>
      </c>
      <c r="C316">
        <f t="shared" si="3"/>
        <v>6.7509177214122359E-3</v>
      </c>
    </row>
    <row r="317" spans="1:3" x14ac:dyDescent="0.35">
      <c r="A317" s="2">
        <v>40489</v>
      </c>
      <c r="B317">
        <v>1820.7</v>
      </c>
      <c r="C317">
        <f t="shared" si="3"/>
        <v>6.6126873464495842E-3</v>
      </c>
    </row>
    <row r="318" spans="1:3" x14ac:dyDescent="0.35">
      <c r="A318" s="2">
        <v>40490</v>
      </c>
      <c r="B318">
        <v>1832.03</v>
      </c>
      <c r="C318">
        <f t="shared" si="3"/>
        <v>1.6971532218432603E-2</v>
      </c>
    </row>
    <row r="319" spans="1:3" x14ac:dyDescent="0.35">
      <c r="A319" s="2">
        <v>40491</v>
      </c>
      <c r="B319">
        <v>1841.85</v>
      </c>
      <c r="C319">
        <f t="shared" si="3"/>
        <v>9.1083258547767377E-3</v>
      </c>
    </row>
    <row r="320" spans="1:3" x14ac:dyDescent="0.35">
      <c r="A320" s="2">
        <v>40492</v>
      </c>
      <c r="B320">
        <v>1853.73</v>
      </c>
      <c r="C320">
        <f t="shared" si="3"/>
        <v>9.0932378985958476E-3</v>
      </c>
    </row>
    <row r="321" spans="1:3" x14ac:dyDescent="0.35">
      <c r="A321" s="2">
        <v>40493</v>
      </c>
      <c r="B321">
        <v>1858.5</v>
      </c>
      <c r="C321">
        <f t="shared" si="3"/>
        <v>1.1663123183297002E-2</v>
      </c>
    </row>
    <row r="322" spans="1:3" x14ac:dyDescent="0.35">
      <c r="A322" s="2">
        <v>40494</v>
      </c>
      <c r="B322">
        <v>1867.33</v>
      </c>
      <c r="C322">
        <f t="shared" si="3"/>
        <v>1.6403015519582707E-2</v>
      </c>
    </row>
    <row r="323" spans="1:3" x14ac:dyDescent="0.35">
      <c r="A323" s="2">
        <v>40495</v>
      </c>
      <c r="B323">
        <v>1867.33</v>
      </c>
      <c r="C323">
        <f t="shared" si="3"/>
        <v>2.3203626197090269E-2</v>
      </c>
    </row>
    <row r="324" spans="1:3" x14ac:dyDescent="0.35">
      <c r="A324" s="2">
        <v>40496</v>
      </c>
      <c r="B324">
        <v>1867.33</v>
      </c>
      <c r="C324">
        <f t="shared" si="3"/>
        <v>3.284159148136398E-2</v>
      </c>
    </row>
    <row r="325" spans="1:3" x14ac:dyDescent="0.35">
      <c r="A325" s="2">
        <v>40497</v>
      </c>
      <c r="B325">
        <v>1867</v>
      </c>
      <c r="C325">
        <f t="shared" si="3"/>
        <v>3.0039635552331825E-2</v>
      </c>
    </row>
    <row r="326" spans="1:3" x14ac:dyDescent="0.35">
      <c r="A326" s="2">
        <v>40498</v>
      </c>
      <c r="B326">
        <v>1883.3</v>
      </c>
      <c r="C326">
        <f t="shared" si="3"/>
        <v>3.5426084670535304E-2</v>
      </c>
    </row>
    <row r="327" spans="1:3" x14ac:dyDescent="0.35">
      <c r="A327" s="2">
        <v>40499</v>
      </c>
      <c r="B327">
        <v>1874.38</v>
      </c>
      <c r="C327">
        <f t="shared" si="3"/>
        <v>2.9441436984726573E-2</v>
      </c>
    </row>
    <row r="328" spans="1:3" x14ac:dyDescent="0.35">
      <c r="A328" s="2">
        <v>40500</v>
      </c>
      <c r="B328">
        <v>1869.75</v>
      </c>
      <c r="C328">
        <f t="shared" si="3"/>
        <v>2.6968231000935827E-2</v>
      </c>
    </row>
    <row r="329" spans="1:3" x14ac:dyDescent="0.35">
      <c r="A329" s="2">
        <v>40501</v>
      </c>
      <c r="B329">
        <v>1876.85</v>
      </c>
      <c r="C329">
        <f t="shared" si="3"/>
        <v>3.0758338564721533E-2</v>
      </c>
    </row>
    <row r="330" spans="1:3" x14ac:dyDescent="0.35">
      <c r="A330" s="2">
        <v>40502</v>
      </c>
      <c r="B330">
        <v>1876.85</v>
      </c>
      <c r="C330">
        <f t="shared" si="3"/>
        <v>3.4650518664708065E-2</v>
      </c>
    </row>
    <row r="331" spans="1:3" x14ac:dyDescent="0.35">
      <c r="A331" s="2">
        <v>40503</v>
      </c>
      <c r="B331">
        <v>1876.85</v>
      </c>
      <c r="C331">
        <f t="shared" si="3"/>
        <v>3.2353015980551382E-2</v>
      </c>
    </row>
    <row r="332" spans="1:3" x14ac:dyDescent="0.35">
      <c r="A332" s="2">
        <v>40504</v>
      </c>
      <c r="B332">
        <v>1879.95</v>
      </c>
      <c r="C332">
        <f t="shared" si="3"/>
        <v>3.3508184988216803E-2</v>
      </c>
    </row>
    <row r="333" spans="1:3" x14ac:dyDescent="0.35">
      <c r="A333" s="2">
        <v>40505</v>
      </c>
      <c r="B333">
        <v>1893</v>
      </c>
      <c r="C333">
        <f t="shared" si="3"/>
        <v>4.136140745392515E-2</v>
      </c>
    </row>
    <row r="334" spans="1:3" x14ac:dyDescent="0.35">
      <c r="A334" s="2">
        <v>40506</v>
      </c>
      <c r="B334">
        <v>1891.05</v>
      </c>
      <c r="C334">
        <f t="shared" si="3"/>
        <v>3.968130412480686E-2</v>
      </c>
    </row>
    <row r="335" spans="1:3" x14ac:dyDescent="0.35">
      <c r="A335" s="2">
        <v>40507</v>
      </c>
      <c r="B335">
        <v>1891</v>
      </c>
      <c r="C335">
        <f t="shared" si="3"/>
        <v>3.9654863437876456E-2</v>
      </c>
    </row>
    <row r="336" spans="1:3" x14ac:dyDescent="0.35">
      <c r="A336" s="2">
        <v>40508</v>
      </c>
      <c r="B336">
        <v>1908.45</v>
      </c>
      <c r="C336">
        <f t="shared" si="3"/>
        <v>4.8840468036238038E-2</v>
      </c>
    </row>
    <row r="337" spans="1:3" x14ac:dyDescent="0.35">
      <c r="A337" s="2">
        <v>40509</v>
      </c>
      <c r="B337">
        <v>1908.45</v>
      </c>
      <c r="C337">
        <f t="shared" si="3"/>
        <v>4.3698222055590021E-2</v>
      </c>
    </row>
    <row r="338" spans="1:3" x14ac:dyDescent="0.35">
      <c r="A338" s="2">
        <v>40510</v>
      </c>
      <c r="B338">
        <v>1908.45</v>
      </c>
      <c r="C338">
        <f t="shared" si="3"/>
        <v>4.391720215664837E-2</v>
      </c>
    </row>
    <row r="339" spans="1:3" x14ac:dyDescent="0.35">
      <c r="A339" s="2">
        <v>40511</v>
      </c>
      <c r="B339">
        <v>1922.9</v>
      </c>
      <c r="C339">
        <f t="shared" si="3"/>
        <v>5.9452925661328315E-2</v>
      </c>
    </row>
    <row r="340" spans="1:3" x14ac:dyDescent="0.35">
      <c r="A340" s="2">
        <v>40512</v>
      </c>
      <c r="B340">
        <v>1944.15</v>
      </c>
      <c r="C340">
        <f t="shared" si="3"/>
        <v>6.9742653754443509E-2</v>
      </c>
    </row>
    <row r="341" spans="1:3" x14ac:dyDescent="0.35">
      <c r="A341" s="2">
        <v>40513</v>
      </c>
      <c r="B341">
        <v>1932.5</v>
      </c>
      <c r="C341">
        <f t="shared" si="3"/>
        <v>6.6206146298107421E-2</v>
      </c>
    </row>
    <row r="342" spans="1:3" x14ac:dyDescent="0.35">
      <c r="A342" s="2">
        <v>40514</v>
      </c>
      <c r="B342">
        <v>1906.2</v>
      </c>
      <c r="C342">
        <f t="shared" si="3"/>
        <v>5.2503376340055946E-2</v>
      </c>
    </row>
    <row r="343" spans="1:3" x14ac:dyDescent="0.35">
      <c r="A343" s="2">
        <v>40515</v>
      </c>
      <c r="B343">
        <v>1883.3</v>
      </c>
      <c r="C343">
        <f t="shared" si="3"/>
        <v>4.0417202037231877E-2</v>
      </c>
    </row>
    <row r="344" spans="1:3" x14ac:dyDescent="0.35">
      <c r="A344" s="2">
        <v>40516</v>
      </c>
      <c r="B344">
        <v>1883.3</v>
      </c>
      <c r="C344">
        <f t="shared" si="3"/>
        <v>4.2642266469179485E-2</v>
      </c>
    </row>
    <row r="345" spans="1:3" x14ac:dyDescent="0.35">
      <c r="A345" s="2">
        <v>40517</v>
      </c>
      <c r="B345">
        <v>1883.3</v>
      </c>
      <c r="C345">
        <f t="shared" si="3"/>
        <v>4.1091947235914909E-2</v>
      </c>
    </row>
    <row r="346" spans="1:3" x14ac:dyDescent="0.35">
      <c r="A346" s="2">
        <v>40518</v>
      </c>
      <c r="B346">
        <v>1889.65</v>
      </c>
      <c r="C346">
        <f t="shared" si="3"/>
        <v>4.5886438149406662E-2</v>
      </c>
    </row>
    <row r="347" spans="1:3" x14ac:dyDescent="0.35">
      <c r="A347" s="2">
        <v>40519</v>
      </c>
      <c r="B347">
        <v>1894.15</v>
      </c>
      <c r="C347">
        <f t="shared" si="3"/>
        <v>4.8580857352986145E-2</v>
      </c>
    </row>
    <row r="348" spans="1:3" x14ac:dyDescent="0.35">
      <c r="A348" s="2">
        <v>40520</v>
      </c>
      <c r="B348">
        <v>1882.6</v>
      </c>
      <c r="C348">
        <f t="shared" si="3"/>
        <v>4.550622829422761E-2</v>
      </c>
    </row>
    <row r="349" spans="1:3" x14ac:dyDescent="0.35">
      <c r="A349" s="2">
        <v>40521</v>
      </c>
      <c r="B349">
        <v>1908.38</v>
      </c>
      <c r="C349">
        <f t="shared" si="3"/>
        <v>5.9107142784912227E-2</v>
      </c>
    </row>
    <row r="350" spans="1:3" x14ac:dyDescent="0.35">
      <c r="A350" s="2">
        <v>40522</v>
      </c>
      <c r="B350">
        <v>1881.85</v>
      </c>
      <c r="C350">
        <f t="shared" si="3"/>
        <v>4.5107763705815832E-2</v>
      </c>
    </row>
    <row r="351" spans="1:3" x14ac:dyDescent="0.35">
      <c r="A351" s="2">
        <v>40523</v>
      </c>
      <c r="B351">
        <v>1881.85</v>
      </c>
      <c r="C351">
        <f t="shared" si="3"/>
        <v>4.9425379293495164E-2</v>
      </c>
    </row>
    <row r="352" spans="1:3" x14ac:dyDescent="0.35">
      <c r="A352" s="2">
        <v>40524</v>
      </c>
      <c r="B352">
        <v>1881.85</v>
      </c>
      <c r="C352">
        <f t="shared" si="3"/>
        <v>4.9844204077291406E-2</v>
      </c>
    </row>
    <row r="353" spans="1:3" x14ac:dyDescent="0.35">
      <c r="A353" s="2">
        <v>40525</v>
      </c>
      <c r="B353">
        <v>1905.9</v>
      </c>
      <c r="C353">
        <f t="shared" ref="C353:C416" si="4">+LN(B353/B264)</f>
        <v>5.3131385391630398E-2</v>
      </c>
    </row>
    <row r="354" spans="1:3" x14ac:dyDescent="0.35">
      <c r="A354" s="2">
        <v>40526</v>
      </c>
      <c r="B354">
        <v>1897.8</v>
      </c>
      <c r="C354">
        <f t="shared" si="4"/>
        <v>4.6981809713061318E-2</v>
      </c>
    </row>
    <row r="355" spans="1:3" x14ac:dyDescent="0.35">
      <c r="A355" s="2">
        <v>40527</v>
      </c>
      <c r="B355">
        <v>1907</v>
      </c>
      <c r="C355">
        <f t="shared" si="4"/>
        <v>5.8216995470412154E-2</v>
      </c>
    </row>
    <row r="356" spans="1:3" x14ac:dyDescent="0.35">
      <c r="A356" s="2">
        <v>40528</v>
      </c>
      <c r="B356">
        <v>1915.6</v>
      </c>
      <c r="C356">
        <f t="shared" si="4"/>
        <v>6.2716558338447262E-2</v>
      </c>
    </row>
    <row r="357" spans="1:3" x14ac:dyDescent="0.35">
      <c r="A357" s="2">
        <v>40529</v>
      </c>
      <c r="B357">
        <v>1919</v>
      </c>
      <c r="C357">
        <f t="shared" si="4"/>
        <v>6.4489885877692915E-2</v>
      </c>
    </row>
    <row r="358" spans="1:3" x14ac:dyDescent="0.35">
      <c r="A358" s="2">
        <v>40530</v>
      </c>
      <c r="B358">
        <v>1919</v>
      </c>
      <c r="C358">
        <f t="shared" si="4"/>
        <v>6.3628738832240045E-2</v>
      </c>
    </row>
    <row r="359" spans="1:3" x14ac:dyDescent="0.35">
      <c r="A359" s="2">
        <v>40531</v>
      </c>
      <c r="B359">
        <v>1919</v>
      </c>
      <c r="C359">
        <f t="shared" si="4"/>
        <v>6.1243625240718594E-2</v>
      </c>
    </row>
    <row r="360" spans="1:3" x14ac:dyDescent="0.35">
      <c r="A360" s="2">
        <v>40532</v>
      </c>
      <c r="B360">
        <v>1928.5</v>
      </c>
      <c r="C360">
        <f t="shared" si="4"/>
        <v>6.7190725817359562E-2</v>
      </c>
    </row>
    <row r="361" spans="1:3" x14ac:dyDescent="0.35">
      <c r="A361" s="2">
        <v>40533</v>
      </c>
      <c r="B361">
        <v>1934.75</v>
      </c>
      <c r="C361">
        <f t="shared" si="4"/>
        <v>6.5778726494122808E-2</v>
      </c>
    </row>
    <row r="362" spans="1:3" x14ac:dyDescent="0.35">
      <c r="A362" s="2">
        <v>40534</v>
      </c>
      <c r="B362">
        <v>1921.75</v>
      </c>
      <c r="C362">
        <f t="shared" si="4"/>
        <v>6.4228088428304367E-2</v>
      </c>
    </row>
    <row r="363" spans="1:3" x14ac:dyDescent="0.35">
      <c r="A363" s="2">
        <v>40535</v>
      </c>
      <c r="B363">
        <v>1937.95</v>
      </c>
      <c r="C363">
        <f t="shared" si="4"/>
        <v>7.2622572523352469E-2</v>
      </c>
    </row>
    <row r="364" spans="1:3" x14ac:dyDescent="0.35">
      <c r="A364" s="2">
        <v>40536</v>
      </c>
      <c r="B364">
        <v>1939.2</v>
      </c>
      <c r="C364">
        <f t="shared" si="4"/>
        <v>7.3267376074058366E-2</v>
      </c>
    </row>
    <row r="365" spans="1:3" x14ac:dyDescent="0.35">
      <c r="A365" s="2">
        <v>40537</v>
      </c>
      <c r="B365">
        <v>1939.2</v>
      </c>
      <c r="C365">
        <f t="shared" si="4"/>
        <v>7.2551840320824484E-2</v>
      </c>
    </row>
    <row r="366" spans="1:3" x14ac:dyDescent="0.35">
      <c r="A366" s="2">
        <v>40538</v>
      </c>
      <c r="B366">
        <v>1939.2</v>
      </c>
      <c r="C366">
        <f t="shared" si="4"/>
        <v>7.2407685786914783E-2</v>
      </c>
    </row>
    <row r="367" spans="1:3" x14ac:dyDescent="0.35">
      <c r="A367" s="2">
        <v>40539</v>
      </c>
      <c r="B367">
        <v>1980.5</v>
      </c>
      <c r="C367">
        <f t="shared" si="4"/>
        <v>9.5462678177381924E-2</v>
      </c>
    </row>
    <row r="368" spans="1:3" x14ac:dyDescent="0.35">
      <c r="A368" s="2">
        <v>40540</v>
      </c>
      <c r="B368">
        <v>2027.5</v>
      </c>
      <c r="C368">
        <f t="shared" si="4"/>
        <v>0.11780646379765121</v>
      </c>
    </row>
    <row r="369" spans="1:3" x14ac:dyDescent="0.35">
      <c r="A369" s="2">
        <v>40541</v>
      </c>
      <c r="B369">
        <v>1955</v>
      </c>
      <c r="C369">
        <f t="shared" si="4"/>
        <v>8.3937751548346845E-2</v>
      </c>
    </row>
    <row r="370" spans="1:3" x14ac:dyDescent="0.35">
      <c r="A370" s="2">
        <v>40542</v>
      </c>
      <c r="B370">
        <v>1915.5</v>
      </c>
      <c r="C370">
        <f t="shared" si="4"/>
        <v>6.3526243269584212E-2</v>
      </c>
    </row>
    <row r="371" spans="1:3" x14ac:dyDescent="0.35">
      <c r="A371" s="2">
        <v>40543</v>
      </c>
      <c r="B371">
        <v>1907.7</v>
      </c>
      <c r="C371">
        <f t="shared" si="4"/>
        <v>5.9445886070352387E-2</v>
      </c>
    </row>
    <row r="372" spans="1:3" x14ac:dyDescent="0.35">
      <c r="A372" s="2">
        <v>40544</v>
      </c>
      <c r="B372">
        <v>1907.7</v>
      </c>
      <c r="C372">
        <f t="shared" si="4"/>
        <v>5.5975058334694239E-2</v>
      </c>
    </row>
    <row r="373" spans="1:3" x14ac:dyDescent="0.35">
      <c r="A373" s="2">
        <v>40545</v>
      </c>
      <c r="B373">
        <v>1907.7</v>
      </c>
      <c r="C373">
        <f t="shared" si="4"/>
        <v>5.8167220156038327E-2</v>
      </c>
    </row>
    <row r="374" spans="1:3" x14ac:dyDescent="0.35">
      <c r="A374" s="2">
        <v>40546</v>
      </c>
      <c r="B374">
        <v>1894.23</v>
      </c>
      <c r="C374">
        <f t="shared" si="4"/>
        <v>5.6848231905978451E-2</v>
      </c>
    </row>
    <row r="375" spans="1:3" x14ac:dyDescent="0.35">
      <c r="A375" s="2">
        <v>40547</v>
      </c>
      <c r="B375">
        <v>1897.25</v>
      </c>
      <c r="C375">
        <f t="shared" si="4"/>
        <v>5.9749724640066629E-2</v>
      </c>
    </row>
    <row r="376" spans="1:3" x14ac:dyDescent="0.35">
      <c r="A376" s="2">
        <v>40548</v>
      </c>
      <c r="B376">
        <v>1890.75</v>
      </c>
      <c r="C376">
        <f t="shared" si="4"/>
        <v>5.6547265258175369E-2</v>
      </c>
    </row>
    <row r="377" spans="1:3" x14ac:dyDescent="0.35">
      <c r="A377" s="2">
        <v>40549</v>
      </c>
      <c r="B377">
        <v>1867.95</v>
      </c>
      <c r="C377">
        <f t="shared" si="4"/>
        <v>4.4415262357303684E-2</v>
      </c>
    </row>
    <row r="378" spans="1:3" x14ac:dyDescent="0.35">
      <c r="A378" s="2">
        <v>40550</v>
      </c>
      <c r="B378">
        <v>1864.75</v>
      </c>
      <c r="C378">
        <f t="shared" si="4"/>
        <v>4.2700685357309073E-2</v>
      </c>
    </row>
    <row r="379" spans="1:3" x14ac:dyDescent="0.35">
      <c r="A379" s="2">
        <v>40551</v>
      </c>
      <c r="B379">
        <v>1864.75</v>
      </c>
      <c r="C379">
        <f t="shared" si="4"/>
        <v>4.2868597371808169E-2</v>
      </c>
    </row>
    <row r="380" spans="1:3" x14ac:dyDescent="0.35">
      <c r="A380" s="2">
        <v>40552</v>
      </c>
      <c r="B380">
        <v>1864.75</v>
      </c>
      <c r="C380">
        <f t="shared" si="4"/>
        <v>4.095048291038856E-2</v>
      </c>
    </row>
    <row r="381" spans="1:3" x14ac:dyDescent="0.35">
      <c r="A381" s="2">
        <v>40553</v>
      </c>
      <c r="B381">
        <v>1870.5</v>
      </c>
      <c r="C381">
        <f t="shared" si="4"/>
        <v>4.3610338824522581E-2</v>
      </c>
    </row>
    <row r="382" spans="1:3" x14ac:dyDescent="0.35">
      <c r="A382" s="2">
        <v>40554</v>
      </c>
      <c r="B382">
        <v>1856</v>
      </c>
      <c r="C382">
        <f t="shared" si="4"/>
        <v>2.9637469128806344E-2</v>
      </c>
    </row>
    <row r="383" spans="1:3" x14ac:dyDescent="0.35">
      <c r="A383" s="2">
        <v>40555</v>
      </c>
      <c r="B383">
        <v>1866</v>
      </c>
      <c r="C383">
        <f t="shared" si="4"/>
        <v>3.1227449822798233E-2</v>
      </c>
    </row>
    <row r="384" spans="1:3" x14ac:dyDescent="0.35">
      <c r="A384" s="2">
        <v>40556</v>
      </c>
      <c r="B384">
        <v>1864.5</v>
      </c>
      <c r="C384">
        <f t="shared" si="4"/>
        <v>3.0423268034384641E-2</v>
      </c>
    </row>
    <row r="385" spans="1:3" x14ac:dyDescent="0.35">
      <c r="A385" s="2">
        <v>40557</v>
      </c>
      <c r="B385">
        <v>1871.75</v>
      </c>
      <c r="C385">
        <f t="shared" si="4"/>
        <v>3.4304169526303864E-2</v>
      </c>
    </row>
    <row r="386" spans="1:3" x14ac:dyDescent="0.35">
      <c r="A386" s="2">
        <v>40558</v>
      </c>
      <c r="B386">
        <v>1871.75</v>
      </c>
      <c r="C386">
        <f t="shared" si="4"/>
        <v>3.3546976850923074E-2</v>
      </c>
    </row>
    <row r="387" spans="1:3" x14ac:dyDescent="0.35">
      <c r="A387" s="2">
        <v>40559</v>
      </c>
      <c r="B387">
        <v>1871.75</v>
      </c>
      <c r="C387">
        <f t="shared" si="4"/>
        <v>3.0320144479993934E-2</v>
      </c>
    </row>
    <row r="388" spans="1:3" x14ac:dyDescent="0.35">
      <c r="A388" s="2">
        <v>40560</v>
      </c>
      <c r="B388">
        <v>1878.5</v>
      </c>
      <c r="C388">
        <f t="shared" si="4"/>
        <v>3.756119126778653E-2</v>
      </c>
    </row>
    <row r="389" spans="1:3" x14ac:dyDescent="0.35">
      <c r="A389" s="2">
        <v>40561</v>
      </c>
      <c r="B389">
        <v>1857</v>
      </c>
      <c r="C389">
        <f t="shared" si="4"/>
        <v>2.0790837547600631E-2</v>
      </c>
    </row>
    <row r="390" spans="1:3" x14ac:dyDescent="0.35">
      <c r="A390" s="2">
        <v>40562</v>
      </c>
      <c r="B390">
        <v>1841.75</v>
      </c>
      <c r="C390">
        <f t="shared" si="4"/>
        <v>7.1382168836579725E-3</v>
      </c>
    </row>
    <row r="391" spans="1:3" x14ac:dyDescent="0.35">
      <c r="A391" s="2">
        <v>40563</v>
      </c>
      <c r="B391">
        <v>1850</v>
      </c>
      <c r="C391">
        <f t="shared" si="4"/>
        <v>1.1607649393105473E-2</v>
      </c>
    </row>
    <row r="392" spans="1:3" x14ac:dyDescent="0.35">
      <c r="A392" s="2">
        <v>40564</v>
      </c>
      <c r="B392">
        <v>1842.25</v>
      </c>
      <c r="C392">
        <f t="shared" si="4"/>
        <v>7.4096609678437749E-3</v>
      </c>
    </row>
    <row r="393" spans="1:3" x14ac:dyDescent="0.35">
      <c r="A393" s="2">
        <v>40565</v>
      </c>
      <c r="B393">
        <v>1842.25</v>
      </c>
      <c r="C393">
        <f t="shared" si="4"/>
        <v>6.7263301134671515E-3</v>
      </c>
    </row>
    <row r="394" spans="1:3" x14ac:dyDescent="0.35">
      <c r="A394" s="2">
        <v>40566</v>
      </c>
      <c r="B394">
        <v>1842.25</v>
      </c>
      <c r="C394">
        <f t="shared" si="4"/>
        <v>1.0318797418071976E-3</v>
      </c>
    </row>
    <row r="395" spans="1:3" x14ac:dyDescent="0.35">
      <c r="A395" s="2">
        <v>40567</v>
      </c>
      <c r="B395">
        <v>1852.98</v>
      </c>
      <c r="C395">
        <f t="shared" si="4"/>
        <v>2.4044252988019944E-3</v>
      </c>
    </row>
    <row r="396" spans="1:3" x14ac:dyDescent="0.35">
      <c r="A396" s="2">
        <v>40568</v>
      </c>
      <c r="B396">
        <v>1857.5</v>
      </c>
      <c r="C396">
        <f t="shared" si="4"/>
        <v>1.1533278882314479E-2</v>
      </c>
    </row>
    <row r="397" spans="1:3" x14ac:dyDescent="0.35">
      <c r="A397" s="2">
        <v>40569</v>
      </c>
      <c r="B397">
        <v>1863.45</v>
      </c>
      <c r="C397">
        <f t="shared" si="4"/>
        <v>1.3343615412148492E-2</v>
      </c>
    </row>
    <row r="398" spans="1:3" x14ac:dyDescent="0.35">
      <c r="A398" s="2">
        <v>40570</v>
      </c>
      <c r="B398">
        <v>1859.5</v>
      </c>
      <c r="C398">
        <f t="shared" si="4"/>
        <v>1.1221641449477406E-2</v>
      </c>
    </row>
    <row r="399" spans="1:3" x14ac:dyDescent="0.35">
      <c r="A399" s="2">
        <v>40571</v>
      </c>
      <c r="B399">
        <v>1862.2</v>
      </c>
      <c r="C399">
        <f t="shared" si="4"/>
        <v>1.2672591538782174E-2</v>
      </c>
    </row>
    <row r="400" spans="1:3" x14ac:dyDescent="0.35">
      <c r="A400" s="2">
        <v>40572</v>
      </c>
      <c r="B400">
        <v>1862.2</v>
      </c>
      <c r="C400">
        <f t="shared" si="4"/>
        <v>1.1993012851398052E-2</v>
      </c>
    </row>
    <row r="401" spans="1:3" x14ac:dyDescent="0.35">
      <c r="A401" s="2">
        <v>40573</v>
      </c>
      <c r="B401">
        <v>1862.2</v>
      </c>
      <c r="C401">
        <f t="shared" si="4"/>
        <v>9.6587827656692184E-3</v>
      </c>
    </row>
    <row r="402" spans="1:3" x14ac:dyDescent="0.35">
      <c r="A402" s="2">
        <v>40574</v>
      </c>
      <c r="B402">
        <v>1867.2</v>
      </c>
      <c r="C402">
        <f t="shared" si="4"/>
        <v>1.6333394978281592E-2</v>
      </c>
    </row>
    <row r="403" spans="1:3" x14ac:dyDescent="0.35">
      <c r="A403" s="2">
        <v>40575</v>
      </c>
      <c r="B403">
        <v>1852.6</v>
      </c>
      <c r="C403">
        <f t="shared" si="4"/>
        <v>1.8770557235296248E-2</v>
      </c>
    </row>
    <row r="404" spans="1:3" x14ac:dyDescent="0.35">
      <c r="A404" s="2">
        <v>40576</v>
      </c>
      <c r="B404">
        <v>1859.5</v>
      </c>
      <c r="C404">
        <f t="shared" si="4"/>
        <v>2.1086591855205533E-2</v>
      </c>
    </row>
    <row r="405" spans="1:3" x14ac:dyDescent="0.35">
      <c r="A405" s="2">
        <v>40577</v>
      </c>
      <c r="B405">
        <v>1865</v>
      </c>
      <c r="C405">
        <f t="shared" si="4"/>
        <v>2.4040010567996654E-2</v>
      </c>
    </row>
    <row r="406" spans="1:3" x14ac:dyDescent="0.35">
      <c r="A406" s="2">
        <v>40578</v>
      </c>
      <c r="B406">
        <v>1871.5</v>
      </c>
      <c r="C406">
        <f t="shared" si="4"/>
        <v>2.7519205834564422E-2</v>
      </c>
    </row>
    <row r="407" spans="1:3" x14ac:dyDescent="0.35">
      <c r="A407" s="2">
        <v>40579</v>
      </c>
      <c r="B407">
        <v>1871.5</v>
      </c>
      <c r="C407">
        <f t="shared" si="4"/>
        <v>2.1315606698634262E-2</v>
      </c>
    </row>
    <row r="408" spans="1:3" x14ac:dyDescent="0.35">
      <c r="A408" s="2">
        <v>40580</v>
      </c>
      <c r="B408">
        <v>1871.5</v>
      </c>
      <c r="C408">
        <f t="shared" si="4"/>
        <v>1.5969747069852321E-2</v>
      </c>
    </row>
    <row r="409" spans="1:3" x14ac:dyDescent="0.35">
      <c r="A409" s="2">
        <v>40581</v>
      </c>
      <c r="B409">
        <v>1868.9</v>
      </c>
      <c r="C409">
        <f t="shared" si="4"/>
        <v>8.1501970236512195E-3</v>
      </c>
    </row>
    <row r="410" spans="1:3" x14ac:dyDescent="0.35">
      <c r="A410" s="2">
        <v>40582</v>
      </c>
      <c r="B410">
        <v>1886.5</v>
      </c>
      <c r="C410">
        <f t="shared" si="4"/>
        <v>1.4953549667058258E-2</v>
      </c>
    </row>
    <row r="411" spans="1:3" x14ac:dyDescent="0.35">
      <c r="A411" s="2">
        <v>40583</v>
      </c>
      <c r="B411">
        <v>1889.5</v>
      </c>
      <c r="C411">
        <f t="shared" si="4"/>
        <v>1.1802640715951098E-2</v>
      </c>
    </row>
    <row r="412" spans="1:3" x14ac:dyDescent="0.35">
      <c r="A412" s="2">
        <v>40584</v>
      </c>
      <c r="B412">
        <v>1881.48</v>
      </c>
      <c r="C412">
        <f t="shared" si="4"/>
        <v>7.5490980867667958E-3</v>
      </c>
    </row>
    <row r="413" spans="1:3" x14ac:dyDescent="0.35">
      <c r="A413" s="2">
        <v>40585</v>
      </c>
      <c r="B413">
        <v>1886</v>
      </c>
      <c r="C413">
        <f t="shared" si="4"/>
        <v>9.948581119810335E-3</v>
      </c>
    </row>
    <row r="414" spans="1:3" x14ac:dyDescent="0.35">
      <c r="A414" s="2">
        <v>40586</v>
      </c>
      <c r="B414">
        <v>1886</v>
      </c>
      <c r="C414">
        <f t="shared" si="4"/>
        <v>1.0125319651680198E-2</v>
      </c>
    </row>
    <row r="415" spans="1:3" x14ac:dyDescent="0.35">
      <c r="A415" s="2">
        <v>40587</v>
      </c>
      <c r="B415">
        <v>1886</v>
      </c>
      <c r="C415">
        <f t="shared" si="4"/>
        <v>1.4326269927013434E-3</v>
      </c>
    </row>
    <row r="416" spans="1:3" x14ac:dyDescent="0.35">
      <c r="A416" s="2">
        <v>40588</v>
      </c>
      <c r="B416">
        <v>1896.1</v>
      </c>
      <c r="C416">
        <f t="shared" si="4"/>
        <v>1.1521206984590238E-2</v>
      </c>
    </row>
    <row r="417" spans="1:3" x14ac:dyDescent="0.35">
      <c r="A417" s="2">
        <v>40589</v>
      </c>
      <c r="B417">
        <v>1906.45</v>
      </c>
      <c r="C417">
        <f t="shared" ref="C417:C480" si="5">+LN(B417/B328)</f>
        <v>1.9438141813219765E-2</v>
      </c>
    </row>
    <row r="418" spans="1:3" x14ac:dyDescent="0.35">
      <c r="A418" s="2">
        <v>40590</v>
      </c>
      <c r="B418">
        <v>1909.85</v>
      </c>
      <c r="C418">
        <f t="shared" si="5"/>
        <v>1.7429865289740894E-2</v>
      </c>
    </row>
    <row r="419" spans="1:3" x14ac:dyDescent="0.35">
      <c r="A419" s="2">
        <v>40591</v>
      </c>
      <c r="B419">
        <v>1893.75</v>
      </c>
      <c r="C419">
        <f t="shared" si="5"/>
        <v>8.9641506221167407E-3</v>
      </c>
    </row>
    <row r="420" spans="1:3" x14ac:dyDescent="0.35">
      <c r="A420" s="2">
        <v>40592</v>
      </c>
      <c r="B420">
        <v>1877.1</v>
      </c>
      <c r="C420">
        <f t="shared" si="5"/>
        <v>1.3319303686499978E-4</v>
      </c>
    </row>
    <row r="421" spans="1:3" x14ac:dyDescent="0.35">
      <c r="A421" s="2">
        <v>40593</v>
      </c>
      <c r="B421">
        <v>1877.1</v>
      </c>
      <c r="C421">
        <f t="shared" si="5"/>
        <v>-1.517148053213484E-3</v>
      </c>
    </row>
    <row r="422" spans="1:3" x14ac:dyDescent="0.35">
      <c r="A422" s="2">
        <v>40594</v>
      </c>
      <c r="B422">
        <v>1877.1</v>
      </c>
      <c r="C422">
        <f t="shared" si="5"/>
        <v>-8.4348395368953593E-3</v>
      </c>
    </row>
    <row r="423" spans="1:3" x14ac:dyDescent="0.35">
      <c r="A423" s="2">
        <v>40595</v>
      </c>
      <c r="B423">
        <v>1887.5</v>
      </c>
      <c r="C423">
        <f t="shared" si="5"/>
        <v>-1.8790282222082477E-3</v>
      </c>
    </row>
    <row r="424" spans="1:3" x14ac:dyDescent="0.35">
      <c r="A424" s="2">
        <v>40596</v>
      </c>
      <c r="B424">
        <v>1895.15</v>
      </c>
      <c r="C424">
        <f t="shared" si="5"/>
        <v>2.1922013982476453E-3</v>
      </c>
    </row>
    <row r="425" spans="1:3" x14ac:dyDescent="0.35">
      <c r="A425" s="2">
        <v>40597</v>
      </c>
      <c r="B425">
        <v>1898.45</v>
      </c>
      <c r="C425">
        <f t="shared" si="5"/>
        <v>-5.2536305132876325E-3</v>
      </c>
    </row>
    <row r="426" spans="1:3" x14ac:dyDescent="0.35">
      <c r="A426" s="2">
        <v>40598</v>
      </c>
      <c r="B426">
        <v>1898.75</v>
      </c>
      <c r="C426">
        <f t="shared" si="5"/>
        <v>-5.0956193468365369E-3</v>
      </c>
    </row>
    <row r="427" spans="1:3" x14ac:dyDescent="0.35">
      <c r="A427" s="2">
        <v>40599</v>
      </c>
      <c r="B427">
        <v>1907.15</v>
      </c>
      <c r="C427">
        <f t="shared" si="5"/>
        <v>-6.8141317239839446E-4</v>
      </c>
    </row>
    <row r="428" spans="1:3" x14ac:dyDescent="0.35">
      <c r="A428" s="2">
        <v>40600</v>
      </c>
      <c r="B428">
        <v>1907.15</v>
      </c>
      <c r="C428">
        <f t="shared" si="5"/>
        <v>-8.2244820721208145E-3</v>
      </c>
    </row>
    <row r="429" spans="1:3" x14ac:dyDescent="0.35">
      <c r="A429" s="2">
        <v>40601</v>
      </c>
      <c r="B429">
        <v>1907.15</v>
      </c>
      <c r="C429">
        <f t="shared" si="5"/>
        <v>-1.9214882453073116E-2</v>
      </c>
    </row>
    <row r="430" spans="1:3" x14ac:dyDescent="0.35">
      <c r="A430" s="2">
        <v>40602</v>
      </c>
      <c r="B430">
        <v>1907.9</v>
      </c>
      <c r="C430">
        <f t="shared" si="5"/>
        <v>-1.2811340728311934E-2</v>
      </c>
    </row>
    <row r="431" spans="1:3" x14ac:dyDescent="0.35">
      <c r="A431" s="2">
        <v>40603</v>
      </c>
      <c r="B431">
        <v>1916.6</v>
      </c>
      <c r="C431">
        <f t="shared" si="5"/>
        <v>5.4410514061363829E-3</v>
      </c>
    </row>
    <row r="432" spans="1:3" x14ac:dyDescent="0.35">
      <c r="A432" s="2">
        <v>40604</v>
      </c>
      <c r="B432">
        <v>1913.4</v>
      </c>
      <c r="C432">
        <f t="shared" si="5"/>
        <v>1.585620704336543E-2</v>
      </c>
    </row>
    <row r="433" spans="1:3" x14ac:dyDescent="0.35">
      <c r="A433" s="2">
        <v>40605</v>
      </c>
      <c r="B433">
        <v>1899.15</v>
      </c>
      <c r="C433">
        <f t="shared" si="5"/>
        <v>8.3808604336704385E-3</v>
      </c>
    </row>
    <row r="434" spans="1:3" x14ac:dyDescent="0.35">
      <c r="A434" s="2">
        <v>40606</v>
      </c>
      <c r="B434">
        <v>1894.4</v>
      </c>
      <c r="C434">
        <f t="shared" si="5"/>
        <v>5.8766084889851911E-3</v>
      </c>
    </row>
    <row r="435" spans="1:3" x14ac:dyDescent="0.35">
      <c r="A435" s="2">
        <v>40607</v>
      </c>
      <c r="B435">
        <v>1894.4</v>
      </c>
      <c r="C435">
        <f t="shared" si="5"/>
        <v>2.5105389700772088E-3</v>
      </c>
    </row>
    <row r="436" spans="1:3" x14ac:dyDescent="0.35">
      <c r="A436" s="2">
        <v>40608</v>
      </c>
      <c r="B436">
        <v>1894.4</v>
      </c>
      <c r="C436">
        <f t="shared" si="5"/>
        <v>1.3197661393554797E-4</v>
      </c>
    </row>
    <row r="437" spans="1:3" x14ac:dyDescent="0.35">
      <c r="A437" s="2">
        <v>40609</v>
      </c>
      <c r="B437">
        <v>1895.6</v>
      </c>
      <c r="C437">
        <f t="shared" si="5"/>
        <v>6.8816109803133589E-3</v>
      </c>
    </row>
    <row r="438" spans="1:3" x14ac:dyDescent="0.35">
      <c r="A438" s="2">
        <v>40610</v>
      </c>
      <c r="B438">
        <v>1888.25</v>
      </c>
      <c r="C438">
        <f t="shared" si="5"/>
        <v>-1.0604240410247196E-2</v>
      </c>
    </row>
    <row r="439" spans="1:3" x14ac:dyDescent="0.35">
      <c r="A439" s="2">
        <v>40611</v>
      </c>
      <c r="B439">
        <v>1876.75</v>
      </c>
      <c r="C439">
        <f t="shared" si="5"/>
        <v>-2.7137780715963248E-3</v>
      </c>
    </row>
    <row r="440" spans="1:3" x14ac:dyDescent="0.35">
      <c r="A440" s="2">
        <v>40612</v>
      </c>
      <c r="B440">
        <v>1867.5</v>
      </c>
      <c r="C440">
        <f t="shared" si="5"/>
        <v>-7.6546975177356914E-3</v>
      </c>
    </row>
    <row r="441" spans="1:3" x14ac:dyDescent="0.35">
      <c r="A441" s="2">
        <v>40613</v>
      </c>
      <c r="B441">
        <v>1869.88</v>
      </c>
      <c r="C441">
        <f t="shared" si="5"/>
        <v>-6.3810778581248661E-3</v>
      </c>
    </row>
    <row r="442" spans="1:3" x14ac:dyDescent="0.35">
      <c r="A442" s="2">
        <v>40614</v>
      </c>
      <c r="B442">
        <v>1869.88</v>
      </c>
      <c r="C442">
        <f t="shared" si="5"/>
        <v>-1.9080080274014193E-2</v>
      </c>
    </row>
    <row r="443" spans="1:3" x14ac:dyDescent="0.35">
      <c r="A443" s="2">
        <v>40615</v>
      </c>
      <c r="B443">
        <v>1869.88</v>
      </c>
      <c r="C443">
        <f t="shared" si="5"/>
        <v>-1.4821062873075041E-2</v>
      </c>
    </row>
    <row r="444" spans="1:3" x14ac:dyDescent="0.35">
      <c r="A444" s="2">
        <v>40616</v>
      </c>
      <c r="B444">
        <v>1878.76</v>
      </c>
      <c r="C444">
        <f t="shared" si="5"/>
        <v>-1.4919341859442912E-2</v>
      </c>
    </row>
    <row r="445" spans="1:3" x14ac:dyDescent="0.35">
      <c r="A445" s="2">
        <v>40617</v>
      </c>
      <c r="B445">
        <v>1890.14</v>
      </c>
      <c r="C445">
        <f t="shared" si="5"/>
        <v>-1.3379989084040809E-2</v>
      </c>
    </row>
    <row r="446" spans="1:3" x14ac:dyDescent="0.35">
      <c r="A446" s="2">
        <v>40618</v>
      </c>
      <c r="B446">
        <v>1892.62</v>
      </c>
      <c r="C446">
        <f t="shared" si="5"/>
        <v>-1.384210451608593E-2</v>
      </c>
    </row>
    <row r="447" spans="1:3" x14ac:dyDescent="0.35">
      <c r="A447" s="2">
        <v>40619</v>
      </c>
      <c r="B447">
        <v>1879.93</v>
      </c>
      <c r="C447">
        <f t="shared" si="5"/>
        <v>-2.0569674919462336E-2</v>
      </c>
    </row>
    <row r="448" spans="1:3" x14ac:dyDescent="0.35">
      <c r="A448" s="2">
        <v>40620</v>
      </c>
      <c r="B448">
        <v>1874.01</v>
      </c>
      <c r="C448">
        <f t="shared" si="5"/>
        <v>-2.3723697044274111E-2</v>
      </c>
    </row>
    <row r="449" spans="1:3" x14ac:dyDescent="0.35">
      <c r="A449" s="2">
        <v>40621</v>
      </c>
      <c r="B449">
        <v>1874.01</v>
      </c>
      <c r="C449">
        <f t="shared" si="5"/>
        <v>-2.8661978684856749E-2</v>
      </c>
    </row>
    <row r="450" spans="1:3" x14ac:dyDescent="0.35">
      <c r="A450" s="2">
        <v>40622</v>
      </c>
      <c r="B450">
        <v>1874.01</v>
      </c>
      <c r="C450">
        <f t="shared" si="5"/>
        <v>-3.1897599187142793E-2</v>
      </c>
    </row>
    <row r="451" spans="1:3" x14ac:dyDescent="0.35">
      <c r="A451" s="2">
        <v>40623</v>
      </c>
      <c r="B451">
        <v>1872.35</v>
      </c>
      <c r="C451">
        <f t="shared" si="5"/>
        <v>-2.6041902855667445E-2</v>
      </c>
    </row>
    <row r="452" spans="1:3" x14ac:dyDescent="0.35">
      <c r="A452" s="2">
        <v>40624</v>
      </c>
      <c r="B452">
        <v>1866.8</v>
      </c>
      <c r="C452">
        <f t="shared" si="5"/>
        <v>-3.7404978248629026E-2</v>
      </c>
    </row>
    <row r="453" spans="1:3" x14ac:dyDescent="0.35">
      <c r="A453" s="2">
        <v>40625</v>
      </c>
      <c r="B453">
        <v>1867.18</v>
      </c>
      <c r="C453">
        <f t="shared" si="5"/>
        <v>-3.7846245625433497E-2</v>
      </c>
    </row>
    <row r="454" spans="1:3" x14ac:dyDescent="0.35">
      <c r="A454" s="2">
        <v>40626</v>
      </c>
      <c r="B454">
        <v>1865.45</v>
      </c>
      <c r="C454">
        <f t="shared" si="5"/>
        <v>-3.8773206038802119E-2</v>
      </c>
    </row>
    <row r="455" spans="1:3" x14ac:dyDescent="0.35">
      <c r="A455" s="2">
        <v>40627</v>
      </c>
      <c r="B455">
        <v>1870.73</v>
      </c>
      <c r="C455">
        <f t="shared" si="5"/>
        <v>-3.594678787104736E-2</v>
      </c>
    </row>
    <row r="456" spans="1:3" x14ac:dyDescent="0.35">
      <c r="A456" s="2">
        <v>40628</v>
      </c>
      <c r="B456">
        <v>1870.73</v>
      </c>
      <c r="C456">
        <f t="shared" si="5"/>
        <v>-5.702060905802344E-2</v>
      </c>
    </row>
    <row r="457" spans="1:3" x14ac:dyDescent="0.35">
      <c r="A457" s="2">
        <v>40629</v>
      </c>
      <c r="B457">
        <v>1870.73</v>
      </c>
      <c r="C457">
        <f t="shared" si="5"/>
        <v>-8.0474777985620083E-2</v>
      </c>
    </row>
    <row r="458" spans="1:3" x14ac:dyDescent="0.35">
      <c r="A458" s="2">
        <v>40630</v>
      </c>
      <c r="B458">
        <v>1878.68</v>
      </c>
      <c r="C458">
        <f t="shared" si="5"/>
        <v>-3.9820790862110697E-2</v>
      </c>
    </row>
    <row r="459" spans="1:3" x14ac:dyDescent="0.35">
      <c r="A459" s="2">
        <v>40631</v>
      </c>
      <c r="B459">
        <v>1885.5</v>
      </c>
      <c r="C459">
        <f t="shared" si="5"/>
        <v>-1.5785647442291856E-2</v>
      </c>
    </row>
    <row r="460" spans="1:3" x14ac:dyDescent="0.35">
      <c r="A460" s="2">
        <v>40632</v>
      </c>
      <c r="B460">
        <v>1876.05</v>
      </c>
      <c r="C460">
        <f t="shared" si="5"/>
        <v>-1.6729825278446506E-2</v>
      </c>
    </row>
    <row r="461" spans="1:3" x14ac:dyDescent="0.35">
      <c r="A461" s="2">
        <v>40633</v>
      </c>
      <c r="B461">
        <v>1871</v>
      </c>
      <c r="C461">
        <f t="shared" si="5"/>
        <v>-1.9425280667382205E-2</v>
      </c>
    </row>
    <row r="462" spans="1:3" x14ac:dyDescent="0.35">
      <c r="A462" s="2">
        <v>40634</v>
      </c>
      <c r="B462">
        <v>1849.19</v>
      </c>
      <c r="C462">
        <f t="shared" si="5"/>
        <v>-3.1150622585912564E-2</v>
      </c>
    </row>
    <row r="463" spans="1:3" x14ac:dyDescent="0.35">
      <c r="A463" s="2">
        <v>40635</v>
      </c>
      <c r="B463">
        <v>1849.19</v>
      </c>
      <c r="C463">
        <f t="shared" si="5"/>
        <v>-2.4064718131740687E-2</v>
      </c>
    </row>
    <row r="464" spans="1:3" x14ac:dyDescent="0.35">
      <c r="A464" s="2">
        <v>40636</v>
      </c>
      <c r="B464">
        <v>1849.19</v>
      </c>
      <c r="C464">
        <f t="shared" si="5"/>
        <v>-2.5657763928462918E-2</v>
      </c>
    </row>
    <row r="465" spans="1:3" x14ac:dyDescent="0.35">
      <c r="A465" s="2">
        <v>40637</v>
      </c>
      <c r="B465">
        <v>1849.25</v>
      </c>
      <c r="C465">
        <f t="shared" si="5"/>
        <v>-2.2193424268161864E-2</v>
      </c>
    </row>
    <row r="466" spans="1:3" x14ac:dyDescent="0.35">
      <c r="A466" s="2">
        <v>40638</v>
      </c>
      <c r="B466">
        <v>1835.3</v>
      </c>
      <c r="C466">
        <f t="shared" si="5"/>
        <v>-1.7633616970840815E-2</v>
      </c>
    </row>
    <row r="467" spans="1:3" x14ac:dyDescent="0.35">
      <c r="A467" s="2">
        <v>40639</v>
      </c>
      <c r="B467">
        <v>1829.08</v>
      </c>
      <c r="C467">
        <f t="shared" si="5"/>
        <v>-1.9313887652465434E-2</v>
      </c>
    </row>
    <row r="468" spans="1:3" x14ac:dyDescent="0.35">
      <c r="A468" s="2">
        <v>40640</v>
      </c>
      <c r="B468">
        <v>1825</v>
      </c>
      <c r="C468">
        <f t="shared" si="5"/>
        <v>-2.154700881868073E-2</v>
      </c>
    </row>
    <row r="469" spans="1:3" x14ac:dyDescent="0.35">
      <c r="A469" s="2">
        <v>40641</v>
      </c>
      <c r="B469">
        <v>1817.55</v>
      </c>
      <c r="C469">
        <f t="shared" si="5"/>
        <v>-2.5637555489631342E-2</v>
      </c>
    </row>
    <row r="470" spans="1:3" x14ac:dyDescent="0.35">
      <c r="A470" s="2">
        <v>40642</v>
      </c>
      <c r="B470">
        <v>1817.55</v>
      </c>
      <c r="C470">
        <f t="shared" si="5"/>
        <v>-2.8716334442559596E-2</v>
      </c>
    </row>
    <row r="471" spans="1:3" x14ac:dyDescent="0.35">
      <c r="A471" s="2">
        <v>40643</v>
      </c>
      <c r="B471">
        <v>1817.55</v>
      </c>
      <c r="C471">
        <f t="shared" si="5"/>
        <v>-2.0934194000504676E-2</v>
      </c>
    </row>
    <row r="472" spans="1:3" x14ac:dyDescent="0.35">
      <c r="A472" s="2">
        <v>40644</v>
      </c>
      <c r="B472">
        <v>1817.35</v>
      </c>
      <c r="C472">
        <f t="shared" si="5"/>
        <v>-2.641770635458688E-2</v>
      </c>
    </row>
    <row r="473" spans="1:3" x14ac:dyDescent="0.35">
      <c r="A473" s="2">
        <v>40645</v>
      </c>
      <c r="B473">
        <v>1819.43</v>
      </c>
      <c r="C473">
        <f t="shared" si="5"/>
        <v>-2.4469655414453367E-2</v>
      </c>
    </row>
    <row r="474" spans="1:3" x14ac:dyDescent="0.35">
      <c r="A474" s="2">
        <v>40646</v>
      </c>
      <c r="B474">
        <v>1818.83</v>
      </c>
      <c r="C474">
        <f t="shared" si="5"/>
        <v>-2.8680384904063352E-2</v>
      </c>
    </row>
    <row r="475" spans="1:3" x14ac:dyDescent="0.35">
      <c r="A475" s="2">
        <v>40647</v>
      </c>
      <c r="B475">
        <v>1804.5</v>
      </c>
      <c r="C475">
        <f t="shared" si="5"/>
        <v>-3.6590277027951285E-2</v>
      </c>
    </row>
    <row r="476" spans="1:3" x14ac:dyDescent="0.35">
      <c r="A476" s="2">
        <v>40648</v>
      </c>
      <c r="B476">
        <v>1798.43</v>
      </c>
      <c r="C476">
        <f t="shared" si="5"/>
        <v>-3.9959760055895271E-2</v>
      </c>
    </row>
    <row r="477" spans="1:3" x14ac:dyDescent="0.35">
      <c r="A477" s="2">
        <v>40649</v>
      </c>
      <c r="B477">
        <v>1798.43</v>
      </c>
      <c r="C477">
        <f t="shared" si="5"/>
        <v>-4.3559523959124248E-2</v>
      </c>
    </row>
    <row r="478" spans="1:3" x14ac:dyDescent="0.35">
      <c r="A478" s="2">
        <v>40650</v>
      </c>
      <c r="B478">
        <v>1798.43</v>
      </c>
      <c r="C478">
        <f t="shared" si="5"/>
        <v>-3.2048220297806455E-2</v>
      </c>
    </row>
    <row r="479" spans="1:3" x14ac:dyDescent="0.35">
      <c r="A479" s="2">
        <v>40651</v>
      </c>
      <c r="B479">
        <v>1799.01</v>
      </c>
      <c r="C479">
        <f t="shared" si="5"/>
        <v>-2.3479692984148107E-2</v>
      </c>
    </row>
    <row r="480" spans="1:3" x14ac:dyDescent="0.35">
      <c r="A480" s="2">
        <v>40652</v>
      </c>
      <c r="B480">
        <v>1788.45</v>
      </c>
      <c r="C480">
        <f t="shared" si="5"/>
        <v>-3.3836316152119864E-2</v>
      </c>
    </row>
    <row r="481" spans="1:3" x14ac:dyDescent="0.35">
      <c r="A481" s="2">
        <v>40653</v>
      </c>
      <c r="B481">
        <v>1780.28</v>
      </c>
      <c r="C481">
        <f t="shared" ref="C481:C544" si="6">+LN(B481/B392)</f>
        <v>-3.4216995361069251E-2</v>
      </c>
    </row>
    <row r="482" spans="1:3" x14ac:dyDescent="0.35">
      <c r="A482" s="2">
        <v>40654</v>
      </c>
      <c r="B482">
        <v>1782</v>
      </c>
      <c r="C482">
        <f t="shared" si="6"/>
        <v>-3.3251321616354038E-2</v>
      </c>
    </row>
    <row r="483" spans="1:3" x14ac:dyDescent="0.35">
      <c r="A483" s="2">
        <v>40655</v>
      </c>
      <c r="B483">
        <v>1782.5</v>
      </c>
      <c r="C483">
        <f t="shared" si="6"/>
        <v>-3.2970777358657652E-2</v>
      </c>
    </row>
    <row r="484" spans="1:3" x14ac:dyDescent="0.35">
      <c r="A484" s="2">
        <v>40656</v>
      </c>
      <c r="B484">
        <v>1782.5</v>
      </c>
      <c r="C484">
        <f t="shared" si="6"/>
        <v>-3.8778280630511655E-2</v>
      </c>
    </row>
    <row r="485" spans="1:3" x14ac:dyDescent="0.35">
      <c r="A485" s="2">
        <v>40657</v>
      </c>
      <c r="B485">
        <v>1782.5</v>
      </c>
      <c r="C485">
        <f t="shared" si="6"/>
        <v>-4.1214624303463239E-2</v>
      </c>
    </row>
    <row r="486" spans="1:3" x14ac:dyDescent="0.35">
      <c r="A486" s="2">
        <v>40658</v>
      </c>
      <c r="B486">
        <v>1782.5</v>
      </c>
      <c r="C486">
        <f t="shared" si="6"/>
        <v>-4.441273503934462E-2</v>
      </c>
    </row>
    <row r="487" spans="1:3" x14ac:dyDescent="0.35">
      <c r="A487" s="2">
        <v>40659</v>
      </c>
      <c r="B487">
        <v>1791.4</v>
      </c>
      <c r="C487">
        <f t="shared" si="6"/>
        <v>-3.7310197324029792E-2</v>
      </c>
    </row>
    <row r="488" spans="1:3" x14ac:dyDescent="0.35">
      <c r="A488" s="2">
        <v>40660</v>
      </c>
      <c r="B488">
        <v>1775</v>
      </c>
      <c r="C488">
        <f t="shared" si="6"/>
        <v>-4.7958161544913246E-2</v>
      </c>
    </row>
    <row r="489" spans="1:3" x14ac:dyDescent="0.35">
      <c r="A489" s="2">
        <v>40661</v>
      </c>
      <c r="B489">
        <v>1767.13</v>
      </c>
      <c r="C489">
        <f t="shared" si="6"/>
        <v>-5.2401822816613083E-2</v>
      </c>
    </row>
    <row r="490" spans="1:3" x14ac:dyDescent="0.35">
      <c r="A490" s="2">
        <v>40662</v>
      </c>
      <c r="B490">
        <v>1767</v>
      </c>
      <c r="C490">
        <f t="shared" si="6"/>
        <v>-5.2475391134733027E-2</v>
      </c>
    </row>
    <row r="491" spans="1:3" x14ac:dyDescent="0.35">
      <c r="A491" s="2">
        <v>40663</v>
      </c>
      <c r="B491">
        <v>1767</v>
      </c>
      <c r="C491">
        <f t="shared" si="6"/>
        <v>-5.5156789212595189E-2</v>
      </c>
    </row>
    <row r="492" spans="1:3" x14ac:dyDescent="0.35">
      <c r="A492" s="2">
        <v>40664</v>
      </c>
      <c r="B492">
        <v>1767</v>
      </c>
      <c r="C492">
        <f t="shared" si="6"/>
        <v>-4.7306864500230701E-2</v>
      </c>
    </row>
    <row r="493" spans="1:3" x14ac:dyDescent="0.35">
      <c r="A493" s="2">
        <v>40665</v>
      </c>
      <c r="B493">
        <v>1772</v>
      </c>
      <c r="C493">
        <f t="shared" si="6"/>
        <v>-4.8198782200098426E-2</v>
      </c>
    </row>
    <row r="494" spans="1:3" x14ac:dyDescent="0.35">
      <c r="A494" s="2">
        <v>40666</v>
      </c>
      <c r="B494">
        <v>1765.25</v>
      </c>
      <c r="C494">
        <f t="shared" si="6"/>
        <v>-5.4968729681459647E-2</v>
      </c>
    </row>
    <row r="495" spans="1:3" x14ac:dyDescent="0.35">
      <c r="A495" s="2">
        <v>40667</v>
      </c>
      <c r="B495">
        <v>1765</v>
      </c>
      <c r="C495">
        <f t="shared" si="6"/>
        <v>-5.8589557977086495E-2</v>
      </c>
    </row>
    <row r="496" spans="1:3" x14ac:dyDescent="0.35">
      <c r="A496" s="2">
        <v>40668</v>
      </c>
      <c r="B496">
        <v>1764.6</v>
      </c>
      <c r="C496">
        <f t="shared" si="6"/>
        <v>-5.8816212556479397E-2</v>
      </c>
    </row>
    <row r="497" spans="1:3" x14ac:dyDescent="0.35">
      <c r="A497" s="2">
        <v>40669</v>
      </c>
      <c r="B497">
        <v>1768.9</v>
      </c>
      <c r="C497">
        <f t="shared" si="6"/>
        <v>-5.6382363895021798E-2</v>
      </c>
    </row>
    <row r="498" spans="1:3" x14ac:dyDescent="0.35">
      <c r="A498" s="2">
        <v>40670</v>
      </c>
      <c r="B498">
        <v>1768.9</v>
      </c>
      <c r="C498">
        <f t="shared" si="6"/>
        <v>-5.4992138026795048E-2</v>
      </c>
    </row>
    <row r="499" spans="1:3" x14ac:dyDescent="0.35">
      <c r="A499" s="2">
        <v>40671</v>
      </c>
      <c r="B499">
        <v>1768.9</v>
      </c>
      <c r="C499">
        <f t="shared" si="6"/>
        <v>-6.4365375954903201E-2</v>
      </c>
    </row>
    <row r="500" spans="1:3" x14ac:dyDescent="0.35">
      <c r="A500" s="2">
        <v>40672</v>
      </c>
      <c r="B500">
        <v>1787.98</v>
      </c>
      <c r="C500">
        <f t="shared" si="6"/>
        <v>-5.5225752800971022E-2</v>
      </c>
    </row>
    <row r="501" spans="1:3" x14ac:dyDescent="0.35">
      <c r="A501" s="2">
        <v>40673</v>
      </c>
      <c r="B501">
        <v>1787.1</v>
      </c>
      <c r="C501">
        <f t="shared" si="6"/>
        <v>-5.1464506857607957E-2</v>
      </c>
    </row>
    <row r="502" spans="1:3" x14ac:dyDescent="0.35">
      <c r="A502" s="2">
        <v>40674</v>
      </c>
      <c r="B502">
        <v>1811.75</v>
      </c>
      <c r="C502">
        <f t="shared" si="6"/>
        <v>-4.0164955204012025E-2</v>
      </c>
    </row>
    <row r="503" spans="1:3" x14ac:dyDescent="0.35">
      <c r="A503" s="2">
        <v>40675</v>
      </c>
      <c r="B503">
        <v>1799.8</v>
      </c>
      <c r="C503">
        <f t="shared" si="6"/>
        <v>-4.6782636593554701E-2</v>
      </c>
    </row>
    <row r="504" spans="1:3" x14ac:dyDescent="0.35">
      <c r="A504" s="2">
        <v>40676</v>
      </c>
      <c r="B504">
        <v>1807.71</v>
      </c>
      <c r="C504">
        <f t="shared" si="6"/>
        <v>-4.2397333336541249E-2</v>
      </c>
    </row>
    <row r="505" spans="1:3" x14ac:dyDescent="0.35">
      <c r="A505" s="2">
        <v>40677</v>
      </c>
      <c r="B505">
        <v>1807.71</v>
      </c>
      <c r="C505">
        <f t="shared" si="6"/>
        <v>-4.7738294183296413E-2</v>
      </c>
    </row>
    <row r="506" spans="1:3" x14ac:dyDescent="0.35">
      <c r="A506" s="2">
        <v>40678</v>
      </c>
      <c r="B506">
        <v>1807.71</v>
      </c>
      <c r="C506">
        <f t="shared" si="6"/>
        <v>-5.3182023028135239E-2</v>
      </c>
    </row>
    <row r="507" spans="1:3" x14ac:dyDescent="0.35">
      <c r="A507" s="2">
        <v>40679</v>
      </c>
      <c r="B507">
        <v>1820.9</v>
      </c>
      <c r="C507">
        <f t="shared" si="6"/>
        <v>-4.7693820587505716E-2</v>
      </c>
    </row>
    <row r="508" spans="1:3" x14ac:dyDescent="0.35">
      <c r="A508" s="2">
        <v>40680</v>
      </c>
      <c r="B508">
        <v>1825.35</v>
      </c>
      <c r="C508">
        <f t="shared" si="6"/>
        <v>-3.678724080676056E-2</v>
      </c>
    </row>
    <row r="509" spans="1:3" x14ac:dyDescent="0.35">
      <c r="A509" s="2">
        <v>40681</v>
      </c>
      <c r="B509">
        <v>1817.2</v>
      </c>
      <c r="C509">
        <f t="shared" si="6"/>
        <v>-3.2431177787179154E-2</v>
      </c>
    </row>
    <row r="510" spans="1:3" x14ac:dyDescent="0.35">
      <c r="A510" s="2">
        <v>40682</v>
      </c>
      <c r="B510">
        <v>1816.09</v>
      </c>
      <c r="C510">
        <f t="shared" si="6"/>
        <v>-3.3042194267853271E-2</v>
      </c>
    </row>
    <row r="511" spans="1:3" x14ac:dyDescent="0.35">
      <c r="A511" s="2">
        <v>40683</v>
      </c>
      <c r="B511">
        <v>1815.28</v>
      </c>
      <c r="C511">
        <f t="shared" si="6"/>
        <v>-3.3488306899412984E-2</v>
      </c>
    </row>
    <row r="512" spans="1:3" x14ac:dyDescent="0.35">
      <c r="A512" s="2">
        <v>40684</v>
      </c>
      <c r="B512">
        <v>1815.28</v>
      </c>
      <c r="C512">
        <f t="shared" si="6"/>
        <v>-3.9013476350165326E-2</v>
      </c>
    </row>
    <row r="513" spans="1:3" x14ac:dyDescent="0.35">
      <c r="A513" s="2">
        <v>40685</v>
      </c>
      <c r="B513">
        <v>1815.28</v>
      </c>
      <c r="C513">
        <f t="shared" si="6"/>
        <v>-4.3058265283690618E-2</v>
      </c>
    </row>
    <row r="514" spans="1:3" x14ac:dyDescent="0.35">
      <c r="A514" s="2">
        <v>40686</v>
      </c>
      <c r="B514">
        <v>1826.8</v>
      </c>
      <c r="C514">
        <f t="shared" si="6"/>
        <v>-3.8471961432687538E-2</v>
      </c>
    </row>
    <row r="515" spans="1:3" x14ac:dyDescent="0.35">
      <c r="A515" s="2">
        <v>40687</v>
      </c>
      <c r="B515">
        <v>1831.56</v>
      </c>
      <c r="C515">
        <f t="shared" si="6"/>
        <v>-3.6027712194951649E-2</v>
      </c>
    </row>
    <row r="516" spans="1:3" x14ac:dyDescent="0.35">
      <c r="A516" s="2">
        <v>40688</v>
      </c>
      <c r="B516">
        <v>1832.35</v>
      </c>
      <c r="C516">
        <f t="shared" si="6"/>
        <v>-4.0010685062762431E-2</v>
      </c>
    </row>
    <row r="517" spans="1:3" x14ac:dyDescent="0.35">
      <c r="A517" s="2">
        <v>40689</v>
      </c>
      <c r="B517">
        <v>1826.1</v>
      </c>
      <c r="C517">
        <f t="shared" si="6"/>
        <v>-4.3427435916432292E-2</v>
      </c>
    </row>
    <row r="518" spans="1:3" x14ac:dyDescent="0.35">
      <c r="A518" s="2">
        <v>40690</v>
      </c>
      <c r="B518">
        <v>1807.64</v>
      </c>
      <c r="C518">
        <f t="shared" si="6"/>
        <v>-5.3587854002578865E-2</v>
      </c>
    </row>
    <row r="519" spans="1:3" x14ac:dyDescent="0.35">
      <c r="A519" s="2">
        <v>40691</v>
      </c>
      <c r="B519">
        <v>1807.64</v>
      </c>
      <c r="C519">
        <f t="shared" si="6"/>
        <v>-5.3981033651423246E-2</v>
      </c>
    </row>
    <row r="520" spans="1:3" x14ac:dyDescent="0.35">
      <c r="A520" s="2">
        <v>40692</v>
      </c>
      <c r="B520">
        <v>1807.64</v>
      </c>
      <c r="C520">
        <f t="shared" si="6"/>
        <v>-5.8530655827819932E-2</v>
      </c>
    </row>
    <row r="521" spans="1:3" x14ac:dyDescent="0.35">
      <c r="A521" s="2">
        <v>40693</v>
      </c>
      <c r="B521">
        <v>1808.5</v>
      </c>
      <c r="C521">
        <f t="shared" si="6"/>
        <v>-5.6383991851914401E-2</v>
      </c>
    </row>
    <row r="522" spans="1:3" x14ac:dyDescent="0.35">
      <c r="A522" s="2">
        <v>40694</v>
      </c>
      <c r="B522">
        <v>1788.85</v>
      </c>
      <c r="C522">
        <f t="shared" si="6"/>
        <v>-5.9833462364770051E-2</v>
      </c>
    </row>
    <row r="523" spans="1:3" x14ac:dyDescent="0.35">
      <c r="A523" s="2">
        <v>40695</v>
      </c>
      <c r="B523">
        <v>1790.75</v>
      </c>
      <c r="C523">
        <f t="shared" si="6"/>
        <v>-5.6267639195126007E-2</v>
      </c>
    </row>
    <row r="524" spans="1:3" x14ac:dyDescent="0.35">
      <c r="A524" s="2">
        <v>40696</v>
      </c>
      <c r="B524">
        <v>1784.5</v>
      </c>
      <c r="C524">
        <f t="shared" si="6"/>
        <v>-5.9763901759471522E-2</v>
      </c>
    </row>
    <row r="525" spans="1:3" x14ac:dyDescent="0.35">
      <c r="A525" s="2">
        <v>40697</v>
      </c>
      <c r="B525">
        <v>1783.5</v>
      </c>
      <c r="C525">
        <f t="shared" si="6"/>
        <v>-6.0324439890740322E-2</v>
      </c>
    </row>
    <row r="526" spans="1:3" x14ac:dyDescent="0.35">
      <c r="A526" s="2">
        <v>40698</v>
      </c>
      <c r="B526">
        <v>1783.5</v>
      </c>
      <c r="C526">
        <f t="shared" si="6"/>
        <v>-6.0957685294486939E-2</v>
      </c>
    </row>
    <row r="527" spans="1:3" x14ac:dyDescent="0.35">
      <c r="A527" s="2">
        <v>40699</v>
      </c>
      <c r="B527">
        <v>1783.5</v>
      </c>
      <c r="C527">
        <f t="shared" si="6"/>
        <v>-5.7072748394611142E-2</v>
      </c>
    </row>
    <row r="528" spans="1:3" x14ac:dyDescent="0.35">
      <c r="A528" s="2">
        <v>40700</v>
      </c>
      <c r="B528">
        <v>1783</v>
      </c>
      <c r="C528">
        <f t="shared" si="6"/>
        <v>-5.1244218589971337E-2</v>
      </c>
    </row>
    <row r="529" spans="1:3" x14ac:dyDescent="0.35">
      <c r="A529" s="2">
        <v>40701</v>
      </c>
      <c r="B529">
        <v>1767.4</v>
      </c>
      <c r="C529">
        <f t="shared" si="6"/>
        <v>-5.5091097923068287E-2</v>
      </c>
    </row>
    <row r="530" spans="1:3" x14ac:dyDescent="0.35">
      <c r="A530" s="2">
        <v>40702</v>
      </c>
      <c r="B530">
        <v>1771.05</v>
      </c>
      <c r="C530">
        <f t="shared" si="6"/>
        <v>-5.4301666645354719E-2</v>
      </c>
    </row>
    <row r="531" spans="1:3" x14ac:dyDescent="0.35">
      <c r="A531" s="2">
        <v>40703</v>
      </c>
      <c r="B531">
        <v>1770.95</v>
      </c>
      <c r="C531">
        <f t="shared" si="6"/>
        <v>-5.4358131919226206E-2</v>
      </c>
    </row>
    <row r="532" spans="1:3" x14ac:dyDescent="0.35">
      <c r="A532" s="2">
        <v>40704</v>
      </c>
      <c r="B532">
        <v>1777.45</v>
      </c>
      <c r="C532">
        <f t="shared" si="6"/>
        <v>-5.0694504780043961E-2</v>
      </c>
    </row>
    <row r="533" spans="1:3" x14ac:dyDescent="0.35">
      <c r="A533" s="2">
        <v>40705</v>
      </c>
      <c r="B533">
        <v>1777.45</v>
      </c>
      <c r="C533">
        <f t="shared" si="6"/>
        <v>-5.5432231854437103E-2</v>
      </c>
    </row>
    <row r="534" spans="1:3" x14ac:dyDescent="0.35">
      <c r="A534" s="2">
        <v>40706</v>
      </c>
      <c r="B534">
        <v>1777.45</v>
      </c>
      <c r="C534">
        <f t="shared" si="6"/>
        <v>-6.1471147497874357E-2</v>
      </c>
    </row>
    <row r="535" spans="1:3" x14ac:dyDescent="0.35">
      <c r="A535" s="2">
        <v>40707</v>
      </c>
      <c r="B535">
        <v>1781.3</v>
      </c>
      <c r="C535">
        <f t="shared" si="6"/>
        <v>-6.0618677693174784E-2</v>
      </c>
    </row>
    <row r="536" spans="1:3" x14ac:dyDescent="0.35">
      <c r="A536" s="2">
        <v>40708</v>
      </c>
      <c r="B536">
        <v>1771.4</v>
      </c>
      <c r="C536">
        <f t="shared" si="6"/>
        <v>-5.9464347712754932E-2</v>
      </c>
    </row>
    <row r="537" spans="1:3" x14ac:dyDescent="0.35">
      <c r="A537" s="2">
        <v>40709</v>
      </c>
      <c r="B537">
        <v>1790.1</v>
      </c>
      <c r="C537">
        <f t="shared" si="6"/>
        <v>-4.5809035767279897E-2</v>
      </c>
    </row>
    <row r="538" spans="1:3" x14ac:dyDescent="0.35">
      <c r="A538" s="2">
        <v>40710</v>
      </c>
      <c r="B538">
        <v>1793.5</v>
      </c>
      <c r="C538">
        <f t="shared" si="6"/>
        <v>-4.3911501991088439E-2</v>
      </c>
    </row>
    <row r="539" spans="1:3" x14ac:dyDescent="0.35">
      <c r="A539" s="2">
        <v>40711</v>
      </c>
      <c r="B539">
        <v>1791.8</v>
      </c>
      <c r="C539">
        <f t="shared" si="6"/>
        <v>-4.4859818799947722E-2</v>
      </c>
    </row>
    <row r="540" spans="1:3" x14ac:dyDescent="0.35">
      <c r="A540" s="2">
        <v>40712</v>
      </c>
      <c r="B540">
        <v>1791.8</v>
      </c>
      <c r="C540">
        <f t="shared" si="6"/>
        <v>-4.3973625210095936E-2</v>
      </c>
    </row>
    <row r="541" spans="1:3" x14ac:dyDescent="0.35">
      <c r="A541" s="2">
        <v>40713</v>
      </c>
      <c r="B541">
        <v>1791.8</v>
      </c>
      <c r="C541">
        <f t="shared" si="6"/>
        <v>-4.1005033912182458E-2</v>
      </c>
    </row>
    <row r="542" spans="1:3" x14ac:dyDescent="0.35">
      <c r="A542" s="2">
        <v>40714</v>
      </c>
      <c r="B542">
        <v>1787.4</v>
      </c>
      <c r="C542">
        <f t="shared" si="6"/>
        <v>-4.3667221302270173E-2</v>
      </c>
    </row>
    <row r="543" spans="1:3" x14ac:dyDescent="0.35">
      <c r="A543" s="2">
        <v>40715</v>
      </c>
      <c r="B543">
        <v>1780.1</v>
      </c>
      <c r="C543">
        <f t="shared" si="6"/>
        <v>-4.6832768352806024E-2</v>
      </c>
    </row>
    <row r="544" spans="1:3" x14ac:dyDescent="0.35">
      <c r="A544" s="2">
        <v>40716</v>
      </c>
      <c r="B544">
        <v>1780.15</v>
      </c>
      <c r="C544">
        <f t="shared" si="6"/>
        <v>-4.9631098605384311E-2</v>
      </c>
    </row>
    <row r="545" spans="1:3" x14ac:dyDescent="0.35">
      <c r="A545" s="2">
        <v>40717</v>
      </c>
      <c r="B545">
        <v>1787.53</v>
      </c>
      <c r="C545">
        <f t="shared" ref="C545:C608" si="7">+LN(B545/B456)</f>
        <v>-4.5493950359838622E-2</v>
      </c>
    </row>
    <row r="546" spans="1:3" x14ac:dyDescent="0.35">
      <c r="A546" s="2">
        <v>40718</v>
      </c>
      <c r="B546">
        <v>1793.25</v>
      </c>
      <c r="C546">
        <f t="shared" si="7"/>
        <v>-4.2299112997404083E-2</v>
      </c>
    </row>
    <row r="547" spans="1:3" x14ac:dyDescent="0.35">
      <c r="A547" s="2">
        <v>40719</v>
      </c>
      <c r="B547">
        <v>1793.25</v>
      </c>
      <c r="C547">
        <f t="shared" si="7"/>
        <v>-4.6539786550811577E-2</v>
      </c>
    </row>
    <row r="548" spans="1:3" x14ac:dyDescent="0.35">
      <c r="A548" s="2">
        <v>40720</v>
      </c>
      <c r="B548">
        <v>1793.25</v>
      </c>
      <c r="C548">
        <f t="shared" si="7"/>
        <v>-5.0163421691867958E-2</v>
      </c>
    </row>
    <row r="549" spans="1:3" x14ac:dyDescent="0.35">
      <c r="A549" s="2">
        <v>40721</v>
      </c>
      <c r="B549">
        <v>1793.5</v>
      </c>
      <c r="C549">
        <f t="shared" si="7"/>
        <v>-4.4999484690688013E-2</v>
      </c>
    </row>
    <row r="550" spans="1:3" x14ac:dyDescent="0.35">
      <c r="A550" s="2">
        <v>40722</v>
      </c>
      <c r="B550">
        <v>1781.94</v>
      </c>
      <c r="C550">
        <f t="shared" si="7"/>
        <v>-4.8770388843853277E-2</v>
      </c>
    </row>
    <row r="551" spans="1:3" x14ac:dyDescent="0.35">
      <c r="A551" s="2">
        <v>40723</v>
      </c>
      <c r="B551">
        <v>1779.5</v>
      </c>
      <c r="C551">
        <f t="shared" si="7"/>
        <v>-3.8415279405311871E-2</v>
      </c>
    </row>
    <row r="552" spans="1:3" x14ac:dyDescent="0.35">
      <c r="A552" s="2">
        <v>40724</v>
      </c>
      <c r="B552">
        <v>1770.78</v>
      </c>
      <c r="C552">
        <f t="shared" si="7"/>
        <v>-4.332757789160098E-2</v>
      </c>
    </row>
    <row r="553" spans="1:3" x14ac:dyDescent="0.35">
      <c r="A553" s="2">
        <v>40725</v>
      </c>
      <c r="B553">
        <v>1762.3</v>
      </c>
      <c r="C553">
        <f t="shared" si="7"/>
        <v>-4.8127931285235605E-2</v>
      </c>
    </row>
    <row r="554" spans="1:3" x14ac:dyDescent="0.35">
      <c r="A554" s="2">
        <v>40726</v>
      </c>
      <c r="B554">
        <v>1762.3</v>
      </c>
      <c r="C554">
        <f t="shared" si="7"/>
        <v>-4.8160377397653373E-2</v>
      </c>
    </row>
    <row r="555" spans="1:3" x14ac:dyDescent="0.35">
      <c r="A555" s="2">
        <v>40727</v>
      </c>
      <c r="B555">
        <v>1762.3</v>
      </c>
      <c r="C555">
        <f t="shared" si="7"/>
        <v>-4.0588181794102667E-2</v>
      </c>
    </row>
    <row r="556" spans="1:3" x14ac:dyDescent="0.35">
      <c r="A556" s="2">
        <v>40728</v>
      </c>
      <c r="B556">
        <v>1761</v>
      </c>
      <c r="C556">
        <f t="shared" si="7"/>
        <v>-3.7931278686601101E-2</v>
      </c>
    </row>
    <row r="557" spans="1:3" x14ac:dyDescent="0.35">
      <c r="A557" s="2">
        <v>40729</v>
      </c>
      <c r="B557">
        <v>1769</v>
      </c>
      <c r="C557">
        <f t="shared" si="7"/>
        <v>-3.1165571856806656E-2</v>
      </c>
    </row>
    <row r="558" spans="1:3" x14ac:dyDescent="0.35">
      <c r="A558" s="2">
        <v>40730</v>
      </c>
      <c r="B558">
        <v>1766.18</v>
      </c>
      <c r="C558">
        <f t="shared" si="7"/>
        <v>-2.8670418120948542E-2</v>
      </c>
    </row>
    <row r="559" spans="1:3" x14ac:dyDescent="0.35">
      <c r="A559" s="2">
        <v>40731</v>
      </c>
      <c r="B559">
        <v>1760.9</v>
      </c>
      <c r="C559">
        <f t="shared" si="7"/>
        <v>-3.1664398378908838E-2</v>
      </c>
    </row>
    <row r="560" spans="1:3" x14ac:dyDescent="0.35">
      <c r="A560" s="2">
        <v>40732</v>
      </c>
      <c r="B560">
        <v>1760.23</v>
      </c>
      <c r="C560">
        <f t="shared" si="7"/>
        <v>-3.2044958033386924E-2</v>
      </c>
    </row>
    <row r="561" spans="1:3" x14ac:dyDescent="0.35">
      <c r="A561" s="2">
        <v>40733</v>
      </c>
      <c r="B561">
        <v>1760.23</v>
      </c>
      <c r="C561">
        <f t="shared" si="7"/>
        <v>-3.19349137404479E-2</v>
      </c>
    </row>
    <row r="562" spans="1:3" x14ac:dyDescent="0.35">
      <c r="A562" s="2">
        <v>40734</v>
      </c>
      <c r="B562">
        <v>1760.23</v>
      </c>
      <c r="C562">
        <f t="shared" si="7"/>
        <v>-3.3078782892167737E-2</v>
      </c>
    </row>
    <row r="563" spans="1:3" x14ac:dyDescent="0.35">
      <c r="A563" s="2">
        <v>40735</v>
      </c>
      <c r="B563">
        <v>1770.1</v>
      </c>
      <c r="C563">
        <f t="shared" si="7"/>
        <v>-2.7157395059620549E-2</v>
      </c>
    </row>
    <row r="564" spans="1:3" x14ac:dyDescent="0.35">
      <c r="A564" s="2">
        <v>40736</v>
      </c>
      <c r="B564">
        <v>1764</v>
      </c>
      <c r="C564">
        <f t="shared" si="7"/>
        <v>-2.2699587516106692E-2</v>
      </c>
    </row>
    <row r="565" spans="1:3" x14ac:dyDescent="0.35">
      <c r="A565" s="2">
        <v>40737</v>
      </c>
      <c r="B565">
        <v>1757.8</v>
      </c>
      <c r="C565">
        <f t="shared" si="7"/>
        <v>-2.2851034924354443E-2</v>
      </c>
    </row>
    <row r="566" spans="1:3" x14ac:dyDescent="0.35">
      <c r="A566" s="2">
        <v>40738</v>
      </c>
      <c r="B566">
        <v>1748.5</v>
      </c>
      <c r="C566">
        <f t="shared" si="7"/>
        <v>-2.8155784551468825E-2</v>
      </c>
    </row>
    <row r="567" spans="1:3" x14ac:dyDescent="0.35">
      <c r="A567" s="2">
        <v>40739</v>
      </c>
      <c r="B567">
        <v>1758.06</v>
      </c>
      <c r="C567">
        <f t="shared" si="7"/>
        <v>-2.270313369934902E-2</v>
      </c>
    </row>
    <row r="568" spans="1:3" x14ac:dyDescent="0.35">
      <c r="A568" s="2">
        <v>40740</v>
      </c>
      <c r="B568">
        <v>1758.06</v>
      </c>
      <c r="C568">
        <f t="shared" si="7"/>
        <v>-2.3025585223224464E-2</v>
      </c>
    </row>
    <row r="569" spans="1:3" x14ac:dyDescent="0.35">
      <c r="A569" s="2">
        <v>40741</v>
      </c>
      <c r="B569">
        <v>1758.06</v>
      </c>
      <c r="C569">
        <f t="shared" si="7"/>
        <v>-1.7138394564700371E-2</v>
      </c>
    </row>
    <row r="570" spans="1:3" x14ac:dyDescent="0.35">
      <c r="A570" s="2">
        <v>40742</v>
      </c>
      <c r="B570">
        <v>1757.48</v>
      </c>
      <c r="C570">
        <f t="shared" si="7"/>
        <v>-1.2889690466823362E-2</v>
      </c>
    </row>
    <row r="571" spans="1:3" x14ac:dyDescent="0.35">
      <c r="A571" s="2">
        <v>40743</v>
      </c>
      <c r="B571">
        <v>1757.35</v>
      </c>
      <c r="C571">
        <f t="shared" si="7"/>
        <v>-1.3929336494726878E-2</v>
      </c>
    </row>
    <row r="572" spans="1:3" x14ac:dyDescent="0.35">
      <c r="A572" s="2">
        <v>40744</v>
      </c>
      <c r="B572">
        <v>1759.42</v>
      </c>
      <c r="C572">
        <f t="shared" si="7"/>
        <v>-1.3032664022834749E-2</v>
      </c>
    </row>
    <row r="573" spans="1:3" x14ac:dyDescent="0.35">
      <c r="A573" s="2">
        <v>40745</v>
      </c>
      <c r="B573">
        <v>1753.75</v>
      </c>
      <c r="C573">
        <f t="shared" si="7"/>
        <v>-1.6260520871780291E-2</v>
      </c>
    </row>
    <row r="574" spans="1:3" x14ac:dyDescent="0.35">
      <c r="A574" s="2">
        <v>40746</v>
      </c>
      <c r="B574">
        <v>1756.4</v>
      </c>
      <c r="C574">
        <f t="shared" si="7"/>
        <v>-1.4750613600888623E-2</v>
      </c>
    </row>
    <row r="575" spans="1:3" x14ac:dyDescent="0.35">
      <c r="A575" s="2">
        <v>40747</v>
      </c>
      <c r="B575">
        <v>1756.4</v>
      </c>
      <c r="C575">
        <f t="shared" si="7"/>
        <v>-1.4750613600888623E-2</v>
      </c>
    </row>
    <row r="576" spans="1:3" x14ac:dyDescent="0.35">
      <c r="A576" s="2">
        <v>40748</v>
      </c>
      <c r="B576">
        <v>1756.4</v>
      </c>
      <c r="C576">
        <f t="shared" si="7"/>
        <v>-1.9731177353532556E-2</v>
      </c>
    </row>
    <row r="577" spans="1:3" x14ac:dyDescent="0.35">
      <c r="A577" s="2">
        <v>40749</v>
      </c>
      <c r="B577">
        <v>1764</v>
      </c>
      <c r="C577">
        <f t="shared" si="7"/>
        <v>-6.2164653427795279E-3</v>
      </c>
    </row>
    <row r="578" spans="1:3" x14ac:dyDescent="0.35">
      <c r="A578" s="2">
        <v>40750</v>
      </c>
      <c r="B578">
        <v>1759.3</v>
      </c>
      <c r="C578">
        <f t="shared" si="7"/>
        <v>-4.4407589928159566E-3</v>
      </c>
    </row>
    <row r="579" spans="1:3" x14ac:dyDescent="0.35">
      <c r="A579" s="2">
        <v>40751</v>
      </c>
      <c r="B579">
        <v>1766.7</v>
      </c>
      <c r="C579">
        <f t="shared" si="7"/>
        <v>-1.6979370106160201E-4</v>
      </c>
    </row>
    <row r="580" spans="1:3" x14ac:dyDescent="0.35">
      <c r="A580" s="2">
        <v>40752</v>
      </c>
      <c r="B580">
        <v>1772.47</v>
      </c>
      <c r="C580">
        <f t="shared" si="7"/>
        <v>3.0908606965260104E-3</v>
      </c>
    </row>
    <row r="581" spans="1:3" x14ac:dyDescent="0.35">
      <c r="A581" s="2">
        <v>40753</v>
      </c>
      <c r="B581">
        <v>1778.38</v>
      </c>
      <c r="C581">
        <f t="shared" si="7"/>
        <v>6.4196442031753068E-3</v>
      </c>
    </row>
    <row r="582" spans="1:3" x14ac:dyDescent="0.35">
      <c r="A582" s="2">
        <v>40754</v>
      </c>
      <c r="B582">
        <v>1778.38</v>
      </c>
      <c r="C582">
        <f t="shared" si="7"/>
        <v>3.5939853578455779E-3</v>
      </c>
    </row>
    <row r="583" spans="1:3" x14ac:dyDescent="0.35">
      <c r="A583" s="2">
        <v>40755</v>
      </c>
      <c r="B583">
        <v>1778.38</v>
      </c>
      <c r="C583">
        <f t="shared" si="7"/>
        <v>7.4105141264155048E-3</v>
      </c>
    </row>
    <row r="584" spans="1:3" x14ac:dyDescent="0.35">
      <c r="A584" s="2">
        <v>40756</v>
      </c>
      <c r="B584">
        <v>1768</v>
      </c>
      <c r="C584">
        <f t="shared" si="7"/>
        <v>1.6982738301916103E-3</v>
      </c>
    </row>
    <row r="585" spans="1:3" x14ac:dyDescent="0.35">
      <c r="A585" s="2">
        <v>40757</v>
      </c>
      <c r="B585">
        <v>1770.88</v>
      </c>
      <c r="C585">
        <f t="shared" si="7"/>
        <v>3.5525623705022235E-3</v>
      </c>
    </row>
    <row r="586" spans="1:3" x14ac:dyDescent="0.35">
      <c r="A586" s="2">
        <v>40758</v>
      </c>
      <c r="B586">
        <v>1770.82</v>
      </c>
      <c r="C586">
        <f t="shared" si="7"/>
        <v>1.084831674989818E-3</v>
      </c>
    </row>
    <row r="587" spans="1:3" x14ac:dyDescent="0.35">
      <c r="A587" s="2">
        <v>40759</v>
      </c>
      <c r="B587">
        <v>1785.77</v>
      </c>
      <c r="C587">
        <f t="shared" si="7"/>
        <v>9.4918102989073327E-3</v>
      </c>
    </row>
    <row r="588" spans="1:3" x14ac:dyDescent="0.35">
      <c r="A588" s="2">
        <v>40760</v>
      </c>
      <c r="B588">
        <v>1789.75</v>
      </c>
      <c r="C588">
        <f t="shared" si="7"/>
        <v>1.1718060826832404E-2</v>
      </c>
    </row>
    <row r="589" spans="1:3" x14ac:dyDescent="0.35">
      <c r="A589" s="2">
        <v>40761</v>
      </c>
      <c r="B589">
        <v>1789.75</v>
      </c>
      <c r="C589">
        <f t="shared" si="7"/>
        <v>9.8945428772187743E-4</v>
      </c>
    </row>
    <row r="590" spans="1:3" x14ac:dyDescent="0.35">
      <c r="A590" s="2">
        <v>40762</v>
      </c>
      <c r="B590">
        <v>1789.75</v>
      </c>
      <c r="C590">
        <f t="shared" si="7"/>
        <v>1.4817509735429557E-3</v>
      </c>
    </row>
    <row r="591" spans="1:3" x14ac:dyDescent="0.35">
      <c r="A591" s="2">
        <v>40763</v>
      </c>
      <c r="B591">
        <v>1814.72</v>
      </c>
      <c r="C591">
        <f t="shared" si="7"/>
        <v>1.6379568362723895E-3</v>
      </c>
    </row>
    <row r="592" spans="1:3" x14ac:dyDescent="0.35">
      <c r="A592" s="2">
        <v>40764</v>
      </c>
      <c r="B592">
        <v>1811.9</v>
      </c>
      <c r="C592">
        <f t="shared" si="7"/>
        <v>6.7004708422137961E-3</v>
      </c>
    </row>
    <row r="593" spans="1:3" x14ac:dyDescent="0.35">
      <c r="A593" s="2">
        <v>40765</v>
      </c>
      <c r="B593">
        <v>1795.97</v>
      </c>
      <c r="C593">
        <f t="shared" si="7"/>
        <v>-6.5155849204178761E-3</v>
      </c>
    </row>
    <row r="594" spans="1:3" x14ac:dyDescent="0.35">
      <c r="A594" s="2">
        <v>40766</v>
      </c>
      <c r="B594">
        <v>1789.57</v>
      </c>
      <c r="C594">
        <f t="shared" si="7"/>
        <v>-1.0085483344025941E-2</v>
      </c>
    </row>
    <row r="595" spans="1:3" x14ac:dyDescent="0.35">
      <c r="A595" s="2">
        <v>40767</v>
      </c>
      <c r="B595">
        <v>1785.7</v>
      </c>
      <c r="C595">
        <f t="shared" si="7"/>
        <v>-1.2250355653782434E-2</v>
      </c>
    </row>
    <row r="596" spans="1:3" x14ac:dyDescent="0.35">
      <c r="A596" s="2">
        <v>40768</v>
      </c>
      <c r="B596">
        <v>1785.7</v>
      </c>
      <c r="C596">
        <f t="shared" si="7"/>
        <v>-1.9520389134718576E-2</v>
      </c>
    </row>
    <row r="597" spans="1:3" x14ac:dyDescent="0.35">
      <c r="A597" s="2">
        <v>40769</v>
      </c>
      <c r="B597">
        <v>1785.7</v>
      </c>
      <c r="C597">
        <f t="shared" si="7"/>
        <v>-2.1961254247839641E-2</v>
      </c>
    </row>
    <row r="598" spans="1:3" x14ac:dyDescent="0.35">
      <c r="A598" s="2">
        <v>40770</v>
      </c>
      <c r="B598">
        <v>1782</v>
      </c>
      <c r="C598">
        <f t="shared" si="7"/>
        <v>-1.9560525854493596E-2</v>
      </c>
    </row>
    <row r="599" spans="1:3" x14ac:dyDescent="0.35">
      <c r="A599" s="2">
        <v>40771</v>
      </c>
      <c r="B599">
        <v>1775.46</v>
      </c>
      <c r="C599">
        <f t="shared" si="7"/>
        <v>-2.2626294140318731E-2</v>
      </c>
    </row>
    <row r="600" spans="1:3" x14ac:dyDescent="0.35">
      <c r="A600" s="2">
        <v>40772</v>
      </c>
      <c r="B600">
        <v>1766.24</v>
      </c>
      <c r="C600">
        <f t="shared" si="7"/>
        <v>-2.7386732502972869E-2</v>
      </c>
    </row>
    <row r="601" spans="1:3" x14ac:dyDescent="0.35">
      <c r="A601" s="2">
        <v>40773</v>
      </c>
      <c r="B601">
        <v>1777</v>
      </c>
      <c r="C601">
        <f t="shared" si="7"/>
        <v>-2.1313176618363044E-2</v>
      </c>
    </row>
    <row r="602" spans="1:3" x14ac:dyDescent="0.35">
      <c r="A602" s="2">
        <v>40774</v>
      </c>
      <c r="B602">
        <v>1782.9</v>
      </c>
      <c r="C602">
        <f t="shared" si="7"/>
        <v>-1.7998473732289723E-2</v>
      </c>
    </row>
    <row r="603" spans="1:3" x14ac:dyDescent="0.35">
      <c r="A603" s="2">
        <v>40775</v>
      </c>
      <c r="B603">
        <v>1782.9</v>
      </c>
      <c r="C603">
        <f t="shared" si="7"/>
        <v>-2.4324550270119167E-2</v>
      </c>
    </row>
    <row r="604" spans="1:3" x14ac:dyDescent="0.35">
      <c r="A604" s="2">
        <v>40776</v>
      </c>
      <c r="B604">
        <v>1782.9</v>
      </c>
      <c r="C604">
        <f t="shared" si="7"/>
        <v>-2.692681067430619E-2</v>
      </c>
    </row>
    <row r="605" spans="1:3" x14ac:dyDescent="0.35">
      <c r="A605" s="2">
        <v>40777</v>
      </c>
      <c r="B605">
        <v>1780</v>
      </c>
      <c r="C605">
        <f t="shared" si="7"/>
        <v>-2.8985931735527406E-2</v>
      </c>
    </row>
    <row r="606" spans="1:3" x14ac:dyDescent="0.35">
      <c r="A606" s="2">
        <v>40778</v>
      </c>
      <c r="B606">
        <v>1788.92</v>
      </c>
      <c r="C606">
        <f t="shared" si="7"/>
        <v>-2.0570459378532552E-2</v>
      </c>
    </row>
    <row r="607" spans="1:3" x14ac:dyDescent="0.35">
      <c r="A607" s="2">
        <v>40779</v>
      </c>
      <c r="B607">
        <v>1786.31</v>
      </c>
      <c r="C607">
        <f t="shared" si="7"/>
        <v>-1.1870087478870455E-2</v>
      </c>
    </row>
    <row r="608" spans="1:3" x14ac:dyDescent="0.35">
      <c r="A608" s="2">
        <v>40780</v>
      </c>
      <c r="B608">
        <v>1790.5</v>
      </c>
      <c r="C608">
        <f t="shared" si="7"/>
        <v>-9.5272166433544442E-3</v>
      </c>
    </row>
    <row r="609" spans="1:3" x14ac:dyDescent="0.35">
      <c r="A609" s="2">
        <v>40781</v>
      </c>
      <c r="B609">
        <v>1794.5</v>
      </c>
      <c r="C609">
        <f t="shared" ref="C609:C672" si="8">+LN(B609/B520)</f>
        <v>-7.2956954941798876E-3</v>
      </c>
    </row>
    <row r="610" spans="1:3" x14ac:dyDescent="0.35">
      <c r="A610" s="2">
        <v>40782</v>
      </c>
      <c r="B610">
        <v>1794.5</v>
      </c>
      <c r="C610">
        <f t="shared" si="8"/>
        <v>-7.7713408044907005E-3</v>
      </c>
    </row>
    <row r="611" spans="1:3" x14ac:dyDescent="0.35">
      <c r="A611" s="2">
        <v>40783</v>
      </c>
      <c r="B611">
        <v>1794.5</v>
      </c>
      <c r="C611">
        <f t="shared" si="8"/>
        <v>3.1534763180600684E-3</v>
      </c>
    </row>
    <row r="612" spans="1:3" x14ac:dyDescent="0.35">
      <c r="A612" s="2">
        <v>40784</v>
      </c>
      <c r="B612">
        <v>1786.9</v>
      </c>
      <c r="C612">
        <f t="shared" si="8"/>
        <v>-2.1522516099449882E-3</v>
      </c>
    </row>
    <row r="613" spans="1:3" x14ac:dyDescent="0.35">
      <c r="A613" s="2">
        <v>40785</v>
      </c>
      <c r="B613">
        <v>1786.3</v>
      </c>
      <c r="C613">
        <f t="shared" si="8"/>
        <v>1.0081775246236397E-3</v>
      </c>
    </row>
    <row r="614" spans="1:3" x14ac:dyDescent="0.35">
      <c r="A614" s="2">
        <v>40786</v>
      </c>
      <c r="B614">
        <v>1778.02</v>
      </c>
      <c r="C614">
        <f t="shared" si="8"/>
        <v>-3.0773401944355436E-3</v>
      </c>
    </row>
    <row r="615" spans="1:3" x14ac:dyDescent="0.35">
      <c r="A615" s="2">
        <v>40787</v>
      </c>
      <c r="B615">
        <v>1779.2</v>
      </c>
      <c r="C615">
        <f t="shared" si="8"/>
        <v>-2.4139007426829174E-3</v>
      </c>
    </row>
    <row r="616" spans="1:3" x14ac:dyDescent="0.35">
      <c r="A616" s="2">
        <v>40788</v>
      </c>
      <c r="B616">
        <v>1783</v>
      </c>
      <c r="C616">
        <f t="shared" si="8"/>
        <v>-2.8038693580583694E-4</v>
      </c>
    </row>
    <row r="617" spans="1:3" x14ac:dyDescent="0.35">
      <c r="A617" s="2">
        <v>40789</v>
      </c>
      <c r="B617">
        <v>1783</v>
      </c>
      <c r="C617">
        <f t="shared" si="8"/>
        <v>0</v>
      </c>
    </row>
    <row r="618" spans="1:3" x14ac:dyDescent="0.35">
      <c r="A618" s="2">
        <v>40790</v>
      </c>
      <c r="B618">
        <v>1783</v>
      </c>
      <c r="C618">
        <f t="shared" si="8"/>
        <v>8.7877987792361993E-3</v>
      </c>
    </row>
    <row r="619" spans="1:3" x14ac:dyDescent="0.35">
      <c r="A619" s="2">
        <v>40791</v>
      </c>
      <c r="B619">
        <v>1788.5</v>
      </c>
      <c r="C619">
        <f t="shared" si="8"/>
        <v>9.8046886778440246E-3</v>
      </c>
    </row>
    <row r="620" spans="1:3" x14ac:dyDescent="0.35">
      <c r="A620" s="2">
        <v>40792</v>
      </c>
      <c r="B620">
        <v>1791.5</v>
      </c>
      <c r="C620">
        <f t="shared" si="8"/>
        <v>1.1537131997651658E-2</v>
      </c>
    </row>
    <row r="621" spans="1:3" x14ac:dyDescent="0.35">
      <c r="A621" s="2">
        <v>40793</v>
      </c>
      <c r="B621">
        <v>1790.59</v>
      </c>
      <c r="C621">
        <f t="shared" si="8"/>
        <v>7.3654215777163223E-3</v>
      </c>
    </row>
    <row r="622" spans="1:3" x14ac:dyDescent="0.35">
      <c r="A622" s="2">
        <v>40794</v>
      </c>
      <c r="B622">
        <v>1788.5</v>
      </c>
      <c r="C622">
        <f t="shared" si="8"/>
        <v>6.1975268125333948E-3</v>
      </c>
    </row>
    <row r="623" spans="1:3" x14ac:dyDescent="0.35">
      <c r="A623" s="2">
        <v>40795</v>
      </c>
      <c r="B623">
        <v>1798.8</v>
      </c>
      <c r="C623">
        <f t="shared" si="8"/>
        <v>1.1940023010013304E-2</v>
      </c>
    </row>
    <row r="624" spans="1:3" x14ac:dyDescent="0.35">
      <c r="A624" s="2">
        <v>40796</v>
      </c>
      <c r="B624">
        <v>1798.8</v>
      </c>
      <c r="C624">
        <f t="shared" si="8"/>
        <v>9.7763410981131626E-3</v>
      </c>
    </row>
    <row r="625" spans="1:3" x14ac:dyDescent="0.35">
      <c r="A625" s="2">
        <v>40797</v>
      </c>
      <c r="B625">
        <v>1798.8</v>
      </c>
      <c r="C625">
        <f t="shared" si="8"/>
        <v>1.5349581521069666E-2</v>
      </c>
    </row>
    <row r="626" spans="1:3" x14ac:dyDescent="0.35">
      <c r="A626" s="2">
        <v>40798</v>
      </c>
      <c r="B626">
        <v>1820.99</v>
      </c>
      <c r="C626">
        <f t="shared" si="8"/>
        <v>1.710882502819059E-2</v>
      </c>
    </row>
    <row r="627" spans="1:3" x14ac:dyDescent="0.35">
      <c r="A627" s="2">
        <v>40799</v>
      </c>
      <c r="B627">
        <v>1813</v>
      </c>
      <c r="C627">
        <f t="shared" si="8"/>
        <v>1.0813913782513699E-2</v>
      </c>
    </row>
    <row r="628" spans="1:3" x14ac:dyDescent="0.35">
      <c r="A628" s="2">
        <v>40800</v>
      </c>
      <c r="B628">
        <v>1826.75</v>
      </c>
      <c r="C628">
        <f t="shared" si="8"/>
        <v>1.9317730507849139E-2</v>
      </c>
    </row>
    <row r="629" spans="1:3" x14ac:dyDescent="0.35">
      <c r="A629" s="2">
        <v>40801</v>
      </c>
      <c r="B629">
        <v>1821</v>
      </c>
      <c r="C629">
        <f t="shared" si="8"/>
        <v>1.616509956413004E-2</v>
      </c>
    </row>
    <row r="630" spans="1:3" x14ac:dyDescent="0.35">
      <c r="A630" s="2">
        <v>40802</v>
      </c>
      <c r="B630">
        <v>1821.41</v>
      </c>
      <c r="C630">
        <f t="shared" si="8"/>
        <v>1.6390225237369101E-2</v>
      </c>
    </row>
    <row r="631" spans="1:3" x14ac:dyDescent="0.35">
      <c r="A631" s="2">
        <v>40803</v>
      </c>
      <c r="B631">
        <v>1821.41</v>
      </c>
      <c r="C631">
        <f t="shared" si="8"/>
        <v>1.884887645355553E-2</v>
      </c>
    </row>
    <row r="632" spans="1:3" x14ac:dyDescent="0.35">
      <c r="A632" s="2">
        <v>40804</v>
      </c>
      <c r="B632">
        <v>1821.41</v>
      </c>
      <c r="C632">
        <f t="shared" si="8"/>
        <v>2.2941383917459958E-2</v>
      </c>
    </row>
    <row r="633" spans="1:3" x14ac:dyDescent="0.35">
      <c r="A633" s="2">
        <v>40805</v>
      </c>
      <c r="B633">
        <v>1856.5</v>
      </c>
      <c r="C633">
        <f t="shared" si="8"/>
        <v>4.1995364218571037E-2</v>
      </c>
    </row>
    <row r="634" spans="1:3" x14ac:dyDescent="0.35">
      <c r="A634" s="2">
        <v>40806</v>
      </c>
      <c r="B634">
        <v>1860</v>
      </c>
      <c r="C634">
        <f t="shared" si="8"/>
        <v>3.9741709063137565E-2</v>
      </c>
    </row>
    <row r="635" spans="1:3" x14ac:dyDescent="0.35">
      <c r="A635" s="2">
        <v>40807</v>
      </c>
      <c r="B635">
        <v>1874</v>
      </c>
      <c r="C635">
        <f t="shared" si="8"/>
        <v>4.4045567791823691E-2</v>
      </c>
    </row>
    <row r="636" spans="1:3" x14ac:dyDescent="0.35">
      <c r="A636" s="2">
        <v>40808</v>
      </c>
      <c r="B636">
        <v>1910</v>
      </c>
      <c r="C636">
        <f t="shared" si="8"/>
        <v>6.3073626034131691E-2</v>
      </c>
    </row>
    <row r="637" spans="1:3" x14ac:dyDescent="0.35">
      <c r="A637" s="2">
        <v>40809</v>
      </c>
      <c r="B637">
        <v>1903.94</v>
      </c>
      <c r="C637">
        <f t="shared" si="8"/>
        <v>5.9895807243192302E-2</v>
      </c>
    </row>
    <row r="638" spans="1:3" x14ac:dyDescent="0.35">
      <c r="A638" s="2">
        <v>40810</v>
      </c>
      <c r="B638">
        <v>1903.94</v>
      </c>
      <c r="C638">
        <f t="shared" si="8"/>
        <v>5.9756405277398845E-2</v>
      </c>
    </row>
    <row r="639" spans="1:3" x14ac:dyDescent="0.35">
      <c r="A639" s="2">
        <v>40811</v>
      </c>
      <c r="B639">
        <v>1903.94</v>
      </c>
      <c r="C639">
        <f t="shared" si="8"/>
        <v>6.622276481949986E-2</v>
      </c>
    </row>
    <row r="640" spans="1:3" x14ac:dyDescent="0.35">
      <c r="A640" s="2">
        <v>40812</v>
      </c>
      <c r="B640">
        <v>1909.45</v>
      </c>
      <c r="C640">
        <f t="shared" si="8"/>
        <v>7.0482816507346072E-2</v>
      </c>
    </row>
    <row r="641" spans="1:3" x14ac:dyDescent="0.35">
      <c r="A641" s="2">
        <v>40813</v>
      </c>
      <c r="B641">
        <v>1888.25</v>
      </c>
      <c r="C641">
        <f t="shared" si="8"/>
        <v>6.4230346729599097E-2</v>
      </c>
    </row>
    <row r="642" spans="1:3" x14ac:dyDescent="0.35">
      <c r="A642" s="2">
        <v>40814</v>
      </c>
      <c r="B642">
        <v>1917.32</v>
      </c>
      <c r="C642">
        <f t="shared" si="8"/>
        <v>8.4308603535348511E-2</v>
      </c>
    </row>
    <row r="643" spans="1:3" x14ac:dyDescent="0.35">
      <c r="A643" s="2">
        <v>40815</v>
      </c>
      <c r="B643">
        <v>1917.65</v>
      </c>
      <c r="C643">
        <f t="shared" si="8"/>
        <v>8.4480703969414483E-2</v>
      </c>
    </row>
    <row r="644" spans="1:3" x14ac:dyDescent="0.35">
      <c r="A644" s="2">
        <v>40816</v>
      </c>
      <c r="B644">
        <v>1931.98</v>
      </c>
      <c r="C644">
        <f t="shared" si="8"/>
        <v>9.192560968168384E-2</v>
      </c>
    </row>
    <row r="645" spans="1:3" x14ac:dyDescent="0.35">
      <c r="A645" s="2">
        <v>40817</v>
      </c>
      <c r="B645">
        <v>1931.98</v>
      </c>
      <c r="C645">
        <f t="shared" si="8"/>
        <v>9.266355425580157E-2</v>
      </c>
    </row>
    <row r="646" spans="1:3" x14ac:dyDescent="0.35">
      <c r="A646" s="2">
        <v>40818</v>
      </c>
      <c r="B646">
        <v>1931.98</v>
      </c>
      <c r="C646">
        <f t="shared" si="8"/>
        <v>8.8130968592222358E-2</v>
      </c>
    </row>
    <row r="647" spans="1:3" x14ac:dyDescent="0.35">
      <c r="A647" s="2">
        <v>40819</v>
      </c>
      <c r="B647">
        <v>1960.95</v>
      </c>
      <c r="C647">
        <f t="shared" si="8"/>
        <v>0.10461002745128609</v>
      </c>
    </row>
    <row r="648" spans="1:3" x14ac:dyDescent="0.35">
      <c r="A648" s="2">
        <v>40820</v>
      </c>
      <c r="B648">
        <v>1984.6</v>
      </c>
      <c r="C648">
        <f t="shared" si="8"/>
        <v>0.11959234051340872</v>
      </c>
    </row>
    <row r="649" spans="1:3" x14ac:dyDescent="0.35">
      <c r="A649" s="2">
        <v>40821</v>
      </c>
      <c r="B649">
        <v>1961.1</v>
      </c>
      <c r="C649">
        <f t="shared" si="8"/>
        <v>0.10806105797453909</v>
      </c>
    </row>
    <row r="650" spans="1:3" x14ac:dyDescent="0.35">
      <c r="A650" s="2">
        <v>40822</v>
      </c>
      <c r="B650">
        <v>1946.8</v>
      </c>
      <c r="C650">
        <f t="shared" si="8"/>
        <v>0.10074251664704498</v>
      </c>
    </row>
    <row r="651" spans="1:3" x14ac:dyDescent="0.35">
      <c r="A651" s="2">
        <v>40823</v>
      </c>
      <c r="B651">
        <v>1934.8</v>
      </c>
      <c r="C651">
        <f t="shared" si="8"/>
        <v>9.4559479636573851E-2</v>
      </c>
    </row>
    <row r="652" spans="1:3" x14ac:dyDescent="0.35">
      <c r="A652" s="2">
        <v>40824</v>
      </c>
      <c r="B652">
        <v>1934.8</v>
      </c>
      <c r="C652">
        <f t="shared" si="8"/>
        <v>8.8967919801717393E-2</v>
      </c>
    </row>
    <row r="653" spans="1:3" x14ac:dyDescent="0.35">
      <c r="A653" s="2">
        <v>40825</v>
      </c>
      <c r="B653">
        <v>1934.8</v>
      </c>
      <c r="C653">
        <f t="shared" si="8"/>
        <v>9.2420004382091414E-2</v>
      </c>
    </row>
    <row r="654" spans="1:3" x14ac:dyDescent="0.35">
      <c r="A654" s="2">
        <v>40826</v>
      </c>
      <c r="B654">
        <v>1936.9</v>
      </c>
      <c r="C654">
        <f t="shared" si="8"/>
        <v>9.7025729717648723E-2</v>
      </c>
    </row>
    <row r="655" spans="1:3" x14ac:dyDescent="0.35">
      <c r="A655" s="2">
        <v>40827</v>
      </c>
      <c r="B655">
        <v>1914.75</v>
      </c>
      <c r="C655">
        <f t="shared" si="8"/>
        <v>9.0828788286272277E-2</v>
      </c>
    </row>
    <row r="656" spans="1:3" x14ac:dyDescent="0.35">
      <c r="A656" s="2">
        <v>40828</v>
      </c>
      <c r="B656">
        <v>1896</v>
      </c>
      <c r="C656">
        <f t="shared" si="8"/>
        <v>7.5535475459416843E-2</v>
      </c>
    </row>
    <row r="657" spans="1:3" x14ac:dyDescent="0.35">
      <c r="A657" s="2">
        <v>40829</v>
      </c>
      <c r="B657">
        <v>1901.03</v>
      </c>
      <c r="C657">
        <f t="shared" si="8"/>
        <v>7.8184916176163965E-2</v>
      </c>
    </row>
    <row r="658" spans="1:3" x14ac:dyDescent="0.35">
      <c r="A658" s="2">
        <v>40830</v>
      </c>
      <c r="B658">
        <v>1886.1</v>
      </c>
      <c r="C658">
        <f t="shared" si="8"/>
        <v>7.0300276701574765E-2</v>
      </c>
    </row>
    <row r="659" spans="1:3" x14ac:dyDescent="0.35">
      <c r="A659" s="2">
        <v>40831</v>
      </c>
      <c r="B659">
        <v>1886.1</v>
      </c>
      <c r="C659">
        <f t="shared" si="8"/>
        <v>7.0630240237909023E-2</v>
      </c>
    </row>
    <row r="660" spans="1:3" x14ac:dyDescent="0.35">
      <c r="A660" s="2">
        <v>40832</v>
      </c>
      <c r="B660">
        <v>1886.1</v>
      </c>
      <c r="C660">
        <f t="shared" si="8"/>
        <v>7.0704212521097376E-2</v>
      </c>
    </row>
    <row r="661" spans="1:3" x14ac:dyDescent="0.35">
      <c r="A661" s="2">
        <v>40833</v>
      </c>
      <c r="B661">
        <v>1886.75</v>
      </c>
      <c r="C661">
        <f t="shared" si="8"/>
        <v>6.9871562899361514E-2</v>
      </c>
    </row>
    <row r="662" spans="1:3" x14ac:dyDescent="0.35">
      <c r="A662" s="2">
        <v>40834</v>
      </c>
      <c r="B662">
        <v>1903</v>
      </c>
      <c r="C662">
        <f t="shared" si="8"/>
        <v>8.1675235879478794E-2</v>
      </c>
    </row>
    <row r="663" spans="1:3" x14ac:dyDescent="0.35">
      <c r="A663" s="2">
        <v>40835</v>
      </c>
      <c r="B663">
        <v>1902.42</v>
      </c>
      <c r="C663">
        <f t="shared" si="8"/>
        <v>7.98605002298583E-2</v>
      </c>
    </row>
    <row r="664" spans="1:3" x14ac:dyDescent="0.35">
      <c r="A664" s="2">
        <v>40836</v>
      </c>
      <c r="B664">
        <v>1908.75</v>
      </c>
      <c r="C664">
        <f t="shared" si="8"/>
        <v>8.3182317845279852E-2</v>
      </c>
    </row>
    <row r="665" spans="1:3" x14ac:dyDescent="0.35">
      <c r="A665" s="2">
        <v>40837</v>
      </c>
      <c r="B665">
        <v>1892.32</v>
      </c>
      <c r="C665">
        <f t="shared" si="8"/>
        <v>7.453732981524426E-2</v>
      </c>
    </row>
    <row r="666" spans="1:3" x14ac:dyDescent="0.35">
      <c r="A666" s="2">
        <v>40838</v>
      </c>
      <c r="B666">
        <v>1892.32</v>
      </c>
      <c r="C666">
        <f t="shared" si="8"/>
        <v>7.021963193607017E-2</v>
      </c>
    </row>
    <row r="667" spans="1:3" x14ac:dyDescent="0.35">
      <c r="A667" s="2">
        <v>40839</v>
      </c>
      <c r="B667">
        <v>1892.32</v>
      </c>
      <c r="C667">
        <f t="shared" si="8"/>
        <v>7.2887586857806358E-2</v>
      </c>
    </row>
    <row r="668" spans="1:3" x14ac:dyDescent="0.35">
      <c r="A668" s="2">
        <v>40840</v>
      </c>
      <c r="B668">
        <v>1872.06</v>
      </c>
      <c r="C668">
        <f t="shared" si="8"/>
        <v>5.7926029187322543E-2</v>
      </c>
    </row>
    <row r="669" spans="1:3" x14ac:dyDescent="0.35">
      <c r="A669" s="2">
        <v>40841</v>
      </c>
      <c r="B669">
        <v>1878.05</v>
      </c>
      <c r="C669">
        <f t="shared" si="8"/>
        <v>5.7859950465729199E-2</v>
      </c>
    </row>
    <row r="670" spans="1:3" x14ac:dyDescent="0.35">
      <c r="A670" s="2">
        <v>40842</v>
      </c>
      <c r="B670">
        <v>1879.1</v>
      </c>
      <c r="C670">
        <f t="shared" si="8"/>
        <v>5.5090101272235042E-2</v>
      </c>
    </row>
    <row r="671" spans="1:3" x14ac:dyDescent="0.35">
      <c r="A671" s="2">
        <v>40843</v>
      </c>
      <c r="B671">
        <v>1861.5</v>
      </c>
      <c r="C671">
        <f t="shared" si="8"/>
        <v>4.5679776789899838E-2</v>
      </c>
    </row>
    <row r="672" spans="1:3" x14ac:dyDescent="0.35">
      <c r="A672" s="2">
        <v>40844</v>
      </c>
      <c r="B672">
        <v>1861.6</v>
      </c>
      <c r="C672">
        <f t="shared" si="8"/>
        <v>4.5733495465210237E-2</v>
      </c>
    </row>
    <row r="673" spans="1:3" x14ac:dyDescent="0.35">
      <c r="A673" s="2">
        <v>40845</v>
      </c>
      <c r="B673">
        <v>1861.6</v>
      </c>
      <c r="C673">
        <f t="shared" ref="C673:C736" si="9">+LN(B673/B584)</f>
        <v>5.1587368790493263E-2</v>
      </c>
    </row>
    <row r="674" spans="1:3" x14ac:dyDescent="0.35">
      <c r="A674" s="2">
        <v>40846</v>
      </c>
      <c r="B674">
        <v>1861.6</v>
      </c>
      <c r="C674">
        <f t="shared" si="9"/>
        <v>4.9959734829575504E-2</v>
      </c>
    </row>
    <row r="675" spans="1:3" x14ac:dyDescent="0.35">
      <c r="A675" s="2">
        <v>40847</v>
      </c>
      <c r="B675">
        <v>1865.75</v>
      </c>
      <c r="C675">
        <f t="shared" si="9"/>
        <v>5.2220400887045243E-2</v>
      </c>
    </row>
    <row r="676" spans="1:3" x14ac:dyDescent="0.35">
      <c r="A676" s="2">
        <v>40848</v>
      </c>
      <c r="B676">
        <v>1891.51</v>
      </c>
      <c r="C676">
        <f t="shared" si="9"/>
        <v>5.7525757120149935E-2</v>
      </c>
    </row>
    <row r="677" spans="1:3" x14ac:dyDescent="0.35">
      <c r="A677" s="2">
        <v>40849</v>
      </c>
      <c r="B677">
        <v>1906.42</v>
      </c>
      <c r="C677">
        <f t="shared" si="9"/>
        <v>6.3151192430967201E-2</v>
      </c>
    </row>
    <row r="678" spans="1:3" x14ac:dyDescent="0.35">
      <c r="A678" s="2">
        <v>40850</v>
      </c>
      <c r="B678">
        <v>1905.07</v>
      </c>
      <c r="C678">
        <f t="shared" si="9"/>
        <v>6.2442808016235134E-2</v>
      </c>
    </row>
    <row r="679" spans="1:3" x14ac:dyDescent="0.35">
      <c r="A679" s="2">
        <v>40851</v>
      </c>
      <c r="B679">
        <v>1911.5</v>
      </c>
      <c r="C679">
        <f t="shared" si="9"/>
        <v>6.5812328860173158E-2</v>
      </c>
    </row>
    <row r="680" spans="1:3" x14ac:dyDescent="0.35">
      <c r="A680" s="2">
        <v>40852</v>
      </c>
      <c r="B680">
        <v>1911.5</v>
      </c>
      <c r="C680">
        <f t="shared" si="9"/>
        <v>5.1957088310804186E-2</v>
      </c>
    </row>
    <row r="681" spans="1:3" x14ac:dyDescent="0.35">
      <c r="A681" s="2">
        <v>40853</v>
      </c>
      <c r="B681">
        <v>1911.5</v>
      </c>
      <c r="C681">
        <f t="shared" si="9"/>
        <v>5.3512255694405535E-2</v>
      </c>
    </row>
    <row r="682" spans="1:3" x14ac:dyDescent="0.35">
      <c r="A682" s="2">
        <v>40854</v>
      </c>
      <c r="B682">
        <v>1912.17</v>
      </c>
      <c r="C682">
        <f t="shared" si="9"/>
        <v>6.2693456856344684E-2</v>
      </c>
    </row>
    <row r="683" spans="1:3" x14ac:dyDescent="0.35">
      <c r="A683" s="2">
        <v>40855</v>
      </c>
      <c r="B683">
        <v>1910.85</v>
      </c>
      <c r="C683">
        <f t="shared" si="9"/>
        <v>6.5572801711069953E-2</v>
      </c>
    </row>
    <row r="684" spans="1:3" x14ac:dyDescent="0.35">
      <c r="A684" s="2">
        <v>40856</v>
      </c>
      <c r="B684">
        <v>1913.95</v>
      </c>
      <c r="C684">
        <f t="shared" si="9"/>
        <v>6.9358674166615827E-2</v>
      </c>
    </row>
    <row r="685" spans="1:3" x14ac:dyDescent="0.35">
      <c r="A685" s="2">
        <v>40857</v>
      </c>
      <c r="B685">
        <v>1913.85</v>
      </c>
      <c r="C685">
        <f t="shared" si="9"/>
        <v>6.9306424832782848E-2</v>
      </c>
    </row>
    <row r="686" spans="1:3" x14ac:dyDescent="0.35">
      <c r="A686" s="2">
        <v>40858</v>
      </c>
      <c r="B686">
        <v>1911</v>
      </c>
      <c r="C686">
        <f t="shared" si="9"/>
        <v>6.7816170037194048E-2</v>
      </c>
    </row>
    <row r="687" spans="1:3" x14ac:dyDescent="0.35">
      <c r="A687" s="2">
        <v>40859</v>
      </c>
      <c r="B687">
        <v>1911</v>
      </c>
      <c r="C687">
        <f t="shared" si="9"/>
        <v>6.9890336209518469E-2</v>
      </c>
    </row>
    <row r="688" spans="1:3" x14ac:dyDescent="0.35">
      <c r="A688" s="2">
        <v>40860</v>
      </c>
      <c r="B688">
        <v>1911</v>
      </c>
      <c r="C688">
        <f t="shared" si="9"/>
        <v>7.3567120976017614E-2</v>
      </c>
    </row>
    <row r="689" spans="1:3" x14ac:dyDescent="0.35">
      <c r="A689" s="2">
        <v>40861</v>
      </c>
      <c r="B689">
        <v>1914.15</v>
      </c>
      <c r="C689">
        <f t="shared" si="9"/>
        <v>8.0420666578053607E-2</v>
      </c>
    </row>
    <row r="690" spans="1:3" x14ac:dyDescent="0.35">
      <c r="A690" s="2">
        <v>40862</v>
      </c>
      <c r="B690">
        <v>1915</v>
      </c>
      <c r="C690">
        <f t="shared" si="9"/>
        <v>7.4791073460094976E-2</v>
      </c>
    </row>
    <row r="691" spans="1:3" x14ac:dyDescent="0.35">
      <c r="A691" s="2">
        <v>40863</v>
      </c>
      <c r="B691">
        <v>1906.66</v>
      </c>
      <c r="C691">
        <f t="shared" si="9"/>
        <v>6.7111768155399917E-2</v>
      </c>
    </row>
    <row r="692" spans="1:3" x14ac:dyDescent="0.35">
      <c r="A692" s="2">
        <v>40864</v>
      </c>
      <c r="B692">
        <v>1919.5</v>
      </c>
      <c r="C692">
        <f t="shared" si="9"/>
        <v>7.382348340012776E-2</v>
      </c>
    </row>
    <row r="693" spans="1:3" x14ac:dyDescent="0.35">
      <c r="A693" s="2">
        <v>40865</v>
      </c>
      <c r="B693">
        <v>1914.42</v>
      </c>
      <c r="C693">
        <f t="shared" si="9"/>
        <v>7.1173452636352247E-2</v>
      </c>
    </row>
    <row r="694" spans="1:3" x14ac:dyDescent="0.35">
      <c r="A694" s="2">
        <v>40866</v>
      </c>
      <c r="B694">
        <v>1914.42</v>
      </c>
      <c r="C694">
        <f t="shared" si="9"/>
        <v>7.280134039094617E-2</v>
      </c>
    </row>
    <row r="695" spans="1:3" x14ac:dyDescent="0.35">
      <c r="A695" s="2">
        <v>40867</v>
      </c>
      <c r="B695">
        <v>1914.42</v>
      </c>
      <c r="C695">
        <f t="shared" si="9"/>
        <v>6.7802618887621097E-2</v>
      </c>
    </row>
    <row r="696" spans="1:3" x14ac:dyDescent="0.35">
      <c r="A696" s="2">
        <v>40868</v>
      </c>
      <c r="B696">
        <v>1928.2</v>
      </c>
      <c r="C696">
        <f t="shared" si="9"/>
        <v>7.6434885627308546E-2</v>
      </c>
    </row>
    <row r="697" spans="1:3" x14ac:dyDescent="0.35">
      <c r="A697" s="2">
        <v>40869</v>
      </c>
      <c r="B697">
        <v>1918.53</v>
      </c>
      <c r="C697">
        <f t="shared" si="9"/>
        <v>6.9064357342835211E-2</v>
      </c>
    </row>
    <row r="698" spans="1:3" x14ac:dyDescent="0.35">
      <c r="A698" s="2">
        <v>40870</v>
      </c>
      <c r="B698">
        <v>1934.8</v>
      </c>
      <c r="C698">
        <f t="shared" si="9"/>
        <v>7.5277530361166148E-2</v>
      </c>
    </row>
    <row r="699" spans="1:3" x14ac:dyDescent="0.35">
      <c r="A699" s="2">
        <v>40871</v>
      </c>
      <c r="B699">
        <v>1932.47</v>
      </c>
      <c r="C699">
        <f t="shared" si="9"/>
        <v>7.4072545820687966E-2</v>
      </c>
    </row>
    <row r="700" spans="1:3" x14ac:dyDescent="0.35">
      <c r="A700" s="2">
        <v>40872</v>
      </c>
      <c r="B700">
        <v>1956.68</v>
      </c>
      <c r="C700">
        <f t="shared" si="9"/>
        <v>8.6522727853204306E-2</v>
      </c>
    </row>
    <row r="701" spans="1:3" x14ac:dyDescent="0.35">
      <c r="A701" s="2">
        <v>40873</v>
      </c>
      <c r="B701">
        <v>1956.68</v>
      </c>
      <c r="C701">
        <f t="shared" si="9"/>
        <v>9.0766884556250566E-2</v>
      </c>
    </row>
    <row r="702" spans="1:3" x14ac:dyDescent="0.35">
      <c r="A702" s="2">
        <v>40874</v>
      </c>
      <c r="B702">
        <v>1956.68</v>
      </c>
      <c r="C702">
        <f t="shared" si="9"/>
        <v>9.1102717986027495E-2</v>
      </c>
    </row>
    <row r="703" spans="1:3" x14ac:dyDescent="0.35">
      <c r="A703" s="2">
        <v>40875</v>
      </c>
      <c r="B703">
        <v>1949.77</v>
      </c>
      <c r="C703">
        <f t="shared" si="9"/>
        <v>9.2211031278836092E-2</v>
      </c>
    </row>
    <row r="704" spans="1:3" x14ac:dyDescent="0.35">
      <c r="A704" s="2">
        <v>40876</v>
      </c>
      <c r="B704">
        <v>1963.39</v>
      </c>
      <c r="C704">
        <f t="shared" si="9"/>
        <v>9.8508745983523827E-2</v>
      </c>
    </row>
    <row r="705" spans="1:3" x14ac:dyDescent="0.35">
      <c r="A705" s="2">
        <v>40877</v>
      </c>
      <c r="B705">
        <v>1950.56</v>
      </c>
      <c r="C705">
        <f t="shared" si="9"/>
        <v>8.9819171953695723E-2</v>
      </c>
    </row>
    <row r="706" spans="1:3" x14ac:dyDescent="0.35">
      <c r="A706" s="2">
        <v>40878</v>
      </c>
      <c r="B706">
        <v>1946.3</v>
      </c>
      <c r="C706">
        <f t="shared" si="9"/>
        <v>8.7632795385388901E-2</v>
      </c>
    </row>
    <row r="707" spans="1:3" x14ac:dyDescent="0.35">
      <c r="A707" s="2">
        <v>40879</v>
      </c>
      <c r="B707">
        <v>1940.57</v>
      </c>
      <c r="C707">
        <f t="shared" si="9"/>
        <v>8.4684405472215313E-2</v>
      </c>
    </row>
    <row r="708" spans="1:3" x14ac:dyDescent="0.35">
      <c r="A708" s="2">
        <v>40880</v>
      </c>
      <c r="B708">
        <v>1940.57</v>
      </c>
      <c r="C708">
        <f t="shared" si="9"/>
        <v>8.1604464636283416E-2</v>
      </c>
    </row>
    <row r="709" spans="1:3" x14ac:dyDescent="0.35">
      <c r="A709" s="2">
        <v>40881</v>
      </c>
      <c r="B709">
        <v>1940.57</v>
      </c>
      <c r="C709">
        <f t="shared" si="9"/>
        <v>7.992848659034725E-2</v>
      </c>
    </row>
    <row r="710" spans="1:3" x14ac:dyDescent="0.35">
      <c r="A710" s="2">
        <v>40882</v>
      </c>
      <c r="B710">
        <v>1935.55</v>
      </c>
      <c r="C710">
        <f t="shared" si="9"/>
        <v>7.7846349337835352E-2</v>
      </c>
    </row>
    <row r="711" spans="1:3" x14ac:dyDescent="0.35">
      <c r="A711" s="2">
        <v>40883</v>
      </c>
      <c r="B711">
        <v>1933.4</v>
      </c>
      <c r="C711">
        <f t="shared" si="9"/>
        <v>7.7902831331432706E-2</v>
      </c>
    </row>
    <row r="712" spans="1:3" x14ac:dyDescent="0.35">
      <c r="A712" s="2">
        <v>40884</v>
      </c>
      <c r="B712">
        <v>1923.13</v>
      </c>
      <c r="C712">
        <f t="shared" si="9"/>
        <v>6.6834291111375912E-2</v>
      </c>
    </row>
    <row r="713" spans="1:3" x14ac:dyDescent="0.35">
      <c r="A713" s="2">
        <v>40885</v>
      </c>
      <c r="B713">
        <v>1931</v>
      </c>
      <c r="C713">
        <f t="shared" si="9"/>
        <v>7.0918227531962211E-2</v>
      </c>
    </row>
    <row r="714" spans="1:3" x14ac:dyDescent="0.35">
      <c r="A714" s="2">
        <v>40886</v>
      </c>
      <c r="B714">
        <v>1925.5</v>
      </c>
      <c r="C714">
        <f t="shared" si="9"/>
        <v>6.8065898358411217E-2</v>
      </c>
    </row>
    <row r="715" spans="1:3" x14ac:dyDescent="0.35">
      <c r="A715" s="2">
        <v>40887</v>
      </c>
      <c r="B715">
        <v>1925.5</v>
      </c>
      <c r="C715">
        <f t="shared" si="9"/>
        <v>5.5805365030627233E-2</v>
      </c>
    </row>
    <row r="716" spans="1:3" x14ac:dyDescent="0.35">
      <c r="A716" s="2">
        <v>40888</v>
      </c>
      <c r="B716">
        <v>1925.5</v>
      </c>
      <c r="C716">
        <f t="shared" si="9"/>
        <v>6.0202742500112427E-2</v>
      </c>
    </row>
    <row r="717" spans="1:3" x14ac:dyDescent="0.35">
      <c r="A717" s="2">
        <v>40889</v>
      </c>
      <c r="B717">
        <v>1931.39</v>
      </c>
      <c r="C717">
        <f t="shared" si="9"/>
        <v>5.5701519256702005E-2</v>
      </c>
    </row>
    <row r="718" spans="1:3" x14ac:dyDescent="0.35">
      <c r="A718" s="2">
        <v>40890</v>
      </c>
      <c r="B718">
        <v>1929.55</v>
      </c>
      <c r="C718">
        <f t="shared" si="9"/>
        <v>5.7901014363398007E-2</v>
      </c>
    </row>
    <row r="719" spans="1:3" x14ac:dyDescent="0.35">
      <c r="A719" s="2">
        <v>40891</v>
      </c>
      <c r="B719">
        <v>1938.07</v>
      </c>
      <c r="C719">
        <f t="shared" si="9"/>
        <v>6.2081706108605493E-2</v>
      </c>
    </row>
    <row r="720" spans="1:3" x14ac:dyDescent="0.35">
      <c r="A720" s="2">
        <v>40892</v>
      </c>
      <c r="B720">
        <v>1935.61</v>
      </c>
      <c r="C720">
        <f t="shared" si="9"/>
        <v>6.0811595861655958E-2</v>
      </c>
    </row>
    <row r="721" spans="1:3" x14ac:dyDescent="0.35">
      <c r="A721" s="2">
        <v>40893</v>
      </c>
      <c r="B721">
        <v>1940.97</v>
      </c>
      <c r="C721">
        <f t="shared" si="9"/>
        <v>6.3576921698177719E-2</v>
      </c>
    </row>
    <row r="722" spans="1:3" x14ac:dyDescent="0.35">
      <c r="A722" s="2">
        <v>40894</v>
      </c>
      <c r="B722">
        <v>1940.97</v>
      </c>
      <c r="C722">
        <f t="shared" si="9"/>
        <v>4.4494853481890022E-2</v>
      </c>
    </row>
    <row r="723" spans="1:3" x14ac:dyDescent="0.35">
      <c r="A723" s="2">
        <v>40895</v>
      </c>
      <c r="B723">
        <v>1940.97</v>
      </c>
      <c r="C723">
        <f t="shared" si="9"/>
        <v>4.261136039177791E-2</v>
      </c>
    </row>
    <row r="724" spans="1:3" x14ac:dyDescent="0.35">
      <c r="A724" s="2">
        <v>40896</v>
      </c>
      <c r="B724">
        <v>1935.1</v>
      </c>
      <c r="C724">
        <f t="shared" si="9"/>
        <v>3.2083820916734042E-2</v>
      </c>
    </row>
    <row r="725" spans="1:3" x14ac:dyDescent="0.35">
      <c r="A725" s="2">
        <v>40897</v>
      </c>
      <c r="B725">
        <v>1934.25</v>
      </c>
      <c r="C725">
        <f t="shared" si="9"/>
        <v>1.2616412388888333E-2</v>
      </c>
    </row>
    <row r="726" spans="1:3" x14ac:dyDescent="0.35">
      <c r="A726" s="2">
        <v>40898</v>
      </c>
      <c r="B726">
        <v>1931.88</v>
      </c>
      <c r="C726">
        <f t="shared" si="9"/>
        <v>1.4568198792467232E-2</v>
      </c>
    </row>
    <row r="727" spans="1:3" x14ac:dyDescent="0.35">
      <c r="A727" s="2">
        <v>40899</v>
      </c>
      <c r="B727">
        <v>1923.3</v>
      </c>
      <c r="C727">
        <f t="shared" si="9"/>
        <v>1.0117037411585164E-2</v>
      </c>
    </row>
    <row r="728" spans="1:3" x14ac:dyDescent="0.35">
      <c r="A728" s="2">
        <v>40900</v>
      </c>
      <c r="B728">
        <v>1920.16</v>
      </c>
      <c r="C728">
        <f t="shared" si="9"/>
        <v>8.4830926333951551E-3</v>
      </c>
    </row>
    <row r="729" spans="1:3" x14ac:dyDescent="0.35">
      <c r="A729" s="2">
        <v>40901</v>
      </c>
      <c r="B729">
        <v>1920.16</v>
      </c>
      <c r="C729">
        <f t="shared" si="9"/>
        <v>5.5932734255379696E-3</v>
      </c>
    </row>
    <row r="730" spans="1:3" x14ac:dyDescent="0.35">
      <c r="A730" s="2">
        <v>40902</v>
      </c>
      <c r="B730">
        <v>1920.16</v>
      </c>
      <c r="C730">
        <f t="shared" si="9"/>
        <v>1.6758041689573986E-2</v>
      </c>
    </row>
    <row r="731" spans="1:3" x14ac:dyDescent="0.35">
      <c r="A731" s="2">
        <v>40903</v>
      </c>
      <c r="B731">
        <v>1923</v>
      </c>
      <c r="C731">
        <f t="shared" si="9"/>
        <v>2.9580889831073418E-3</v>
      </c>
    </row>
    <row r="732" spans="1:3" x14ac:dyDescent="0.35">
      <c r="A732" s="2">
        <v>40904</v>
      </c>
      <c r="B732">
        <v>1922.5</v>
      </c>
      <c r="C732">
        <f t="shared" si="9"/>
        <v>2.5259443400609586E-3</v>
      </c>
    </row>
    <row r="733" spans="1:3" x14ac:dyDescent="0.35">
      <c r="A733" s="2">
        <v>40905</v>
      </c>
      <c r="B733">
        <v>1941.25</v>
      </c>
      <c r="C733">
        <f t="shared" si="9"/>
        <v>4.7867117108890958E-3</v>
      </c>
    </row>
    <row r="734" spans="1:3" x14ac:dyDescent="0.35">
      <c r="A734" s="2">
        <v>40906</v>
      </c>
      <c r="B734">
        <v>1939.9</v>
      </c>
      <c r="C734">
        <f t="shared" si="9"/>
        <v>4.0910415850527061E-3</v>
      </c>
    </row>
    <row r="735" spans="1:3" x14ac:dyDescent="0.35">
      <c r="A735" s="2">
        <v>40907</v>
      </c>
      <c r="B735">
        <v>1938.5</v>
      </c>
      <c r="C735">
        <f t="shared" si="9"/>
        <v>3.3690943589761847E-3</v>
      </c>
    </row>
    <row r="736" spans="1:3" x14ac:dyDescent="0.35">
      <c r="A736" s="2">
        <v>40908</v>
      </c>
      <c r="B736">
        <v>1938.5</v>
      </c>
      <c r="C736">
        <f t="shared" si="9"/>
        <v>-1.1514571564994915E-2</v>
      </c>
    </row>
    <row r="737" spans="1:3" x14ac:dyDescent="0.35">
      <c r="A737" s="2">
        <v>40909</v>
      </c>
      <c r="B737">
        <v>1938.5</v>
      </c>
      <c r="C737">
        <f t="shared" ref="C737:C800" si="10">+LN(B737/B648)</f>
        <v>-2.3502904369157293E-2</v>
      </c>
    </row>
    <row r="738" spans="1:3" x14ac:dyDescent="0.35">
      <c r="A738" s="2">
        <v>40910</v>
      </c>
      <c r="B738">
        <v>1930</v>
      </c>
      <c r="C738">
        <f t="shared" si="10"/>
        <v>-1.5985537387862299E-2</v>
      </c>
    </row>
    <row r="739" spans="1:3" x14ac:dyDescent="0.35">
      <c r="A739" s="2">
        <v>40911</v>
      </c>
      <c r="B739">
        <v>1906.98</v>
      </c>
      <c r="C739">
        <f t="shared" si="10"/>
        <v>-2.0666160090855788E-2</v>
      </c>
    </row>
    <row r="740" spans="1:3" x14ac:dyDescent="0.35">
      <c r="A740" s="2">
        <v>40912</v>
      </c>
      <c r="B740">
        <v>1885.75</v>
      </c>
      <c r="C740">
        <f t="shared" si="10"/>
        <v>-2.5678342215087826E-2</v>
      </c>
    </row>
    <row r="741" spans="1:3" x14ac:dyDescent="0.35">
      <c r="A741" s="2">
        <v>40913</v>
      </c>
      <c r="B741">
        <v>1880.5</v>
      </c>
      <c r="C741">
        <f t="shared" si="10"/>
        <v>-2.8466263038437026E-2</v>
      </c>
    </row>
    <row r="742" spans="1:3" x14ac:dyDescent="0.35">
      <c r="A742" s="2">
        <v>40914</v>
      </c>
      <c r="B742">
        <v>1880.35</v>
      </c>
      <c r="C742">
        <f t="shared" si="10"/>
        <v>-2.8546032239590836E-2</v>
      </c>
    </row>
    <row r="743" spans="1:3" x14ac:dyDescent="0.35">
      <c r="A743" s="2">
        <v>40915</v>
      </c>
      <c r="B743">
        <v>1880.35</v>
      </c>
      <c r="C743">
        <f t="shared" si="10"/>
        <v>-2.9630827138956334E-2</v>
      </c>
    </row>
    <row r="744" spans="1:3" x14ac:dyDescent="0.35">
      <c r="A744" s="2">
        <v>40916</v>
      </c>
      <c r="B744">
        <v>1880.35</v>
      </c>
      <c r="C744">
        <f t="shared" si="10"/>
        <v>-1.8129136080465614E-2</v>
      </c>
    </row>
    <row r="745" spans="1:3" x14ac:dyDescent="0.35">
      <c r="A745" s="2">
        <v>40917</v>
      </c>
      <c r="B745">
        <v>1880.5</v>
      </c>
      <c r="C745">
        <f t="shared" si="10"/>
        <v>-8.2087049045760016E-3</v>
      </c>
    </row>
    <row r="746" spans="1:3" x14ac:dyDescent="0.35">
      <c r="A746" s="2">
        <v>40918</v>
      </c>
      <c r="B746">
        <v>1860.9</v>
      </c>
      <c r="C746">
        <f t="shared" si="10"/>
        <v>-2.1335602884532647E-2</v>
      </c>
    </row>
    <row r="747" spans="1:3" x14ac:dyDescent="0.35">
      <c r="A747" s="2">
        <v>40919</v>
      </c>
      <c r="B747">
        <v>1850</v>
      </c>
      <c r="C747">
        <f t="shared" si="10"/>
        <v>-1.9325565984754527E-2</v>
      </c>
    </row>
    <row r="748" spans="1:3" x14ac:dyDescent="0.35">
      <c r="A748" s="2">
        <v>40920</v>
      </c>
      <c r="B748">
        <v>1838.35</v>
      </c>
      <c r="C748">
        <f t="shared" si="10"/>
        <v>-2.5642774895592611E-2</v>
      </c>
    </row>
    <row r="749" spans="1:3" x14ac:dyDescent="0.35">
      <c r="A749" s="2">
        <v>40921</v>
      </c>
      <c r="B749">
        <v>1841.05</v>
      </c>
      <c r="C749">
        <f t="shared" si="10"/>
        <v>-2.4175144040215882E-2</v>
      </c>
    </row>
    <row r="750" spans="1:3" x14ac:dyDescent="0.35">
      <c r="A750" s="2">
        <v>40922</v>
      </c>
      <c r="B750">
        <v>1841.05</v>
      </c>
      <c r="C750">
        <f t="shared" si="10"/>
        <v>-2.4519711148068592E-2</v>
      </c>
    </row>
    <row r="751" spans="1:3" x14ac:dyDescent="0.35">
      <c r="A751" s="2">
        <v>40923</v>
      </c>
      <c r="B751">
        <v>1841.05</v>
      </c>
      <c r="C751">
        <f t="shared" si="10"/>
        <v>-3.3095527279240311E-2</v>
      </c>
    </row>
    <row r="752" spans="1:3" x14ac:dyDescent="0.35">
      <c r="A752" s="2">
        <v>40924</v>
      </c>
      <c r="B752">
        <v>1846</v>
      </c>
      <c r="C752">
        <f t="shared" si="10"/>
        <v>-3.0105623854623228E-2</v>
      </c>
    </row>
    <row r="753" spans="1:3" x14ac:dyDescent="0.35">
      <c r="A753" s="2">
        <v>40925</v>
      </c>
      <c r="B753">
        <v>1837.4</v>
      </c>
      <c r="C753">
        <f t="shared" si="10"/>
        <v>-3.8097048695476074E-2</v>
      </c>
    </row>
    <row r="754" spans="1:3" x14ac:dyDescent="0.35">
      <c r="A754" s="2">
        <v>40926</v>
      </c>
      <c r="B754">
        <v>1823.1</v>
      </c>
      <c r="C754">
        <f t="shared" si="10"/>
        <v>-3.7265240693387575E-2</v>
      </c>
    </row>
    <row r="755" spans="1:3" x14ac:dyDescent="0.35">
      <c r="A755" s="2">
        <v>40927</v>
      </c>
      <c r="B755">
        <v>1825.86</v>
      </c>
      <c r="C755">
        <f t="shared" si="10"/>
        <v>-3.5752480604846246E-2</v>
      </c>
    </row>
    <row r="756" spans="1:3" x14ac:dyDescent="0.35">
      <c r="A756" s="2">
        <v>40928</v>
      </c>
      <c r="B756">
        <v>1823.9</v>
      </c>
      <c r="C756">
        <f t="shared" si="10"/>
        <v>-3.6826523932854668E-2</v>
      </c>
    </row>
    <row r="757" spans="1:3" x14ac:dyDescent="0.35">
      <c r="A757" s="2">
        <v>40929</v>
      </c>
      <c r="B757">
        <v>1823.9</v>
      </c>
      <c r="C757">
        <f t="shared" si="10"/>
        <v>-2.6062363236005217E-2</v>
      </c>
    </row>
    <row r="758" spans="1:3" x14ac:dyDescent="0.35">
      <c r="A758" s="2">
        <v>40930</v>
      </c>
      <c r="B758">
        <v>1823.9</v>
      </c>
      <c r="C758">
        <f t="shared" si="10"/>
        <v>-2.925693891199951E-2</v>
      </c>
    </row>
    <row r="759" spans="1:3" x14ac:dyDescent="0.35">
      <c r="A759" s="2">
        <v>40931</v>
      </c>
      <c r="B759">
        <v>1813.8</v>
      </c>
      <c r="C759">
        <f t="shared" si="10"/>
        <v>-3.5368846781639492E-2</v>
      </c>
    </row>
    <row r="760" spans="1:3" x14ac:dyDescent="0.35">
      <c r="A760" s="2">
        <v>40932</v>
      </c>
      <c r="B760">
        <v>1814</v>
      </c>
      <c r="C760">
        <f t="shared" si="10"/>
        <v>-2.5848262637689707E-2</v>
      </c>
    </row>
    <row r="761" spans="1:3" x14ac:dyDescent="0.35">
      <c r="A761" s="2">
        <v>40933</v>
      </c>
      <c r="B761">
        <v>1812.65</v>
      </c>
      <c r="C761">
        <f t="shared" si="10"/>
        <v>-2.6646470062868143E-2</v>
      </c>
    </row>
    <row r="762" spans="1:3" x14ac:dyDescent="0.35">
      <c r="A762" s="2">
        <v>40934</v>
      </c>
      <c r="B762">
        <v>1810.8</v>
      </c>
      <c r="C762">
        <f t="shared" si="10"/>
        <v>-2.7667596426278439E-2</v>
      </c>
    </row>
    <row r="763" spans="1:3" x14ac:dyDescent="0.35">
      <c r="A763" s="2">
        <v>40935</v>
      </c>
      <c r="B763">
        <v>1807.03</v>
      </c>
      <c r="C763">
        <f t="shared" si="10"/>
        <v>-2.9751719430733788E-2</v>
      </c>
    </row>
    <row r="764" spans="1:3" x14ac:dyDescent="0.35">
      <c r="A764" s="2">
        <v>40936</v>
      </c>
      <c r="B764">
        <v>1807.03</v>
      </c>
      <c r="C764">
        <f t="shared" si="10"/>
        <v>-3.1978503454148662E-2</v>
      </c>
    </row>
    <row r="765" spans="1:3" x14ac:dyDescent="0.35">
      <c r="A765" s="2">
        <v>40937</v>
      </c>
      <c r="B765">
        <v>1807.03</v>
      </c>
      <c r="C765">
        <f t="shared" si="10"/>
        <v>-4.5690838311171211E-2</v>
      </c>
    </row>
    <row r="766" spans="1:3" x14ac:dyDescent="0.35">
      <c r="A766" s="2">
        <v>40938</v>
      </c>
      <c r="B766">
        <v>1817.75</v>
      </c>
      <c r="C766">
        <f t="shared" si="10"/>
        <v>-4.7627665177095359E-2</v>
      </c>
    </row>
    <row r="767" spans="1:3" x14ac:dyDescent="0.35">
      <c r="A767" s="2">
        <v>40939</v>
      </c>
      <c r="B767">
        <v>1810.4</v>
      </c>
      <c r="C767">
        <f t="shared" si="10"/>
        <v>-5.0970937973201805E-2</v>
      </c>
    </row>
    <row r="768" spans="1:3" x14ac:dyDescent="0.35">
      <c r="A768" s="2">
        <v>40940</v>
      </c>
      <c r="B768">
        <v>1799.63</v>
      </c>
      <c r="C768">
        <f t="shared" si="10"/>
        <v>-6.0307185937205722E-2</v>
      </c>
    </row>
    <row r="769" spans="1:3" x14ac:dyDescent="0.35">
      <c r="A769" s="2">
        <v>40941</v>
      </c>
      <c r="B769">
        <v>1793.88</v>
      </c>
      <c r="C769">
        <f t="shared" si="10"/>
        <v>-6.3507402387044179E-2</v>
      </c>
    </row>
    <row r="770" spans="1:3" x14ac:dyDescent="0.35">
      <c r="A770" s="2">
        <v>40942</v>
      </c>
      <c r="B770">
        <v>1784.5</v>
      </c>
      <c r="C770">
        <f t="shared" si="10"/>
        <v>-6.875001020625239E-2</v>
      </c>
    </row>
    <row r="771" spans="1:3" x14ac:dyDescent="0.35">
      <c r="A771" s="2">
        <v>40943</v>
      </c>
      <c r="B771">
        <v>1784.5</v>
      </c>
      <c r="C771">
        <f t="shared" si="10"/>
        <v>-6.910045886257328E-2</v>
      </c>
    </row>
    <row r="772" spans="1:3" x14ac:dyDescent="0.35">
      <c r="A772" s="2">
        <v>40944</v>
      </c>
      <c r="B772">
        <v>1784.5</v>
      </c>
      <c r="C772">
        <f t="shared" si="10"/>
        <v>-6.8409905293690509E-2</v>
      </c>
    </row>
    <row r="773" spans="1:3" x14ac:dyDescent="0.35">
      <c r="A773" s="2">
        <v>40945</v>
      </c>
      <c r="B773">
        <v>1787.3</v>
      </c>
      <c r="C773">
        <f t="shared" si="10"/>
        <v>-6.8463068173362021E-2</v>
      </c>
    </row>
    <row r="774" spans="1:3" x14ac:dyDescent="0.35">
      <c r="A774" s="2">
        <v>40946</v>
      </c>
      <c r="B774">
        <v>1782.1</v>
      </c>
      <c r="C774">
        <f t="shared" si="10"/>
        <v>-7.1324475856808359E-2</v>
      </c>
    </row>
    <row r="775" spans="1:3" x14ac:dyDescent="0.35">
      <c r="A775" s="2">
        <v>40947</v>
      </c>
      <c r="B775">
        <v>1779.3</v>
      </c>
      <c r="C775">
        <f t="shared" si="10"/>
        <v>-7.1406636727482473E-2</v>
      </c>
    </row>
    <row r="776" spans="1:3" x14ac:dyDescent="0.35">
      <c r="A776" s="2">
        <v>40948</v>
      </c>
      <c r="B776">
        <v>1776.45</v>
      </c>
      <c r="C776">
        <f t="shared" si="10"/>
        <v>-7.3009674404659233E-2</v>
      </c>
    </row>
    <row r="777" spans="1:3" x14ac:dyDescent="0.35">
      <c r="A777" s="2">
        <v>40949</v>
      </c>
      <c r="B777">
        <v>1784.15</v>
      </c>
      <c r="C777">
        <f t="shared" si="10"/>
        <v>-6.8684553917414931E-2</v>
      </c>
    </row>
    <row r="778" spans="1:3" x14ac:dyDescent="0.35">
      <c r="A778" s="2">
        <v>40950</v>
      </c>
      <c r="B778">
        <v>1784.15</v>
      </c>
      <c r="C778">
        <f t="shared" si="10"/>
        <v>-7.0331548525236959E-2</v>
      </c>
    </row>
    <row r="779" spans="1:3" x14ac:dyDescent="0.35">
      <c r="A779" s="2">
        <v>40951</v>
      </c>
      <c r="B779">
        <v>1784.15</v>
      </c>
      <c r="C779">
        <f t="shared" si="10"/>
        <v>-7.0775511291888221E-2</v>
      </c>
    </row>
    <row r="780" spans="1:3" x14ac:dyDescent="0.35">
      <c r="A780" s="2">
        <v>40952</v>
      </c>
      <c r="B780">
        <v>1778.2</v>
      </c>
      <c r="C780">
        <f t="shared" si="10"/>
        <v>-6.9751403509085999E-2</v>
      </c>
    </row>
    <row r="781" spans="1:3" x14ac:dyDescent="0.35">
      <c r="A781" s="2">
        <v>40953</v>
      </c>
      <c r="B781">
        <v>1790.2</v>
      </c>
      <c r="C781">
        <f t="shared" si="10"/>
        <v>-6.97373900040138E-2</v>
      </c>
    </row>
    <row r="782" spans="1:3" x14ac:dyDescent="0.35">
      <c r="A782" s="2">
        <v>40954</v>
      </c>
      <c r="B782">
        <v>1795.35</v>
      </c>
      <c r="C782">
        <f t="shared" si="10"/>
        <v>-6.4214715689587906E-2</v>
      </c>
    </row>
    <row r="783" spans="1:3" x14ac:dyDescent="0.35">
      <c r="A783" s="2">
        <v>40955</v>
      </c>
      <c r="B783">
        <v>1784.5</v>
      </c>
      <c r="C783">
        <f t="shared" si="10"/>
        <v>-7.0276440746861929E-2</v>
      </c>
    </row>
    <row r="784" spans="1:3" x14ac:dyDescent="0.35">
      <c r="A784" s="2">
        <v>40956</v>
      </c>
      <c r="B784">
        <v>1778.5</v>
      </c>
      <c r="C784">
        <f t="shared" si="10"/>
        <v>-7.3644392288567062E-2</v>
      </c>
    </row>
    <row r="785" spans="1:3" x14ac:dyDescent="0.35">
      <c r="A785" s="2">
        <v>40957</v>
      </c>
      <c r="B785">
        <v>1778.5</v>
      </c>
      <c r="C785">
        <f t="shared" si="10"/>
        <v>-8.0816612841770108E-2</v>
      </c>
    </row>
    <row r="786" spans="1:3" x14ac:dyDescent="0.35">
      <c r="A786" s="2">
        <v>40958</v>
      </c>
      <c r="B786">
        <v>1778.5</v>
      </c>
      <c r="C786">
        <f t="shared" si="10"/>
        <v>-7.5788955392812607E-2</v>
      </c>
    </row>
    <row r="787" spans="1:3" x14ac:dyDescent="0.35">
      <c r="A787" s="2">
        <v>40959</v>
      </c>
      <c r="B787">
        <v>1774</v>
      </c>
      <c r="C787">
        <f t="shared" si="10"/>
        <v>-8.6767078079303325E-2</v>
      </c>
    </row>
    <row r="788" spans="1:3" x14ac:dyDescent="0.35">
      <c r="A788" s="2">
        <v>40960</v>
      </c>
      <c r="B788">
        <v>1778.35</v>
      </c>
      <c r="C788">
        <f t="shared" si="10"/>
        <v>-8.3113009313295724E-2</v>
      </c>
    </row>
    <row r="789" spans="1:3" x14ac:dyDescent="0.35">
      <c r="A789" s="2">
        <v>40961</v>
      </c>
      <c r="B789">
        <v>1782.01</v>
      </c>
      <c r="C789">
        <f t="shared" si="10"/>
        <v>-9.350721875357873E-2</v>
      </c>
    </row>
    <row r="790" spans="1:3" x14ac:dyDescent="0.35">
      <c r="A790" s="2">
        <v>40962</v>
      </c>
      <c r="B790">
        <v>1776.44</v>
      </c>
      <c r="C790">
        <f t="shared" si="10"/>
        <v>-9.6637797825408503E-2</v>
      </c>
    </row>
    <row r="791" spans="1:3" x14ac:dyDescent="0.35">
      <c r="A791" s="2">
        <v>40963</v>
      </c>
      <c r="B791">
        <v>1775.75</v>
      </c>
      <c r="C791">
        <f t="shared" si="10"/>
        <v>-9.7026290562946871E-2</v>
      </c>
    </row>
    <row r="792" spans="1:3" x14ac:dyDescent="0.35">
      <c r="A792" s="2">
        <v>40964</v>
      </c>
      <c r="B792">
        <v>1775.75</v>
      </c>
      <c r="C792">
        <f t="shared" si="10"/>
        <v>-9.3488548005427316E-2</v>
      </c>
    </row>
    <row r="793" spans="1:3" x14ac:dyDescent="0.35">
      <c r="A793" s="2">
        <v>40965</v>
      </c>
      <c r="B793">
        <v>1775.75</v>
      </c>
      <c r="C793">
        <f t="shared" si="10"/>
        <v>-0.10044970216186762</v>
      </c>
    </row>
    <row r="794" spans="1:3" x14ac:dyDescent="0.35">
      <c r="A794" s="2">
        <v>40966</v>
      </c>
      <c r="B794">
        <v>1772.01</v>
      </c>
      <c r="C794">
        <f t="shared" si="10"/>
        <v>-9.6002015326875648E-2</v>
      </c>
    </row>
    <row r="795" spans="1:3" x14ac:dyDescent="0.35">
      <c r="A795" s="2">
        <v>40967</v>
      </c>
      <c r="B795">
        <v>1767.35</v>
      </c>
      <c r="C795">
        <f t="shared" si="10"/>
        <v>-9.6448884708512927E-2</v>
      </c>
    </row>
    <row r="796" spans="1:3" x14ac:dyDescent="0.35">
      <c r="A796" s="2">
        <v>40968</v>
      </c>
      <c r="B796">
        <v>1767</v>
      </c>
      <c r="C796">
        <f t="shared" si="10"/>
        <v>-9.3698551015659409E-2</v>
      </c>
    </row>
    <row r="797" spans="1:3" x14ac:dyDescent="0.35">
      <c r="A797" s="2">
        <v>40969</v>
      </c>
      <c r="B797">
        <v>1769.25</v>
      </c>
      <c r="C797">
        <f t="shared" si="10"/>
        <v>-9.2426016379461712E-2</v>
      </c>
    </row>
    <row r="798" spans="1:3" x14ac:dyDescent="0.35">
      <c r="A798" s="2">
        <v>40970</v>
      </c>
      <c r="B798">
        <v>1774</v>
      </c>
      <c r="C798">
        <f t="shared" si="10"/>
        <v>-8.9744860465831022E-2</v>
      </c>
    </row>
    <row r="799" spans="1:3" x14ac:dyDescent="0.35">
      <c r="A799" s="2">
        <v>40971</v>
      </c>
      <c r="B799">
        <v>1774</v>
      </c>
      <c r="C799">
        <f t="shared" si="10"/>
        <v>-8.71546399325661E-2</v>
      </c>
    </row>
    <row r="800" spans="1:3" x14ac:dyDescent="0.35">
      <c r="A800" s="2">
        <v>40972</v>
      </c>
      <c r="B800">
        <v>1774</v>
      </c>
      <c r="C800">
        <f t="shared" si="10"/>
        <v>-8.6043227160980312E-2</v>
      </c>
    </row>
    <row r="801" spans="1:3" x14ac:dyDescent="0.35">
      <c r="A801" s="2">
        <v>40973</v>
      </c>
      <c r="B801">
        <v>1772.2</v>
      </c>
      <c r="C801">
        <f t="shared" ref="C801:C864" si="11">+LN(B801/B712)</f>
        <v>-8.1732354394726037E-2</v>
      </c>
    </row>
    <row r="802" spans="1:3" x14ac:dyDescent="0.35">
      <c r="A802" s="2">
        <v>40974</v>
      </c>
      <c r="B802">
        <v>1780.68</v>
      </c>
      <c r="C802">
        <f t="shared" si="11"/>
        <v>-8.1042689622479014E-2</v>
      </c>
    </row>
    <row r="803" spans="1:3" x14ac:dyDescent="0.35">
      <c r="A803" s="2">
        <v>40975</v>
      </c>
      <c r="B803">
        <v>1768.8</v>
      </c>
      <c r="C803">
        <f t="shared" si="11"/>
        <v>-8.488432371172705E-2</v>
      </c>
    </row>
    <row r="804" spans="1:3" x14ac:dyDescent="0.35">
      <c r="A804" s="2">
        <v>40976</v>
      </c>
      <c r="B804">
        <v>1765</v>
      </c>
      <c r="C804">
        <f t="shared" si="11"/>
        <v>-8.7034983887566378E-2</v>
      </c>
    </row>
    <row r="805" spans="1:3" x14ac:dyDescent="0.35">
      <c r="A805" s="2">
        <v>40977</v>
      </c>
      <c r="B805">
        <v>1762.35</v>
      </c>
      <c r="C805">
        <f t="shared" si="11"/>
        <v>-8.8537528573272364E-2</v>
      </c>
    </row>
    <row r="806" spans="1:3" x14ac:dyDescent="0.35">
      <c r="A806" s="2">
        <v>40978</v>
      </c>
      <c r="B806">
        <v>1762.35</v>
      </c>
      <c r="C806">
        <f t="shared" si="11"/>
        <v>-9.1591805246338018E-2</v>
      </c>
    </row>
    <row r="807" spans="1:3" x14ac:dyDescent="0.35">
      <c r="A807" s="2">
        <v>40979</v>
      </c>
      <c r="B807">
        <v>1762.35</v>
      </c>
      <c r="C807">
        <f t="shared" si="11"/>
        <v>-9.0638669409314657E-2</v>
      </c>
    </row>
    <row r="808" spans="1:3" x14ac:dyDescent="0.35">
      <c r="A808" s="2">
        <v>40980</v>
      </c>
      <c r="B808">
        <v>1763.9</v>
      </c>
      <c r="C808">
        <f t="shared" si="11"/>
        <v>-9.4165365892021277E-2</v>
      </c>
    </row>
    <row r="809" spans="1:3" x14ac:dyDescent="0.35">
      <c r="A809" s="2">
        <v>40981</v>
      </c>
      <c r="B809">
        <v>1758.15</v>
      </c>
      <c r="C809">
        <f t="shared" si="11"/>
        <v>-9.6160402425204156E-2</v>
      </c>
    </row>
    <row r="810" spans="1:3" x14ac:dyDescent="0.35">
      <c r="A810" s="2">
        <v>40982</v>
      </c>
      <c r="B810">
        <v>1764</v>
      </c>
      <c r="C810">
        <f t="shared" si="11"/>
        <v>-9.5603890532288266E-2</v>
      </c>
    </row>
    <row r="811" spans="1:3" x14ac:dyDescent="0.35">
      <c r="A811" s="2">
        <v>40983</v>
      </c>
      <c r="B811">
        <v>1760.4</v>
      </c>
      <c r="C811">
        <f t="shared" si="11"/>
        <v>-9.7646792162088533E-2</v>
      </c>
    </row>
    <row r="812" spans="1:3" x14ac:dyDescent="0.35">
      <c r="A812" s="2">
        <v>40984</v>
      </c>
      <c r="B812">
        <v>1759.7</v>
      </c>
      <c r="C812">
        <f t="shared" si="11"/>
        <v>-9.8044508141309036E-2</v>
      </c>
    </row>
    <row r="813" spans="1:3" x14ac:dyDescent="0.35">
      <c r="A813" s="2">
        <v>40985</v>
      </c>
      <c r="B813">
        <v>1759.7</v>
      </c>
      <c r="C813">
        <f t="shared" si="11"/>
        <v>-9.5015664757385793E-2</v>
      </c>
    </row>
    <row r="814" spans="1:3" x14ac:dyDescent="0.35">
      <c r="A814" s="2">
        <v>40986</v>
      </c>
      <c r="B814">
        <v>1759.7</v>
      </c>
      <c r="C814">
        <f t="shared" si="11"/>
        <v>-9.4576314471847972E-2</v>
      </c>
    </row>
    <row r="815" spans="1:3" x14ac:dyDescent="0.35">
      <c r="A815" s="2">
        <v>40987</v>
      </c>
      <c r="B815">
        <v>1760</v>
      </c>
      <c r="C815">
        <f t="shared" si="11"/>
        <v>-9.3179813010005802E-2</v>
      </c>
    </row>
    <row r="816" spans="1:3" x14ac:dyDescent="0.35">
      <c r="A816" s="2">
        <v>40988</v>
      </c>
      <c r="B816">
        <v>1757.95</v>
      </c>
      <c r="C816">
        <f t="shared" si="11"/>
        <v>-8.9894103231357519E-2</v>
      </c>
    </row>
    <row r="817" spans="1:3" x14ac:dyDescent="0.35">
      <c r="A817" s="2">
        <v>40989</v>
      </c>
      <c r="B817">
        <v>1759.56</v>
      </c>
      <c r="C817">
        <f t="shared" si="11"/>
        <v>-8.7344738106143141E-2</v>
      </c>
    </row>
    <row r="818" spans="1:3" x14ac:dyDescent="0.35">
      <c r="A818" s="2">
        <v>40990</v>
      </c>
      <c r="B818">
        <v>1760.45</v>
      </c>
      <c r="C818">
        <f t="shared" si="11"/>
        <v>-8.6839057713777479E-2</v>
      </c>
    </row>
    <row r="819" spans="1:3" x14ac:dyDescent="0.35">
      <c r="A819" s="2">
        <v>40991</v>
      </c>
      <c r="B819">
        <v>1760.27</v>
      </c>
      <c r="C819">
        <f t="shared" si="11"/>
        <v>-8.6941309525995991E-2</v>
      </c>
    </row>
    <row r="820" spans="1:3" x14ac:dyDescent="0.35">
      <c r="A820" s="2">
        <v>40992</v>
      </c>
      <c r="B820">
        <v>1760.27</v>
      </c>
      <c r="C820">
        <f t="shared" si="11"/>
        <v>-8.8419260231644453E-2</v>
      </c>
    </row>
    <row r="821" spans="1:3" x14ac:dyDescent="0.35">
      <c r="A821" s="2">
        <v>40993</v>
      </c>
      <c r="B821">
        <v>1760.27</v>
      </c>
      <c r="C821">
        <f t="shared" si="11"/>
        <v>-8.81592160226638E-2</v>
      </c>
    </row>
    <row r="822" spans="1:3" x14ac:dyDescent="0.35">
      <c r="A822" s="2">
        <v>40994</v>
      </c>
      <c r="B822">
        <v>1760.75</v>
      </c>
      <c r="C822">
        <f t="shared" si="11"/>
        <v>-9.7592240837377109E-2</v>
      </c>
    </row>
    <row r="823" spans="1:3" x14ac:dyDescent="0.35">
      <c r="A823" s="2">
        <v>40995</v>
      </c>
      <c r="B823">
        <v>1763.8</v>
      </c>
      <c r="C823">
        <f t="shared" si="11"/>
        <v>-9.5165852882979976E-2</v>
      </c>
    </row>
    <row r="824" spans="1:3" x14ac:dyDescent="0.35">
      <c r="A824" s="2">
        <v>40996</v>
      </c>
      <c r="B824">
        <v>1774.5</v>
      </c>
      <c r="C824">
        <f t="shared" si="11"/>
        <v>-8.8395785024432669E-2</v>
      </c>
    </row>
    <row r="825" spans="1:3" x14ac:dyDescent="0.35">
      <c r="A825" s="2">
        <v>40997</v>
      </c>
      <c r="B825">
        <v>1792</v>
      </c>
      <c r="C825">
        <f t="shared" si="11"/>
        <v>-7.8582163576108019E-2</v>
      </c>
    </row>
    <row r="826" spans="1:3" x14ac:dyDescent="0.35">
      <c r="A826" s="2">
        <v>40998</v>
      </c>
      <c r="B826">
        <v>1788.75</v>
      </c>
      <c r="C826">
        <f t="shared" si="11"/>
        <v>-8.039742624032313E-2</v>
      </c>
    </row>
    <row r="827" spans="1:3" x14ac:dyDescent="0.35">
      <c r="A827" s="2">
        <v>40999</v>
      </c>
      <c r="B827">
        <v>1788.75</v>
      </c>
      <c r="C827">
        <f t="shared" si="11"/>
        <v>-7.6002951028270607E-2</v>
      </c>
    </row>
    <row r="828" spans="1:3" x14ac:dyDescent="0.35">
      <c r="A828" s="2">
        <v>41000</v>
      </c>
      <c r="B828">
        <v>1788.75</v>
      </c>
      <c r="C828">
        <f t="shared" si="11"/>
        <v>-6.4003786997782822E-2</v>
      </c>
    </row>
    <row r="829" spans="1:3" x14ac:dyDescent="0.35">
      <c r="A829" s="2">
        <v>41001</v>
      </c>
      <c r="B829">
        <v>1775.66</v>
      </c>
      <c r="C829">
        <f t="shared" si="11"/>
        <v>-6.0153434950318121E-2</v>
      </c>
    </row>
    <row r="830" spans="1:3" x14ac:dyDescent="0.35">
      <c r="A830" s="2">
        <v>41002</v>
      </c>
      <c r="B830">
        <v>1769.2</v>
      </c>
      <c r="C830">
        <f t="shared" si="11"/>
        <v>-6.1010231916219328E-2</v>
      </c>
    </row>
    <row r="831" spans="1:3" x14ac:dyDescent="0.35">
      <c r="A831" s="2">
        <v>41003</v>
      </c>
      <c r="B831">
        <v>1772.9</v>
      </c>
      <c r="C831">
        <f t="shared" si="11"/>
        <v>-5.8841305804902495E-2</v>
      </c>
    </row>
    <row r="832" spans="1:3" x14ac:dyDescent="0.35">
      <c r="A832" s="2">
        <v>41004</v>
      </c>
      <c r="B832">
        <v>1775.34</v>
      </c>
      <c r="C832">
        <f t="shared" si="11"/>
        <v>-5.7465975847170433E-2</v>
      </c>
    </row>
    <row r="833" spans="1:3" x14ac:dyDescent="0.35">
      <c r="A833" s="2">
        <v>41005</v>
      </c>
      <c r="B833">
        <v>1773.51</v>
      </c>
      <c r="C833">
        <f t="shared" si="11"/>
        <v>-5.8497295943653646E-2</v>
      </c>
    </row>
    <row r="834" spans="1:3" x14ac:dyDescent="0.35">
      <c r="A834" s="2">
        <v>41006</v>
      </c>
      <c r="B834">
        <v>1773.51</v>
      </c>
      <c r="C834">
        <f t="shared" si="11"/>
        <v>-5.8577065144807469E-2</v>
      </c>
    </row>
    <row r="835" spans="1:3" x14ac:dyDescent="0.35">
      <c r="A835" s="2">
        <v>41007</v>
      </c>
      <c r="B835">
        <v>1773.51</v>
      </c>
      <c r="C835">
        <f t="shared" si="11"/>
        <v>-4.8099607881597922E-2</v>
      </c>
    </row>
    <row r="836" spans="1:3" x14ac:dyDescent="0.35">
      <c r="A836" s="2">
        <v>41008</v>
      </c>
      <c r="B836">
        <v>1783.88</v>
      </c>
      <c r="C836">
        <f t="shared" si="11"/>
        <v>-3.6394871768769647E-2</v>
      </c>
    </row>
    <row r="837" spans="1:3" x14ac:dyDescent="0.35">
      <c r="A837" s="2">
        <v>41009</v>
      </c>
      <c r="B837">
        <v>1793.9</v>
      </c>
      <c r="C837">
        <f t="shared" si="11"/>
        <v>-2.4476409456487491E-2</v>
      </c>
    </row>
    <row r="838" spans="1:3" x14ac:dyDescent="0.35">
      <c r="A838" s="2">
        <v>41010</v>
      </c>
      <c r="B838">
        <v>1787.83</v>
      </c>
      <c r="C838">
        <f t="shared" si="11"/>
        <v>-2.9333467103454081E-2</v>
      </c>
    </row>
    <row r="839" spans="1:3" x14ac:dyDescent="0.35">
      <c r="A839" s="2">
        <v>41011</v>
      </c>
      <c r="B839">
        <v>1777.21</v>
      </c>
      <c r="C839">
        <f t="shared" si="11"/>
        <v>-3.5291342142266945E-2</v>
      </c>
    </row>
    <row r="840" spans="1:3" x14ac:dyDescent="0.35">
      <c r="A840" s="2">
        <v>41012</v>
      </c>
      <c r="B840">
        <v>1775.5</v>
      </c>
      <c r="C840">
        <f t="shared" si="11"/>
        <v>-3.6253987633766548E-2</v>
      </c>
    </row>
    <row r="841" spans="1:3" x14ac:dyDescent="0.35">
      <c r="A841" s="2">
        <v>41013</v>
      </c>
      <c r="B841">
        <v>1775.5</v>
      </c>
      <c r="C841">
        <f t="shared" si="11"/>
        <v>-3.8939062679654884E-2</v>
      </c>
    </row>
    <row r="842" spans="1:3" x14ac:dyDescent="0.35">
      <c r="A842" s="2">
        <v>41014</v>
      </c>
      <c r="B842">
        <v>1775.5</v>
      </c>
      <c r="C842">
        <f t="shared" si="11"/>
        <v>-3.4269455454223503E-2</v>
      </c>
    </row>
    <row r="843" spans="1:3" x14ac:dyDescent="0.35">
      <c r="A843" s="2">
        <v>41015</v>
      </c>
      <c r="B843">
        <v>1776.2</v>
      </c>
      <c r="C843">
        <f t="shared" si="11"/>
        <v>-2.6062097985015378E-2</v>
      </c>
    </row>
    <row r="844" spans="1:3" x14ac:dyDescent="0.35">
      <c r="A844" s="2">
        <v>41016</v>
      </c>
      <c r="B844">
        <v>1770</v>
      </c>
      <c r="C844">
        <f t="shared" si="11"/>
        <v>-3.1071562330085723E-2</v>
      </c>
    </row>
    <row r="845" spans="1:3" x14ac:dyDescent="0.35">
      <c r="A845" s="2">
        <v>41017</v>
      </c>
      <c r="B845">
        <v>1774.74</v>
      </c>
      <c r="C845">
        <f t="shared" si="11"/>
        <v>-2.7323132262753246E-2</v>
      </c>
    </row>
    <row r="846" spans="1:3" x14ac:dyDescent="0.35">
      <c r="A846" s="2">
        <v>41018</v>
      </c>
      <c r="B846">
        <v>1774</v>
      </c>
      <c r="C846">
        <f t="shared" si="11"/>
        <v>-2.7740181700427271E-2</v>
      </c>
    </row>
    <row r="847" spans="1:3" x14ac:dyDescent="0.35">
      <c r="A847" s="2">
        <v>41019</v>
      </c>
      <c r="B847">
        <v>1771.1</v>
      </c>
      <c r="C847">
        <f t="shared" si="11"/>
        <v>-2.9376243107365526E-2</v>
      </c>
    </row>
    <row r="848" spans="1:3" x14ac:dyDescent="0.35">
      <c r="A848" s="2">
        <v>41020</v>
      </c>
      <c r="B848">
        <v>1771.1</v>
      </c>
      <c r="C848">
        <f t="shared" si="11"/>
        <v>-2.3823269550880901E-2</v>
      </c>
    </row>
    <row r="849" spans="1:3" x14ac:dyDescent="0.35">
      <c r="A849" s="2">
        <v>41021</v>
      </c>
      <c r="B849">
        <v>1771.1</v>
      </c>
      <c r="C849">
        <f t="shared" si="11"/>
        <v>-2.393352921249536E-2</v>
      </c>
    </row>
    <row r="850" spans="1:3" x14ac:dyDescent="0.35">
      <c r="A850" s="2">
        <v>41022</v>
      </c>
      <c r="B850">
        <v>1769.83</v>
      </c>
      <c r="C850">
        <f t="shared" si="11"/>
        <v>-2.3906366167714521E-2</v>
      </c>
    </row>
    <row r="851" spans="1:3" x14ac:dyDescent="0.35">
      <c r="A851" s="2">
        <v>41023</v>
      </c>
      <c r="B851">
        <v>1769.4</v>
      </c>
      <c r="C851">
        <f t="shared" si="11"/>
        <v>-2.3128230512517865E-2</v>
      </c>
    </row>
    <row r="852" spans="1:3" x14ac:dyDescent="0.35">
      <c r="A852" s="2">
        <v>41024</v>
      </c>
      <c r="B852">
        <v>1761.9</v>
      </c>
      <c r="C852">
        <f t="shared" si="11"/>
        <v>-2.5291841360764563E-2</v>
      </c>
    </row>
    <row r="853" spans="1:3" x14ac:dyDescent="0.35">
      <c r="A853" s="2">
        <v>41025</v>
      </c>
      <c r="B853">
        <v>1762.07</v>
      </c>
      <c r="C853">
        <f t="shared" si="11"/>
        <v>-2.5195359268049975E-2</v>
      </c>
    </row>
    <row r="854" spans="1:3" x14ac:dyDescent="0.35">
      <c r="A854" s="2">
        <v>41026</v>
      </c>
      <c r="B854">
        <v>1764.4</v>
      </c>
      <c r="C854">
        <f t="shared" si="11"/>
        <v>-2.3873924326563368E-2</v>
      </c>
    </row>
    <row r="855" spans="1:3" x14ac:dyDescent="0.35">
      <c r="A855" s="2">
        <v>41027</v>
      </c>
      <c r="B855">
        <v>1764.4</v>
      </c>
      <c r="C855">
        <f t="shared" si="11"/>
        <v>-2.9788783299381498E-2</v>
      </c>
    </row>
    <row r="856" spans="1:3" x14ac:dyDescent="0.35">
      <c r="A856" s="2">
        <v>41028</v>
      </c>
      <c r="B856">
        <v>1764.4</v>
      </c>
      <c r="C856">
        <f t="shared" si="11"/>
        <v>-2.5737126088542898E-2</v>
      </c>
    </row>
    <row r="857" spans="1:3" x14ac:dyDescent="0.35">
      <c r="A857" s="2">
        <v>41029</v>
      </c>
      <c r="B857">
        <v>1762</v>
      </c>
      <c r="C857">
        <f t="shared" si="11"/>
        <v>-2.1131560703137011E-2</v>
      </c>
    </row>
    <row r="858" spans="1:3" x14ac:dyDescent="0.35">
      <c r="A858" s="2">
        <v>41030</v>
      </c>
      <c r="B858">
        <v>1763.65</v>
      </c>
      <c r="C858">
        <f t="shared" si="11"/>
        <v>-1.6995346567502796E-2</v>
      </c>
    </row>
    <row r="859" spans="1:3" x14ac:dyDescent="0.35">
      <c r="A859" s="2">
        <v>41031</v>
      </c>
      <c r="B859">
        <v>1757.05</v>
      </c>
      <c r="C859">
        <f t="shared" si="11"/>
        <v>-1.5501997549848963E-2</v>
      </c>
    </row>
    <row r="860" spans="1:3" x14ac:dyDescent="0.35">
      <c r="A860" s="2">
        <v>41032</v>
      </c>
      <c r="B860">
        <v>1756.45</v>
      </c>
      <c r="C860">
        <f t="shared" si="11"/>
        <v>-1.5843537328321857E-2</v>
      </c>
    </row>
    <row r="861" spans="1:3" x14ac:dyDescent="0.35">
      <c r="A861" s="2">
        <v>41033</v>
      </c>
      <c r="B861">
        <v>1758.7</v>
      </c>
      <c r="C861">
        <f t="shared" si="11"/>
        <v>-1.4563364187896555E-2</v>
      </c>
    </row>
    <row r="862" spans="1:3" x14ac:dyDescent="0.35">
      <c r="A862" s="2">
        <v>41034</v>
      </c>
      <c r="B862">
        <v>1758.7</v>
      </c>
      <c r="C862">
        <f t="shared" si="11"/>
        <v>-1.6131201454014303E-2</v>
      </c>
    </row>
    <row r="863" spans="1:3" x14ac:dyDescent="0.35">
      <c r="A863" s="2">
        <v>41035</v>
      </c>
      <c r="B863">
        <v>1758.7</v>
      </c>
      <c r="C863">
        <f t="shared" si="11"/>
        <v>-1.3217544436735028E-2</v>
      </c>
    </row>
    <row r="864" spans="1:3" x14ac:dyDescent="0.35">
      <c r="A864" s="2">
        <v>41036</v>
      </c>
      <c r="B864">
        <v>1755</v>
      </c>
      <c r="C864">
        <f t="shared" si="11"/>
        <v>-1.3751171612824409E-2</v>
      </c>
    </row>
    <row r="865" spans="1:3" x14ac:dyDescent="0.35">
      <c r="A865" s="2">
        <v>41037</v>
      </c>
      <c r="B865">
        <v>1765.9</v>
      </c>
      <c r="C865">
        <f t="shared" ref="C865:C928" si="12">+LN(B865/B776)</f>
        <v>-5.956515416535072E-3</v>
      </c>
    </row>
    <row r="866" spans="1:3" x14ac:dyDescent="0.35">
      <c r="A866" s="2">
        <v>41038</v>
      </c>
      <c r="B866">
        <v>1767.65</v>
      </c>
      <c r="C866">
        <f t="shared" si="12"/>
        <v>-9.2911305235939684E-3</v>
      </c>
    </row>
    <row r="867" spans="1:3" x14ac:dyDescent="0.35">
      <c r="A867" s="2">
        <v>41039</v>
      </c>
      <c r="B867">
        <v>1762.93</v>
      </c>
      <c r="C867">
        <f t="shared" si="12"/>
        <v>-1.1964913761467452E-2</v>
      </c>
    </row>
    <row r="868" spans="1:3" x14ac:dyDescent="0.35">
      <c r="A868" s="2">
        <v>41040</v>
      </c>
      <c r="B868">
        <v>1762.85</v>
      </c>
      <c r="C868">
        <f t="shared" si="12"/>
        <v>-1.2010293790858842E-2</v>
      </c>
    </row>
    <row r="869" spans="1:3" x14ac:dyDescent="0.35">
      <c r="A869" s="2">
        <v>41041</v>
      </c>
      <c r="B869">
        <v>1762.85</v>
      </c>
      <c r="C869">
        <f t="shared" si="12"/>
        <v>-8.6697991550394281E-3</v>
      </c>
    </row>
    <row r="870" spans="1:3" x14ac:dyDescent="0.35">
      <c r="A870" s="2">
        <v>41042</v>
      </c>
      <c r="B870">
        <v>1762.85</v>
      </c>
      <c r="C870">
        <f t="shared" si="12"/>
        <v>-1.5395527904839336E-2</v>
      </c>
    </row>
    <row r="871" spans="1:3" x14ac:dyDescent="0.35">
      <c r="A871" s="2">
        <v>41043</v>
      </c>
      <c r="B871">
        <v>1771.5</v>
      </c>
      <c r="C871">
        <f t="shared" si="12"/>
        <v>-1.3373343681962465E-2</v>
      </c>
    </row>
    <row r="872" spans="1:3" x14ac:dyDescent="0.35">
      <c r="A872" s="2">
        <v>41044</v>
      </c>
      <c r="B872">
        <v>1786.2</v>
      </c>
      <c r="C872">
        <f t="shared" si="12"/>
        <v>9.5219431957073442E-4</v>
      </c>
    </row>
    <row r="873" spans="1:3" x14ac:dyDescent="0.35">
      <c r="A873" s="2">
        <v>41045</v>
      </c>
      <c r="B873">
        <v>1794.33</v>
      </c>
      <c r="C873">
        <f t="shared" si="12"/>
        <v>8.8613808024450343E-3</v>
      </c>
    </row>
    <row r="874" spans="1:3" x14ac:dyDescent="0.35">
      <c r="A874" s="2">
        <v>41046</v>
      </c>
      <c r="B874">
        <v>1806.1</v>
      </c>
      <c r="C874">
        <f t="shared" si="12"/>
        <v>1.5399512041107882E-2</v>
      </c>
    </row>
    <row r="875" spans="1:3" x14ac:dyDescent="0.35">
      <c r="A875" s="2">
        <v>41047</v>
      </c>
      <c r="B875">
        <v>1822.9</v>
      </c>
      <c r="C875">
        <f t="shared" si="12"/>
        <v>2.4658327150365967E-2</v>
      </c>
    </row>
    <row r="876" spans="1:3" x14ac:dyDescent="0.35">
      <c r="A876" s="2">
        <v>41048</v>
      </c>
      <c r="B876">
        <v>1822.9</v>
      </c>
      <c r="C876">
        <f t="shared" si="12"/>
        <v>2.7191755669350996E-2</v>
      </c>
    </row>
    <row r="877" spans="1:3" x14ac:dyDescent="0.35">
      <c r="A877" s="2">
        <v>41049</v>
      </c>
      <c r="B877">
        <v>1822.9</v>
      </c>
      <c r="C877">
        <f t="shared" si="12"/>
        <v>2.4742671443821831E-2</v>
      </c>
    </row>
    <row r="878" spans="1:3" x14ac:dyDescent="0.35">
      <c r="A878" s="2">
        <v>41050</v>
      </c>
      <c r="B878">
        <v>1829.67</v>
      </c>
      <c r="C878">
        <f t="shared" si="12"/>
        <v>2.6393682018301595E-2</v>
      </c>
    </row>
    <row r="879" spans="1:3" x14ac:dyDescent="0.35">
      <c r="A879" s="2">
        <v>41051</v>
      </c>
      <c r="B879">
        <v>1826.8</v>
      </c>
      <c r="C879">
        <f t="shared" si="12"/>
        <v>2.7954440695386155E-2</v>
      </c>
    </row>
    <row r="880" spans="1:3" x14ac:dyDescent="0.35">
      <c r="A880" s="2">
        <v>41052</v>
      </c>
      <c r="B880">
        <v>1844.24</v>
      </c>
      <c r="C880">
        <f t="shared" si="12"/>
        <v>3.7844399613421273E-2</v>
      </c>
    </row>
    <row r="881" spans="1:3" x14ac:dyDescent="0.35">
      <c r="A881" s="2">
        <v>41053</v>
      </c>
      <c r="B881">
        <v>1841.54</v>
      </c>
      <c r="C881">
        <f t="shared" si="12"/>
        <v>3.63793091940472E-2</v>
      </c>
    </row>
    <row r="882" spans="1:3" x14ac:dyDescent="0.35">
      <c r="A882" s="2">
        <v>41054</v>
      </c>
      <c r="B882">
        <v>1832.7</v>
      </c>
      <c r="C882">
        <f t="shared" si="12"/>
        <v>3.1567420445911612E-2</v>
      </c>
    </row>
    <row r="883" spans="1:3" x14ac:dyDescent="0.35">
      <c r="A883" s="2">
        <v>41055</v>
      </c>
      <c r="B883">
        <v>1832.7</v>
      </c>
      <c r="C883">
        <f t="shared" si="12"/>
        <v>3.3675793833870607E-2</v>
      </c>
    </row>
    <row r="884" spans="1:3" x14ac:dyDescent="0.35">
      <c r="A884" s="2">
        <v>41056</v>
      </c>
      <c r="B884">
        <v>1832.7</v>
      </c>
      <c r="C884">
        <f t="shared" si="12"/>
        <v>3.6309039783814522E-2</v>
      </c>
    </row>
    <row r="885" spans="1:3" x14ac:dyDescent="0.35">
      <c r="A885" s="2">
        <v>41057</v>
      </c>
      <c r="B885">
        <v>1827.5</v>
      </c>
      <c r="C885">
        <f t="shared" si="12"/>
        <v>3.3665719304237111E-2</v>
      </c>
    </row>
    <row r="886" spans="1:3" x14ac:dyDescent="0.35">
      <c r="A886" s="2">
        <v>41058</v>
      </c>
      <c r="B886">
        <v>1814.7</v>
      </c>
      <c r="C886">
        <f t="shared" si="12"/>
        <v>2.5364436825084123E-2</v>
      </c>
    </row>
    <row r="887" spans="1:3" x14ac:dyDescent="0.35">
      <c r="A887" s="2">
        <v>41059</v>
      </c>
      <c r="B887">
        <v>1826.75</v>
      </c>
      <c r="C887">
        <f t="shared" si="12"/>
        <v>2.9301547801802479E-2</v>
      </c>
    </row>
    <row r="888" spans="1:3" x14ac:dyDescent="0.35">
      <c r="A888" s="2">
        <v>41060</v>
      </c>
      <c r="B888">
        <v>1827.94</v>
      </c>
      <c r="C888">
        <f t="shared" si="12"/>
        <v>2.9952765848780372E-2</v>
      </c>
    </row>
    <row r="889" spans="1:3" x14ac:dyDescent="0.35">
      <c r="A889" s="2">
        <v>41061</v>
      </c>
      <c r="B889">
        <v>1830.63</v>
      </c>
      <c r="C889">
        <f t="shared" si="12"/>
        <v>3.1423286016356584E-2</v>
      </c>
    </row>
    <row r="890" spans="1:3" x14ac:dyDescent="0.35">
      <c r="A890" s="2">
        <v>41062</v>
      </c>
      <c r="B890">
        <v>1830.63</v>
      </c>
      <c r="C890">
        <f t="shared" si="12"/>
        <v>3.2438457272679341E-2</v>
      </c>
    </row>
    <row r="891" spans="1:3" x14ac:dyDescent="0.35">
      <c r="A891" s="2">
        <v>41063</v>
      </c>
      <c r="B891">
        <v>1830.63</v>
      </c>
      <c r="C891">
        <f t="shared" si="12"/>
        <v>2.7664856079846142E-2</v>
      </c>
    </row>
    <row r="892" spans="1:3" x14ac:dyDescent="0.35">
      <c r="A892" s="2">
        <v>41064</v>
      </c>
      <c r="B892">
        <v>1817.25</v>
      </c>
      <c r="C892">
        <f t="shared" si="12"/>
        <v>2.7023018821508326E-2</v>
      </c>
    </row>
    <row r="893" spans="1:3" x14ac:dyDescent="0.35">
      <c r="A893" s="2">
        <v>41065</v>
      </c>
      <c r="B893">
        <v>1792.35</v>
      </c>
      <c r="C893">
        <f t="shared" si="12"/>
        <v>1.5376917596475361E-2</v>
      </c>
    </row>
    <row r="894" spans="1:3" x14ac:dyDescent="0.35">
      <c r="A894" s="2">
        <v>41066</v>
      </c>
      <c r="B894">
        <v>1782.92</v>
      </c>
      <c r="C894">
        <f t="shared" si="12"/>
        <v>1.1604323975177841E-2</v>
      </c>
    </row>
    <row r="895" spans="1:3" x14ac:dyDescent="0.35">
      <c r="A895" s="2">
        <v>41067</v>
      </c>
      <c r="B895">
        <v>1769.82</v>
      </c>
      <c r="C895">
        <f t="shared" si="12"/>
        <v>4.2297007996507938E-3</v>
      </c>
    </row>
    <row r="896" spans="1:3" x14ac:dyDescent="0.35">
      <c r="A896" s="2">
        <v>41068</v>
      </c>
      <c r="B896">
        <v>1776.75</v>
      </c>
      <c r="C896">
        <f t="shared" si="12"/>
        <v>8.1377070253132924E-3</v>
      </c>
    </row>
    <row r="897" spans="1:3" x14ac:dyDescent="0.35">
      <c r="A897" s="2">
        <v>41069</v>
      </c>
      <c r="B897">
        <v>1776.75</v>
      </c>
      <c r="C897">
        <f t="shared" si="12"/>
        <v>7.2585860895730721E-3</v>
      </c>
    </row>
    <row r="898" spans="1:3" x14ac:dyDescent="0.35">
      <c r="A898" s="2">
        <v>41070</v>
      </c>
      <c r="B898">
        <v>1776.75</v>
      </c>
      <c r="C898">
        <f t="shared" si="12"/>
        <v>1.0523732869705437E-2</v>
      </c>
    </row>
    <row r="899" spans="1:3" x14ac:dyDescent="0.35">
      <c r="A899" s="2">
        <v>41071</v>
      </c>
      <c r="B899">
        <v>1776</v>
      </c>
      <c r="C899">
        <f t="shared" si="12"/>
        <v>6.7796869853787691E-3</v>
      </c>
    </row>
    <row r="900" spans="1:3" x14ac:dyDescent="0.35">
      <c r="A900" s="2">
        <v>41072</v>
      </c>
      <c r="B900">
        <v>1777.75</v>
      </c>
      <c r="C900">
        <f t="shared" si="12"/>
        <v>9.8074638266909004E-3</v>
      </c>
    </row>
    <row r="901" spans="1:3" x14ac:dyDescent="0.35">
      <c r="A901" s="2">
        <v>41073</v>
      </c>
      <c r="B901">
        <v>1784.08</v>
      </c>
      <c r="C901">
        <f t="shared" si="12"/>
        <v>1.3759536226146661E-2</v>
      </c>
    </row>
    <row r="902" spans="1:3" x14ac:dyDescent="0.35">
      <c r="A902" s="2">
        <v>41074</v>
      </c>
      <c r="B902">
        <v>1791.8</v>
      </c>
      <c r="C902">
        <f t="shared" si="12"/>
        <v>1.8077361205762036E-2</v>
      </c>
    </row>
    <row r="903" spans="1:3" x14ac:dyDescent="0.35">
      <c r="A903" s="2">
        <v>41075</v>
      </c>
      <c r="B903">
        <v>1783.9</v>
      </c>
      <c r="C903">
        <f t="shared" si="12"/>
        <v>1.3658638799506144E-2</v>
      </c>
    </row>
    <row r="904" spans="1:3" x14ac:dyDescent="0.35">
      <c r="A904" s="2">
        <v>41076</v>
      </c>
      <c r="B904">
        <v>1783.9</v>
      </c>
      <c r="C904">
        <f t="shared" si="12"/>
        <v>1.34881697250245E-2</v>
      </c>
    </row>
    <row r="905" spans="1:3" x14ac:dyDescent="0.35">
      <c r="A905" s="2">
        <v>41077</v>
      </c>
      <c r="B905">
        <v>1783.9</v>
      </c>
      <c r="C905">
        <f t="shared" si="12"/>
        <v>1.4653621327258264E-2</v>
      </c>
    </row>
    <row r="906" spans="1:3" x14ac:dyDescent="0.35">
      <c r="A906" s="2">
        <v>41078</v>
      </c>
      <c r="B906">
        <v>1790</v>
      </c>
      <c r="C906">
        <f t="shared" si="12"/>
        <v>1.7151842057812526E-2</v>
      </c>
    </row>
    <row r="907" spans="1:3" x14ac:dyDescent="0.35">
      <c r="A907" s="2">
        <v>41079</v>
      </c>
      <c r="B907">
        <v>1770.5</v>
      </c>
      <c r="C907">
        <f t="shared" si="12"/>
        <v>5.6925343826047369E-3</v>
      </c>
    </row>
    <row r="908" spans="1:3" x14ac:dyDescent="0.35">
      <c r="A908" s="2">
        <v>41080</v>
      </c>
      <c r="B908">
        <v>1770.35</v>
      </c>
      <c r="C908">
        <f t="shared" si="12"/>
        <v>5.7100607757346886E-3</v>
      </c>
    </row>
    <row r="909" spans="1:3" x14ac:dyDescent="0.35">
      <c r="A909" s="2">
        <v>41081</v>
      </c>
      <c r="B909">
        <v>1777.43</v>
      </c>
      <c r="C909">
        <f t="shared" si="12"/>
        <v>9.7012943914974691E-3</v>
      </c>
    </row>
    <row r="910" spans="1:3" x14ac:dyDescent="0.35">
      <c r="A910" s="2">
        <v>41082</v>
      </c>
      <c r="B910">
        <v>1791.03</v>
      </c>
      <c r="C910">
        <f t="shared" si="12"/>
        <v>1.7323666982050356E-2</v>
      </c>
    </row>
    <row r="911" spans="1:3" x14ac:dyDescent="0.35">
      <c r="A911" s="2">
        <v>41083</v>
      </c>
      <c r="B911">
        <v>1791.03</v>
      </c>
      <c r="C911">
        <f t="shared" si="12"/>
        <v>1.7051018713665784E-2</v>
      </c>
    </row>
    <row r="912" spans="1:3" x14ac:dyDescent="0.35">
      <c r="A912" s="2">
        <v>41084</v>
      </c>
      <c r="B912">
        <v>1791.03</v>
      </c>
      <c r="C912">
        <f t="shared" si="12"/>
        <v>1.5320300885105243E-2</v>
      </c>
    </row>
    <row r="913" spans="1:3" x14ac:dyDescent="0.35">
      <c r="A913" s="2">
        <v>41085</v>
      </c>
      <c r="B913">
        <v>1802.63</v>
      </c>
      <c r="C913">
        <f t="shared" si="12"/>
        <v>1.5728016524587395E-2</v>
      </c>
    </row>
    <row r="914" spans="1:3" x14ac:dyDescent="0.35">
      <c r="A914" s="2">
        <v>41086</v>
      </c>
      <c r="B914">
        <v>1802.77</v>
      </c>
      <c r="C914">
        <f t="shared" si="12"/>
        <v>5.9920563621506705E-3</v>
      </c>
    </row>
    <row r="915" spans="1:3" x14ac:dyDescent="0.35">
      <c r="A915" s="2">
        <v>41087</v>
      </c>
      <c r="B915">
        <v>1796.02</v>
      </c>
      <c r="C915">
        <f t="shared" si="12"/>
        <v>4.0560537869420987E-3</v>
      </c>
    </row>
    <row r="916" spans="1:3" x14ac:dyDescent="0.35">
      <c r="A916" s="2">
        <v>41088</v>
      </c>
      <c r="B916">
        <v>1806.5</v>
      </c>
      <c r="C916">
        <f t="shared" si="12"/>
        <v>9.8742197170341509E-3</v>
      </c>
    </row>
    <row r="917" spans="1:3" x14ac:dyDescent="0.35">
      <c r="A917" s="2">
        <v>41089</v>
      </c>
      <c r="B917">
        <v>1783.76</v>
      </c>
      <c r="C917">
        <f t="shared" si="12"/>
        <v>-2.7935559285455838E-3</v>
      </c>
    </row>
    <row r="918" spans="1:3" x14ac:dyDescent="0.35">
      <c r="A918" s="2">
        <v>41090</v>
      </c>
      <c r="B918">
        <v>1783.76</v>
      </c>
      <c r="C918">
        <f t="shared" si="12"/>
        <v>4.5513111586930697E-3</v>
      </c>
    </row>
    <row r="919" spans="1:3" x14ac:dyDescent="0.35">
      <c r="A919" s="2">
        <v>41091</v>
      </c>
      <c r="B919">
        <v>1783.76</v>
      </c>
      <c r="C919">
        <f t="shared" si="12"/>
        <v>8.1960289479434869E-3</v>
      </c>
    </row>
    <row r="920" spans="1:3" x14ac:dyDescent="0.35">
      <c r="A920" s="2">
        <v>41092</v>
      </c>
      <c r="B920">
        <v>1780.11</v>
      </c>
      <c r="C920">
        <f t="shared" si="12"/>
        <v>4.0585362252025187E-3</v>
      </c>
    </row>
    <row r="921" spans="1:3" x14ac:dyDescent="0.35">
      <c r="A921" s="2">
        <v>41093</v>
      </c>
      <c r="B921">
        <v>1769.5</v>
      </c>
      <c r="C921">
        <f t="shared" si="12"/>
        <v>-3.2949330765486787E-3</v>
      </c>
    </row>
    <row r="922" spans="1:3" x14ac:dyDescent="0.35">
      <c r="A922" s="2">
        <v>41094</v>
      </c>
      <c r="B922">
        <v>1767.14</v>
      </c>
      <c r="C922">
        <f t="shared" si="12"/>
        <v>-3.5982132505450307E-3</v>
      </c>
    </row>
    <row r="923" spans="1:3" x14ac:dyDescent="0.35">
      <c r="A923" s="2">
        <v>41095</v>
      </c>
      <c r="B923">
        <v>1775.68</v>
      </c>
      <c r="C923">
        <f t="shared" si="12"/>
        <v>1.222814371952734E-3</v>
      </c>
    </row>
    <row r="924" spans="1:3" x14ac:dyDescent="0.35">
      <c r="A924" s="2">
        <v>41096</v>
      </c>
      <c r="B924">
        <v>1784.55</v>
      </c>
      <c r="C924">
        <f t="shared" si="12"/>
        <v>6.2056488250610145E-3</v>
      </c>
    </row>
    <row r="925" spans="1:3" x14ac:dyDescent="0.35">
      <c r="A925" s="2">
        <v>41097</v>
      </c>
      <c r="B925">
        <v>1784.55</v>
      </c>
      <c r="C925">
        <f t="shared" si="12"/>
        <v>3.7551528704378261E-4</v>
      </c>
    </row>
    <row r="926" spans="1:3" x14ac:dyDescent="0.35">
      <c r="A926" s="2">
        <v>41098</v>
      </c>
      <c r="B926">
        <v>1784.55</v>
      </c>
      <c r="C926">
        <f t="shared" si="12"/>
        <v>-5.2257381144002798E-3</v>
      </c>
    </row>
    <row r="927" spans="1:3" x14ac:dyDescent="0.35">
      <c r="A927" s="2">
        <v>41099</v>
      </c>
      <c r="B927">
        <v>1789.25</v>
      </c>
      <c r="C927">
        <f t="shared" si="12"/>
        <v>7.9394370525175345E-4</v>
      </c>
    </row>
    <row r="928" spans="1:3" x14ac:dyDescent="0.35">
      <c r="A928" s="2">
        <v>41100</v>
      </c>
      <c r="B928">
        <v>1786.88</v>
      </c>
      <c r="C928">
        <f t="shared" si="12"/>
        <v>5.4263633792015166E-3</v>
      </c>
    </row>
    <row r="929" spans="1:3" x14ac:dyDescent="0.35">
      <c r="A929" s="2">
        <v>41101</v>
      </c>
      <c r="B929">
        <v>1785.21</v>
      </c>
      <c r="C929">
        <f t="shared" ref="C929:C992" si="13">+LN(B929/B840)</f>
        <v>5.4539819695479151E-3</v>
      </c>
    </row>
    <row r="930" spans="1:3" x14ac:dyDescent="0.35">
      <c r="A930" s="2">
        <v>41102</v>
      </c>
      <c r="B930">
        <v>1787.43</v>
      </c>
      <c r="C930">
        <f t="shared" si="13"/>
        <v>6.696760579053729E-3</v>
      </c>
    </row>
    <row r="931" spans="1:3" x14ac:dyDescent="0.35">
      <c r="A931" s="2">
        <v>41103</v>
      </c>
      <c r="B931">
        <v>1775.97</v>
      </c>
      <c r="C931">
        <f t="shared" si="13"/>
        <v>2.6467913441139692E-4</v>
      </c>
    </row>
    <row r="932" spans="1:3" x14ac:dyDescent="0.35">
      <c r="A932" s="2">
        <v>41104</v>
      </c>
      <c r="B932">
        <v>1775.97</v>
      </c>
      <c r="C932">
        <f t="shared" si="13"/>
        <v>-1.2949830684990952E-4</v>
      </c>
    </row>
    <row r="933" spans="1:3" x14ac:dyDescent="0.35">
      <c r="A933" s="2">
        <v>41105</v>
      </c>
      <c r="B933">
        <v>1775.97</v>
      </c>
      <c r="C933">
        <f t="shared" si="13"/>
        <v>3.3672059496790067E-3</v>
      </c>
    </row>
    <row r="934" spans="1:3" x14ac:dyDescent="0.35">
      <c r="A934" s="2">
        <v>41106</v>
      </c>
      <c r="B934">
        <v>1779.8</v>
      </c>
      <c r="C934">
        <f t="shared" si="13"/>
        <v>2.8470651155630853E-3</v>
      </c>
    </row>
    <row r="935" spans="1:3" x14ac:dyDescent="0.35">
      <c r="A935" s="2">
        <v>41107</v>
      </c>
      <c r="B935">
        <v>1780.28</v>
      </c>
      <c r="C935">
        <f t="shared" si="13"/>
        <v>3.5337714165146051E-3</v>
      </c>
    </row>
    <row r="936" spans="1:3" x14ac:dyDescent="0.35">
      <c r="A936" s="2">
        <v>41108</v>
      </c>
      <c r="B936">
        <v>1776.23</v>
      </c>
      <c r="C936">
        <f t="shared" si="13"/>
        <v>2.8923182090490754E-3</v>
      </c>
    </row>
    <row r="937" spans="1:3" x14ac:dyDescent="0.35">
      <c r="A937" s="2">
        <v>41109</v>
      </c>
      <c r="B937">
        <v>1779.5</v>
      </c>
      <c r="C937">
        <f t="shared" si="13"/>
        <v>4.7316034876609733E-3</v>
      </c>
    </row>
    <row r="938" spans="1:3" x14ac:dyDescent="0.35">
      <c r="A938" s="2">
        <v>41110</v>
      </c>
      <c r="B938">
        <v>1780</v>
      </c>
      <c r="C938">
        <f t="shared" si="13"/>
        <v>5.0125418235444138E-3</v>
      </c>
    </row>
    <row r="939" spans="1:3" x14ac:dyDescent="0.35">
      <c r="A939" s="2">
        <v>41111</v>
      </c>
      <c r="B939">
        <v>1780</v>
      </c>
      <c r="C939">
        <f t="shared" si="13"/>
        <v>5.7298675286316181E-3</v>
      </c>
    </row>
    <row r="940" spans="1:3" x14ac:dyDescent="0.35">
      <c r="A940" s="2">
        <v>41112</v>
      </c>
      <c r="B940">
        <v>1780</v>
      </c>
      <c r="C940">
        <f t="shared" si="13"/>
        <v>5.9728582368452614E-3</v>
      </c>
    </row>
    <row r="941" spans="1:3" x14ac:dyDescent="0.35">
      <c r="A941" s="2">
        <v>41113</v>
      </c>
      <c r="B941">
        <v>1789.18</v>
      </c>
      <c r="C941">
        <f t="shared" si="13"/>
        <v>1.536464211944104E-2</v>
      </c>
    </row>
    <row r="942" spans="1:3" x14ac:dyDescent="0.35">
      <c r="A942" s="2">
        <v>41114</v>
      </c>
      <c r="B942">
        <v>1802.95</v>
      </c>
      <c r="C942">
        <f t="shared" si="13"/>
        <v>2.2934957970978692E-2</v>
      </c>
    </row>
    <row r="943" spans="1:3" x14ac:dyDescent="0.35">
      <c r="A943" s="2">
        <v>41115</v>
      </c>
      <c r="B943">
        <v>1798.46</v>
      </c>
      <c r="C943">
        <f t="shared" si="13"/>
        <v>1.9120053901379018E-2</v>
      </c>
    </row>
    <row r="944" spans="1:3" x14ac:dyDescent="0.35">
      <c r="A944" s="2">
        <v>41116</v>
      </c>
      <c r="B944">
        <v>1791.76</v>
      </c>
      <c r="C944">
        <f t="shared" si="13"/>
        <v>1.5387687763430588E-2</v>
      </c>
    </row>
    <row r="945" spans="1:3" x14ac:dyDescent="0.35">
      <c r="A945" s="2">
        <v>41117</v>
      </c>
      <c r="B945">
        <v>1791.56</v>
      </c>
      <c r="C945">
        <f t="shared" si="13"/>
        <v>1.527605944097671E-2</v>
      </c>
    </row>
    <row r="946" spans="1:3" x14ac:dyDescent="0.35">
      <c r="A946" s="2">
        <v>41118</v>
      </c>
      <c r="B946">
        <v>1791.56</v>
      </c>
      <c r="C946">
        <f t="shared" si="13"/>
        <v>1.6637221175636482E-2</v>
      </c>
    </row>
    <row r="947" spans="1:3" x14ac:dyDescent="0.35">
      <c r="A947" s="2">
        <v>41119</v>
      </c>
      <c r="B947">
        <v>1791.56</v>
      </c>
      <c r="C947">
        <f t="shared" si="13"/>
        <v>1.570122348984096E-2</v>
      </c>
    </row>
    <row r="948" spans="1:3" x14ac:dyDescent="0.35">
      <c r="A948" s="2">
        <v>41120</v>
      </c>
      <c r="B948">
        <v>1790.61</v>
      </c>
      <c r="C948">
        <f t="shared" si="13"/>
        <v>1.8920077524300569E-2</v>
      </c>
    </row>
    <row r="949" spans="1:3" x14ac:dyDescent="0.35">
      <c r="A949" s="2">
        <v>41121</v>
      </c>
      <c r="B949">
        <v>1792.2</v>
      </c>
      <c r="C949">
        <f t="shared" si="13"/>
        <v>2.014918884822604E-2</v>
      </c>
    </row>
    <row r="950" spans="1:3" x14ac:dyDescent="0.35">
      <c r="A950" s="2">
        <v>41122</v>
      </c>
      <c r="B950">
        <v>1787.15</v>
      </c>
      <c r="C950">
        <f t="shared" si="13"/>
        <v>1.6047272457895737E-2</v>
      </c>
    </row>
    <row r="951" spans="1:3" x14ac:dyDescent="0.35">
      <c r="A951" s="2">
        <v>41123</v>
      </c>
      <c r="B951">
        <v>1790.5</v>
      </c>
      <c r="C951">
        <f t="shared" si="13"/>
        <v>1.792001069616897E-2</v>
      </c>
    </row>
    <row r="952" spans="1:3" x14ac:dyDescent="0.35">
      <c r="A952" s="2">
        <v>41124</v>
      </c>
      <c r="B952">
        <v>1786.88</v>
      </c>
      <c r="C952">
        <f t="shared" si="13"/>
        <v>1.5896182511525109E-2</v>
      </c>
    </row>
    <row r="953" spans="1:3" x14ac:dyDescent="0.35">
      <c r="A953" s="2">
        <v>41125</v>
      </c>
      <c r="B953">
        <v>1786.88</v>
      </c>
      <c r="C953">
        <f t="shared" si="13"/>
        <v>1.8002225353877518E-2</v>
      </c>
    </row>
    <row r="954" spans="1:3" x14ac:dyDescent="0.35">
      <c r="A954" s="2">
        <v>41126</v>
      </c>
      <c r="B954">
        <v>1786.88</v>
      </c>
      <c r="C954">
        <f t="shared" si="13"/>
        <v>1.1810606834764951E-2</v>
      </c>
    </row>
    <row r="955" spans="1:3" x14ac:dyDescent="0.35">
      <c r="A955" s="2">
        <v>41127</v>
      </c>
      <c r="B955">
        <v>1788.5</v>
      </c>
      <c r="C955">
        <f t="shared" si="13"/>
        <v>1.1726298899808254E-2</v>
      </c>
    </row>
    <row r="956" spans="1:3" x14ac:dyDescent="0.35">
      <c r="A956" s="2">
        <v>41128</v>
      </c>
      <c r="B956">
        <v>1786.5</v>
      </c>
      <c r="C956">
        <f t="shared" si="13"/>
        <v>1.328120090207381E-2</v>
      </c>
    </row>
    <row r="957" spans="1:3" x14ac:dyDescent="0.35">
      <c r="A957" s="2">
        <v>41129</v>
      </c>
      <c r="B957">
        <v>1787.05</v>
      </c>
      <c r="C957">
        <f t="shared" si="13"/>
        <v>1.3634398090504643E-2</v>
      </c>
    </row>
    <row r="958" spans="1:3" x14ac:dyDescent="0.35">
      <c r="A958" s="2">
        <v>41130</v>
      </c>
      <c r="B958">
        <v>1788.78</v>
      </c>
      <c r="C958">
        <f t="shared" si="13"/>
        <v>1.4602005686491188E-2</v>
      </c>
    </row>
    <row r="959" spans="1:3" x14ac:dyDescent="0.35">
      <c r="A959" s="2">
        <v>41131</v>
      </c>
      <c r="B959">
        <v>1790.52</v>
      </c>
      <c r="C959">
        <f t="shared" si="13"/>
        <v>1.5574262908331289E-2</v>
      </c>
    </row>
    <row r="960" spans="1:3" x14ac:dyDescent="0.35">
      <c r="A960" s="2">
        <v>41132</v>
      </c>
      <c r="B960">
        <v>1790.52</v>
      </c>
      <c r="C960">
        <f t="shared" si="13"/>
        <v>1.0679435134803952E-2</v>
      </c>
    </row>
    <row r="961" spans="1:3" x14ac:dyDescent="0.35">
      <c r="A961" s="2">
        <v>41133</v>
      </c>
      <c r="B961">
        <v>1790.52</v>
      </c>
      <c r="C961">
        <f t="shared" si="13"/>
        <v>2.4156221905449102E-3</v>
      </c>
    </row>
    <row r="962" spans="1:3" x14ac:dyDescent="0.35">
      <c r="A962" s="2">
        <v>41134</v>
      </c>
      <c r="B962">
        <v>1793.8</v>
      </c>
      <c r="C962">
        <f t="shared" si="13"/>
        <v>-2.9541850705213035E-4</v>
      </c>
    </row>
    <row r="963" spans="1:3" x14ac:dyDescent="0.35">
      <c r="A963" s="2">
        <v>41135</v>
      </c>
      <c r="B963">
        <v>1803.19</v>
      </c>
      <c r="C963">
        <f t="shared" si="13"/>
        <v>-1.6125058560228544E-3</v>
      </c>
    </row>
    <row r="964" spans="1:3" x14ac:dyDescent="0.35">
      <c r="A964" s="2">
        <v>41136</v>
      </c>
      <c r="B964">
        <v>1817.8</v>
      </c>
      <c r="C964">
        <f t="shared" si="13"/>
        <v>-2.8016608542059027E-3</v>
      </c>
    </row>
    <row r="965" spans="1:3" x14ac:dyDescent="0.35">
      <c r="A965" s="2">
        <v>41137</v>
      </c>
      <c r="B965">
        <v>1819.3</v>
      </c>
      <c r="C965">
        <f t="shared" si="13"/>
        <v>-1.9768278361180793E-3</v>
      </c>
    </row>
    <row r="966" spans="1:3" x14ac:dyDescent="0.35">
      <c r="A966" s="2">
        <v>41138</v>
      </c>
      <c r="B966">
        <v>1819.77</v>
      </c>
      <c r="C966">
        <f t="shared" si="13"/>
        <v>-1.7185200802280096E-3</v>
      </c>
    </row>
    <row r="967" spans="1:3" x14ac:dyDescent="0.35">
      <c r="A967" s="2">
        <v>41139</v>
      </c>
      <c r="B967">
        <v>1819.77</v>
      </c>
      <c r="C967">
        <f t="shared" si="13"/>
        <v>-5.4255032469412651E-3</v>
      </c>
    </row>
    <row r="968" spans="1:3" x14ac:dyDescent="0.35">
      <c r="A968" s="2">
        <v>41140</v>
      </c>
      <c r="B968">
        <v>1819.77</v>
      </c>
      <c r="C968">
        <f t="shared" si="13"/>
        <v>-3.8556828521959779E-3</v>
      </c>
    </row>
    <row r="969" spans="1:3" x14ac:dyDescent="0.35">
      <c r="A969" s="2">
        <v>41141</v>
      </c>
      <c r="B969">
        <v>1821</v>
      </c>
      <c r="C969">
        <f t="shared" si="13"/>
        <v>-1.2681467763732586E-2</v>
      </c>
    </row>
    <row r="970" spans="1:3" x14ac:dyDescent="0.35">
      <c r="A970" s="2">
        <v>41142</v>
      </c>
      <c r="B970">
        <v>1814.1</v>
      </c>
      <c r="C970">
        <f t="shared" si="13"/>
        <v>-1.5012701124689677E-2</v>
      </c>
    </row>
    <row r="971" spans="1:3" x14ac:dyDescent="0.35">
      <c r="A971" s="2">
        <v>41143</v>
      </c>
      <c r="B971">
        <v>1812.7</v>
      </c>
      <c r="C971">
        <f t="shared" si="13"/>
        <v>-1.0972842854957528E-2</v>
      </c>
    </row>
    <row r="972" spans="1:3" x14ac:dyDescent="0.35">
      <c r="A972" s="2">
        <v>41144</v>
      </c>
      <c r="B972">
        <v>1809.35</v>
      </c>
      <c r="C972">
        <f t="shared" si="13"/>
        <v>-1.282262458365962E-2</v>
      </c>
    </row>
    <row r="973" spans="1:3" x14ac:dyDescent="0.35">
      <c r="A973" s="2">
        <v>41145</v>
      </c>
      <c r="B973">
        <v>1814.55</v>
      </c>
      <c r="C973">
        <f t="shared" si="13"/>
        <v>-9.9527862498640218E-3</v>
      </c>
    </row>
    <row r="974" spans="1:3" x14ac:dyDescent="0.35">
      <c r="A974" s="2">
        <v>41146</v>
      </c>
      <c r="B974">
        <v>1814.55</v>
      </c>
      <c r="C974">
        <f t="shared" si="13"/>
        <v>-7.1114095499666885E-3</v>
      </c>
    </row>
    <row r="975" spans="1:3" x14ac:dyDescent="0.35">
      <c r="A975" s="2">
        <v>41147</v>
      </c>
      <c r="B975">
        <v>1814.55</v>
      </c>
      <c r="C975">
        <f t="shared" si="13"/>
        <v>-8.2661707011359221E-5</v>
      </c>
    </row>
    <row r="976" spans="1:3" x14ac:dyDescent="0.35">
      <c r="A976" s="2">
        <v>41148</v>
      </c>
      <c r="B976">
        <v>1823.17</v>
      </c>
      <c r="C976">
        <f t="shared" si="13"/>
        <v>-1.9616874605752608E-3</v>
      </c>
    </row>
    <row r="977" spans="1:3" x14ac:dyDescent="0.35">
      <c r="A977" s="2">
        <v>41149</v>
      </c>
      <c r="B977">
        <v>1828.45</v>
      </c>
      <c r="C977">
        <f t="shared" si="13"/>
        <v>2.7896367909742659E-4</v>
      </c>
    </row>
    <row r="978" spans="1:3" x14ac:dyDescent="0.35">
      <c r="A978" s="2">
        <v>41150</v>
      </c>
      <c r="B978">
        <v>1830.7</v>
      </c>
      <c r="C978">
        <f t="shared" si="13"/>
        <v>3.8237471087461432E-5</v>
      </c>
    </row>
    <row r="979" spans="1:3" x14ac:dyDescent="0.35">
      <c r="A979" s="2">
        <v>41151</v>
      </c>
      <c r="B979">
        <v>1829.83</v>
      </c>
      <c r="C979">
        <f t="shared" si="13"/>
        <v>-4.3710354039516231E-4</v>
      </c>
    </row>
    <row r="980" spans="1:3" x14ac:dyDescent="0.35">
      <c r="A980" s="2">
        <v>41152</v>
      </c>
      <c r="B980">
        <v>1825.2</v>
      </c>
      <c r="C980">
        <f t="shared" si="13"/>
        <v>-2.9705998326339657E-3</v>
      </c>
    </row>
    <row r="981" spans="1:3" x14ac:dyDescent="0.35">
      <c r="A981" s="2">
        <v>41153</v>
      </c>
      <c r="B981">
        <v>1825.2</v>
      </c>
      <c r="C981">
        <f t="shared" si="13"/>
        <v>4.3652006885026382E-3</v>
      </c>
    </row>
    <row r="982" spans="1:3" x14ac:dyDescent="0.35">
      <c r="A982" s="2">
        <v>41154</v>
      </c>
      <c r="B982">
        <v>1825.2</v>
      </c>
      <c r="C982">
        <f t="shared" si="13"/>
        <v>1.8161962089374907E-2</v>
      </c>
    </row>
    <row r="983" spans="1:3" x14ac:dyDescent="0.35">
      <c r="A983" s="2">
        <v>41155</v>
      </c>
      <c r="B983">
        <v>1820.48</v>
      </c>
      <c r="C983">
        <f t="shared" si="13"/>
        <v>2.0847732905413488E-2</v>
      </c>
    </row>
    <row r="984" spans="1:3" x14ac:dyDescent="0.35">
      <c r="A984" s="2">
        <v>41156</v>
      </c>
      <c r="B984">
        <v>1825.08</v>
      </c>
      <c r="C984">
        <f t="shared" si="13"/>
        <v>3.0745975190935488E-2</v>
      </c>
    </row>
    <row r="985" spans="1:3" x14ac:dyDescent="0.35">
      <c r="A985" s="2">
        <v>41157</v>
      </c>
      <c r="B985">
        <v>1809.9</v>
      </c>
      <c r="C985">
        <f t="shared" si="13"/>
        <v>1.8485742407821169E-2</v>
      </c>
    </row>
    <row r="986" spans="1:3" x14ac:dyDescent="0.35">
      <c r="A986" s="2">
        <v>41158</v>
      </c>
      <c r="B986">
        <v>1800.73</v>
      </c>
      <c r="C986">
        <f t="shared" si="13"/>
        <v>1.3406285517380644E-2</v>
      </c>
    </row>
    <row r="987" spans="1:3" x14ac:dyDescent="0.35">
      <c r="A987" s="2">
        <v>41159</v>
      </c>
      <c r="B987">
        <v>1800.09</v>
      </c>
      <c r="C987">
        <f t="shared" si="13"/>
        <v>1.305081092729312E-2</v>
      </c>
    </row>
    <row r="988" spans="1:3" x14ac:dyDescent="0.35">
      <c r="A988" s="2">
        <v>41160</v>
      </c>
      <c r="B988">
        <v>1800.09</v>
      </c>
      <c r="C988">
        <f t="shared" si="13"/>
        <v>1.3473019082182278E-2</v>
      </c>
    </row>
    <row r="989" spans="1:3" x14ac:dyDescent="0.35">
      <c r="A989" s="2">
        <v>41161</v>
      </c>
      <c r="B989">
        <v>1800.09</v>
      </c>
      <c r="C989">
        <f t="shared" si="13"/>
        <v>1.2488143870670409E-2</v>
      </c>
    </row>
    <row r="990" spans="1:3" x14ac:dyDescent="0.35">
      <c r="A990" s="2">
        <v>41162</v>
      </c>
      <c r="B990">
        <v>1797.41</v>
      </c>
      <c r="C990">
        <f t="shared" si="13"/>
        <v>7.4438636167888112E-3</v>
      </c>
    </row>
    <row r="991" spans="1:3" x14ac:dyDescent="0.35">
      <c r="A991" s="2">
        <v>41163</v>
      </c>
      <c r="B991">
        <v>1796.85</v>
      </c>
      <c r="C991">
        <f t="shared" si="13"/>
        <v>2.8144306819715866E-3</v>
      </c>
    </row>
    <row r="992" spans="1:3" x14ac:dyDescent="0.35">
      <c r="A992" s="2">
        <v>41164</v>
      </c>
      <c r="B992">
        <v>1801.88</v>
      </c>
      <c r="C992">
        <f t="shared" si="13"/>
        <v>1.0028585518864902E-2</v>
      </c>
    </row>
    <row r="993" spans="1:3" x14ac:dyDescent="0.35">
      <c r="A993" s="2">
        <v>41165</v>
      </c>
      <c r="B993">
        <v>1793.83</v>
      </c>
      <c r="C993">
        <f t="shared" ref="C993:C1056" si="14">+LN(B993/B904)</f>
        <v>5.5510200593258648E-3</v>
      </c>
    </row>
    <row r="994" spans="1:3" x14ac:dyDescent="0.35">
      <c r="A994" s="2">
        <v>41166</v>
      </c>
      <c r="B994">
        <v>1793.78</v>
      </c>
      <c r="C994">
        <f t="shared" si="14"/>
        <v>5.5231463495284587E-3</v>
      </c>
    </row>
    <row r="995" spans="1:3" x14ac:dyDescent="0.35">
      <c r="A995" s="2">
        <v>41167</v>
      </c>
      <c r="B995">
        <v>1793.78</v>
      </c>
      <c r="C995">
        <f t="shared" si="14"/>
        <v>2.1095052719497086E-3</v>
      </c>
    </row>
    <row r="996" spans="1:3" x14ac:dyDescent="0.35">
      <c r="A996" s="2">
        <v>41168</v>
      </c>
      <c r="B996">
        <v>1793.78</v>
      </c>
      <c r="C996">
        <f t="shared" si="14"/>
        <v>1.3063132554791971E-2</v>
      </c>
    </row>
    <row r="997" spans="1:3" x14ac:dyDescent="0.35">
      <c r="A997" s="2">
        <v>41169</v>
      </c>
      <c r="B997">
        <v>1798.83</v>
      </c>
      <c r="C997">
        <f t="shared" si="14"/>
        <v>1.5959186409799854E-2</v>
      </c>
    </row>
    <row r="998" spans="1:3" x14ac:dyDescent="0.35">
      <c r="A998" s="2">
        <v>41170</v>
      </c>
      <c r="B998">
        <v>1796.25</v>
      </c>
      <c r="C998">
        <f t="shared" si="14"/>
        <v>1.0532657644601852E-2</v>
      </c>
    </row>
    <row r="999" spans="1:3" x14ac:dyDescent="0.35">
      <c r="A999" s="2">
        <v>41171</v>
      </c>
      <c r="B999">
        <v>1796.68</v>
      </c>
      <c r="C999">
        <f t="shared" si="14"/>
        <v>3.1496440184893299E-3</v>
      </c>
    </row>
    <row r="1000" spans="1:3" x14ac:dyDescent="0.35">
      <c r="A1000" s="2">
        <v>41172</v>
      </c>
      <c r="B1000">
        <v>1794.03</v>
      </c>
      <c r="C1000">
        <f t="shared" si="14"/>
        <v>1.6736125477646462E-3</v>
      </c>
    </row>
    <row r="1001" spans="1:3" x14ac:dyDescent="0.35">
      <c r="A1001" s="2">
        <v>41173</v>
      </c>
      <c r="B1001">
        <v>1798.35</v>
      </c>
      <c r="C1001">
        <f t="shared" si="14"/>
        <v>4.0787044825866918E-3</v>
      </c>
    </row>
    <row r="1002" spans="1:3" x14ac:dyDescent="0.35">
      <c r="A1002" s="2">
        <v>41174</v>
      </c>
      <c r="B1002">
        <v>1798.35</v>
      </c>
      <c r="C1002">
        <f t="shared" si="14"/>
        <v>-2.3771317893662731E-3</v>
      </c>
    </row>
    <row r="1003" spans="1:3" x14ac:dyDescent="0.35">
      <c r="A1003" s="2">
        <v>41175</v>
      </c>
      <c r="B1003">
        <v>1798.35</v>
      </c>
      <c r="C1003">
        <f t="shared" si="14"/>
        <v>-2.4547930752542931E-3</v>
      </c>
    </row>
    <row r="1004" spans="1:3" x14ac:dyDescent="0.35">
      <c r="A1004" s="2">
        <v>41176</v>
      </c>
      <c r="B1004">
        <v>1800.4</v>
      </c>
      <c r="C1004">
        <f t="shared" si="14"/>
        <v>2.4357567611748535E-3</v>
      </c>
    </row>
    <row r="1005" spans="1:3" x14ac:dyDescent="0.35">
      <c r="A1005" s="2">
        <v>41177</v>
      </c>
      <c r="B1005">
        <v>1796.95</v>
      </c>
      <c r="C1005">
        <f t="shared" si="14"/>
        <v>-5.3004883425981303E-3</v>
      </c>
    </row>
    <row r="1006" spans="1:3" x14ac:dyDescent="0.35">
      <c r="A1006" s="2">
        <v>41178</v>
      </c>
      <c r="B1006">
        <v>1797.65</v>
      </c>
      <c r="C1006">
        <f t="shared" si="14"/>
        <v>7.756760406441532E-3</v>
      </c>
    </row>
    <row r="1007" spans="1:3" x14ac:dyDescent="0.35">
      <c r="A1007" s="2">
        <v>41179</v>
      </c>
      <c r="B1007">
        <v>1798.82</v>
      </c>
      <c r="C1007">
        <f t="shared" si="14"/>
        <v>8.4073984160868906E-3</v>
      </c>
    </row>
    <row r="1008" spans="1:3" x14ac:dyDescent="0.35">
      <c r="A1008" s="2">
        <v>41180</v>
      </c>
      <c r="B1008">
        <v>1800.53</v>
      </c>
      <c r="C1008">
        <f t="shared" si="14"/>
        <v>9.3575700463272692E-3</v>
      </c>
    </row>
    <row r="1009" spans="1:3" x14ac:dyDescent="0.35">
      <c r="A1009" s="2">
        <v>41181</v>
      </c>
      <c r="B1009">
        <v>1800.53</v>
      </c>
      <c r="C1009">
        <f t="shared" si="14"/>
        <v>1.1405905858905122E-2</v>
      </c>
    </row>
    <row r="1010" spans="1:3" x14ac:dyDescent="0.35">
      <c r="A1010" s="2">
        <v>41182</v>
      </c>
      <c r="B1010">
        <v>1800.53</v>
      </c>
      <c r="C1010">
        <f t="shared" si="14"/>
        <v>1.7384045202924213E-2</v>
      </c>
    </row>
    <row r="1011" spans="1:3" x14ac:dyDescent="0.35">
      <c r="A1011" s="2">
        <v>41183</v>
      </c>
      <c r="B1011">
        <v>1800.65</v>
      </c>
      <c r="C1011">
        <f t="shared" si="14"/>
        <v>1.8785290295403437E-2</v>
      </c>
    </row>
    <row r="1012" spans="1:3" x14ac:dyDescent="0.35">
      <c r="A1012" s="2">
        <v>41184</v>
      </c>
      <c r="B1012">
        <v>1798.8</v>
      </c>
      <c r="C1012">
        <f t="shared" si="14"/>
        <v>1.293632775901579E-2</v>
      </c>
    </row>
    <row r="1013" spans="1:3" x14ac:dyDescent="0.35">
      <c r="A1013" s="2">
        <v>41185</v>
      </c>
      <c r="B1013">
        <v>1802.62</v>
      </c>
      <c r="C1013">
        <f t="shared" si="14"/>
        <v>1.0074879554992052E-2</v>
      </c>
    </row>
    <row r="1014" spans="1:3" x14ac:dyDescent="0.35">
      <c r="A1014" s="2">
        <v>41186</v>
      </c>
      <c r="B1014">
        <v>1795.05</v>
      </c>
      <c r="C1014">
        <f t="shared" si="14"/>
        <v>5.8665940969903057E-3</v>
      </c>
    </row>
    <row r="1015" spans="1:3" x14ac:dyDescent="0.35">
      <c r="A1015" s="2">
        <v>41187</v>
      </c>
      <c r="B1015">
        <v>1795.9</v>
      </c>
      <c r="C1015">
        <f t="shared" si="14"/>
        <v>6.3400064340461068E-3</v>
      </c>
    </row>
    <row r="1016" spans="1:3" x14ac:dyDescent="0.35">
      <c r="A1016" s="2">
        <v>41188</v>
      </c>
      <c r="B1016">
        <v>1795.9</v>
      </c>
      <c r="C1016">
        <f t="shared" si="14"/>
        <v>3.7097514059839477E-3</v>
      </c>
    </row>
    <row r="1017" spans="1:3" x14ac:dyDescent="0.35">
      <c r="A1017" s="2">
        <v>41189</v>
      </c>
      <c r="B1017">
        <v>1795.9</v>
      </c>
      <c r="C1017">
        <f t="shared" si="14"/>
        <v>5.0352067708470507E-3</v>
      </c>
    </row>
    <row r="1018" spans="1:3" x14ac:dyDescent="0.35">
      <c r="A1018" s="2">
        <v>41190</v>
      </c>
      <c r="B1018">
        <v>1793.02</v>
      </c>
      <c r="C1018">
        <f t="shared" si="14"/>
        <v>4.3652936799135657E-3</v>
      </c>
    </row>
    <row r="1019" spans="1:3" x14ac:dyDescent="0.35">
      <c r="A1019" s="2">
        <v>41191</v>
      </c>
      <c r="B1019">
        <v>1799.15</v>
      </c>
      <c r="C1019">
        <f t="shared" si="14"/>
        <v>6.5354971678106902E-3</v>
      </c>
    </row>
    <row r="1020" spans="1:3" x14ac:dyDescent="0.35">
      <c r="A1020" s="2">
        <v>41192</v>
      </c>
      <c r="B1020">
        <v>1799.99</v>
      </c>
      <c r="C1020">
        <f t="shared" si="14"/>
        <v>1.3434356795714432E-2</v>
      </c>
    </row>
    <row r="1021" spans="1:3" x14ac:dyDescent="0.35">
      <c r="A1021" s="2">
        <v>41193</v>
      </c>
      <c r="B1021">
        <v>1799.3</v>
      </c>
      <c r="C1021">
        <f t="shared" si="14"/>
        <v>1.305094784091904E-2</v>
      </c>
    </row>
    <row r="1022" spans="1:3" x14ac:dyDescent="0.35">
      <c r="A1022" s="2">
        <v>41194</v>
      </c>
      <c r="B1022">
        <v>1797.5</v>
      </c>
      <c r="C1022">
        <f t="shared" si="14"/>
        <v>1.2050058077647818E-2</v>
      </c>
    </row>
    <row r="1023" spans="1:3" x14ac:dyDescent="0.35">
      <c r="A1023" s="2">
        <v>41195</v>
      </c>
      <c r="B1023">
        <v>1797.5</v>
      </c>
      <c r="C1023">
        <f t="shared" si="14"/>
        <v>9.8958121724398874E-3</v>
      </c>
    </row>
    <row r="1024" spans="1:3" x14ac:dyDescent="0.35">
      <c r="A1024" s="2">
        <v>41196</v>
      </c>
      <c r="B1024">
        <v>1797.5</v>
      </c>
      <c r="C1024">
        <f t="shared" si="14"/>
        <v>9.6261553091624361E-3</v>
      </c>
    </row>
    <row r="1025" spans="1:3" x14ac:dyDescent="0.35">
      <c r="A1025" s="2">
        <v>41197</v>
      </c>
      <c r="B1025">
        <v>1797.79</v>
      </c>
      <c r="C1025">
        <f t="shared" si="14"/>
        <v>1.2064992098205343E-2</v>
      </c>
    </row>
    <row r="1026" spans="1:3" x14ac:dyDescent="0.35">
      <c r="A1026" s="2">
        <v>41198</v>
      </c>
      <c r="B1026">
        <v>1799.35</v>
      </c>
      <c r="C1026">
        <f t="shared" si="14"/>
        <v>1.1093062606579499E-2</v>
      </c>
    </row>
    <row r="1027" spans="1:3" x14ac:dyDescent="0.35">
      <c r="A1027" s="2">
        <v>41199</v>
      </c>
      <c r="B1027">
        <v>1797.98</v>
      </c>
      <c r="C1027">
        <f t="shared" si="14"/>
        <v>1.0050448213045597E-2</v>
      </c>
    </row>
    <row r="1028" spans="1:3" x14ac:dyDescent="0.35">
      <c r="A1028" s="2">
        <v>41200</v>
      </c>
      <c r="B1028">
        <v>1796.41</v>
      </c>
      <c r="C1028">
        <f t="shared" si="14"/>
        <v>9.1768646008916974E-3</v>
      </c>
    </row>
    <row r="1029" spans="1:3" x14ac:dyDescent="0.35">
      <c r="A1029" s="2">
        <v>41201</v>
      </c>
      <c r="B1029">
        <v>1798.6</v>
      </c>
      <c r="C1029">
        <f t="shared" si="14"/>
        <v>1.0395220194284151E-2</v>
      </c>
    </row>
    <row r="1030" spans="1:3" x14ac:dyDescent="0.35">
      <c r="A1030" s="2">
        <v>41202</v>
      </c>
      <c r="B1030">
        <v>1798.6</v>
      </c>
      <c r="C1030">
        <f t="shared" si="14"/>
        <v>5.2511701643904399E-3</v>
      </c>
    </row>
    <row r="1031" spans="1:3" x14ac:dyDescent="0.35">
      <c r="A1031" s="2">
        <v>41203</v>
      </c>
      <c r="B1031">
        <v>1798.6</v>
      </c>
      <c r="C1031">
        <f t="shared" si="14"/>
        <v>-2.4156277798619142E-3</v>
      </c>
    </row>
    <row r="1032" spans="1:3" x14ac:dyDescent="0.35">
      <c r="A1032" s="2">
        <v>41204</v>
      </c>
      <c r="B1032">
        <v>1808.6</v>
      </c>
      <c r="C1032">
        <f t="shared" si="14"/>
        <v>5.6223221742160313E-3</v>
      </c>
    </row>
    <row r="1033" spans="1:3" x14ac:dyDescent="0.35">
      <c r="A1033" s="2">
        <v>41205</v>
      </c>
      <c r="B1033">
        <v>1815.83</v>
      </c>
      <c r="C1033">
        <f t="shared" si="14"/>
        <v>1.3344286450313428E-2</v>
      </c>
    </row>
    <row r="1034" spans="1:3" x14ac:dyDescent="0.35">
      <c r="A1034" s="2">
        <v>41206</v>
      </c>
      <c r="B1034">
        <v>1816.5</v>
      </c>
      <c r="C1034">
        <f t="shared" si="14"/>
        <v>1.3824823989495227E-2</v>
      </c>
    </row>
    <row r="1035" spans="1:3" x14ac:dyDescent="0.35">
      <c r="A1035" s="2">
        <v>41207</v>
      </c>
      <c r="B1035">
        <v>1817.95</v>
      </c>
      <c r="C1035">
        <f t="shared" si="14"/>
        <v>1.4622743937180287E-2</v>
      </c>
    </row>
    <row r="1036" spans="1:3" x14ac:dyDescent="0.35">
      <c r="A1036" s="2">
        <v>41208</v>
      </c>
      <c r="B1036">
        <v>1828.03</v>
      </c>
      <c r="C1036">
        <f t="shared" si="14"/>
        <v>2.0152135586224473E-2</v>
      </c>
    </row>
    <row r="1037" spans="1:3" x14ac:dyDescent="0.35">
      <c r="A1037" s="2">
        <v>41209</v>
      </c>
      <c r="B1037">
        <v>1828.03</v>
      </c>
      <c r="C1037">
        <f t="shared" si="14"/>
        <v>2.0682540353319397E-2</v>
      </c>
    </row>
    <row r="1038" spans="1:3" x14ac:dyDescent="0.35">
      <c r="A1038" s="2">
        <v>41210</v>
      </c>
      <c r="B1038">
        <v>1828.03</v>
      </c>
      <c r="C1038">
        <f t="shared" si="14"/>
        <v>1.9794968807866777E-2</v>
      </c>
    </row>
    <row r="1039" spans="1:3" x14ac:dyDescent="0.35">
      <c r="A1039" s="2">
        <v>41211</v>
      </c>
      <c r="B1039">
        <v>1830.42</v>
      </c>
      <c r="C1039">
        <f t="shared" si="14"/>
        <v>2.3923276498996518E-2</v>
      </c>
    </row>
    <row r="1040" spans="1:3" x14ac:dyDescent="0.35">
      <c r="A1040" s="2">
        <v>41212</v>
      </c>
      <c r="B1040">
        <v>1831.3</v>
      </c>
      <c r="C1040">
        <f t="shared" si="14"/>
        <v>2.2531186708415557E-2</v>
      </c>
    </row>
    <row r="1041" spans="1:3" x14ac:dyDescent="0.35">
      <c r="A1041" s="2">
        <v>41213</v>
      </c>
      <c r="B1041">
        <v>1832.15</v>
      </c>
      <c r="C1041">
        <f t="shared" si="14"/>
        <v>2.5019058357691307E-2</v>
      </c>
    </row>
    <row r="1042" spans="1:3" x14ac:dyDescent="0.35">
      <c r="A1042" s="2">
        <v>41214</v>
      </c>
      <c r="B1042">
        <v>1825.13</v>
      </c>
      <c r="C1042">
        <f t="shared" si="14"/>
        <v>2.1180135102519676E-2</v>
      </c>
    </row>
    <row r="1043" spans="1:3" x14ac:dyDescent="0.35">
      <c r="A1043" s="2">
        <v>41215</v>
      </c>
      <c r="B1043">
        <v>1826.4</v>
      </c>
      <c r="C1043">
        <f t="shared" si="14"/>
        <v>2.1875733961742114E-2</v>
      </c>
    </row>
    <row r="1044" spans="1:3" x14ac:dyDescent="0.35">
      <c r="A1044" s="2">
        <v>41216</v>
      </c>
      <c r="B1044">
        <v>1826.4</v>
      </c>
      <c r="C1044">
        <f t="shared" si="14"/>
        <v>2.0969536516513298E-2</v>
      </c>
    </row>
    <row r="1045" spans="1:3" x14ac:dyDescent="0.35">
      <c r="A1045" s="2">
        <v>41217</v>
      </c>
      <c r="B1045">
        <v>1826.4</v>
      </c>
      <c r="C1045">
        <f t="shared" si="14"/>
        <v>2.2088417752121347E-2</v>
      </c>
    </row>
    <row r="1046" spans="1:3" x14ac:dyDescent="0.35">
      <c r="A1046" s="2">
        <v>41218</v>
      </c>
      <c r="B1046">
        <v>1829.86</v>
      </c>
      <c r="C1046">
        <f t="shared" si="14"/>
        <v>2.3673245554238803E-2</v>
      </c>
    </row>
    <row r="1047" spans="1:3" x14ac:dyDescent="0.35">
      <c r="A1047" s="2">
        <v>41219</v>
      </c>
      <c r="B1047">
        <v>1811.62</v>
      </c>
      <c r="C1047">
        <f t="shared" si="14"/>
        <v>1.2687649367300389E-2</v>
      </c>
    </row>
    <row r="1048" spans="1:3" x14ac:dyDescent="0.35">
      <c r="A1048" s="2">
        <v>41220</v>
      </c>
      <c r="B1048">
        <v>1812.88</v>
      </c>
      <c r="C1048">
        <f t="shared" si="14"/>
        <v>1.2410660486338895E-2</v>
      </c>
    </row>
    <row r="1049" spans="1:3" x14ac:dyDescent="0.35">
      <c r="A1049" s="2">
        <v>41221</v>
      </c>
      <c r="B1049">
        <v>1810.25</v>
      </c>
      <c r="C1049">
        <f t="shared" si="14"/>
        <v>1.0958876828599688E-2</v>
      </c>
    </row>
    <row r="1050" spans="1:3" x14ac:dyDescent="0.35">
      <c r="A1050" s="2">
        <v>41222</v>
      </c>
      <c r="B1050">
        <v>1815.35</v>
      </c>
      <c r="C1050">
        <f t="shared" si="14"/>
        <v>1.3772206133431154E-2</v>
      </c>
    </row>
    <row r="1051" spans="1:3" x14ac:dyDescent="0.35">
      <c r="A1051" s="2">
        <v>41223</v>
      </c>
      <c r="B1051">
        <v>1815.35</v>
      </c>
      <c r="C1051">
        <f t="shared" si="14"/>
        <v>1.194201188985913E-2</v>
      </c>
    </row>
    <row r="1052" spans="1:3" x14ac:dyDescent="0.35">
      <c r="A1052" s="2">
        <v>41224</v>
      </c>
      <c r="B1052">
        <v>1815.35</v>
      </c>
      <c r="C1052">
        <f t="shared" si="14"/>
        <v>6.720968000166673E-3</v>
      </c>
    </row>
    <row r="1053" spans="1:3" x14ac:dyDescent="0.35">
      <c r="A1053" s="2">
        <v>41225</v>
      </c>
      <c r="B1053">
        <v>1815.5</v>
      </c>
      <c r="C1053">
        <f t="shared" si="14"/>
        <v>-1.2660668302795349E-3</v>
      </c>
    </row>
    <row r="1054" spans="1:3" x14ac:dyDescent="0.35">
      <c r="A1054" s="2">
        <v>41226</v>
      </c>
      <c r="B1054">
        <v>1817.4</v>
      </c>
      <c r="C1054">
        <f t="shared" si="14"/>
        <v>-1.0449034415111729E-3</v>
      </c>
    </row>
    <row r="1055" spans="1:3" x14ac:dyDescent="0.35">
      <c r="A1055" s="2">
        <v>41227</v>
      </c>
      <c r="B1055">
        <v>1820.05</v>
      </c>
      <c r="C1055">
        <f t="shared" si="14"/>
        <v>1.5385376230260504E-4</v>
      </c>
    </row>
    <row r="1056" spans="1:3" x14ac:dyDescent="0.35">
      <c r="A1056" s="2">
        <v>41228</v>
      </c>
      <c r="B1056">
        <v>1824.6</v>
      </c>
      <c r="C1056">
        <f t="shared" si="14"/>
        <v>2.6506654527259556E-3</v>
      </c>
    </row>
    <row r="1057" spans="1:3" x14ac:dyDescent="0.35">
      <c r="A1057" s="2">
        <v>41229</v>
      </c>
      <c r="B1057">
        <v>1824.05</v>
      </c>
      <c r="C1057">
        <f t="shared" ref="C1057:C1120" si="15">+LN(B1057/B968)</f>
        <v>2.3491840806209642E-3</v>
      </c>
    </row>
    <row r="1058" spans="1:3" x14ac:dyDescent="0.35">
      <c r="A1058" s="2">
        <v>41230</v>
      </c>
      <c r="B1058">
        <v>1824.05</v>
      </c>
      <c r="C1058">
        <f t="shared" si="15"/>
        <v>1.6735028116607073E-3</v>
      </c>
    </row>
    <row r="1059" spans="1:3" x14ac:dyDescent="0.35">
      <c r="A1059" s="2">
        <v>41231</v>
      </c>
      <c r="B1059">
        <v>1824.05</v>
      </c>
      <c r="C1059">
        <f t="shared" si="15"/>
        <v>5.4698265919919066E-3</v>
      </c>
    </row>
    <row r="1060" spans="1:3" x14ac:dyDescent="0.35">
      <c r="A1060" s="2">
        <v>41232</v>
      </c>
      <c r="B1060">
        <v>1818.46</v>
      </c>
      <c r="C1060">
        <f t="shared" si="15"/>
        <v>3.1725425655777881E-3</v>
      </c>
    </row>
    <row r="1061" spans="1:3" x14ac:dyDescent="0.35">
      <c r="A1061" s="2">
        <v>41233</v>
      </c>
      <c r="B1061">
        <v>1816.08</v>
      </c>
      <c r="C1061">
        <f t="shared" si="15"/>
        <v>3.7126673142044804E-3</v>
      </c>
    </row>
    <row r="1062" spans="1:3" x14ac:dyDescent="0.35">
      <c r="A1062" s="2">
        <v>41234</v>
      </c>
      <c r="B1062">
        <v>1815.47</v>
      </c>
      <c r="C1062">
        <f t="shared" si="15"/>
        <v>5.068842704437055E-4</v>
      </c>
    </row>
    <row r="1063" spans="1:3" x14ac:dyDescent="0.35">
      <c r="A1063" s="2">
        <v>41235</v>
      </c>
      <c r="B1063">
        <v>1815.61</v>
      </c>
      <c r="C1063">
        <f t="shared" si="15"/>
        <v>5.8399631428163374E-4</v>
      </c>
    </row>
    <row r="1064" spans="1:3" x14ac:dyDescent="0.35">
      <c r="A1064" s="2">
        <v>41236</v>
      </c>
      <c r="B1064">
        <v>1823.8</v>
      </c>
      <c r="C1064">
        <f t="shared" si="15"/>
        <v>5.0847334255982972E-3</v>
      </c>
    </row>
    <row r="1065" spans="1:3" x14ac:dyDescent="0.35">
      <c r="A1065" s="2">
        <v>41237</v>
      </c>
      <c r="B1065">
        <v>1823.8</v>
      </c>
      <c r="C1065">
        <f t="shared" si="15"/>
        <v>3.4549228881321047E-4</v>
      </c>
    </row>
    <row r="1066" spans="1:3" x14ac:dyDescent="0.35">
      <c r="A1066" s="2">
        <v>41238</v>
      </c>
      <c r="B1066">
        <v>1823.8</v>
      </c>
      <c r="C1066">
        <f t="shared" si="15"/>
        <v>-2.5463768978374731E-3</v>
      </c>
    </row>
    <row r="1067" spans="1:3" x14ac:dyDescent="0.35">
      <c r="A1067" s="2">
        <v>41239</v>
      </c>
      <c r="B1067">
        <v>1824.25</v>
      </c>
      <c r="C1067">
        <f t="shared" si="15"/>
        <v>-3.5294637112395157E-3</v>
      </c>
    </row>
    <row r="1068" spans="1:3" x14ac:dyDescent="0.35">
      <c r="A1068" s="2">
        <v>41240</v>
      </c>
      <c r="B1068">
        <v>1824.72</v>
      </c>
      <c r="C1068">
        <f t="shared" si="15"/>
        <v>-2.7965157571953757E-3</v>
      </c>
    </row>
    <row r="1069" spans="1:3" x14ac:dyDescent="0.35">
      <c r="A1069" s="2">
        <v>41241</v>
      </c>
      <c r="B1069">
        <v>1823.35</v>
      </c>
      <c r="C1069">
        <f t="shared" si="15"/>
        <v>-1.0141015792824253E-3</v>
      </c>
    </row>
    <row r="1070" spans="1:3" x14ac:dyDescent="0.35">
      <c r="A1070" s="2">
        <v>41242</v>
      </c>
      <c r="B1070">
        <v>1815.16</v>
      </c>
      <c r="C1070">
        <f t="shared" si="15"/>
        <v>-5.5159519696831426E-3</v>
      </c>
    </row>
    <row r="1071" spans="1:3" x14ac:dyDescent="0.35">
      <c r="A1071" s="2">
        <v>41243</v>
      </c>
      <c r="B1071">
        <v>1814.83</v>
      </c>
      <c r="C1071">
        <f t="shared" si="15"/>
        <v>-5.6977706528802555E-3</v>
      </c>
    </row>
    <row r="1072" spans="1:3" x14ac:dyDescent="0.35">
      <c r="A1072" s="2">
        <v>41244</v>
      </c>
      <c r="B1072">
        <v>1814.83</v>
      </c>
      <c r="C1072">
        <f t="shared" si="15"/>
        <v>-3.1084031619153575E-3</v>
      </c>
    </row>
    <row r="1073" spans="1:3" x14ac:dyDescent="0.35">
      <c r="A1073" s="2">
        <v>41245</v>
      </c>
      <c r="B1073">
        <v>1814.83</v>
      </c>
      <c r="C1073">
        <f t="shared" si="15"/>
        <v>-5.6320222719103202E-3</v>
      </c>
    </row>
    <row r="1074" spans="1:3" x14ac:dyDescent="0.35">
      <c r="A1074" s="2">
        <v>41246</v>
      </c>
      <c r="B1074">
        <v>1815.3</v>
      </c>
      <c r="C1074">
        <f t="shared" si="15"/>
        <v>2.9791481815596163E-3</v>
      </c>
    </row>
    <row r="1075" spans="1:3" x14ac:dyDescent="0.35">
      <c r="A1075" s="2">
        <v>41247</v>
      </c>
      <c r="B1075">
        <v>1812.99</v>
      </c>
      <c r="C1075">
        <f t="shared" si="15"/>
        <v>6.7852777954528669E-3</v>
      </c>
    </row>
    <row r="1076" spans="1:3" x14ac:dyDescent="0.35">
      <c r="A1076" s="2">
        <v>41248</v>
      </c>
      <c r="B1076">
        <v>1811.73</v>
      </c>
      <c r="C1076">
        <f t="shared" si="15"/>
        <v>6.4455262435206065E-3</v>
      </c>
    </row>
    <row r="1077" spans="1:3" x14ac:dyDescent="0.35">
      <c r="A1077" s="2">
        <v>41249</v>
      </c>
      <c r="B1077">
        <v>1799.7</v>
      </c>
      <c r="C1077">
        <f t="shared" si="15"/>
        <v>-2.1667930714051862E-4</v>
      </c>
    </row>
    <row r="1078" spans="1:3" x14ac:dyDescent="0.35">
      <c r="A1078" s="2">
        <v>41250</v>
      </c>
      <c r="B1078">
        <v>1796.66</v>
      </c>
      <c r="C1078">
        <f t="shared" si="15"/>
        <v>-1.9072779813878464E-3</v>
      </c>
    </row>
    <row r="1079" spans="1:3" x14ac:dyDescent="0.35">
      <c r="A1079" s="2">
        <v>41251</v>
      </c>
      <c r="B1079">
        <v>1796.66</v>
      </c>
      <c r="C1079">
        <f t="shared" si="15"/>
        <v>-4.1735414774139311E-4</v>
      </c>
    </row>
    <row r="1080" spans="1:3" x14ac:dyDescent="0.35">
      <c r="A1080" s="2">
        <v>41252</v>
      </c>
      <c r="B1080">
        <v>1796.66</v>
      </c>
      <c r="C1080">
        <f t="shared" si="15"/>
        <v>-1.0574619253982738E-4</v>
      </c>
    </row>
    <row r="1081" spans="1:3" x14ac:dyDescent="0.35">
      <c r="A1081" s="2">
        <v>41253</v>
      </c>
      <c r="B1081">
        <v>1799.3</v>
      </c>
      <c r="C1081">
        <f t="shared" si="15"/>
        <v>-1.4328639176139533E-3</v>
      </c>
    </row>
    <row r="1082" spans="1:3" x14ac:dyDescent="0.35">
      <c r="A1082" s="2">
        <v>41254</v>
      </c>
      <c r="B1082">
        <v>1800.22</v>
      </c>
      <c r="C1082">
        <f t="shared" si="15"/>
        <v>3.5558808214033433E-3</v>
      </c>
    </row>
    <row r="1083" spans="1:3" x14ac:dyDescent="0.35">
      <c r="A1083" s="2">
        <v>41255</v>
      </c>
      <c r="B1083">
        <v>1794.82</v>
      </c>
      <c r="C1083">
        <f t="shared" si="15"/>
        <v>5.7961323586669378E-4</v>
      </c>
    </row>
    <row r="1084" spans="1:3" x14ac:dyDescent="0.35">
      <c r="A1084" s="2">
        <v>41256</v>
      </c>
      <c r="B1084">
        <v>1796.75</v>
      </c>
      <c r="C1084">
        <f t="shared" si="15"/>
        <v>1.6543522418017349E-3</v>
      </c>
    </row>
    <row r="1085" spans="1:3" x14ac:dyDescent="0.35">
      <c r="A1085" s="2">
        <v>41257</v>
      </c>
      <c r="B1085">
        <v>1796.4</v>
      </c>
      <c r="C1085">
        <f t="shared" si="15"/>
        <v>1.4595371068328305E-3</v>
      </c>
    </row>
    <row r="1086" spans="1:3" x14ac:dyDescent="0.35">
      <c r="A1086" s="2">
        <v>41258</v>
      </c>
      <c r="B1086">
        <v>1796.4</v>
      </c>
      <c r="C1086">
        <f t="shared" si="15"/>
        <v>-1.3517913290866292E-3</v>
      </c>
    </row>
    <row r="1087" spans="1:3" x14ac:dyDescent="0.35">
      <c r="A1087" s="2">
        <v>41259</v>
      </c>
      <c r="B1087">
        <v>1796.4</v>
      </c>
      <c r="C1087">
        <f t="shared" si="15"/>
        <v>8.3503820348388751E-5</v>
      </c>
    </row>
    <row r="1088" spans="1:3" x14ac:dyDescent="0.35">
      <c r="A1088" s="2">
        <v>41260</v>
      </c>
      <c r="B1088">
        <v>1796.1</v>
      </c>
      <c r="C1088">
        <f t="shared" si="15"/>
        <v>-3.2286975825887376E-4</v>
      </c>
    </row>
    <row r="1089" spans="1:3" x14ac:dyDescent="0.35">
      <c r="A1089" s="2">
        <v>41261</v>
      </c>
      <c r="B1089">
        <v>1793.75</v>
      </c>
      <c r="C1089">
        <f t="shared" si="15"/>
        <v>-1.5608537901901892E-4</v>
      </c>
    </row>
    <row r="1090" spans="1:3" x14ac:dyDescent="0.35">
      <c r="A1090" s="2">
        <v>41262</v>
      </c>
      <c r="B1090">
        <v>1791.65</v>
      </c>
      <c r="C1090">
        <f t="shared" si="15"/>
        <v>-3.7325948628666376E-3</v>
      </c>
    </row>
    <row r="1091" spans="1:3" x14ac:dyDescent="0.35">
      <c r="A1091" s="2">
        <v>41263</v>
      </c>
      <c r="B1091">
        <v>1788.33</v>
      </c>
      <c r="C1091">
        <f t="shared" si="15"/>
        <v>-5.5873543597186786E-3</v>
      </c>
    </row>
    <row r="1092" spans="1:3" x14ac:dyDescent="0.35">
      <c r="A1092" s="2">
        <v>41264</v>
      </c>
      <c r="B1092">
        <v>1776.85</v>
      </c>
      <c r="C1092">
        <f t="shared" si="15"/>
        <v>-1.2027444160227886E-2</v>
      </c>
    </row>
    <row r="1093" spans="1:3" x14ac:dyDescent="0.35">
      <c r="A1093" s="2">
        <v>41265</v>
      </c>
      <c r="B1093">
        <v>1776.85</v>
      </c>
      <c r="C1093">
        <f t="shared" si="15"/>
        <v>-1.316672875723336E-2</v>
      </c>
    </row>
    <row r="1094" spans="1:3" x14ac:dyDescent="0.35">
      <c r="A1094" s="2">
        <v>41266</v>
      </c>
      <c r="B1094">
        <v>1776.85</v>
      </c>
      <c r="C1094">
        <f t="shared" si="15"/>
        <v>-1.1248649583552461E-2</v>
      </c>
    </row>
    <row r="1095" spans="1:3" x14ac:dyDescent="0.35">
      <c r="A1095" s="2">
        <v>41267</v>
      </c>
      <c r="B1095">
        <v>1776.5</v>
      </c>
      <c r="C1095">
        <f t="shared" si="15"/>
        <v>-1.1835119887474939E-2</v>
      </c>
    </row>
    <row r="1096" spans="1:3" x14ac:dyDescent="0.35">
      <c r="A1096" s="2">
        <v>41268</v>
      </c>
      <c r="B1096">
        <v>1776.5</v>
      </c>
      <c r="C1096">
        <f t="shared" si="15"/>
        <v>-1.2485757897120257E-2</v>
      </c>
    </row>
    <row r="1097" spans="1:3" x14ac:dyDescent="0.35">
      <c r="A1097" s="2">
        <v>41269</v>
      </c>
      <c r="B1097">
        <v>1772.7</v>
      </c>
      <c r="C1097">
        <f t="shared" si="15"/>
        <v>-1.557725796870379E-2</v>
      </c>
    </row>
    <row r="1098" spans="1:3" x14ac:dyDescent="0.35">
      <c r="A1098" s="2">
        <v>41270</v>
      </c>
      <c r="B1098">
        <v>1773.37</v>
      </c>
      <c r="C1098">
        <f t="shared" si="15"/>
        <v>-1.5199374842892558E-2</v>
      </c>
    </row>
    <row r="1099" spans="1:3" x14ac:dyDescent="0.35">
      <c r="A1099" s="2">
        <v>41271</v>
      </c>
      <c r="B1099">
        <v>1760.75</v>
      </c>
      <c r="C1099">
        <f t="shared" si="15"/>
        <v>-2.234121136292264E-2</v>
      </c>
    </row>
    <row r="1100" spans="1:3" x14ac:dyDescent="0.35">
      <c r="A1100" s="2">
        <v>41272</v>
      </c>
      <c r="B1100">
        <v>1760.75</v>
      </c>
      <c r="C1100">
        <f t="shared" si="15"/>
        <v>-2.2407856184922439E-2</v>
      </c>
    </row>
    <row r="1101" spans="1:3" x14ac:dyDescent="0.35">
      <c r="A1101" s="2">
        <v>41273</v>
      </c>
      <c r="B1101">
        <v>1760.75</v>
      </c>
      <c r="C1101">
        <f t="shared" si="15"/>
        <v>-2.1379921271032592E-2</v>
      </c>
    </row>
    <row r="1102" spans="1:3" x14ac:dyDescent="0.35">
      <c r="A1102" s="2">
        <v>41274</v>
      </c>
      <c r="B1102">
        <v>1767</v>
      </c>
      <c r="C1102">
        <f t="shared" si="15"/>
        <v>-1.9957968825940309E-2</v>
      </c>
    </row>
    <row r="1103" spans="1:3" x14ac:dyDescent="0.35">
      <c r="A1103" s="2">
        <v>41275</v>
      </c>
      <c r="B1103">
        <v>1767</v>
      </c>
      <c r="C1103">
        <f t="shared" si="15"/>
        <v>-1.5749683367938593E-2</v>
      </c>
    </row>
    <row r="1104" spans="1:3" x14ac:dyDescent="0.35">
      <c r="A1104" s="2">
        <v>41276</v>
      </c>
      <c r="B1104">
        <v>1763.5</v>
      </c>
      <c r="C1104">
        <f t="shared" si="15"/>
        <v>-1.8205818348584105E-2</v>
      </c>
    </row>
    <row r="1105" spans="1:3" x14ac:dyDescent="0.35">
      <c r="A1105" s="2">
        <v>41277</v>
      </c>
      <c r="B1105">
        <v>1762.7</v>
      </c>
      <c r="C1105">
        <f t="shared" si="15"/>
        <v>-1.8659564598782999E-2</v>
      </c>
    </row>
    <row r="1106" spans="1:3" x14ac:dyDescent="0.35">
      <c r="A1106" s="2">
        <v>41278</v>
      </c>
      <c r="B1106">
        <v>1771</v>
      </c>
      <c r="C1106">
        <f t="shared" si="15"/>
        <v>-1.3961930241857273E-2</v>
      </c>
    </row>
    <row r="1107" spans="1:3" x14ac:dyDescent="0.35">
      <c r="A1107" s="2">
        <v>41279</v>
      </c>
      <c r="B1107">
        <v>1771</v>
      </c>
      <c r="C1107">
        <f t="shared" si="15"/>
        <v>-1.2356990249770577E-2</v>
      </c>
    </row>
    <row r="1108" spans="1:3" x14ac:dyDescent="0.35">
      <c r="A1108" s="2">
        <v>41280</v>
      </c>
      <c r="B1108">
        <v>1771</v>
      </c>
      <c r="C1108">
        <f t="shared" si="15"/>
        <v>-1.5769972347173478E-2</v>
      </c>
    </row>
    <row r="1109" spans="1:3" x14ac:dyDescent="0.35">
      <c r="A1109" s="2">
        <v>41281</v>
      </c>
      <c r="B1109">
        <v>1770.5</v>
      </c>
      <c r="C1109">
        <f t="shared" si="15"/>
        <v>-1.6519116761309925E-2</v>
      </c>
    </row>
    <row r="1110" spans="1:3" x14ac:dyDescent="0.35">
      <c r="A1110" s="2">
        <v>41282</v>
      </c>
      <c r="B1110">
        <v>1771.2</v>
      </c>
      <c r="C1110">
        <f t="shared" si="15"/>
        <v>-1.5740417404100558E-2</v>
      </c>
    </row>
    <row r="1111" spans="1:3" x14ac:dyDescent="0.35">
      <c r="A1111" s="2">
        <v>41283</v>
      </c>
      <c r="B1111">
        <v>1768.73</v>
      </c>
      <c r="C1111">
        <f t="shared" si="15"/>
        <v>-1.613503568807808E-2</v>
      </c>
    </row>
    <row r="1112" spans="1:3" x14ac:dyDescent="0.35">
      <c r="A1112" s="2">
        <v>41284</v>
      </c>
      <c r="B1112">
        <v>1763.3</v>
      </c>
      <c r="C1112">
        <f t="shared" si="15"/>
        <v>-1.9209757181323988E-2</v>
      </c>
    </row>
    <row r="1113" spans="1:3" x14ac:dyDescent="0.35">
      <c r="A1113" s="2">
        <v>41285</v>
      </c>
      <c r="B1113">
        <v>1763.58</v>
      </c>
      <c r="C1113">
        <f t="shared" si="15"/>
        <v>-1.9050976615731637E-2</v>
      </c>
    </row>
    <row r="1114" spans="1:3" x14ac:dyDescent="0.35">
      <c r="A1114" s="2">
        <v>41286</v>
      </c>
      <c r="B1114">
        <v>1763.58</v>
      </c>
      <c r="C1114">
        <f t="shared" si="15"/>
        <v>-1.9212298790370546E-2</v>
      </c>
    </row>
    <row r="1115" spans="1:3" x14ac:dyDescent="0.35">
      <c r="A1115" s="2">
        <v>41287</v>
      </c>
      <c r="B1115">
        <v>1763.58</v>
      </c>
      <c r="C1115">
        <f t="shared" si="15"/>
        <v>-2.0079654577356783E-2</v>
      </c>
    </row>
    <row r="1116" spans="1:3" x14ac:dyDescent="0.35">
      <c r="A1116" s="2">
        <v>41288</v>
      </c>
      <c r="B1116">
        <v>1759</v>
      </c>
      <c r="C1116">
        <f t="shared" si="15"/>
        <v>-2.1918346761618326E-2</v>
      </c>
    </row>
    <row r="1117" spans="1:3" x14ac:dyDescent="0.35">
      <c r="A1117" s="2">
        <v>41289</v>
      </c>
      <c r="B1117">
        <v>1769.83</v>
      </c>
      <c r="C1117">
        <f t="shared" si="15"/>
        <v>-1.4906732129523214E-2</v>
      </c>
    </row>
    <row r="1118" spans="1:3" x14ac:dyDescent="0.35">
      <c r="A1118" s="2">
        <v>41290</v>
      </c>
      <c r="B1118">
        <v>1774.03</v>
      </c>
      <c r="C1118">
        <f t="shared" si="15"/>
        <v>-1.3754789818140068E-2</v>
      </c>
    </row>
    <row r="1119" spans="1:3" x14ac:dyDescent="0.35">
      <c r="A1119" s="2">
        <v>41291</v>
      </c>
      <c r="B1119">
        <v>1765.66</v>
      </c>
      <c r="C1119">
        <f t="shared" si="15"/>
        <v>-1.8484026333232859E-2</v>
      </c>
    </row>
    <row r="1120" spans="1:3" x14ac:dyDescent="0.35">
      <c r="A1120" s="2">
        <v>41292</v>
      </c>
      <c r="B1120">
        <v>1769.33</v>
      </c>
      <c r="C1120">
        <f t="shared" si="15"/>
        <v>-1.640764064695786E-2</v>
      </c>
    </row>
    <row r="1121" spans="1:3" x14ac:dyDescent="0.35">
      <c r="A1121" s="2">
        <v>41293</v>
      </c>
      <c r="B1121">
        <v>1769.33</v>
      </c>
      <c r="C1121">
        <f t="shared" ref="C1121:C1184" si="16">+LN(B1121/B1032)</f>
        <v>-2.1952121472922522E-2</v>
      </c>
    </row>
    <row r="1122" spans="1:3" x14ac:dyDescent="0.35">
      <c r="A1122" s="2">
        <v>41294</v>
      </c>
      <c r="B1122">
        <v>1769.33</v>
      </c>
      <c r="C1122">
        <f t="shared" si="16"/>
        <v>-2.5941719611071574E-2</v>
      </c>
    </row>
    <row r="1123" spans="1:3" x14ac:dyDescent="0.35">
      <c r="A1123" s="2">
        <v>41295</v>
      </c>
      <c r="B1123">
        <v>1766.39</v>
      </c>
      <c r="C1123">
        <f t="shared" si="16"/>
        <v>-2.7973656826389283E-2</v>
      </c>
    </row>
    <row r="1124" spans="1:3" x14ac:dyDescent="0.35">
      <c r="A1124" s="2">
        <v>41296</v>
      </c>
      <c r="B1124">
        <v>1777.7</v>
      </c>
      <c r="C1124">
        <f t="shared" si="16"/>
        <v>-2.2389098680301808E-2</v>
      </c>
    </row>
    <row r="1125" spans="1:3" x14ac:dyDescent="0.35">
      <c r="A1125" s="2">
        <v>41297</v>
      </c>
      <c r="B1125">
        <v>1780.5</v>
      </c>
      <c r="C1125">
        <f t="shared" si="16"/>
        <v>-2.6344660540153473E-2</v>
      </c>
    </row>
    <row r="1126" spans="1:3" x14ac:dyDescent="0.35">
      <c r="A1126" s="2">
        <v>41298</v>
      </c>
      <c r="B1126">
        <v>1779.67</v>
      </c>
      <c r="C1126">
        <f t="shared" si="16"/>
        <v>-2.6810930417736443E-2</v>
      </c>
    </row>
    <row r="1127" spans="1:3" x14ac:dyDescent="0.35">
      <c r="A1127" s="2">
        <v>41299</v>
      </c>
      <c r="B1127">
        <v>1779.9</v>
      </c>
      <c r="C1127">
        <f t="shared" si="16"/>
        <v>-2.6681701325278615E-2</v>
      </c>
    </row>
    <row r="1128" spans="1:3" x14ac:dyDescent="0.35">
      <c r="A1128" s="2">
        <v>41300</v>
      </c>
      <c r="B1128">
        <v>1779.9</v>
      </c>
      <c r="C1128">
        <f t="shared" si="16"/>
        <v>-2.7988265766503494E-2</v>
      </c>
    </row>
    <row r="1129" spans="1:3" x14ac:dyDescent="0.35">
      <c r="A1129" s="2">
        <v>41301</v>
      </c>
      <c r="B1129">
        <v>1779.9</v>
      </c>
      <c r="C1129">
        <f t="shared" si="16"/>
        <v>-2.8468914214195628E-2</v>
      </c>
    </row>
    <row r="1130" spans="1:3" x14ac:dyDescent="0.35">
      <c r="A1130" s="2">
        <v>41302</v>
      </c>
      <c r="B1130">
        <v>1780.07</v>
      </c>
      <c r="C1130">
        <f t="shared" si="16"/>
        <v>-2.8837451255948214E-2</v>
      </c>
    </row>
    <row r="1131" spans="1:3" x14ac:dyDescent="0.35">
      <c r="A1131" s="2">
        <v>41303</v>
      </c>
      <c r="B1131">
        <v>1773.68</v>
      </c>
      <c r="C1131">
        <f t="shared" si="16"/>
        <v>-2.8594733072408719E-2</v>
      </c>
    </row>
    <row r="1132" spans="1:3" x14ac:dyDescent="0.35">
      <c r="A1132" s="2">
        <v>41304</v>
      </c>
      <c r="B1132">
        <v>1777.35</v>
      </c>
      <c r="C1132">
        <f t="shared" si="16"/>
        <v>-2.7223325284727186E-2</v>
      </c>
    </row>
    <row r="1133" spans="1:3" x14ac:dyDescent="0.35">
      <c r="A1133" s="2">
        <v>41305</v>
      </c>
      <c r="B1133">
        <v>1775.23</v>
      </c>
      <c r="C1133">
        <f t="shared" si="16"/>
        <v>-2.8416824235715489E-2</v>
      </c>
    </row>
    <row r="1134" spans="1:3" x14ac:dyDescent="0.35">
      <c r="A1134" s="2">
        <v>41306</v>
      </c>
      <c r="B1134">
        <v>1776.18</v>
      </c>
      <c r="C1134">
        <f t="shared" si="16"/>
        <v>-2.7881825447820259E-2</v>
      </c>
    </row>
    <row r="1135" spans="1:3" x14ac:dyDescent="0.35">
      <c r="A1135" s="2">
        <v>41307</v>
      </c>
      <c r="B1135">
        <v>1776.18</v>
      </c>
      <c r="C1135">
        <f t="shared" si="16"/>
        <v>-2.9774470408977297E-2</v>
      </c>
    </row>
    <row r="1136" spans="1:3" x14ac:dyDescent="0.35">
      <c r="A1136" s="2">
        <v>41308</v>
      </c>
      <c r="B1136">
        <v>1776.18</v>
      </c>
      <c r="C1136">
        <f t="shared" si="16"/>
        <v>-1.9756481818025372E-2</v>
      </c>
    </row>
    <row r="1137" spans="1:3" x14ac:dyDescent="0.35">
      <c r="A1137" s="2">
        <v>41309</v>
      </c>
      <c r="B1137">
        <v>1787.52</v>
      </c>
      <c r="C1137">
        <f t="shared" si="16"/>
        <v>-1.4087556609912169E-2</v>
      </c>
    </row>
    <row r="1138" spans="1:3" x14ac:dyDescent="0.35">
      <c r="A1138" s="2">
        <v>41310</v>
      </c>
      <c r="B1138">
        <v>1786.87</v>
      </c>
      <c r="C1138">
        <f t="shared" si="16"/>
        <v>-1.2999471377451079E-2</v>
      </c>
    </row>
    <row r="1139" spans="1:3" x14ac:dyDescent="0.35">
      <c r="A1139" s="2">
        <v>41311</v>
      </c>
      <c r="B1139">
        <v>1791.5</v>
      </c>
      <c r="C1139">
        <f t="shared" si="16"/>
        <v>-1.3225028828753231E-2</v>
      </c>
    </row>
    <row r="1140" spans="1:3" x14ac:dyDescent="0.35">
      <c r="A1140" s="2">
        <v>41312</v>
      </c>
      <c r="B1140">
        <v>1792.33</v>
      </c>
      <c r="C1140">
        <f t="shared" si="16"/>
        <v>-1.2761837207030405E-2</v>
      </c>
    </row>
    <row r="1141" spans="1:3" x14ac:dyDescent="0.35">
      <c r="A1141" s="2">
        <v>41313</v>
      </c>
      <c r="B1141">
        <v>1788.75</v>
      </c>
      <c r="C1141">
        <f t="shared" si="16"/>
        <v>-1.4761234703101058E-2</v>
      </c>
    </row>
    <row r="1142" spans="1:3" x14ac:dyDescent="0.35">
      <c r="A1142" s="2">
        <v>41314</v>
      </c>
      <c r="B1142">
        <v>1788.75</v>
      </c>
      <c r="C1142">
        <f t="shared" si="16"/>
        <v>-1.4843859983729762E-2</v>
      </c>
    </row>
    <row r="1143" spans="1:3" x14ac:dyDescent="0.35">
      <c r="A1143" s="2">
        <v>41315</v>
      </c>
      <c r="B1143">
        <v>1788.75</v>
      </c>
      <c r="C1143">
        <f t="shared" si="16"/>
        <v>-1.5889856390586057E-2</v>
      </c>
    </row>
    <row r="1144" spans="1:3" x14ac:dyDescent="0.35">
      <c r="A1144" s="2">
        <v>41316</v>
      </c>
      <c r="B1144">
        <v>1784.76</v>
      </c>
      <c r="C1144">
        <f t="shared" si="16"/>
        <v>-1.9580020828443644E-2</v>
      </c>
    </row>
    <row r="1145" spans="1:3" x14ac:dyDescent="0.35">
      <c r="A1145" s="2">
        <v>41317</v>
      </c>
      <c r="B1145">
        <v>1780.52</v>
      </c>
      <c r="C1145">
        <f t="shared" si="16"/>
        <v>-2.4455328456853612E-2</v>
      </c>
    </row>
    <row r="1146" spans="1:3" x14ac:dyDescent="0.35">
      <c r="A1146" s="2">
        <v>41318</v>
      </c>
      <c r="B1146">
        <v>1778.27</v>
      </c>
      <c r="C1146">
        <f t="shared" si="16"/>
        <v>-2.5418321976379096E-2</v>
      </c>
    </row>
    <row r="1147" spans="1:3" x14ac:dyDescent="0.35">
      <c r="A1147" s="2">
        <v>41319</v>
      </c>
      <c r="B1147">
        <v>1783.2</v>
      </c>
      <c r="C1147">
        <f t="shared" si="16"/>
        <v>-2.2649800467609591E-2</v>
      </c>
    </row>
    <row r="1148" spans="1:3" x14ac:dyDescent="0.35">
      <c r="A1148" s="2">
        <v>41320</v>
      </c>
      <c r="B1148">
        <v>1787.05</v>
      </c>
      <c r="C1148">
        <f t="shared" si="16"/>
        <v>-2.04930879167648E-2</v>
      </c>
    </row>
    <row r="1149" spans="1:3" x14ac:dyDescent="0.35">
      <c r="A1149" s="2">
        <v>41321</v>
      </c>
      <c r="B1149">
        <v>1787.05</v>
      </c>
      <c r="C1149">
        <f t="shared" si="16"/>
        <v>-1.7423773411947275E-2</v>
      </c>
    </row>
    <row r="1150" spans="1:3" x14ac:dyDescent="0.35">
      <c r="A1150" s="2">
        <v>41322</v>
      </c>
      <c r="B1150">
        <v>1787.05</v>
      </c>
      <c r="C1150">
        <f t="shared" si="16"/>
        <v>-1.6114116431871803E-2</v>
      </c>
    </row>
    <row r="1151" spans="1:3" x14ac:dyDescent="0.35">
      <c r="A1151" s="2">
        <v>41323</v>
      </c>
      <c r="B1151">
        <v>1791.57</v>
      </c>
      <c r="C1151">
        <f t="shared" si="16"/>
        <v>-1.3252056960570783E-2</v>
      </c>
    </row>
    <row r="1152" spans="1:3" x14ac:dyDescent="0.35">
      <c r="A1152" s="2">
        <v>41324</v>
      </c>
      <c r="B1152">
        <v>1790.88</v>
      </c>
      <c r="C1152">
        <f t="shared" si="16"/>
        <v>-1.3714380247290952E-2</v>
      </c>
    </row>
    <row r="1153" spans="1:3" x14ac:dyDescent="0.35">
      <c r="A1153" s="2">
        <v>41325</v>
      </c>
      <c r="B1153">
        <v>1791.7</v>
      </c>
      <c r="C1153">
        <f t="shared" si="16"/>
        <v>-1.7757346693712778E-2</v>
      </c>
    </row>
    <row r="1154" spans="1:3" x14ac:dyDescent="0.35">
      <c r="A1154" s="2">
        <v>41326</v>
      </c>
      <c r="B1154">
        <v>1799.2</v>
      </c>
      <c r="C1154">
        <f t="shared" si="16"/>
        <v>-1.3580114854459121E-2</v>
      </c>
    </row>
    <row r="1155" spans="1:3" x14ac:dyDescent="0.35">
      <c r="A1155" s="2">
        <v>41327</v>
      </c>
      <c r="B1155">
        <v>1798.99</v>
      </c>
      <c r="C1155">
        <f t="shared" si="16"/>
        <v>-1.3696840208172214E-2</v>
      </c>
    </row>
    <row r="1156" spans="1:3" x14ac:dyDescent="0.35">
      <c r="A1156" s="2">
        <v>41328</v>
      </c>
      <c r="B1156">
        <v>1798.99</v>
      </c>
      <c r="C1156">
        <f t="shared" si="16"/>
        <v>-1.3943547354336647E-2</v>
      </c>
    </row>
    <row r="1157" spans="1:3" x14ac:dyDescent="0.35">
      <c r="A1157" s="2">
        <v>41329</v>
      </c>
      <c r="B1157">
        <v>1798.99</v>
      </c>
      <c r="C1157">
        <f t="shared" si="16"/>
        <v>-1.4201154296898071E-2</v>
      </c>
    </row>
    <row r="1158" spans="1:3" x14ac:dyDescent="0.35">
      <c r="A1158" s="2">
        <v>41330</v>
      </c>
      <c r="B1158">
        <v>1812.2</v>
      </c>
      <c r="C1158">
        <f t="shared" si="16"/>
        <v>-6.1338916860048292E-3</v>
      </c>
    </row>
    <row r="1159" spans="1:3" x14ac:dyDescent="0.35">
      <c r="A1159" s="2">
        <v>41331</v>
      </c>
      <c r="B1159">
        <v>1817.81</v>
      </c>
      <c r="C1159">
        <f t="shared" si="16"/>
        <v>1.458861741216992E-3</v>
      </c>
    </row>
    <row r="1160" spans="1:3" x14ac:dyDescent="0.35">
      <c r="A1160" s="2">
        <v>41332</v>
      </c>
      <c r="B1160">
        <v>1813.91</v>
      </c>
      <c r="C1160">
        <f t="shared" si="16"/>
        <v>-5.0706306856476626E-4</v>
      </c>
    </row>
    <row r="1161" spans="1:3" x14ac:dyDescent="0.35">
      <c r="A1161" s="2">
        <v>41333</v>
      </c>
      <c r="B1161">
        <v>1813.07</v>
      </c>
      <c r="C1161">
        <f t="shared" si="16"/>
        <v>-9.7025835225452936E-4</v>
      </c>
    </row>
    <row r="1162" spans="1:3" x14ac:dyDescent="0.35">
      <c r="A1162" s="2">
        <v>41334</v>
      </c>
      <c r="B1162">
        <v>1812.75</v>
      </c>
      <c r="C1162">
        <f t="shared" si="16"/>
        <v>-1.1467701486651948E-3</v>
      </c>
    </row>
    <row r="1163" spans="1:3" x14ac:dyDescent="0.35">
      <c r="A1163" s="2">
        <v>41335</v>
      </c>
      <c r="B1163">
        <v>1812.75</v>
      </c>
      <c r="C1163">
        <f t="shared" si="16"/>
        <v>-1.4057140446834158E-3</v>
      </c>
    </row>
    <row r="1164" spans="1:3" x14ac:dyDescent="0.35">
      <c r="A1164" s="2">
        <v>41336</v>
      </c>
      <c r="B1164">
        <v>1812.75</v>
      </c>
      <c r="C1164">
        <f t="shared" si="16"/>
        <v>-1.3238676813594536E-4</v>
      </c>
    </row>
    <row r="1165" spans="1:3" x14ac:dyDescent="0.35">
      <c r="A1165" s="2">
        <v>41337</v>
      </c>
      <c r="B1165">
        <v>1813.6</v>
      </c>
      <c r="C1165">
        <f t="shared" si="16"/>
        <v>1.0316303155007576E-3</v>
      </c>
    </row>
    <row r="1166" spans="1:3" x14ac:dyDescent="0.35">
      <c r="A1166" s="2">
        <v>41338</v>
      </c>
      <c r="B1166">
        <v>1809.75</v>
      </c>
      <c r="C1166">
        <f t="shared" si="16"/>
        <v>5.5687298460937278E-3</v>
      </c>
    </row>
    <row r="1167" spans="1:3" x14ac:dyDescent="0.35">
      <c r="A1167" s="2">
        <v>41339</v>
      </c>
      <c r="B1167">
        <v>1807.5</v>
      </c>
      <c r="C1167">
        <f t="shared" si="16"/>
        <v>6.0152893800099879E-3</v>
      </c>
    </row>
    <row r="1168" spans="1:3" x14ac:dyDescent="0.35">
      <c r="A1168" s="2">
        <v>41340</v>
      </c>
      <c r="B1168">
        <v>1802.6</v>
      </c>
      <c r="C1168">
        <f t="shared" si="16"/>
        <v>3.3006814693994904E-3</v>
      </c>
    </row>
    <row r="1169" spans="1:3" x14ac:dyDescent="0.35">
      <c r="A1169" s="2">
        <v>41341</v>
      </c>
      <c r="B1169">
        <v>1801.5</v>
      </c>
      <c r="C1169">
        <f t="shared" si="16"/>
        <v>2.6902655352380382E-3</v>
      </c>
    </row>
    <row r="1170" spans="1:3" x14ac:dyDescent="0.35">
      <c r="A1170" s="2">
        <v>41342</v>
      </c>
      <c r="B1170">
        <v>1801.5</v>
      </c>
      <c r="C1170">
        <f t="shared" si="16"/>
        <v>1.2219508296748651E-3</v>
      </c>
    </row>
    <row r="1171" spans="1:3" x14ac:dyDescent="0.35">
      <c r="A1171" s="2">
        <v>41343</v>
      </c>
      <c r="B1171">
        <v>1801.5</v>
      </c>
      <c r="C1171">
        <f t="shared" si="16"/>
        <v>7.107715501968434E-4</v>
      </c>
    </row>
    <row r="1172" spans="1:3" x14ac:dyDescent="0.35">
      <c r="A1172" s="2">
        <v>41344</v>
      </c>
      <c r="B1172">
        <v>1802.05</v>
      </c>
      <c r="C1172">
        <f t="shared" si="16"/>
        <v>4.0201673885625171E-3</v>
      </c>
    </row>
    <row r="1173" spans="1:3" x14ac:dyDescent="0.35">
      <c r="A1173" s="2">
        <v>41345</v>
      </c>
      <c r="B1173">
        <v>1800</v>
      </c>
      <c r="C1173">
        <f t="shared" si="16"/>
        <v>1.8071875357041358E-3</v>
      </c>
    </row>
    <row r="1174" spans="1:3" x14ac:dyDescent="0.35">
      <c r="A1174" s="2">
        <v>41346</v>
      </c>
      <c r="B1174">
        <v>1797.6</v>
      </c>
      <c r="C1174">
        <f t="shared" si="16"/>
        <v>6.6777965753624688E-4</v>
      </c>
    </row>
    <row r="1175" spans="1:3" x14ac:dyDescent="0.35">
      <c r="A1175" s="2">
        <v>41347</v>
      </c>
      <c r="B1175">
        <v>1798.3</v>
      </c>
      <c r="C1175">
        <f t="shared" si="16"/>
        <v>1.0571119575681636E-3</v>
      </c>
    </row>
    <row r="1176" spans="1:3" x14ac:dyDescent="0.35">
      <c r="A1176" s="2">
        <v>41348</v>
      </c>
      <c r="B1176">
        <v>1806.2</v>
      </c>
      <c r="C1176">
        <f t="shared" si="16"/>
        <v>5.4405286031152722E-3</v>
      </c>
    </row>
    <row r="1177" spans="1:3" x14ac:dyDescent="0.35">
      <c r="A1177" s="2">
        <v>41349</v>
      </c>
      <c r="B1177">
        <v>1806.2</v>
      </c>
      <c r="C1177">
        <f t="shared" si="16"/>
        <v>5.6075432172825136E-3</v>
      </c>
    </row>
    <row r="1178" spans="1:3" x14ac:dyDescent="0.35">
      <c r="A1178" s="2">
        <v>41350</v>
      </c>
      <c r="B1178">
        <v>1806.2</v>
      </c>
      <c r="C1178">
        <f t="shared" si="16"/>
        <v>6.9167903087672842E-3</v>
      </c>
    </row>
    <row r="1179" spans="1:3" x14ac:dyDescent="0.35">
      <c r="A1179" s="2">
        <v>41351</v>
      </c>
      <c r="B1179">
        <v>1808.65</v>
      </c>
      <c r="C1179">
        <f t="shared" si="16"/>
        <v>9.4437276581401108E-3</v>
      </c>
    </row>
    <row r="1180" spans="1:3" x14ac:dyDescent="0.35">
      <c r="A1180" s="2">
        <v>41352</v>
      </c>
      <c r="B1180">
        <v>1811.72</v>
      </c>
      <c r="C1180">
        <f t="shared" si="16"/>
        <v>1.2994446814280093E-2</v>
      </c>
    </row>
    <row r="1181" spans="1:3" x14ac:dyDescent="0.35">
      <c r="A1181" s="2">
        <v>41353</v>
      </c>
      <c r="B1181">
        <v>1818.2</v>
      </c>
      <c r="C1181">
        <f t="shared" si="16"/>
        <v>2.300486702621354E-2</v>
      </c>
    </row>
    <row r="1182" spans="1:3" x14ac:dyDescent="0.35">
      <c r="A1182" s="2">
        <v>41354</v>
      </c>
      <c r="B1182">
        <v>1819.91</v>
      </c>
      <c r="C1182">
        <f t="shared" si="16"/>
        <v>2.3944915637127435E-2</v>
      </c>
    </row>
    <row r="1183" spans="1:3" x14ac:dyDescent="0.35">
      <c r="A1183" s="2">
        <v>41355</v>
      </c>
      <c r="B1183">
        <v>1828.4</v>
      </c>
      <c r="C1183">
        <f t="shared" si="16"/>
        <v>2.8599133796045083E-2</v>
      </c>
    </row>
    <row r="1184" spans="1:3" x14ac:dyDescent="0.35">
      <c r="A1184" s="2">
        <v>41356</v>
      </c>
      <c r="B1184">
        <v>1828.4</v>
      </c>
      <c r="C1184">
        <f t="shared" si="16"/>
        <v>2.8796130996507484E-2</v>
      </c>
    </row>
    <row r="1185" spans="1:3" x14ac:dyDescent="0.35">
      <c r="A1185" s="2">
        <v>41357</v>
      </c>
      <c r="B1185">
        <v>1828.4</v>
      </c>
      <c r="C1185">
        <f t="shared" ref="C1185:C1248" si="17">+LN(B1185/B1096)</f>
        <v>2.8796130996507484E-2</v>
      </c>
    </row>
    <row r="1186" spans="1:3" x14ac:dyDescent="0.35">
      <c r="A1186" s="2">
        <v>41358</v>
      </c>
      <c r="B1186">
        <v>1829.14</v>
      </c>
      <c r="C1186">
        <f t="shared" si="17"/>
        <v>3.1342103001610493E-2</v>
      </c>
    </row>
    <row r="1187" spans="1:3" x14ac:dyDescent="0.35">
      <c r="A1187" s="2">
        <v>41359</v>
      </c>
      <c r="B1187">
        <v>1831</v>
      </c>
      <c r="C1187">
        <f t="shared" si="17"/>
        <v>3.1980574528961019E-2</v>
      </c>
    </row>
    <row r="1188" spans="1:3" x14ac:dyDescent="0.35">
      <c r="A1188" s="2">
        <v>41360</v>
      </c>
      <c r="B1188">
        <v>1825.13</v>
      </c>
      <c r="C1188">
        <f t="shared" si="17"/>
        <v>3.5911362730843686E-2</v>
      </c>
    </row>
    <row r="1189" spans="1:3" x14ac:dyDescent="0.35">
      <c r="A1189" s="2">
        <v>41361</v>
      </c>
      <c r="B1189">
        <v>1827.27</v>
      </c>
      <c r="C1189">
        <f t="shared" si="17"/>
        <v>3.7083195084849516E-2</v>
      </c>
    </row>
    <row r="1190" spans="1:3" x14ac:dyDescent="0.35">
      <c r="A1190" s="2">
        <v>41362</v>
      </c>
      <c r="B1190">
        <v>1825</v>
      </c>
      <c r="C1190">
        <f t="shared" si="17"/>
        <v>3.5840132391072178E-2</v>
      </c>
    </row>
    <row r="1191" spans="1:3" x14ac:dyDescent="0.35">
      <c r="A1191" s="2">
        <v>41363</v>
      </c>
      <c r="B1191">
        <v>1825</v>
      </c>
      <c r="C1191">
        <f t="shared" si="17"/>
        <v>3.2296793696895566E-2</v>
      </c>
    </row>
    <row r="1192" spans="1:3" x14ac:dyDescent="0.35">
      <c r="A1192" s="2">
        <v>41364</v>
      </c>
      <c r="B1192">
        <v>1825</v>
      </c>
      <c r="C1192">
        <f t="shared" si="17"/>
        <v>3.2296793696895566E-2</v>
      </c>
    </row>
    <row r="1193" spans="1:3" x14ac:dyDescent="0.35">
      <c r="A1193" s="2">
        <v>41365</v>
      </c>
      <c r="B1193">
        <v>1822.48</v>
      </c>
      <c r="C1193">
        <f t="shared" si="17"/>
        <v>3.2897740209592609E-2</v>
      </c>
    </row>
    <row r="1194" spans="1:3" x14ac:dyDescent="0.35">
      <c r="A1194" s="2">
        <v>41366</v>
      </c>
      <c r="B1194">
        <v>1813.57</v>
      </c>
      <c r="C1194">
        <f t="shared" si="17"/>
        <v>2.8450553945549996E-2</v>
      </c>
    </row>
    <row r="1195" spans="1:3" x14ac:dyDescent="0.35">
      <c r="A1195" s="2">
        <v>41367</v>
      </c>
      <c r="B1195">
        <v>1820.5</v>
      </c>
      <c r="C1195">
        <f t="shared" si="17"/>
        <v>2.7566829832654592E-2</v>
      </c>
    </row>
    <row r="1196" spans="1:3" x14ac:dyDescent="0.35">
      <c r="A1196" s="2">
        <v>41368</v>
      </c>
      <c r="B1196">
        <v>1828.5</v>
      </c>
      <c r="C1196">
        <f t="shared" si="17"/>
        <v>3.1951599806602428E-2</v>
      </c>
    </row>
    <row r="1197" spans="1:3" x14ac:dyDescent="0.35">
      <c r="A1197" s="2">
        <v>41369</v>
      </c>
      <c r="B1197">
        <v>1819.73</v>
      </c>
      <c r="C1197">
        <f t="shared" si="17"/>
        <v>2.7143779634461601E-2</v>
      </c>
    </row>
    <row r="1198" spans="1:3" x14ac:dyDescent="0.35">
      <c r="A1198" s="2">
        <v>41370</v>
      </c>
      <c r="B1198">
        <v>1819.73</v>
      </c>
      <c r="C1198">
        <f t="shared" si="17"/>
        <v>2.7426145865336714E-2</v>
      </c>
    </row>
    <row r="1199" spans="1:3" x14ac:dyDescent="0.35">
      <c r="A1199" s="2">
        <v>41371</v>
      </c>
      <c r="B1199">
        <v>1819.73</v>
      </c>
      <c r="C1199">
        <f t="shared" si="17"/>
        <v>2.7030855462922707E-2</v>
      </c>
    </row>
    <row r="1200" spans="1:3" x14ac:dyDescent="0.35">
      <c r="A1200" s="2">
        <v>41372</v>
      </c>
      <c r="B1200">
        <v>1817</v>
      </c>
      <c r="C1200">
        <f t="shared" si="17"/>
        <v>2.6925014489047393E-2</v>
      </c>
    </row>
    <row r="1201" spans="1:3" x14ac:dyDescent="0.35">
      <c r="A1201" s="2">
        <v>41373</v>
      </c>
      <c r="B1201">
        <v>1814.94</v>
      </c>
      <c r="C1201">
        <f t="shared" si="17"/>
        <v>2.8865355887410842E-2</v>
      </c>
    </row>
    <row r="1202" spans="1:3" x14ac:dyDescent="0.35">
      <c r="A1202" s="2">
        <v>41374</v>
      </c>
      <c r="B1202">
        <v>1819.7</v>
      </c>
      <c r="C1202">
        <f t="shared" si="17"/>
        <v>3.1325818339726925E-2</v>
      </c>
    </row>
    <row r="1203" spans="1:3" x14ac:dyDescent="0.35">
      <c r="A1203" s="2">
        <v>41375</v>
      </c>
      <c r="B1203">
        <v>1823.7</v>
      </c>
      <c r="C1203">
        <f t="shared" si="17"/>
        <v>3.352157044331644E-2</v>
      </c>
    </row>
    <row r="1204" spans="1:3" x14ac:dyDescent="0.35">
      <c r="A1204" s="2">
        <v>41376</v>
      </c>
      <c r="B1204">
        <v>1826.1</v>
      </c>
      <c r="C1204">
        <f t="shared" si="17"/>
        <v>3.4836711188518138E-2</v>
      </c>
    </row>
    <row r="1205" spans="1:3" x14ac:dyDescent="0.35">
      <c r="A1205" s="2">
        <v>41377</v>
      </c>
      <c r="B1205">
        <v>1826.1</v>
      </c>
      <c r="C1205">
        <f t="shared" si="17"/>
        <v>3.7437079430430301E-2</v>
      </c>
    </row>
    <row r="1206" spans="1:3" x14ac:dyDescent="0.35">
      <c r="A1206" s="2">
        <v>41378</v>
      </c>
      <c r="B1206">
        <v>1826.1</v>
      </c>
      <c r="C1206">
        <f t="shared" si="17"/>
        <v>3.1299048410489125E-2</v>
      </c>
    </row>
    <row r="1207" spans="1:3" x14ac:dyDescent="0.35">
      <c r="A1207" s="2">
        <v>41379</v>
      </c>
      <c r="B1207">
        <v>1834.43</v>
      </c>
      <c r="C1207">
        <f t="shared" si="17"/>
        <v>3.3480011868931084E-2</v>
      </c>
    </row>
    <row r="1208" spans="1:3" x14ac:dyDescent="0.35">
      <c r="A1208" s="2">
        <v>41380</v>
      </c>
      <c r="B1208">
        <v>1833.65</v>
      </c>
      <c r="C1208">
        <f t="shared" si="17"/>
        <v>3.7783957762359904E-2</v>
      </c>
    </row>
    <row r="1209" spans="1:3" x14ac:dyDescent="0.35">
      <c r="A1209" s="2">
        <v>41381</v>
      </c>
      <c r="B1209">
        <v>1849.04</v>
      </c>
      <c r="C1209">
        <f t="shared" si="17"/>
        <v>4.4065641634976407E-2</v>
      </c>
    </row>
    <row r="1210" spans="1:3" x14ac:dyDescent="0.35">
      <c r="A1210" s="2">
        <v>41382</v>
      </c>
      <c r="B1210">
        <v>1841.4</v>
      </c>
      <c r="C1210">
        <f t="shared" si="17"/>
        <v>3.9925208020288344E-2</v>
      </c>
    </row>
    <row r="1211" spans="1:3" x14ac:dyDescent="0.35">
      <c r="A1211" s="2">
        <v>41383</v>
      </c>
      <c r="B1211">
        <v>1837.08</v>
      </c>
      <c r="C1211">
        <f t="shared" si="17"/>
        <v>3.7576410698532882E-2</v>
      </c>
    </row>
    <row r="1212" spans="1:3" x14ac:dyDescent="0.35">
      <c r="A1212" s="2">
        <v>41384</v>
      </c>
      <c r="B1212">
        <v>1837.08</v>
      </c>
      <c r="C1212">
        <f t="shared" si="17"/>
        <v>3.9239438697122687E-2</v>
      </c>
    </row>
    <row r="1213" spans="1:3" x14ac:dyDescent="0.35">
      <c r="A1213" s="2">
        <v>41385</v>
      </c>
      <c r="B1213">
        <v>1837.08</v>
      </c>
      <c r="C1213">
        <f t="shared" si="17"/>
        <v>3.2856960603350353E-2</v>
      </c>
    </row>
    <row r="1214" spans="1:3" x14ac:dyDescent="0.35">
      <c r="A1214" s="2">
        <v>41386</v>
      </c>
      <c r="B1214">
        <v>1839.15</v>
      </c>
      <c r="C1214">
        <f t="shared" si="17"/>
        <v>3.2409284628673346E-2</v>
      </c>
    </row>
    <row r="1215" spans="1:3" x14ac:dyDescent="0.35">
      <c r="A1215" s="2">
        <v>41387</v>
      </c>
      <c r="B1215">
        <v>1838.15</v>
      </c>
      <c r="C1215">
        <f t="shared" si="17"/>
        <v>3.2331677191568861E-2</v>
      </c>
    </row>
    <row r="1216" spans="1:3" x14ac:dyDescent="0.35">
      <c r="A1216" s="2">
        <v>41388</v>
      </c>
      <c r="B1216">
        <v>1836.6</v>
      </c>
      <c r="C1216">
        <f t="shared" si="17"/>
        <v>3.135885324671437E-2</v>
      </c>
    </row>
    <row r="1217" spans="1:3" x14ac:dyDescent="0.35">
      <c r="A1217" s="2">
        <v>41389</v>
      </c>
      <c r="B1217">
        <v>1831.1</v>
      </c>
      <c r="C1217">
        <f t="shared" si="17"/>
        <v>2.8359696214960758E-2</v>
      </c>
    </row>
    <row r="1218" spans="1:3" x14ac:dyDescent="0.35">
      <c r="A1218" s="2">
        <v>41390</v>
      </c>
      <c r="B1218">
        <v>1834.44</v>
      </c>
      <c r="C1218">
        <f t="shared" si="17"/>
        <v>3.0182074868235691E-2</v>
      </c>
    </row>
    <row r="1219" spans="1:3" x14ac:dyDescent="0.35">
      <c r="A1219" s="2">
        <v>41391</v>
      </c>
      <c r="B1219">
        <v>1834.44</v>
      </c>
      <c r="C1219">
        <f t="shared" si="17"/>
        <v>3.0086568445356447E-2</v>
      </c>
    </row>
    <row r="1220" spans="1:3" x14ac:dyDescent="0.35">
      <c r="A1220" s="2">
        <v>41392</v>
      </c>
      <c r="B1220">
        <v>1834.44</v>
      </c>
      <c r="C1220">
        <f t="shared" si="17"/>
        <v>3.3682773516988354E-2</v>
      </c>
    </row>
    <row r="1221" spans="1:3" x14ac:dyDescent="0.35">
      <c r="A1221" s="2">
        <v>41393</v>
      </c>
      <c r="B1221">
        <v>1827.35</v>
      </c>
      <c r="C1221">
        <f t="shared" si="17"/>
        <v>2.7743338981015952E-2</v>
      </c>
    </row>
    <row r="1222" spans="1:3" x14ac:dyDescent="0.35">
      <c r="A1222" s="2">
        <v>41394</v>
      </c>
      <c r="B1222">
        <v>1824.95</v>
      </c>
      <c r="C1222">
        <f t="shared" si="17"/>
        <v>2.7622597401135679E-2</v>
      </c>
    </row>
    <row r="1223" spans="1:3" x14ac:dyDescent="0.35">
      <c r="A1223" s="2">
        <v>41395</v>
      </c>
      <c r="B1223">
        <v>1825.07</v>
      </c>
      <c r="C1223">
        <f t="shared" si="17"/>
        <v>2.7153351677631034E-2</v>
      </c>
    </row>
    <row r="1224" spans="1:3" x14ac:dyDescent="0.35">
      <c r="A1224" s="2">
        <v>41396</v>
      </c>
      <c r="B1224">
        <v>1837.93</v>
      </c>
      <c r="C1224">
        <f t="shared" si="17"/>
        <v>3.4174947547755651E-2</v>
      </c>
    </row>
    <row r="1225" spans="1:3" x14ac:dyDescent="0.35">
      <c r="A1225" s="2">
        <v>41397</v>
      </c>
      <c r="B1225">
        <v>1834.38</v>
      </c>
      <c r="C1225">
        <f t="shared" si="17"/>
        <v>3.2241558969001397E-2</v>
      </c>
    </row>
    <row r="1226" spans="1:3" x14ac:dyDescent="0.35">
      <c r="A1226" s="2">
        <v>41398</v>
      </c>
      <c r="B1226">
        <v>1834.38</v>
      </c>
      <c r="C1226">
        <f t="shared" si="17"/>
        <v>2.5877365420009832E-2</v>
      </c>
    </row>
    <row r="1227" spans="1:3" x14ac:dyDescent="0.35">
      <c r="A1227" s="2">
        <v>41399</v>
      </c>
      <c r="B1227">
        <v>1834.38</v>
      </c>
      <c r="C1227">
        <f t="shared" si="17"/>
        <v>2.6241063845287863E-2</v>
      </c>
    </row>
    <row r="1228" spans="1:3" x14ac:dyDescent="0.35">
      <c r="A1228" s="2">
        <v>41400</v>
      </c>
      <c r="B1228">
        <v>1829.15</v>
      </c>
      <c r="C1228">
        <f t="shared" si="17"/>
        <v>2.079812031148549E-2</v>
      </c>
    </row>
    <row r="1229" spans="1:3" x14ac:dyDescent="0.35">
      <c r="A1229" s="2">
        <v>41401</v>
      </c>
      <c r="B1229">
        <v>1827</v>
      </c>
      <c r="C1229">
        <f t="shared" si="17"/>
        <v>1.9158828011275424E-2</v>
      </c>
    </row>
    <row r="1230" spans="1:3" x14ac:dyDescent="0.35">
      <c r="A1230" s="2">
        <v>41402</v>
      </c>
      <c r="B1230">
        <v>1830.82</v>
      </c>
      <c r="C1230">
        <f t="shared" si="17"/>
        <v>2.3246902035305994E-2</v>
      </c>
    </row>
    <row r="1231" spans="1:3" x14ac:dyDescent="0.35">
      <c r="A1231" s="2">
        <v>41403</v>
      </c>
      <c r="B1231">
        <v>1830.05</v>
      </c>
      <c r="C1231">
        <f t="shared" si="17"/>
        <v>2.2826236995927323E-2</v>
      </c>
    </row>
    <row r="1232" spans="1:3" x14ac:dyDescent="0.35">
      <c r="A1232" s="2">
        <v>41404</v>
      </c>
      <c r="B1232">
        <v>1833.98</v>
      </c>
      <c r="C1232">
        <f t="shared" si="17"/>
        <v>2.4971416760879279E-2</v>
      </c>
    </row>
    <row r="1233" spans="1:3" x14ac:dyDescent="0.35">
      <c r="A1233" s="2">
        <v>41405</v>
      </c>
      <c r="B1233">
        <v>1833.98</v>
      </c>
      <c r="C1233">
        <f t="shared" si="17"/>
        <v>2.720451623903308E-2</v>
      </c>
    </row>
    <row r="1234" spans="1:3" x14ac:dyDescent="0.35">
      <c r="A1234" s="2">
        <v>41406</v>
      </c>
      <c r="B1234">
        <v>1833.98</v>
      </c>
      <c r="C1234">
        <f t="shared" si="17"/>
        <v>2.9583012177019585E-2</v>
      </c>
    </row>
    <row r="1235" spans="1:3" x14ac:dyDescent="0.35">
      <c r="A1235" s="2">
        <v>41407</v>
      </c>
      <c r="B1235">
        <v>1833.85</v>
      </c>
      <c r="C1235">
        <f t="shared" si="17"/>
        <v>3.0776600468096573E-2</v>
      </c>
    </row>
    <row r="1236" spans="1:3" x14ac:dyDescent="0.35">
      <c r="A1236" s="2">
        <v>41408</v>
      </c>
      <c r="B1236">
        <v>1839.43</v>
      </c>
      <c r="C1236">
        <f t="shared" si="17"/>
        <v>3.1046237930132572E-2</v>
      </c>
    </row>
    <row r="1237" spans="1:3" x14ac:dyDescent="0.35">
      <c r="A1237" s="2">
        <v>41409</v>
      </c>
      <c r="B1237">
        <v>1844.76</v>
      </c>
      <c r="C1237">
        <f t="shared" si="17"/>
        <v>3.1782972090004476E-2</v>
      </c>
    </row>
    <row r="1238" spans="1:3" x14ac:dyDescent="0.35">
      <c r="A1238" s="2">
        <v>41410</v>
      </c>
      <c r="B1238">
        <v>1840.05</v>
      </c>
      <c r="C1238">
        <f t="shared" si="17"/>
        <v>2.9226529524366746E-2</v>
      </c>
    </row>
    <row r="1239" spans="1:3" x14ac:dyDescent="0.35">
      <c r="A1239" s="2">
        <v>41411</v>
      </c>
      <c r="B1239">
        <v>1841.79</v>
      </c>
      <c r="C1239">
        <f t="shared" si="17"/>
        <v>3.0171709178853451E-2</v>
      </c>
    </row>
    <row r="1240" spans="1:3" x14ac:dyDescent="0.35">
      <c r="A1240" s="2">
        <v>41412</v>
      </c>
      <c r="B1240">
        <v>1841.79</v>
      </c>
      <c r="C1240">
        <f t="shared" si="17"/>
        <v>2.7645594417517544E-2</v>
      </c>
    </row>
    <row r="1241" spans="1:3" x14ac:dyDescent="0.35">
      <c r="A1241" s="2">
        <v>41413</v>
      </c>
      <c r="B1241">
        <v>1841.79</v>
      </c>
      <c r="C1241">
        <f t="shared" si="17"/>
        <v>2.8030805660399918E-2</v>
      </c>
    </row>
    <row r="1242" spans="1:3" x14ac:dyDescent="0.35">
      <c r="A1242" s="2">
        <v>41414</v>
      </c>
      <c r="B1242">
        <v>1842.8</v>
      </c>
      <c r="C1242">
        <f t="shared" si="17"/>
        <v>2.8121264255909616E-2</v>
      </c>
    </row>
    <row r="1243" spans="1:3" x14ac:dyDescent="0.35">
      <c r="A1243" s="2">
        <v>41415</v>
      </c>
      <c r="B1243">
        <v>1846.88</v>
      </c>
      <c r="C1243">
        <f t="shared" si="17"/>
        <v>2.6155607221496163E-2</v>
      </c>
    </row>
    <row r="1244" spans="1:3" x14ac:dyDescent="0.35">
      <c r="A1244" s="2">
        <v>41416</v>
      </c>
      <c r="B1244">
        <v>1856.54</v>
      </c>
      <c r="C1244">
        <f t="shared" si="17"/>
        <v>3.148914401337341E-2</v>
      </c>
    </row>
    <row r="1245" spans="1:3" x14ac:dyDescent="0.35">
      <c r="A1245" s="2">
        <v>41417</v>
      </c>
      <c r="B1245">
        <v>1865.75</v>
      </c>
      <c r="C1245">
        <f t="shared" si="17"/>
        <v>3.643772072010399E-2</v>
      </c>
    </row>
    <row r="1246" spans="1:3" x14ac:dyDescent="0.35">
      <c r="A1246" s="2">
        <v>41418</v>
      </c>
      <c r="B1246">
        <v>1878.75</v>
      </c>
      <c r="C1246">
        <f t="shared" si="17"/>
        <v>4.338126577579144E-2</v>
      </c>
    </row>
    <row r="1247" spans="1:3" x14ac:dyDescent="0.35">
      <c r="A1247" s="2">
        <v>41419</v>
      </c>
      <c r="B1247">
        <v>1878.75</v>
      </c>
      <c r="C1247">
        <f t="shared" si="17"/>
        <v>3.6065085279224023E-2</v>
      </c>
    </row>
    <row r="1248" spans="1:3" x14ac:dyDescent="0.35">
      <c r="A1248" s="2">
        <v>41420</v>
      </c>
      <c r="B1248">
        <v>1878.75</v>
      </c>
      <c r="C1248">
        <f t="shared" si="17"/>
        <v>3.2974182242402943E-2</v>
      </c>
    </row>
    <row r="1249" spans="1:3" x14ac:dyDescent="0.35">
      <c r="A1249" s="2">
        <v>41421</v>
      </c>
      <c r="B1249">
        <v>1886.6</v>
      </c>
      <c r="C1249">
        <f t="shared" ref="C1249:C1312" si="18">+LN(B1249/B1160)</f>
        <v>3.92915308839503E-2</v>
      </c>
    </row>
    <row r="1250" spans="1:3" x14ac:dyDescent="0.35">
      <c r="A1250" s="2">
        <v>41422</v>
      </c>
      <c r="B1250">
        <v>1898.42</v>
      </c>
      <c r="C1250">
        <f t="shared" si="18"/>
        <v>4.600042020547282E-2</v>
      </c>
    </row>
    <row r="1251" spans="1:3" x14ac:dyDescent="0.35">
      <c r="A1251" s="2">
        <v>41423</v>
      </c>
      <c r="B1251">
        <v>1892.4</v>
      </c>
      <c r="C1251">
        <f t="shared" si="18"/>
        <v>4.3000835505291012E-2</v>
      </c>
    </row>
    <row r="1252" spans="1:3" x14ac:dyDescent="0.35">
      <c r="A1252" s="2">
        <v>41424</v>
      </c>
      <c r="B1252">
        <v>1890.05</v>
      </c>
      <c r="C1252">
        <f t="shared" si="18"/>
        <v>4.175825447851296E-2</v>
      </c>
    </row>
    <row r="1253" spans="1:3" x14ac:dyDescent="0.35">
      <c r="A1253" s="2">
        <v>41425</v>
      </c>
      <c r="B1253">
        <v>1902.48</v>
      </c>
      <c r="C1253">
        <f t="shared" si="18"/>
        <v>4.8313268945307936E-2</v>
      </c>
    </row>
    <row r="1254" spans="1:3" x14ac:dyDescent="0.35">
      <c r="A1254" s="2">
        <v>41426</v>
      </c>
      <c r="B1254">
        <v>1902.48</v>
      </c>
      <c r="C1254">
        <f t="shared" si="18"/>
        <v>4.7844478003690988E-2</v>
      </c>
    </row>
    <row r="1255" spans="1:3" x14ac:dyDescent="0.35">
      <c r="A1255" s="2">
        <v>41427</v>
      </c>
      <c r="B1255">
        <v>1902.48</v>
      </c>
      <c r="C1255">
        <f t="shared" si="18"/>
        <v>4.9969584023759409E-2</v>
      </c>
    </row>
    <row r="1256" spans="1:3" x14ac:dyDescent="0.35">
      <c r="A1256" s="2">
        <v>41428</v>
      </c>
      <c r="B1256">
        <v>1902.5</v>
      </c>
      <c r="C1256">
        <f t="shared" si="18"/>
        <v>5.1224135702921184E-2</v>
      </c>
    </row>
    <row r="1257" spans="1:3" x14ac:dyDescent="0.35">
      <c r="A1257" s="2">
        <v>41429</v>
      </c>
      <c r="B1257">
        <v>1894.05</v>
      </c>
      <c r="C1257">
        <f t="shared" si="18"/>
        <v>4.9487326430489663E-2</v>
      </c>
    </row>
    <row r="1258" spans="1:3" x14ac:dyDescent="0.35">
      <c r="A1258" s="2">
        <v>41430</v>
      </c>
      <c r="B1258">
        <v>1899.85</v>
      </c>
      <c r="C1258">
        <f t="shared" si="18"/>
        <v>5.3155284481455234E-2</v>
      </c>
    </row>
    <row r="1259" spans="1:3" x14ac:dyDescent="0.35">
      <c r="A1259" s="2">
        <v>41431</v>
      </c>
      <c r="B1259">
        <v>1904.58</v>
      </c>
      <c r="C1259">
        <f t="shared" si="18"/>
        <v>5.5641860624087019E-2</v>
      </c>
    </row>
    <row r="1260" spans="1:3" x14ac:dyDescent="0.35">
      <c r="A1260" s="2">
        <v>41432</v>
      </c>
      <c r="B1260">
        <v>1892</v>
      </c>
      <c r="C1260">
        <f t="shared" si="18"/>
        <v>4.9014819423675721E-2</v>
      </c>
    </row>
    <row r="1261" spans="1:3" x14ac:dyDescent="0.35">
      <c r="A1261" s="2">
        <v>41433</v>
      </c>
      <c r="B1261">
        <v>1892</v>
      </c>
      <c r="C1261">
        <f t="shared" si="18"/>
        <v>4.8709564880644034E-2</v>
      </c>
    </row>
    <row r="1262" spans="1:3" x14ac:dyDescent="0.35">
      <c r="A1262" s="2">
        <v>41434</v>
      </c>
      <c r="B1262">
        <v>1892</v>
      </c>
      <c r="C1262">
        <f t="shared" si="18"/>
        <v>4.9847805727567522E-2</v>
      </c>
    </row>
    <row r="1263" spans="1:3" x14ac:dyDescent="0.35">
      <c r="A1263" s="2">
        <v>41435</v>
      </c>
      <c r="B1263">
        <v>1892.1</v>
      </c>
      <c r="C1263">
        <f t="shared" si="18"/>
        <v>5.1234881466595723E-2</v>
      </c>
    </row>
    <row r="1264" spans="1:3" x14ac:dyDescent="0.35">
      <c r="A1264" s="2">
        <v>41436</v>
      </c>
      <c r="B1264">
        <v>1904.76</v>
      </c>
      <c r="C1264">
        <f t="shared" si="18"/>
        <v>5.7514242200999079E-2</v>
      </c>
    </row>
    <row r="1265" spans="1:3" x14ac:dyDescent="0.35">
      <c r="A1265" s="2">
        <v>41437</v>
      </c>
      <c r="B1265">
        <v>1897.73</v>
      </c>
      <c r="C1265">
        <f t="shared" si="18"/>
        <v>4.9433244228703065E-2</v>
      </c>
    </row>
    <row r="1266" spans="1:3" x14ac:dyDescent="0.35">
      <c r="A1266" s="2">
        <v>41438</v>
      </c>
      <c r="B1266">
        <v>1891.7</v>
      </c>
      <c r="C1266">
        <f t="shared" si="18"/>
        <v>4.6250704854919202E-2</v>
      </c>
    </row>
    <row r="1267" spans="1:3" x14ac:dyDescent="0.35">
      <c r="A1267" s="2">
        <v>41439</v>
      </c>
      <c r="B1267">
        <v>1882.12</v>
      </c>
      <c r="C1267">
        <f t="shared" si="18"/>
        <v>4.1173610251285957E-2</v>
      </c>
    </row>
    <row r="1268" spans="1:3" x14ac:dyDescent="0.35">
      <c r="A1268" s="2">
        <v>41440</v>
      </c>
      <c r="B1268">
        <v>1882.12</v>
      </c>
      <c r="C1268">
        <f t="shared" si="18"/>
        <v>3.9818090450938613E-2</v>
      </c>
    </row>
    <row r="1269" spans="1:3" x14ac:dyDescent="0.35">
      <c r="A1269" s="2">
        <v>41441</v>
      </c>
      <c r="B1269">
        <v>1882.12</v>
      </c>
      <c r="C1269">
        <f t="shared" si="18"/>
        <v>3.8122130791650909E-2</v>
      </c>
    </row>
    <row r="1270" spans="1:3" x14ac:dyDescent="0.35">
      <c r="A1270" s="2">
        <v>41442</v>
      </c>
      <c r="B1270">
        <v>1886.6</v>
      </c>
      <c r="C1270">
        <f t="shared" si="18"/>
        <v>3.6929266527994858E-2</v>
      </c>
    </row>
    <row r="1271" spans="1:3" x14ac:dyDescent="0.35">
      <c r="A1271" s="2">
        <v>41443</v>
      </c>
      <c r="B1271">
        <v>1904.07</v>
      </c>
      <c r="C1271">
        <f t="shared" si="18"/>
        <v>4.5206651082715911E-2</v>
      </c>
    </row>
    <row r="1272" spans="1:3" x14ac:dyDescent="0.35">
      <c r="A1272" s="2">
        <v>41444</v>
      </c>
      <c r="B1272">
        <v>1896.18</v>
      </c>
      <c r="C1272">
        <f t="shared" si="18"/>
        <v>3.6400068560034374E-2</v>
      </c>
    </row>
    <row r="1273" spans="1:3" x14ac:dyDescent="0.35">
      <c r="A1273" s="2">
        <v>41445</v>
      </c>
      <c r="B1273">
        <v>1939.2</v>
      </c>
      <c r="C1273">
        <f t="shared" si="18"/>
        <v>5.8834249417405983E-2</v>
      </c>
    </row>
    <row r="1274" spans="1:3" x14ac:dyDescent="0.35">
      <c r="A1274" s="2">
        <v>41446</v>
      </c>
      <c r="B1274">
        <v>1937.3</v>
      </c>
      <c r="C1274">
        <f t="shared" si="18"/>
        <v>5.7853983635310802E-2</v>
      </c>
    </row>
    <row r="1275" spans="1:3" x14ac:dyDescent="0.35">
      <c r="A1275" s="2">
        <v>41447</v>
      </c>
      <c r="B1275">
        <v>1937.3</v>
      </c>
      <c r="C1275">
        <f t="shared" si="18"/>
        <v>5.7449340071550906E-2</v>
      </c>
    </row>
    <row r="1276" spans="1:3" x14ac:dyDescent="0.35">
      <c r="A1276" s="2">
        <v>41448</v>
      </c>
      <c r="B1276">
        <v>1937.3</v>
      </c>
      <c r="C1276">
        <f t="shared" si="18"/>
        <v>5.6432985418389404E-2</v>
      </c>
    </row>
    <row r="1277" spans="1:3" x14ac:dyDescent="0.35">
      <c r="A1277" s="2">
        <v>41449</v>
      </c>
      <c r="B1277">
        <v>1940.6</v>
      </c>
      <c r="C1277">
        <f t="shared" si="18"/>
        <v>6.1345986234835677E-2</v>
      </c>
    </row>
    <row r="1278" spans="1:3" x14ac:dyDescent="0.35">
      <c r="A1278" s="2">
        <v>41450</v>
      </c>
      <c r="B1278">
        <v>1924.6</v>
      </c>
      <c r="C1278">
        <f t="shared" si="18"/>
        <v>5.1895104211931144E-2</v>
      </c>
    </row>
    <row r="1279" spans="1:3" x14ac:dyDescent="0.35">
      <c r="A1279" s="2">
        <v>41451</v>
      </c>
      <c r="B1279">
        <v>1930.47</v>
      </c>
      <c r="C1279">
        <f t="shared" si="18"/>
        <v>5.618350955141177E-2</v>
      </c>
    </row>
    <row r="1280" spans="1:3" x14ac:dyDescent="0.35">
      <c r="A1280" s="2">
        <v>41452</v>
      </c>
      <c r="B1280">
        <v>1922.87</v>
      </c>
      <c r="C1280">
        <f t="shared" si="18"/>
        <v>5.2238874582913812E-2</v>
      </c>
    </row>
    <row r="1281" spans="1:3" x14ac:dyDescent="0.35">
      <c r="A1281" s="2">
        <v>41453</v>
      </c>
      <c r="B1281">
        <v>1922.77</v>
      </c>
      <c r="C1281">
        <f t="shared" si="18"/>
        <v>5.218686763477396E-2</v>
      </c>
    </row>
    <row r="1282" spans="1:3" x14ac:dyDescent="0.35">
      <c r="A1282" s="2">
        <v>41454</v>
      </c>
      <c r="B1282">
        <v>1922.77</v>
      </c>
      <c r="C1282">
        <f t="shared" si="18"/>
        <v>5.3568643765666397E-2</v>
      </c>
    </row>
    <row r="1283" spans="1:3" x14ac:dyDescent="0.35">
      <c r="A1283" s="2">
        <v>41455</v>
      </c>
      <c r="B1283">
        <v>1922.77</v>
      </c>
      <c r="C1283">
        <f t="shared" si="18"/>
        <v>5.8469576279908023E-2</v>
      </c>
    </row>
    <row r="1284" spans="1:3" x14ac:dyDescent="0.35">
      <c r="A1284" s="2">
        <v>41456</v>
      </c>
      <c r="B1284">
        <v>1921.5</v>
      </c>
      <c r="C1284">
        <f t="shared" si="18"/>
        <v>5.3994942389410515E-2</v>
      </c>
    </row>
    <row r="1285" spans="1:3" x14ac:dyDescent="0.35">
      <c r="A1285" s="2">
        <v>41457</v>
      </c>
      <c r="B1285">
        <v>1914.27</v>
      </c>
      <c r="C1285">
        <f t="shared" si="18"/>
        <v>4.584039030533589E-2</v>
      </c>
    </row>
    <row r="1286" spans="1:3" x14ac:dyDescent="0.35">
      <c r="A1286" s="2">
        <v>41458</v>
      </c>
      <c r="B1286">
        <v>1914.1</v>
      </c>
      <c r="C1286">
        <f t="shared" si="18"/>
        <v>5.0559399834768898E-2</v>
      </c>
    </row>
    <row r="1287" spans="1:3" x14ac:dyDescent="0.35">
      <c r="A1287" s="2">
        <v>41459</v>
      </c>
      <c r="B1287">
        <v>1911.75</v>
      </c>
      <c r="C1287">
        <f t="shared" si="18"/>
        <v>4.9330914507039331E-2</v>
      </c>
    </row>
    <row r="1288" spans="1:3" x14ac:dyDescent="0.35">
      <c r="A1288" s="2">
        <v>41460</v>
      </c>
      <c r="B1288">
        <v>1928.34</v>
      </c>
      <c r="C1288">
        <f t="shared" si="18"/>
        <v>5.7971390753336224E-2</v>
      </c>
    </row>
    <row r="1289" spans="1:3" x14ac:dyDescent="0.35">
      <c r="A1289" s="2">
        <v>41461</v>
      </c>
      <c r="B1289">
        <v>1928.34</v>
      </c>
      <c r="C1289">
        <f t="shared" si="18"/>
        <v>5.9472739774460229E-2</v>
      </c>
    </row>
    <row r="1290" spans="1:3" x14ac:dyDescent="0.35">
      <c r="A1290" s="2">
        <v>41462</v>
      </c>
      <c r="B1290">
        <v>1928.34</v>
      </c>
      <c r="C1290">
        <f t="shared" si="18"/>
        <v>6.0607119869342752E-2</v>
      </c>
    </row>
    <row r="1291" spans="1:3" x14ac:dyDescent="0.35">
      <c r="A1291" s="2">
        <v>41463</v>
      </c>
      <c r="B1291">
        <v>1925.83</v>
      </c>
      <c r="C1291">
        <f t="shared" si="18"/>
        <v>5.6685391307286316E-2</v>
      </c>
    </row>
    <row r="1292" spans="1:3" x14ac:dyDescent="0.35">
      <c r="A1292" s="2">
        <v>41464</v>
      </c>
      <c r="B1292">
        <v>1920.86</v>
      </c>
      <c r="C1292">
        <f t="shared" si="18"/>
        <v>5.1905597980982203E-2</v>
      </c>
    </row>
    <row r="1293" spans="1:3" x14ac:dyDescent="0.35">
      <c r="A1293" s="2">
        <v>41465</v>
      </c>
      <c r="B1293">
        <v>1919.1</v>
      </c>
      <c r="C1293">
        <f t="shared" si="18"/>
        <v>4.9673780956213227E-2</v>
      </c>
    </row>
    <row r="1294" spans="1:3" x14ac:dyDescent="0.35">
      <c r="A1294" s="2">
        <v>41466</v>
      </c>
      <c r="B1294">
        <v>1910.45</v>
      </c>
      <c r="C1294">
        <f t="shared" si="18"/>
        <v>4.5156271217113249E-2</v>
      </c>
    </row>
    <row r="1295" spans="1:3" x14ac:dyDescent="0.35">
      <c r="A1295" s="2">
        <v>41467</v>
      </c>
      <c r="B1295">
        <v>1904.82</v>
      </c>
      <c r="C1295">
        <f t="shared" si="18"/>
        <v>4.2204970739546488E-2</v>
      </c>
    </row>
    <row r="1296" spans="1:3" x14ac:dyDescent="0.35">
      <c r="A1296" s="2">
        <v>41468</v>
      </c>
      <c r="B1296">
        <v>1904.82</v>
      </c>
      <c r="C1296">
        <f t="shared" si="18"/>
        <v>3.7653709376328642E-2</v>
      </c>
    </row>
    <row r="1297" spans="1:3" x14ac:dyDescent="0.35">
      <c r="A1297" s="2">
        <v>41469</v>
      </c>
      <c r="B1297">
        <v>1904.82</v>
      </c>
      <c r="C1297">
        <f t="shared" si="18"/>
        <v>3.807899999799267E-2</v>
      </c>
    </row>
    <row r="1298" spans="1:3" x14ac:dyDescent="0.35">
      <c r="A1298" s="2">
        <v>41470</v>
      </c>
      <c r="B1298">
        <v>1886.98</v>
      </c>
      <c r="C1298">
        <f t="shared" si="18"/>
        <v>2.0311082009820264E-2</v>
      </c>
    </row>
    <row r="1299" spans="1:3" x14ac:dyDescent="0.35">
      <c r="A1299" s="2">
        <v>41471</v>
      </c>
      <c r="B1299">
        <v>1880</v>
      </c>
      <c r="C1299">
        <f t="shared" si="18"/>
        <v>2.074562497024926E-2</v>
      </c>
    </row>
    <row r="1300" spans="1:3" x14ac:dyDescent="0.35">
      <c r="A1300" s="2">
        <v>41472</v>
      </c>
      <c r="B1300">
        <v>1875.67</v>
      </c>
      <c r="C1300">
        <f t="shared" si="18"/>
        <v>2.0788574377503775E-2</v>
      </c>
    </row>
    <row r="1301" spans="1:3" x14ac:dyDescent="0.35">
      <c r="A1301" s="2">
        <v>41473</v>
      </c>
      <c r="B1301">
        <v>1884.85</v>
      </c>
      <c r="C1301">
        <f t="shared" si="18"/>
        <v>2.5670887586998373E-2</v>
      </c>
    </row>
    <row r="1302" spans="1:3" x14ac:dyDescent="0.35">
      <c r="A1302" s="2">
        <v>41474</v>
      </c>
      <c r="B1302">
        <v>1882.37</v>
      </c>
      <c r="C1302">
        <f t="shared" si="18"/>
        <v>2.4354266652593107E-2</v>
      </c>
    </row>
    <row r="1303" spans="1:3" x14ac:dyDescent="0.35">
      <c r="A1303" s="2">
        <v>41475</v>
      </c>
      <c r="B1303">
        <v>1882.37</v>
      </c>
      <c r="C1303">
        <f t="shared" si="18"/>
        <v>2.3228112838077606E-2</v>
      </c>
    </row>
    <row r="1304" spans="1:3" x14ac:dyDescent="0.35">
      <c r="A1304" s="2">
        <v>41476</v>
      </c>
      <c r="B1304">
        <v>1882.37</v>
      </c>
      <c r="C1304">
        <f t="shared" si="18"/>
        <v>2.3771990152765109E-2</v>
      </c>
    </row>
    <row r="1305" spans="1:3" x14ac:dyDescent="0.35">
      <c r="A1305" s="2">
        <v>41477</v>
      </c>
      <c r="B1305">
        <v>1881.84</v>
      </c>
      <c r="C1305">
        <f t="shared" si="18"/>
        <v>2.4333985411354481E-2</v>
      </c>
    </row>
    <row r="1306" spans="1:3" x14ac:dyDescent="0.35">
      <c r="A1306" s="2">
        <v>41478</v>
      </c>
      <c r="B1306">
        <v>1888.53</v>
      </c>
      <c r="C1306">
        <f t="shared" si="18"/>
        <v>3.0881869502179016E-2</v>
      </c>
    </row>
    <row r="1307" spans="1:3" x14ac:dyDescent="0.35">
      <c r="A1307" s="2">
        <v>41479</v>
      </c>
      <c r="B1307">
        <v>1892</v>
      </c>
      <c r="C1307">
        <f t="shared" si="18"/>
        <v>3.0895212810880531E-2</v>
      </c>
    </row>
    <row r="1308" spans="1:3" x14ac:dyDescent="0.35">
      <c r="A1308" s="2">
        <v>41480</v>
      </c>
      <c r="B1308">
        <v>1887.68</v>
      </c>
      <c r="C1308">
        <f t="shared" si="18"/>
        <v>2.8609304013767409E-2</v>
      </c>
    </row>
    <row r="1309" spans="1:3" x14ac:dyDescent="0.35">
      <c r="A1309" s="2">
        <v>41481</v>
      </c>
      <c r="B1309">
        <v>1885.36</v>
      </c>
      <c r="C1309">
        <f t="shared" si="18"/>
        <v>2.7379526278896511E-2</v>
      </c>
    </row>
    <row r="1310" spans="1:3" x14ac:dyDescent="0.35">
      <c r="A1310" s="2">
        <v>41482</v>
      </c>
      <c r="B1310">
        <v>1885.36</v>
      </c>
      <c r="C1310">
        <f t="shared" si="18"/>
        <v>3.1251954167965057E-2</v>
      </c>
    </row>
    <row r="1311" spans="1:3" x14ac:dyDescent="0.35">
      <c r="A1311" s="2">
        <v>41483</v>
      </c>
      <c r="B1311">
        <v>1885.36</v>
      </c>
      <c r="C1311">
        <f t="shared" si="18"/>
        <v>3.2566194698833484E-2</v>
      </c>
    </row>
    <row r="1312" spans="1:3" x14ac:dyDescent="0.35">
      <c r="A1312" s="2">
        <v>41484</v>
      </c>
      <c r="B1312">
        <v>1888.6</v>
      </c>
      <c r="C1312">
        <f t="shared" si="18"/>
        <v>3.4217471383572118E-2</v>
      </c>
    </row>
    <row r="1313" spans="1:3" x14ac:dyDescent="0.35">
      <c r="A1313" s="2">
        <v>41485</v>
      </c>
      <c r="B1313">
        <v>1890.74</v>
      </c>
      <c r="C1313">
        <f t="shared" ref="C1313:C1376" si="19">+LN(B1313/B1224)</f>
        <v>2.832834850011285E-2</v>
      </c>
    </row>
    <row r="1314" spans="1:3" x14ac:dyDescent="0.35">
      <c r="A1314" s="2">
        <v>41486</v>
      </c>
      <c r="B1314">
        <v>1894.48</v>
      </c>
      <c r="C1314">
        <f t="shared" si="19"/>
        <v>3.2237844790999434E-2</v>
      </c>
    </row>
    <row r="1315" spans="1:3" x14ac:dyDescent="0.35">
      <c r="A1315" s="2">
        <v>41487</v>
      </c>
      <c r="B1315">
        <v>1899</v>
      </c>
      <c r="C1315">
        <f t="shared" si="19"/>
        <v>3.4620882075518951E-2</v>
      </c>
    </row>
    <row r="1316" spans="1:3" x14ac:dyDescent="0.35">
      <c r="A1316" s="2">
        <v>41488</v>
      </c>
      <c r="B1316">
        <v>1889.1</v>
      </c>
      <c r="C1316">
        <f t="shared" si="19"/>
        <v>2.9393975426039571E-2</v>
      </c>
    </row>
    <row r="1317" spans="1:3" x14ac:dyDescent="0.35">
      <c r="A1317" s="2">
        <v>41489</v>
      </c>
      <c r="B1317">
        <v>1889.1</v>
      </c>
      <c r="C1317">
        <f t="shared" si="19"/>
        <v>3.224914710631252E-2</v>
      </c>
    </row>
    <row r="1318" spans="1:3" x14ac:dyDescent="0.35">
      <c r="A1318" s="2">
        <v>41490</v>
      </c>
      <c r="B1318">
        <v>1889.1</v>
      </c>
      <c r="C1318">
        <f t="shared" si="19"/>
        <v>3.3425247784799897E-2</v>
      </c>
    </row>
    <row r="1319" spans="1:3" x14ac:dyDescent="0.35">
      <c r="A1319" s="2">
        <v>41491</v>
      </c>
      <c r="B1319">
        <v>1883.35</v>
      </c>
      <c r="C1319">
        <f t="shared" si="19"/>
        <v>2.828815208477534E-2</v>
      </c>
    </row>
    <row r="1320" spans="1:3" x14ac:dyDescent="0.35">
      <c r="A1320" s="2">
        <v>41492</v>
      </c>
      <c r="B1320">
        <v>1879.55</v>
      </c>
      <c r="C1320">
        <f t="shared" si="19"/>
        <v>2.668909760369477E-2</v>
      </c>
    </row>
    <row r="1321" spans="1:3" x14ac:dyDescent="0.35">
      <c r="A1321" s="2">
        <v>41493</v>
      </c>
      <c r="B1321">
        <v>1879.91</v>
      </c>
      <c r="C1321">
        <f t="shared" si="19"/>
        <v>2.4735434706112381E-2</v>
      </c>
    </row>
    <row r="1322" spans="1:3" x14ac:dyDescent="0.35">
      <c r="A1322" s="2">
        <v>41494</v>
      </c>
      <c r="B1322">
        <v>1876.95</v>
      </c>
      <c r="C1322">
        <f t="shared" si="19"/>
        <v>2.3159650347633818E-2</v>
      </c>
    </row>
    <row r="1323" spans="1:3" x14ac:dyDescent="0.35">
      <c r="A1323" s="2">
        <v>41495</v>
      </c>
      <c r="B1323">
        <v>1872.9</v>
      </c>
      <c r="C1323">
        <f t="shared" si="19"/>
        <v>2.0999563104268343E-2</v>
      </c>
    </row>
    <row r="1324" spans="1:3" x14ac:dyDescent="0.35">
      <c r="A1324" s="2">
        <v>41496</v>
      </c>
      <c r="B1324">
        <v>1872.9</v>
      </c>
      <c r="C1324">
        <f t="shared" si="19"/>
        <v>2.1070449704822043E-2</v>
      </c>
    </row>
    <row r="1325" spans="1:3" x14ac:dyDescent="0.35">
      <c r="A1325" s="2">
        <v>41497</v>
      </c>
      <c r="B1325">
        <v>1872.9</v>
      </c>
      <c r="C1325">
        <f t="shared" si="19"/>
        <v>1.8032290734016569E-2</v>
      </c>
    </row>
    <row r="1326" spans="1:3" x14ac:dyDescent="0.35">
      <c r="A1326" s="2">
        <v>41498</v>
      </c>
      <c r="B1326">
        <v>1876.5</v>
      </c>
      <c r="C1326">
        <f t="shared" si="19"/>
        <v>1.7059151862567203E-2</v>
      </c>
    </row>
    <row r="1327" spans="1:3" x14ac:dyDescent="0.35">
      <c r="A1327" s="2">
        <v>41499</v>
      </c>
      <c r="B1327">
        <v>1882.05</v>
      </c>
      <c r="C1327">
        <f t="shared" si="19"/>
        <v>2.2568863126947687E-2</v>
      </c>
    </row>
    <row r="1328" spans="1:3" x14ac:dyDescent="0.35">
      <c r="A1328" s="2">
        <v>41500</v>
      </c>
      <c r="B1328">
        <v>1890.22</v>
      </c>
      <c r="C1328">
        <f t="shared" si="19"/>
        <v>2.595529959453213E-2</v>
      </c>
    </row>
    <row r="1329" spans="1:3" x14ac:dyDescent="0.35">
      <c r="A1329" s="2">
        <v>41501</v>
      </c>
      <c r="B1329">
        <v>1901.21</v>
      </c>
      <c r="C1329">
        <f t="shared" si="19"/>
        <v>3.1752600760557109E-2</v>
      </c>
    </row>
    <row r="1330" spans="1:3" x14ac:dyDescent="0.35">
      <c r="A1330" s="2">
        <v>41502</v>
      </c>
      <c r="B1330">
        <v>1911.72</v>
      </c>
      <c r="C1330">
        <f t="shared" si="19"/>
        <v>3.7265435571446209E-2</v>
      </c>
    </row>
    <row r="1331" spans="1:3" x14ac:dyDescent="0.35">
      <c r="A1331" s="2">
        <v>41503</v>
      </c>
      <c r="B1331">
        <v>1911.72</v>
      </c>
      <c r="C1331">
        <f t="shared" si="19"/>
        <v>3.6717206311041993E-2</v>
      </c>
    </row>
    <row r="1332" spans="1:3" x14ac:dyDescent="0.35">
      <c r="A1332" s="2">
        <v>41504</v>
      </c>
      <c r="B1332">
        <v>1911.72</v>
      </c>
      <c r="C1332">
        <f t="shared" si="19"/>
        <v>3.4505631506201583E-2</v>
      </c>
    </row>
    <row r="1333" spans="1:3" x14ac:dyDescent="0.35">
      <c r="A1333" s="2">
        <v>41505</v>
      </c>
      <c r="B1333">
        <v>1912</v>
      </c>
      <c r="C1333">
        <f t="shared" si="19"/>
        <v>2.9435274306580394E-2</v>
      </c>
    </row>
    <row r="1334" spans="1:3" x14ac:dyDescent="0.35">
      <c r="A1334" s="2">
        <v>41506</v>
      </c>
      <c r="B1334">
        <v>1921.5</v>
      </c>
      <c r="C1334">
        <f t="shared" si="19"/>
        <v>2.944301399340192E-2</v>
      </c>
    </row>
    <row r="1335" spans="1:3" x14ac:dyDescent="0.35">
      <c r="A1335" s="2">
        <v>41507</v>
      </c>
      <c r="B1335">
        <v>1925.93</v>
      </c>
      <c r="C1335">
        <f t="shared" si="19"/>
        <v>2.4802305874429151E-2</v>
      </c>
    </row>
    <row r="1336" spans="1:3" x14ac:dyDescent="0.35">
      <c r="A1336" s="2">
        <v>41508</v>
      </c>
      <c r="B1336">
        <v>1915.63</v>
      </c>
      <c r="C1336">
        <f t="shared" si="19"/>
        <v>1.9439888168178134E-2</v>
      </c>
    </row>
    <row r="1337" spans="1:3" x14ac:dyDescent="0.35">
      <c r="A1337" s="2">
        <v>41509</v>
      </c>
      <c r="B1337">
        <v>1916.98</v>
      </c>
      <c r="C1337">
        <f t="shared" si="19"/>
        <v>2.0144368955856945E-2</v>
      </c>
    </row>
    <row r="1338" spans="1:3" x14ac:dyDescent="0.35">
      <c r="A1338" s="2">
        <v>41510</v>
      </c>
      <c r="B1338">
        <v>1916.98</v>
      </c>
      <c r="C1338">
        <f t="shared" si="19"/>
        <v>1.5974763807288499E-2</v>
      </c>
    </row>
    <row r="1339" spans="1:3" x14ac:dyDescent="0.35">
      <c r="A1339" s="2">
        <v>41511</v>
      </c>
      <c r="B1339">
        <v>1916.98</v>
      </c>
      <c r="C1339">
        <f t="shared" si="19"/>
        <v>9.7290697694558097E-3</v>
      </c>
    </row>
    <row r="1340" spans="1:3" x14ac:dyDescent="0.35">
      <c r="A1340" s="2">
        <v>41512</v>
      </c>
      <c r="B1340">
        <v>1925.85</v>
      </c>
      <c r="C1340">
        <f t="shared" si="19"/>
        <v>1.752156394820931E-2</v>
      </c>
    </row>
    <row r="1341" spans="1:3" x14ac:dyDescent="0.35">
      <c r="A1341" s="2">
        <v>41513</v>
      </c>
      <c r="B1341">
        <v>1938.8</v>
      </c>
      <c r="C1341">
        <f t="shared" si="19"/>
        <v>2.5465941241005974E-2</v>
      </c>
    </row>
    <row r="1342" spans="1:3" x14ac:dyDescent="0.35">
      <c r="A1342" s="2">
        <v>41514</v>
      </c>
      <c r="B1342">
        <v>1938.85</v>
      </c>
      <c r="C1342">
        <f t="shared" si="19"/>
        <v>1.8936715589602898E-2</v>
      </c>
    </row>
    <row r="1343" spans="1:3" x14ac:dyDescent="0.35">
      <c r="A1343" s="2">
        <v>41515</v>
      </c>
      <c r="B1343">
        <v>1941.31</v>
      </c>
      <c r="C1343">
        <f t="shared" si="19"/>
        <v>2.0204704708401394E-2</v>
      </c>
    </row>
    <row r="1344" spans="1:3" x14ac:dyDescent="0.35">
      <c r="A1344" s="2">
        <v>41516</v>
      </c>
      <c r="B1344">
        <v>1932.95</v>
      </c>
      <c r="C1344">
        <f t="shared" si="19"/>
        <v>1.588903514806447E-2</v>
      </c>
    </row>
    <row r="1345" spans="1:3" x14ac:dyDescent="0.35">
      <c r="A1345" s="2">
        <v>41517</v>
      </c>
      <c r="B1345">
        <v>1932.95</v>
      </c>
      <c r="C1345">
        <f t="shared" si="19"/>
        <v>1.5878522609233774E-2</v>
      </c>
    </row>
    <row r="1346" spans="1:3" x14ac:dyDescent="0.35">
      <c r="A1346" s="2">
        <v>41518</v>
      </c>
      <c r="B1346">
        <v>1932.95</v>
      </c>
      <c r="C1346">
        <f t="shared" si="19"/>
        <v>2.0329939792275573E-2</v>
      </c>
    </row>
    <row r="1347" spans="1:3" x14ac:dyDescent="0.35">
      <c r="A1347" s="2">
        <v>41519</v>
      </c>
      <c r="B1347">
        <v>1935.5</v>
      </c>
      <c r="C1347">
        <f t="shared" si="19"/>
        <v>1.8590755348099553E-2</v>
      </c>
    </row>
    <row r="1348" spans="1:3" x14ac:dyDescent="0.35">
      <c r="A1348" s="2">
        <v>41520</v>
      </c>
      <c r="B1348">
        <v>1944.88</v>
      </c>
      <c r="C1348">
        <f t="shared" si="19"/>
        <v>2.0938766678896863E-2</v>
      </c>
    </row>
    <row r="1349" spans="1:3" x14ac:dyDescent="0.35">
      <c r="A1349" s="2">
        <v>41521</v>
      </c>
      <c r="B1349">
        <v>1940.11</v>
      </c>
      <c r="C1349">
        <f t="shared" si="19"/>
        <v>2.5110201869035259E-2</v>
      </c>
    </row>
    <row r="1350" spans="1:3" x14ac:dyDescent="0.35">
      <c r="A1350" s="2">
        <v>41522</v>
      </c>
      <c r="B1350">
        <v>1956.29</v>
      </c>
      <c r="C1350">
        <f t="shared" si="19"/>
        <v>3.3415351751941866E-2</v>
      </c>
    </row>
    <row r="1351" spans="1:3" x14ac:dyDescent="0.35">
      <c r="A1351" s="2">
        <v>41523</v>
      </c>
      <c r="B1351">
        <v>1950.23</v>
      </c>
      <c r="C1351">
        <f t="shared" si="19"/>
        <v>3.0312843708514517E-2</v>
      </c>
    </row>
    <row r="1352" spans="1:3" x14ac:dyDescent="0.35">
      <c r="A1352" s="2">
        <v>41524</v>
      </c>
      <c r="B1352">
        <v>1950.23</v>
      </c>
      <c r="C1352">
        <f t="shared" si="19"/>
        <v>3.0259990982622893E-2</v>
      </c>
    </row>
    <row r="1353" spans="1:3" x14ac:dyDescent="0.35">
      <c r="A1353" s="2">
        <v>41525</v>
      </c>
      <c r="B1353">
        <v>1950.23</v>
      </c>
      <c r="C1353">
        <f t="shared" si="19"/>
        <v>2.3591297948187824E-2</v>
      </c>
    </row>
    <row r="1354" spans="1:3" x14ac:dyDescent="0.35">
      <c r="A1354" s="2">
        <v>41526</v>
      </c>
      <c r="B1354">
        <v>1944.1</v>
      </c>
      <c r="C1354">
        <f t="shared" si="19"/>
        <v>2.4140709981192464E-2</v>
      </c>
    </row>
    <row r="1355" spans="1:3" x14ac:dyDescent="0.35">
      <c r="A1355" s="2">
        <v>41527</v>
      </c>
      <c r="B1355">
        <v>1936.26</v>
      </c>
      <c r="C1355">
        <f t="shared" si="19"/>
        <v>2.3282381668461027E-2</v>
      </c>
    </row>
    <row r="1356" spans="1:3" x14ac:dyDescent="0.35">
      <c r="A1356" s="2">
        <v>41528</v>
      </c>
      <c r="B1356">
        <v>1919.65</v>
      </c>
      <c r="C1356">
        <f t="shared" si="19"/>
        <v>1.9744076670030898E-2</v>
      </c>
    </row>
    <row r="1357" spans="1:3" x14ac:dyDescent="0.35">
      <c r="A1357" s="2">
        <v>41529</v>
      </c>
      <c r="B1357">
        <v>1921.05</v>
      </c>
      <c r="C1357">
        <f t="shared" si="19"/>
        <v>2.0473110472205909E-2</v>
      </c>
    </row>
    <row r="1358" spans="1:3" x14ac:dyDescent="0.35">
      <c r="A1358" s="2">
        <v>41530</v>
      </c>
      <c r="B1358">
        <v>1923.3</v>
      </c>
      <c r="C1358">
        <f t="shared" si="19"/>
        <v>2.1643659593336924E-2</v>
      </c>
    </row>
    <row r="1359" spans="1:3" x14ac:dyDescent="0.35">
      <c r="A1359" s="2">
        <v>41531</v>
      </c>
      <c r="B1359">
        <v>1923.3</v>
      </c>
      <c r="C1359">
        <f t="shared" si="19"/>
        <v>1.9266193445568548E-2</v>
      </c>
    </row>
    <row r="1360" spans="1:3" x14ac:dyDescent="0.35">
      <c r="A1360" s="2">
        <v>41532</v>
      </c>
      <c r="B1360">
        <v>1923.3</v>
      </c>
      <c r="C1360">
        <f t="shared" si="19"/>
        <v>1.0048760279933584E-2</v>
      </c>
    </row>
    <row r="1361" spans="1:3" x14ac:dyDescent="0.35">
      <c r="A1361" s="2">
        <v>41533</v>
      </c>
      <c r="B1361">
        <v>1919.86</v>
      </c>
      <c r="C1361">
        <f t="shared" si="19"/>
        <v>1.2410930678987393E-2</v>
      </c>
    </row>
    <row r="1362" spans="1:3" x14ac:dyDescent="0.35">
      <c r="A1362" s="2">
        <v>41534</v>
      </c>
      <c r="B1362">
        <v>1915.54</v>
      </c>
      <c r="C1362">
        <f t="shared" si="19"/>
        <v>-1.2275949676155249E-2</v>
      </c>
    </row>
    <row r="1363" spans="1:3" x14ac:dyDescent="0.35">
      <c r="A1363" s="2">
        <v>41535</v>
      </c>
      <c r="B1363">
        <v>1906.58</v>
      </c>
      <c r="C1363">
        <f t="shared" si="19"/>
        <v>-1.5984189965710049E-2</v>
      </c>
    </row>
    <row r="1364" spans="1:3" x14ac:dyDescent="0.35">
      <c r="A1364" s="2">
        <v>41536</v>
      </c>
      <c r="B1364">
        <v>1883.23</v>
      </c>
      <c r="C1364">
        <f t="shared" si="19"/>
        <v>-2.8306863382423383E-2</v>
      </c>
    </row>
    <row r="1365" spans="1:3" x14ac:dyDescent="0.35">
      <c r="A1365" s="2">
        <v>41537</v>
      </c>
      <c r="B1365">
        <v>1896.26</v>
      </c>
      <c r="C1365">
        <f t="shared" si="19"/>
        <v>-2.1411725877814206E-2</v>
      </c>
    </row>
    <row r="1366" spans="1:3" x14ac:dyDescent="0.35">
      <c r="A1366" s="2">
        <v>41538</v>
      </c>
      <c r="B1366">
        <v>1896.26</v>
      </c>
      <c r="C1366">
        <f t="shared" si="19"/>
        <v>-2.3113678376113118E-2</v>
      </c>
    </row>
    <row r="1367" spans="1:3" x14ac:dyDescent="0.35">
      <c r="A1367" s="2">
        <v>41539</v>
      </c>
      <c r="B1367">
        <v>1896.26</v>
      </c>
      <c r="C1367">
        <f t="shared" si="19"/>
        <v>-1.4834628707214453E-2</v>
      </c>
    </row>
    <row r="1368" spans="1:3" x14ac:dyDescent="0.35">
      <c r="A1368" s="2">
        <v>41540</v>
      </c>
      <c r="B1368">
        <v>1891.22</v>
      </c>
      <c r="C1368">
        <f t="shared" si="19"/>
        <v>-2.0541373116034378E-2</v>
      </c>
    </row>
    <row r="1369" spans="1:3" x14ac:dyDescent="0.35">
      <c r="A1369" s="2">
        <v>41541</v>
      </c>
      <c r="B1369">
        <v>1890.18</v>
      </c>
      <c r="C1369">
        <f t="shared" si="19"/>
        <v>-1.7146798985438944E-2</v>
      </c>
    </row>
    <row r="1370" spans="1:3" x14ac:dyDescent="0.35">
      <c r="A1370" s="2">
        <v>41542</v>
      </c>
      <c r="B1370">
        <v>1893.18</v>
      </c>
      <c r="C1370">
        <f t="shared" si="19"/>
        <v>-1.5508899799307653E-2</v>
      </c>
    </row>
    <row r="1371" spans="1:3" x14ac:dyDescent="0.35">
      <c r="A1371" s="2">
        <v>41543</v>
      </c>
      <c r="B1371">
        <v>1902.55</v>
      </c>
      <c r="C1371">
        <f t="shared" si="19"/>
        <v>-1.0571763051934201E-2</v>
      </c>
    </row>
    <row r="1372" spans="1:3" x14ac:dyDescent="0.35">
      <c r="A1372" s="2">
        <v>41544</v>
      </c>
      <c r="B1372">
        <v>1910.8</v>
      </c>
      <c r="C1372">
        <f t="shared" si="19"/>
        <v>-6.244852135559047E-3</v>
      </c>
    </row>
    <row r="1373" spans="1:3" x14ac:dyDescent="0.35">
      <c r="A1373" s="2">
        <v>41545</v>
      </c>
      <c r="B1373">
        <v>1910.8</v>
      </c>
      <c r="C1373">
        <f t="shared" si="19"/>
        <v>-5.5841284890918233E-3</v>
      </c>
    </row>
    <row r="1374" spans="1:3" x14ac:dyDescent="0.35">
      <c r="A1374" s="2">
        <v>41546</v>
      </c>
      <c r="B1374">
        <v>1910.8</v>
      </c>
      <c r="C1374">
        <f t="shared" si="19"/>
        <v>-1.8143463789651096E-3</v>
      </c>
    </row>
    <row r="1375" spans="1:3" x14ac:dyDescent="0.35">
      <c r="A1375" s="2">
        <v>41547</v>
      </c>
      <c r="B1375">
        <v>1906</v>
      </c>
      <c r="C1375">
        <f t="shared" si="19"/>
        <v>-4.2407330379166204E-3</v>
      </c>
    </row>
    <row r="1376" spans="1:3" x14ac:dyDescent="0.35">
      <c r="A1376" s="2">
        <v>41548</v>
      </c>
      <c r="B1376">
        <v>1892.65</v>
      </c>
      <c r="C1376">
        <f t="shared" si="19"/>
        <v>-1.00410895158766E-2</v>
      </c>
    </row>
    <row r="1377" spans="1:3" x14ac:dyDescent="0.35">
      <c r="A1377" s="2">
        <v>41549</v>
      </c>
      <c r="B1377">
        <v>1888.49</v>
      </c>
      <c r="C1377">
        <f t="shared" ref="C1377:C1440" si="20">+LN(B1377/B1288)</f>
        <v>-2.0881961239976418E-2</v>
      </c>
    </row>
    <row r="1378" spans="1:3" x14ac:dyDescent="0.35">
      <c r="A1378" s="2">
        <v>41550</v>
      </c>
      <c r="B1378">
        <v>1887.94</v>
      </c>
      <c r="C1378">
        <f t="shared" si="20"/>
        <v>-2.1173241631186512E-2</v>
      </c>
    </row>
    <row r="1379" spans="1:3" x14ac:dyDescent="0.35">
      <c r="A1379" s="2">
        <v>41551</v>
      </c>
      <c r="B1379">
        <v>1886.8</v>
      </c>
      <c r="C1379">
        <f t="shared" si="20"/>
        <v>-2.1777256760524857E-2</v>
      </c>
    </row>
    <row r="1380" spans="1:3" x14ac:dyDescent="0.35">
      <c r="A1380" s="2">
        <v>41552</v>
      </c>
      <c r="B1380">
        <v>1886.8</v>
      </c>
      <c r="C1380">
        <f t="shared" si="20"/>
        <v>-2.0474771216376766E-2</v>
      </c>
    </row>
    <row r="1381" spans="1:3" x14ac:dyDescent="0.35">
      <c r="A1381" s="2">
        <v>41553</v>
      </c>
      <c r="B1381">
        <v>1886.8</v>
      </c>
      <c r="C1381">
        <f t="shared" si="20"/>
        <v>-1.7890729993662174E-2</v>
      </c>
    </row>
    <row r="1382" spans="1:3" x14ac:dyDescent="0.35">
      <c r="A1382" s="2">
        <v>41554</v>
      </c>
      <c r="B1382">
        <v>1887.03</v>
      </c>
      <c r="C1382">
        <f t="shared" si="20"/>
        <v>-1.6852161630834854E-2</v>
      </c>
    </row>
    <row r="1383" spans="1:3" x14ac:dyDescent="0.35">
      <c r="A1383" s="2">
        <v>41555</v>
      </c>
      <c r="B1383">
        <v>1889.68</v>
      </c>
      <c r="C1383">
        <f t="shared" si="20"/>
        <v>-1.0931313835649036E-2</v>
      </c>
    </row>
    <row r="1384" spans="1:3" x14ac:dyDescent="0.35">
      <c r="A1384" s="2">
        <v>41556</v>
      </c>
      <c r="B1384">
        <v>1891.9</v>
      </c>
      <c r="C1384">
        <f t="shared" si="20"/>
        <v>-6.8059008151610187E-3</v>
      </c>
    </row>
    <row r="1385" spans="1:3" x14ac:dyDescent="0.35">
      <c r="A1385" s="2">
        <v>41557</v>
      </c>
      <c r="B1385">
        <v>1886.3</v>
      </c>
      <c r="C1385">
        <f t="shared" si="20"/>
        <v>-9.7702775558559298E-3</v>
      </c>
    </row>
    <row r="1386" spans="1:3" x14ac:dyDescent="0.35">
      <c r="A1386" s="2">
        <v>41558</v>
      </c>
      <c r="B1386">
        <v>1880.7</v>
      </c>
      <c r="C1386">
        <f t="shared" si="20"/>
        <v>-1.2743467959502222E-2</v>
      </c>
    </row>
    <row r="1387" spans="1:3" x14ac:dyDescent="0.35">
      <c r="A1387" s="2">
        <v>41559</v>
      </c>
      <c r="B1387">
        <v>1880.7</v>
      </c>
      <c r="C1387">
        <f t="shared" si="20"/>
        <v>-3.3336195302213377E-3</v>
      </c>
    </row>
    <row r="1388" spans="1:3" x14ac:dyDescent="0.35">
      <c r="A1388" s="2">
        <v>41560</v>
      </c>
      <c r="B1388">
        <v>1880.7</v>
      </c>
      <c r="C1388">
        <f t="shared" si="20"/>
        <v>3.7227112403774728E-4</v>
      </c>
    </row>
    <row r="1389" spans="1:3" x14ac:dyDescent="0.35">
      <c r="A1389" s="2">
        <v>41561</v>
      </c>
      <c r="B1389">
        <v>1881.38</v>
      </c>
      <c r="C1389">
        <f t="shared" si="20"/>
        <v>3.0396211902236113E-3</v>
      </c>
    </row>
    <row r="1390" spans="1:3" x14ac:dyDescent="0.35">
      <c r="A1390" s="2">
        <v>41562</v>
      </c>
      <c r="B1390">
        <v>1882.9</v>
      </c>
      <c r="C1390">
        <f t="shared" si="20"/>
        <v>-1.0351006166054964E-3</v>
      </c>
    </row>
    <row r="1391" spans="1:3" x14ac:dyDescent="0.35">
      <c r="A1391" s="2">
        <v>41563</v>
      </c>
      <c r="B1391">
        <v>1884.16</v>
      </c>
      <c r="C1391">
        <f t="shared" si="20"/>
        <v>9.5047703576418439E-4</v>
      </c>
    </row>
    <row r="1392" spans="1:3" x14ac:dyDescent="0.35">
      <c r="A1392" s="2">
        <v>41564</v>
      </c>
      <c r="B1392">
        <v>1877.9</v>
      </c>
      <c r="C1392">
        <f t="shared" si="20"/>
        <v>-2.3774899704225669E-3</v>
      </c>
    </row>
    <row r="1393" spans="1:3" x14ac:dyDescent="0.35">
      <c r="A1393" s="2">
        <v>41565</v>
      </c>
      <c r="B1393">
        <v>1881.32</v>
      </c>
      <c r="C1393">
        <f t="shared" si="20"/>
        <v>-5.5796307732075589E-4</v>
      </c>
    </row>
    <row r="1394" spans="1:3" x14ac:dyDescent="0.35">
      <c r="A1394" s="2">
        <v>41566</v>
      </c>
      <c r="B1394">
        <v>1881.32</v>
      </c>
      <c r="C1394">
        <f t="shared" si="20"/>
        <v>-2.7636348351364791E-4</v>
      </c>
    </row>
    <row r="1395" spans="1:3" x14ac:dyDescent="0.35">
      <c r="A1395" s="2">
        <v>41567</v>
      </c>
      <c r="B1395">
        <v>1881.32</v>
      </c>
      <c r="C1395">
        <f t="shared" si="20"/>
        <v>-3.8250905425845495E-3</v>
      </c>
    </row>
    <row r="1396" spans="1:3" x14ac:dyDescent="0.35">
      <c r="A1396" s="2">
        <v>41568</v>
      </c>
      <c r="B1396">
        <v>1884.18</v>
      </c>
      <c r="C1396">
        <f t="shared" si="20"/>
        <v>-4.1417576380303198E-3</v>
      </c>
    </row>
    <row r="1397" spans="1:3" x14ac:dyDescent="0.35">
      <c r="A1397" s="2">
        <v>41569</v>
      </c>
      <c r="B1397">
        <v>1879.72</v>
      </c>
      <c r="C1397">
        <f t="shared" si="20"/>
        <v>-4.2257322530210931E-3</v>
      </c>
    </row>
    <row r="1398" spans="1:3" x14ac:dyDescent="0.35">
      <c r="A1398" s="2">
        <v>41570</v>
      </c>
      <c r="B1398">
        <v>1882.43</v>
      </c>
      <c r="C1398">
        <f t="shared" si="20"/>
        <v>-1.5552886921087739E-3</v>
      </c>
    </row>
    <row r="1399" spans="1:3" x14ac:dyDescent="0.35">
      <c r="A1399" s="2">
        <v>41571</v>
      </c>
      <c r="B1399">
        <v>1881.2</v>
      </c>
      <c r="C1399">
        <f t="shared" si="20"/>
        <v>-2.2089130089467408E-3</v>
      </c>
    </row>
    <row r="1400" spans="1:3" x14ac:dyDescent="0.35">
      <c r="A1400" s="2">
        <v>41572</v>
      </c>
      <c r="B1400">
        <v>1882.55</v>
      </c>
      <c r="C1400">
        <f t="shared" si="20"/>
        <v>-1.4915433335460798E-3</v>
      </c>
    </row>
    <row r="1401" spans="1:3" x14ac:dyDescent="0.35">
      <c r="A1401" s="2">
        <v>41573</v>
      </c>
      <c r="B1401">
        <v>1882.55</v>
      </c>
      <c r="C1401">
        <f t="shared" si="20"/>
        <v>-3.2085730826751633E-3</v>
      </c>
    </row>
    <row r="1402" spans="1:3" x14ac:dyDescent="0.35">
      <c r="A1402" s="2">
        <v>41574</v>
      </c>
      <c r="B1402">
        <v>1882.55</v>
      </c>
      <c r="C1402">
        <f t="shared" si="20"/>
        <v>-4.3410460693404573E-3</v>
      </c>
    </row>
    <row r="1403" spans="1:3" x14ac:dyDescent="0.35">
      <c r="A1403" s="2">
        <v>41575</v>
      </c>
      <c r="B1403">
        <v>1884.63</v>
      </c>
      <c r="C1403">
        <f t="shared" si="20"/>
        <v>-5.2128793845145367E-3</v>
      </c>
    </row>
    <row r="1404" spans="1:3" x14ac:dyDescent="0.35">
      <c r="A1404" s="2">
        <v>41576</v>
      </c>
      <c r="B1404">
        <v>1883.42</v>
      </c>
      <c r="C1404">
        <f t="shared" si="20"/>
        <v>-8.2381586995757157E-3</v>
      </c>
    </row>
    <row r="1405" spans="1:3" x14ac:dyDescent="0.35">
      <c r="A1405" s="2">
        <v>41577</v>
      </c>
      <c r="B1405">
        <v>1882.93</v>
      </c>
      <c r="C1405">
        <f t="shared" si="20"/>
        <v>-3.2714509178408849E-3</v>
      </c>
    </row>
    <row r="1406" spans="1:3" x14ac:dyDescent="0.35">
      <c r="A1406" s="2">
        <v>41578</v>
      </c>
      <c r="B1406">
        <v>1891.67</v>
      </c>
      <c r="C1406">
        <f t="shared" si="20"/>
        <v>1.3595116316721346E-3</v>
      </c>
    </row>
    <row r="1407" spans="1:3" x14ac:dyDescent="0.35">
      <c r="A1407" s="2">
        <v>41579</v>
      </c>
      <c r="B1407">
        <v>1903.53</v>
      </c>
      <c r="C1407">
        <f t="shared" si="20"/>
        <v>7.6095319768432453E-3</v>
      </c>
    </row>
    <row r="1408" spans="1:3" x14ac:dyDescent="0.35">
      <c r="A1408" s="2">
        <v>41580</v>
      </c>
      <c r="B1408">
        <v>1903.53</v>
      </c>
      <c r="C1408">
        <f t="shared" si="20"/>
        <v>1.0657951148907994E-2</v>
      </c>
    </row>
    <row r="1409" spans="1:3" x14ac:dyDescent="0.35">
      <c r="A1409" s="2">
        <v>41581</v>
      </c>
      <c r="B1409">
        <v>1903.53</v>
      </c>
      <c r="C1409">
        <f t="shared" si="20"/>
        <v>1.2677670669367022E-2</v>
      </c>
    </row>
    <row r="1410" spans="1:3" x14ac:dyDescent="0.35">
      <c r="A1410" s="2">
        <v>41582</v>
      </c>
      <c r="B1410">
        <v>1903.65</v>
      </c>
      <c r="C1410">
        <f t="shared" si="20"/>
        <v>1.2549192586630741E-2</v>
      </c>
    </row>
    <row r="1411" spans="1:3" x14ac:dyDescent="0.35">
      <c r="A1411" s="2">
        <v>41583</v>
      </c>
      <c r="B1411">
        <v>1920.01</v>
      </c>
      <c r="C1411">
        <f t="shared" si="20"/>
        <v>2.268227536242368E-2</v>
      </c>
    </row>
    <row r="1412" spans="1:3" x14ac:dyDescent="0.35">
      <c r="A1412" s="2">
        <v>41584</v>
      </c>
      <c r="B1412">
        <v>1917.6</v>
      </c>
      <c r="C1412">
        <f t="shared" si="20"/>
        <v>2.3586372384366484E-2</v>
      </c>
    </row>
    <row r="1413" spans="1:3" x14ac:dyDescent="0.35">
      <c r="A1413" s="2">
        <v>41585</v>
      </c>
      <c r="B1413">
        <v>1928.53</v>
      </c>
      <c r="C1413">
        <f t="shared" si="20"/>
        <v>2.9270022923187609E-2</v>
      </c>
    </row>
    <row r="1414" spans="1:3" x14ac:dyDescent="0.35">
      <c r="A1414" s="2">
        <v>41586</v>
      </c>
      <c r="B1414">
        <v>1922.97</v>
      </c>
      <c r="C1414">
        <f t="shared" si="20"/>
        <v>2.6382834107255528E-2</v>
      </c>
    </row>
    <row r="1415" spans="1:3" x14ac:dyDescent="0.35">
      <c r="A1415" s="2">
        <v>41587</v>
      </c>
      <c r="B1415">
        <v>1922.97</v>
      </c>
      <c r="C1415">
        <f t="shared" si="20"/>
        <v>2.4462526267988321E-2</v>
      </c>
    </row>
    <row r="1416" spans="1:3" x14ac:dyDescent="0.35">
      <c r="A1416" s="2">
        <v>41588</v>
      </c>
      <c r="B1416">
        <v>1922.97</v>
      </c>
      <c r="C1416">
        <f t="shared" si="20"/>
        <v>2.1509257569245394E-2</v>
      </c>
    </row>
    <row r="1417" spans="1:3" x14ac:dyDescent="0.35">
      <c r="A1417" s="2">
        <v>41589</v>
      </c>
      <c r="B1417">
        <v>1922.75</v>
      </c>
      <c r="C1417">
        <f t="shared" si="20"/>
        <v>1.7063228541273689E-2</v>
      </c>
    </row>
    <row r="1418" spans="1:3" x14ac:dyDescent="0.35">
      <c r="A1418" s="2">
        <v>41590</v>
      </c>
      <c r="B1418">
        <v>1934.73</v>
      </c>
      <c r="C1418">
        <f t="shared" si="20"/>
        <v>1.7477256282349102E-2</v>
      </c>
    </row>
    <row r="1419" spans="1:3" x14ac:dyDescent="0.35">
      <c r="A1419" s="2">
        <v>41591</v>
      </c>
      <c r="B1419">
        <v>1933.77</v>
      </c>
      <c r="C1419">
        <f t="shared" si="20"/>
        <v>1.1468105059565763E-2</v>
      </c>
    </row>
    <row r="1420" spans="1:3" x14ac:dyDescent="0.35">
      <c r="A1420" s="2">
        <v>41592</v>
      </c>
      <c r="B1420">
        <v>1925</v>
      </c>
      <c r="C1420">
        <f t="shared" si="20"/>
        <v>6.9226073490807226E-3</v>
      </c>
    </row>
    <row r="1421" spans="1:3" x14ac:dyDescent="0.35">
      <c r="A1421" s="2">
        <v>41593</v>
      </c>
      <c r="B1421">
        <v>1917.43</v>
      </c>
      <c r="C1421">
        <f t="shared" si="20"/>
        <v>2.9823873352378709E-3</v>
      </c>
    </row>
    <row r="1422" spans="1:3" x14ac:dyDescent="0.35">
      <c r="A1422" s="2">
        <v>41594</v>
      </c>
      <c r="B1422">
        <v>1917.43</v>
      </c>
      <c r="C1422">
        <f t="shared" si="20"/>
        <v>2.835933096695077E-3</v>
      </c>
    </row>
    <row r="1423" spans="1:3" x14ac:dyDescent="0.35">
      <c r="A1423" s="2">
        <v>41595</v>
      </c>
      <c r="B1423">
        <v>1917.43</v>
      </c>
      <c r="C1423">
        <f t="shared" si="20"/>
        <v>-2.1203832968570303E-3</v>
      </c>
    </row>
    <row r="1424" spans="1:3" x14ac:dyDescent="0.35">
      <c r="A1424" s="2">
        <v>41596</v>
      </c>
      <c r="B1424">
        <v>1917.64</v>
      </c>
      <c r="C1424">
        <f t="shared" si="20"/>
        <v>-4.3137046314002982E-3</v>
      </c>
    </row>
    <row r="1425" spans="1:3" x14ac:dyDescent="0.35">
      <c r="A1425" s="2">
        <v>41597</v>
      </c>
      <c r="B1425">
        <v>1920.4</v>
      </c>
      <c r="C1425">
        <f t="shared" si="20"/>
        <v>2.4869474214229245E-3</v>
      </c>
    </row>
    <row r="1426" spans="1:3" x14ac:dyDescent="0.35">
      <c r="A1426" s="2">
        <v>41598</v>
      </c>
      <c r="B1426">
        <v>1927.93</v>
      </c>
      <c r="C1426">
        <f t="shared" si="20"/>
        <v>5.6958574343906922E-3</v>
      </c>
    </row>
    <row r="1427" spans="1:3" x14ac:dyDescent="0.35">
      <c r="A1427" s="2">
        <v>41599</v>
      </c>
      <c r="B1427">
        <v>1929.99</v>
      </c>
      <c r="C1427">
        <f t="shared" si="20"/>
        <v>6.7637905153164696E-3</v>
      </c>
    </row>
    <row r="1428" spans="1:3" x14ac:dyDescent="0.35">
      <c r="A1428" s="2">
        <v>41600</v>
      </c>
      <c r="B1428">
        <v>1928.95</v>
      </c>
      <c r="C1428">
        <f t="shared" si="20"/>
        <v>6.2247823808654242E-3</v>
      </c>
    </row>
    <row r="1429" spans="1:3" x14ac:dyDescent="0.35">
      <c r="A1429" s="2">
        <v>41601</v>
      </c>
      <c r="B1429">
        <v>1928.95</v>
      </c>
      <c r="C1429">
        <f t="shared" si="20"/>
        <v>1.6083846987045036E-3</v>
      </c>
    </row>
    <row r="1430" spans="1:3" x14ac:dyDescent="0.35">
      <c r="A1430" s="2">
        <v>41602</v>
      </c>
      <c r="B1430">
        <v>1928.95</v>
      </c>
      <c r="C1430">
        <f t="shared" si="20"/>
        <v>-5.0934115673141617E-3</v>
      </c>
    </row>
    <row r="1431" spans="1:3" x14ac:dyDescent="0.35">
      <c r="A1431" s="2">
        <v>41603</v>
      </c>
      <c r="B1431">
        <v>1925.45</v>
      </c>
      <c r="C1431">
        <f t="shared" si="20"/>
        <v>-6.9353071500307525E-3</v>
      </c>
    </row>
    <row r="1432" spans="1:3" x14ac:dyDescent="0.35">
      <c r="A1432" s="2">
        <v>41604</v>
      </c>
      <c r="B1432">
        <v>1926.55</v>
      </c>
      <c r="C1432">
        <f t="shared" si="20"/>
        <v>-7.6321643737612254E-3</v>
      </c>
    </row>
    <row r="1433" spans="1:3" x14ac:dyDescent="0.35">
      <c r="A1433" s="2">
        <v>41605</v>
      </c>
      <c r="B1433">
        <v>1927.1</v>
      </c>
      <c r="C1433">
        <f t="shared" si="20"/>
        <v>-3.0310511411997948E-3</v>
      </c>
    </row>
    <row r="1434" spans="1:3" x14ac:dyDescent="0.35">
      <c r="A1434" s="2">
        <v>41606</v>
      </c>
      <c r="B1434">
        <v>1924.68</v>
      </c>
      <c r="C1434">
        <f t="shared" si="20"/>
        <v>-4.2876132077877575E-3</v>
      </c>
    </row>
    <row r="1435" spans="1:3" x14ac:dyDescent="0.35">
      <c r="A1435" s="2">
        <v>41607</v>
      </c>
      <c r="B1435">
        <v>1931.49</v>
      </c>
      <c r="C1435">
        <f t="shared" si="20"/>
        <v>-7.5560757546482558E-4</v>
      </c>
    </row>
    <row r="1436" spans="1:3" x14ac:dyDescent="0.35">
      <c r="A1436" s="2">
        <v>41608</v>
      </c>
      <c r="B1436">
        <v>1931.49</v>
      </c>
      <c r="C1436">
        <f t="shared" si="20"/>
        <v>-2.0739652480929881E-3</v>
      </c>
    </row>
    <row r="1437" spans="1:3" x14ac:dyDescent="0.35">
      <c r="A1437" s="2">
        <v>41609</v>
      </c>
      <c r="B1437">
        <v>1931.49</v>
      </c>
      <c r="C1437">
        <f t="shared" si="20"/>
        <v>-6.9085527215221364E-3</v>
      </c>
    </row>
    <row r="1438" spans="1:3" x14ac:dyDescent="0.35">
      <c r="A1438" s="2">
        <v>41610</v>
      </c>
      <c r="B1438">
        <v>1934.12</v>
      </c>
      <c r="C1438">
        <f t="shared" si="20"/>
        <v>-3.0922298226866533E-3</v>
      </c>
    </row>
    <row r="1439" spans="1:3" x14ac:dyDescent="0.35">
      <c r="A1439" s="2">
        <v>41611</v>
      </c>
      <c r="B1439">
        <v>1944.28</v>
      </c>
      <c r="C1439">
        <f t="shared" si="20"/>
        <v>-6.1580937933158096E-3</v>
      </c>
    </row>
    <row r="1440" spans="1:3" x14ac:dyDescent="0.35">
      <c r="A1440" s="2">
        <v>41612</v>
      </c>
      <c r="B1440">
        <v>1949</v>
      </c>
      <c r="C1440">
        <f t="shared" si="20"/>
        <v>-6.3089381277729815E-4</v>
      </c>
    </row>
    <row r="1441" spans="1:3" x14ac:dyDescent="0.35">
      <c r="A1441" s="2">
        <v>41613</v>
      </c>
      <c r="B1441">
        <v>1939.5</v>
      </c>
      <c r="C1441">
        <f t="shared" ref="C1441:C1504" si="21">+LN(B1441/B1352)</f>
        <v>-5.5171064403162478E-3</v>
      </c>
    </row>
    <row r="1442" spans="1:3" x14ac:dyDescent="0.35">
      <c r="A1442" s="2">
        <v>41614</v>
      </c>
      <c r="B1442">
        <v>1932.35</v>
      </c>
      <c r="C1442">
        <f t="shared" si="21"/>
        <v>-9.2104355349712751E-3</v>
      </c>
    </row>
    <row r="1443" spans="1:3" x14ac:dyDescent="0.35">
      <c r="A1443" s="2">
        <v>41615</v>
      </c>
      <c r="B1443">
        <v>1932.35</v>
      </c>
      <c r="C1443">
        <f t="shared" si="21"/>
        <v>-6.0622662412272502E-3</v>
      </c>
    </row>
    <row r="1444" spans="1:3" x14ac:dyDescent="0.35">
      <c r="A1444" s="2">
        <v>41616</v>
      </c>
      <c r="B1444">
        <v>1932.35</v>
      </c>
      <c r="C1444">
        <f t="shared" si="21"/>
        <v>-2.0213985547119194E-3</v>
      </c>
    </row>
    <row r="1445" spans="1:3" x14ac:dyDescent="0.35">
      <c r="A1445" s="2">
        <v>41617</v>
      </c>
      <c r="B1445">
        <v>1933.93</v>
      </c>
      <c r="C1445">
        <f t="shared" si="21"/>
        <v>7.4113242044719033E-3</v>
      </c>
    </row>
    <row r="1446" spans="1:3" x14ac:dyDescent="0.35">
      <c r="A1446" s="2">
        <v>41618</v>
      </c>
      <c r="B1446">
        <v>1934</v>
      </c>
      <c r="C1446">
        <f t="shared" si="21"/>
        <v>6.7184854730492826E-3</v>
      </c>
    </row>
    <row r="1447" spans="1:3" x14ac:dyDescent="0.35">
      <c r="A1447" s="2">
        <v>41619</v>
      </c>
      <c r="B1447">
        <v>1932.41</v>
      </c>
      <c r="C1447">
        <f t="shared" si="21"/>
        <v>4.7254679175670463E-3</v>
      </c>
    </row>
    <row r="1448" spans="1:3" x14ac:dyDescent="0.35">
      <c r="A1448" s="2">
        <v>41620</v>
      </c>
      <c r="B1448">
        <v>1933.43</v>
      </c>
      <c r="C1448">
        <f t="shared" si="21"/>
        <v>5.2531669551214499E-3</v>
      </c>
    </row>
    <row r="1449" spans="1:3" x14ac:dyDescent="0.35">
      <c r="A1449" s="2">
        <v>41621</v>
      </c>
      <c r="B1449">
        <v>1931.85</v>
      </c>
      <c r="C1449">
        <f t="shared" si="21"/>
        <v>4.4356323454676494E-3</v>
      </c>
    </row>
    <row r="1450" spans="1:3" x14ac:dyDescent="0.35">
      <c r="A1450" s="2">
        <v>41622</v>
      </c>
      <c r="B1450">
        <v>1931.85</v>
      </c>
      <c r="C1450">
        <f t="shared" si="21"/>
        <v>6.2258263101777813E-3</v>
      </c>
    </row>
    <row r="1451" spans="1:3" x14ac:dyDescent="0.35">
      <c r="A1451" s="2">
        <v>41623</v>
      </c>
      <c r="B1451">
        <v>1931.85</v>
      </c>
      <c r="C1451">
        <f t="shared" si="21"/>
        <v>8.4785258079488231E-3</v>
      </c>
    </row>
    <row r="1452" spans="1:3" x14ac:dyDescent="0.35">
      <c r="A1452" s="2">
        <v>41624</v>
      </c>
      <c r="B1452">
        <v>1934.03</v>
      </c>
      <c r="C1452">
        <f t="shared" si="21"/>
        <v>1.4294847658192257E-2</v>
      </c>
    </row>
    <row r="1453" spans="1:3" x14ac:dyDescent="0.35">
      <c r="A1453" s="2">
        <v>41625</v>
      </c>
      <c r="B1453">
        <v>1942.72</v>
      </c>
      <c r="C1453">
        <f t="shared" si="21"/>
        <v>3.1100665231592422E-2</v>
      </c>
    </row>
    <row r="1454" spans="1:3" x14ac:dyDescent="0.35">
      <c r="A1454" s="2">
        <v>41626</v>
      </c>
      <c r="B1454">
        <v>1942.85</v>
      </c>
      <c r="C1454">
        <f t="shared" si="21"/>
        <v>2.4272441976397604E-2</v>
      </c>
    </row>
    <row r="1455" spans="1:3" x14ac:dyDescent="0.35">
      <c r="A1455" s="2">
        <v>41627</v>
      </c>
      <c r="B1455">
        <v>1938.1</v>
      </c>
      <c r="C1455">
        <f t="shared" si="21"/>
        <v>2.1824586491615856E-2</v>
      </c>
    </row>
    <row r="1456" spans="1:3" x14ac:dyDescent="0.35">
      <c r="A1456" s="2">
        <v>41628</v>
      </c>
      <c r="B1456">
        <v>1933.5</v>
      </c>
      <c r="C1456">
        <f t="shared" si="21"/>
        <v>1.9448306832265821E-2</v>
      </c>
    </row>
    <row r="1457" spans="1:3" x14ac:dyDescent="0.35">
      <c r="A1457" s="2">
        <v>41629</v>
      </c>
      <c r="B1457">
        <v>1933.5</v>
      </c>
      <c r="C1457">
        <f t="shared" si="21"/>
        <v>2.2109708595382346E-2</v>
      </c>
    </row>
    <row r="1458" spans="1:3" x14ac:dyDescent="0.35">
      <c r="A1458" s="2">
        <v>41630</v>
      </c>
      <c r="B1458">
        <v>1933.5</v>
      </c>
      <c r="C1458">
        <f t="shared" si="21"/>
        <v>2.2659769433285026E-2</v>
      </c>
    </row>
    <row r="1459" spans="1:3" x14ac:dyDescent="0.35">
      <c r="A1459" s="2">
        <v>41631</v>
      </c>
      <c r="B1459">
        <v>1925.3</v>
      </c>
      <c r="C1459">
        <f t="shared" si="21"/>
        <v>1.682384488323168E-2</v>
      </c>
    </row>
    <row r="1460" spans="1:3" x14ac:dyDescent="0.35">
      <c r="A1460" s="2">
        <v>41632</v>
      </c>
      <c r="B1460">
        <v>1921.2</v>
      </c>
      <c r="C1460">
        <f t="shared" si="21"/>
        <v>9.7548991912377418E-3</v>
      </c>
    </row>
    <row r="1461" spans="1:3" x14ac:dyDescent="0.35">
      <c r="A1461" s="2">
        <v>41633</v>
      </c>
      <c r="B1461">
        <v>1921.2</v>
      </c>
      <c r="C1461">
        <f t="shared" si="21"/>
        <v>5.4279882748626057E-3</v>
      </c>
    </row>
    <row r="1462" spans="1:3" x14ac:dyDescent="0.35">
      <c r="A1462" s="2">
        <v>41634</v>
      </c>
      <c r="B1462">
        <v>1918.54</v>
      </c>
      <c r="C1462">
        <f t="shared" si="21"/>
        <v>4.0424775759506188E-3</v>
      </c>
    </row>
    <row r="1463" spans="1:3" x14ac:dyDescent="0.35">
      <c r="A1463" s="2">
        <v>41635</v>
      </c>
      <c r="B1463">
        <v>1929.5</v>
      </c>
      <c r="C1463">
        <f t="shared" si="21"/>
        <v>9.7388994618666062E-3</v>
      </c>
    </row>
    <row r="1464" spans="1:3" x14ac:dyDescent="0.35">
      <c r="A1464" s="2">
        <v>41636</v>
      </c>
      <c r="B1464">
        <v>1929.5</v>
      </c>
      <c r="C1464">
        <f t="shared" si="21"/>
        <v>1.2254096763526047E-2</v>
      </c>
    </row>
    <row r="1465" spans="1:3" x14ac:dyDescent="0.35">
      <c r="A1465" s="2">
        <v>41637</v>
      </c>
      <c r="B1465">
        <v>1929.5</v>
      </c>
      <c r="C1465">
        <f t="shared" si="21"/>
        <v>1.9282938569215514E-2</v>
      </c>
    </row>
    <row r="1466" spans="1:3" x14ac:dyDescent="0.35">
      <c r="A1466" s="2">
        <v>41638</v>
      </c>
      <c r="B1466">
        <v>1927.27</v>
      </c>
      <c r="C1466">
        <f t="shared" si="21"/>
        <v>2.0326925835737458E-2</v>
      </c>
    </row>
    <row r="1467" spans="1:3" x14ac:dyDescent="0.35">
      <c r="A1467" s="2">
        <v>41639</v>
      </c>
      <c r="B1467">
        <v>1929.51</v>
      </c>
      <c r="C1467">
        <f t="shared" si="21"/>
        <v>2.1779797114614492E-2</v>
      </c>
    </row>
    <row r="1468" spans="1:3" x14ac:dyDescent="0.35">
      <c r="A1468" s="2">
        <v>41640</v>
      </c>
      <c r="B1468">
        <v>1929.51</v>
      </c>
      <c r="C1468">
        <f t="shared" si="21"/>
        <v>2.2383812243952788E-2</v>
      </c>
    </row>
    <row r="1469" spans="1:3" x14ac:dyDescent="0.35">
      <c r="A1469" s="2">
        <v>41641</v>
      </c>
      <c r="B1469">
        <v>1940.64</v>
      </c>
      <c r="C1469">
        <f t="shared" si="21"/>
        <v>2.8135543150463953E-2</v>
      </c>
    </row>
    <row r="1470" spans="1:3" x14ac:dyDescent="0.35">
      <c r="A1470" s="2">
        <v>41642</v>
      </c>
      <c r="B1470">
        <v>1937.85</v>
      </c>
      <c r="C1470">
        <f t="shared" si="21"/>
        <v>2.6696838664313303E-2</v>
      </c>
    </row>
    <row r="1471" spans="1:3" x14ac:dyDescent="0.35">
      <c r="A1471" s="2">
        <v>41643</v>
      </c>
      <c r="B1471">
        <v>1937.85</v>
      </c>
      <c r="C1471">
        <f t="shared" si="21"/>
        <v>2.6574946581053183E-2</v>
      </c>
    </row>
    <row r="1472" spans="1:3" x14ac:dyDescent="0.35">
      <c r="A1472" s="2">
        <v>41644</v>
      </c>
      <c r="B1472">
        <v>1937.85</v>
      </c>
      <c r="C1472">
        <f t="shared" si="21"/>
        <v>2.5171608524967356E-2</v>
      </c>
    </row>
    <row r="1473" spans="1:3" x14ac:dyDescent="0.35">
      <c r="A1473" s="2">
        <v>41645</v>
      </c>
      <c r="B1473">
        <v>1937.77</v>
      </c>
      <c r="C1473">
        <f t="shared" si="21"/>
        <v>2.395621226485441E-2</v>
      </c>
    </row>
    <row r="1474" spans="1:3" x14ac:dyDescent="0.35">
      <c r="A1474" s="2">
        <v>41646</v>
      </c>
      <c r="B1474">
        <v>1928.75</v>
      </c>
      <c r="C1474">
        <f t="shared" si="21"/>
        <v>2.2254886325691729E-2</v>
      </c>
    </row>
    <row r="1475" spans="1:3" x14ac:dyDescent="0.35">
      <c r="A1475" s="2">
        <v>41647</v>
      </c>
      <c r="B1475">
        <v>1934.9</v>
      </c>
      <c r="C1475">
        <f t="shared" si="21"/>
        <v>2.8411597593850611E-2</v>
      </c>
    </row>
    <row r="1476" spans="1:3" x14ac:dyDescent="0.35">
      <c r="A1476" s="2">
        <v>41648</v>
      </c>
      <c r="B1476">
        <v>1932.6</v>
      </c>
      <c r="C1476">
        <f t="shared" si="21"/>
        <v>2.7222198617175498E-2</v>
      </c>
    </row>
    <row r="1477" spans="1:3" x14ac:dyDescent="0.35">
      <c r="A1477" s="2">
        <v>41649</v>
      </c>
      <c r="B1477">
        <v>1924.91</v>
      </c>
      <c r="C1477">
        <f t="shared" si="21"/>
        <v>2.3235165434131722E-2</v>
      </c>
    </row>
    <row r="1478" spans="1:3" x14ac:dyDescent="0.35">
      <c r="A1478" s="2">
        <v>41650</v>
      </c>
      <c r="B1478">
        <v>1924.91</v>
      </c>
      <c r="C1478">
        <f t="shared" si="21"/>
        <v>2.2873663282446735E-2</v>
      </c>
    </row>
    <row r="1479" spans="1:3" x14ac:dyDescent="0.35">
      <c r="A1479" s="2">
        <v>41651</v>
      </c>
      <c r="B1479">
        <v>1924.91</v>
      </c>
      <c r="C1479">
        <f t="shared" si="21"/>
        <v>2.2066071879781431E-2</v>
      </c>
    </row>
    <row r="1480" spans="1:3" x14ac:dyDescent="0.35">
      <c r="A1480" s="2">
        <v>41652</v>
      </c>
      <c r="B1480">
        <v>1927.77</v>
      </c>
      <c r="C1480">
        <f t="shared" si="21"/>
        <v>2.2881796228167019E-2</v>
      </c>
    </row>
    <row r="1481" spans="1:3" x14ac:dyDescent="0.35">
      <c r="A1481" s="2">
        <v>41653</v>
      </c>
      <c r="B1481">
        <v>1938.06</v>
      </c>
      <c r="C1481">
        <f t="shared" si="21"/>
        <v>3.1533341509629602E-2</v>
      </c>
    </row>
    <row r="1482" spans="1:3" x14ac:dyDescent="0.35">
      <c r="A1482" s="2">
        <v>41654</v>
      </c>
      <c r="B1482">
        <v>1942.9</v>
      </c>
      <c r="C1482">
        <f t="shared" si="21"/>
        <v>3.2208044141804684E-2</v>
      </c>
    </row>
    <row r="1483" spans="1:3" x14ac:dyDescent="0.35">
      <c r="A1483" s="2">
        <v>41655</v>
      </c>
      <c r="B1483">
        <v>1949.58</v>
      </c>
      <c r="C1483">
        <f t="shared" si="21"/>
        <v>3.564030663654786E-2</v>
      </c>
    </row>
    <row r="1484" spans="1:3" x14ac:dyDescent="0.35">
      <c r="A1484" s="2">
        <v>41656</v>
      </c>
      <c r="B1484">
        <v>1964.59</v>
      </c>
      <c r="C1484">
        <f t="shared" si="21"/>
        <v>4.3309914025876292E-2</v>
      </c>
    </row>
    <row r="1485" spans="1:3" x14ac:dyDescent="0.35">
      <c r="A1485" s="2">
        <v>41657</v>
      </c>
      <c r="B1485">
        <v>1964.59</v>
      </c>
      <c r="C1485">
        <f t="shared" si="21"/>
        <v>4.1790859159345599E-2</v>
      </c>
    </row>
    <row r="1486" spans="1:3" x14ac:dyDescent="0.35">
      <c r="A1486" s="2">
        <v>41658</v>
      </c>
      <c r="B1486">
        <v>1964.59</v>
      </c>
      <c r="C1486">
        <f t="shared" si="21"/>
        <v>4.4160742571449356E-2</v>
      </c>
    </row>
    <row r="1487" spans="1:3" x14ac:dyDescent="0.35">
      <c r="A1487" s="2">
        <v>41659</v>
      </c>
      <c r="B1487">
        <v>1971.5</v>
      </c>
      <c r="C1487">
        <f t="shared" si="21"/>
        <v>4.6231178929950996E-2</v>
      </c>
    </row>
    <row r="1488" spans="1:3" x14ac:dyDescent="0.35">
      <c r="A1488" s="2">
        <v>41660</v>
      </c>
      <c r="B1488">
        <v>1985.9</v>
      </c>
      <c r="C1488">
        <f t="shared" si="21"/>
        <v>5.4162340799226175E-2</v>
      </c>
    </row>
    <row r="1489" spans="1:3" x14ac:dyDescent="0.35">
      <c r="A1489" s="2">
        <v>41661</v>
      </c>
      <c r="B1489">
        <v>1988.25</v>
      </c>
      <c r="C1489">
        <f t="shared" si="21"/>
        <v>5.4627614090951022E-2</v>
      </c>
    </row>
    <row r="1490" spans="1:3" x14ac:dyDescent="0.35">
      <c r="A1490" s="2">
        <v>41662</v>
      </c>
      <c r="B1490">
        <v>1997.18</v>
      </c>
      <c r="C1490">
        <f t="shared" si="21"/>
        <v>5.9108944810392514E-2</v>
      </c>
    </row>
    <row r="1491" spans="1:3" x14ac:dyDescent="0.35">
      <c r="A1491" s="2">
        <v>41663</v>
      </c>
      <c r="B1491">
        <v>1994</v>
      </c>
      <c r="C1491">
        <f t="shared" si="21"/>
        <v>5.7515430775489984E-2</v>
      </c>
    </row>
    <row r="1492" spans="1:3" x14ac:dyDescent="0.35">
      <c r="A1492" s="2">
        <v>41664</v>
      </c>
      <c r="B1492">
        <v>1994</v>
      </c>
      <c r="C1492">
        <f t="shared" si="21"/>
        <v>5.6411156378531807E-2</v>
      </c>
    </row>
    <row r="1493" spans="1:3" x14ac:dyDescent="0.35">
      <c r="A1493" s="2">
        <v>41665</v>
      </c>
      <c r="B1493">
        <v>1994</v>
      </c>
      <c r="C1493">
        <f t="shared" si="21"/>
        <v>5.705339840907353E-2</v>
      </c>
    </row>
    <row r="1494" spans="1:3" x14ac:dyDescent="0.35">
      <c r="A1494" s="2">
        <v>41666</v>
      </c>
      <c r="B1494">
        <v>2008</v>
      </c>
      <c r="C1494">
        <f t="shared" si="21"/>
        <v>6.4310127566654066E-2</v>
      </c>
    </row>
    <row r="1495" spans="1:3" x14ac:dyDescent="0.35">
      <c r="A1495" s="2">
        <v>41667</v>
      </c>
      <c r="B1495">
        <v>2002.5</v>
      </c>
      <c r="C1495">
        <f t="shared" si="21"/>
        <v>5.6936363148035525E-2</v>
      </c>
    </row>
    <row r="1496" spans="1:3" x14ac:dyDescent="0.35">
      <c r="A1496" s="2">
        <v>41668</v>
      </c>
      <c r="B1496">
        <v>2007.97</v>
      </c>
      <c r="C1496">
        <f t="shared" si="21"/>
        <v>5.3414204321319561E-2</v>
      </c>
    </row>
    <row r="1497" spans="1:3" x14ac:dyDescent="0.35">
      <c r="A1497" s="2">
        <v>41669</v>
      </c>
      <c r="B1497">
        <v>2010.91</v>
      </c>
      <c r="C1497">
        <f t="shared" si="21"/>
        <v>5.4877298777714509E-2</v>
      </c>
    </row>
    <row r="1498" spans="1:3" x14ac:dyDescent="0.35">
      <c r="A1498" s="2">
        <v>41670</v>
      </c>
      <c r="B1498">
        <v>2015.93</v>
      </c>
      <c r="C1498">
        <f t="shared" si="21"/>
        <v>5.7370570226556762E-2</v>
      </c>
    </row>
    <row r="1499" spans="1:3" x14ac:dyDescent="0.35">
      <c r="A1499" s="2">
        <v>41671</v>
      </c>
      <c r="B1499">
        <v>2015.93</v>
      </c>
      <c r="C1499">
        <f t="shared" si="21"/>
        <v>5.7307531441923618E-2</v>
      </c>
    </row>
    <row r="1500" spans="1:3" x14ac:dyDescent="0.35">
      <c r="A1500" s="2">
        <v>41672</v>
      </c>
      <c r="B1500">
        <v>2015.93</v>
      </c>
      <c r="C1500">
        <f t="shared" si="21"/>
        <v>4.875023302460945E-2</v>
      </c>
    </row>
    <row r="1501" spans="1:3" x14ac:dyDescent="0.35">
      <c r="A1501" s="2">
        <v>41673</v>
      </c>
      <c r="B1501">
        <v>2046.64</v>
      </c>
      <c r="C1501">
        <f t="shared" si="21"/>
        <v>6.5125019952060784E-2</v>
      </c>
    </row>
    <row r="1502" spans="1:3" x14ac:dyDescent="0.35">
      <c r="A1502" s="2">
        <v>41674</v>
      </c>
      <c r="B1502">
        <v>2035.65</v>
      </c>
      <c r="C1502">
        <f t="shared" si="21"/>
        <v>5.4057123536493827E-2</v>
      </c>
    </row>
    <row r="1503" spans="1:3" x14ac:dyDescent="0.35">
      <c r="A1503" s="2">
        <v>41675</v>
      </c>
      <c r="B1503">
        <v>2049.04</v>
      </c>
      <c r="C1503">
        <f t="shared" si="21"/>
        <v>6.3500524923200866E-2</v>
      </c>
    </row>
    <row r="1504" spans="1:3" x14ac:dyDescent="0.35">
      <c r="A1504" s="2">
        <v>41676</v>
      </c>
      <c r="B1504">
        <v>2042.99</v>
      </c>
      <c r="C1504">
        <f t="shared" si="21"/>
        <v>6.0543555199974966E-2</v>
      </c>
    </row>
    <row r="1505" spans="1:3" x14ac:dyDescent="0.35">
      <c r="A1505" s="2">
        <v>41677</v>
      </c>
      <c r="B1505">
        <v>2047.54</v>
      </c>
      <c r="C1505">
        <f t="shared" ref="C1505:C1568" si="22">+LN(B1505/B1416)</f>
        <v>6.2768206712871075E-2</v>
      </c>
    </row>
    <row r="1506" spans="1:3" x14ac:dyDescent="0.35">
      <c r="A1506" s="2">
        <v>41678</v>
      </c>
      <c r="B1506">
        <v>2047.54</v>
      </c>
      <c r="C1506">
        <f t="shared" si="22"/>
        <v>6.2882619618771673E-2</v>
      </c>
    </row>
    <row r="1507" spans="1:3" x14ac:dyDescent="0.35">
      <c r="A1507" s="2">
        <v>41679</v>
      </c>
      <c r="B1507">
        <v>2047.54</v>
      </c>
      <c r="C1507">
        <f t="shared" si="22"/>
        <v>5.6671290711671166E-2</v>
      </c>
    </row>
    <row r="1508" spans="1:3" x14ac:dyDescent="0.35">
      <c r="A1508" s="2">
        <v>41680</v>
      </c>
      <c r="B1508">
        <v>2050.69</v>
      </c>
      <c r="C1508">
        <f t="shared" si="22"/>
        <v>5.8704856433791204E-2</v>
      </c>
    </row>
    <row r="1509" spans="1:3" x14ac:dyDescent="0.35">
      <c r="A1509" s="2">
        <v>41681</v>
      </c>
      <c r="B1509">
        <v>2037.34</v>
      </c>
      <c r="C1509">
        <f t="shared" si="22"/>
        <v>5.6719067702317175E-2</v>
      </c>
    </row>
    <row r="1510" spans="1:3" x14ac:dyDescent="0.35">
      <c r="A1510" s="2">
        <v>41682</v>
      </c>
      <c r="B1510">
        <v>2030.5</v>
      </c>
      <c r="C1510">
        <f t="shared" si="22"/>
        <v>5.7296320418310877E-2</v>
      </c>
    </row>
    <row r="1511" spans="1:3" x14ac:dyDescent="0.35">
      <c r="A1511" s="2">
        <v>41683</v>
      </c>
      <c r="B1511">
        <v>2030.4</v>
      </c>
      <c r="C1511">
        <f t="shared" si="22"/>
        <v>5.7247070252081686E-2</v>
      </c>
    </row>
    <row r="1512" spans="1:3" x14ac:dyDescent="0.35">
      <c r="A1512" s="2">
        <v>41684</v>
      </c>
      <c r="B1512">
        <v>2017.01</v>
      </c>
      <c r="C1512">
        <f t="shared" si="22"/>
        <v>5.0630469092085295E-2</v>
      </c>
    </row>
    <row r="1513" spans="1:3" x14ac:dyDescent="0.35">
      <c r="A1513" s="2">
        <v>41685</v>
      </c>
      <c r="B1513">
        <v>2017.01</v>
      </c>
      <c r="C1513">
        <f t="shared" si="22"/>
        <v>5.0520953489913874E-2</v>
      </c>
    </row>
    <row r="1514" spans="1:3" x14ac:dyDescent="0.35">
      <c r="A1514" s="2">
        <v>41686</v>
      </c>
      <c r="B1514">
        <v>2017.01</v>
      </c>
      <c r="C1514">
        <f t="shared" si="22"/>
        <v>4.9082719143341627E-2</v>
      </c>
    </row>
    <row r="1515" spans="1:3" x14ac:dyDescent="0.35">
      <c r="A1515" s="2">
        <v>41687</v>
      </c>
      <c r="B1515">
        <v>2017.5</v>
      </c>
      <c r="C1515">
        <f t="shared" si="22"/>
        <v>4.5412232686671786E-2</v>
      </c>
    </row>
    <row r="1516" spans="1:3" x14ac:dyDescent="0.35">
      <c r="A1516" s="2">
        <v>41688</v>
      </c>
      <c r="B1516">
        <v>2028.77</v>
      </c>
      <c r="C1516">
        <f t="shared" si="22"/>
        <v>4.9914876528973147E-2</v>
      </c>
    </row>
    <row r="1517" spans="1:3" x14ac:dyDescent="0.35">
      <c r="A1517" s="2">
        <v>41689</v>
      </c>
      <c r="B1517">
        <v>2049.3200000000002</v>
      </c>
      <c r="C1517">
        <f t="shared" si="22"/>
        <v>6.0532217384432978E-2</v>
      </c>
    </row>
    <row r="1518" spans="1:3" x14ac:dyDescent="0.35">
      <c r="A1518" s="2">
        <v>41690</v>
      </c>
      <c r="B1518">
        <v>2044.6</v>
      </c>
      <c r="C1518">
        <f t="shared" si="22"/>
        <v>5.8226357919006953E-2</v>
      </c>
    </row>
    <row r="1519" spans="1:3" x14ac:dyDescent="0.35">
      <c r="A1519" s="2">
        <v>41691</v>
      </c>
      <c r="B1519">
        <v>2044.33</v>
      </c>
      <c r="C1519">
        <f t="shared" si="22"/>
        <v>5.8094294029240004E-2</v>
      </c>
    </row>
    <row r="1520" spans="1:3" x14ac:dyDescent="0.35">
      <c r="A1520" s="2">
        <v>41692</v>
      </c>
      <c r="B1520">
        <v>2044.33</v>
      </c>
      <c r="C1520">
        <f t="shared" si="22"/>
        <v>5.9910400796564511E-2</v>
      </c>
    </row>
    <row r="1521" spans="1:3" x14ac:dyDescent="0.35">
      <c r="A1521" s="2">
        <v>41693</v>
      </c>
      <c r="B1521">
        <v>2044.33</v>
      </c>
      <c r="C1521">
        <f t="shared" si="22"/>
        <v>5.9339268901496399E-2</v>
      </c>
    </row>
    <row r="1522" spans="1:3" x14ac:dyDescent="0.35">
      <c r="A1522" s="2">
        <v>41694</v>
      </c>
      <c r="B1522">
        <v>2042.76</v>
      </c>
      <c r="C1522">
        <f t="shared" si="22"/>
        <v>5.8285552410604617E-2</v>
      </c>
    </row>
    <row r="1523" spans="1:3" x14ac:dyDescent="0.35">
      <c r="A1523" s="2">
        <v>41695</v>
      </c>
      <c r="B1523">
        <v>2043.43</v>
      </c>
      <c r="C1523">
        <f t="shared" si="22"/>
        <v>5.9870048325596115E-2</v>
      </c>
    </row>
    <row r="1524" spans="1:3" x14ac:dyDescent="0.35">
      <c r="A1524" s="2">
        <v>41696</v>
      </c>
      <c r="B1524">
        <v>2055.3000000000002</v>
      </c>
      <c r="C1524">
        <f t="shared" si="22"/>
        <v>6.2130096907353417E-2</v>
      </c>
    </row>
    <row r="1525" spans="1:3" x14ac:dyDescent="0.35">
      <c r="A1525" s="2">
        <v>41697</v>
      </c>
      <c r="B1525">
        <v>2053.1999999999998</v>
      </c>
      <c r="C1525">
        <f t="shared" si="22"/>
        <v>6.1107825916538301E-2</v>
      </c>
    </row>
    <row r="1526" spans="1:3" x14ac:dyDescent="0.35">
      <c r="A1526" s="2">
        <v>41698</v>
      </c>
      <c r="B1526">
        <v>2046.33</v>
      </c>
      <c r="C1526">
        <f t="shared" si="22"/>
        <v>5.7756219058657104E-2</v>
      </c>
    </row>
    <row r="1527" spans="1:3" x14ac:dyDescent="0.35">
      <c r="A1527" s="2">
        <v>41699</v>
      </c>
      <c r="B1527">
        <v>2046.33</v>
      </c>
      <c r="C1527">
        <f t="shared" si="22"/>
        <v>5.6395502170094626E-2</v>
      </c>
    </row>
    <row r="1528" spans="1:3" x14ac:dyDescent="0.35">
      <c r="A1528" s="2">
        <v>41700</v>
      </c>
      <c r="B1528">
        <v>2046.33</v>
      </c>
      <c r="C1528">
        <f t="shared" si="22"/>
        <v>5.1156216257817085E-2</v>
      </c>
    </row>
    <row r="1529" spans="1:3" x14ac:dyDescent="0.35">
      <c r="A1529" s="2">
        <v>41701</v>
      </c>
      <c r="B1529">
        <v>2053.6</v>
      </c>
      <c r="C1529">
        <f t="shared" si="22"/>
        <v>5.2277930049369849E-2</v>
      </c>
    </row>
    <row r="1530" spans="1:3" x14ac:dyDescent="0.35">
      <c r="A1530" s="2">
        <v>41702</v>
      </c>
      <c r="B1530">
        <v>2048</v>
      </c>
      <c r="C1530">
        <f t="shared" si="22"/>
        <v>5.4433499279376595E-2</v>
      </c>
    </row>
    <row r="1531" spans="1:3" x14ac:dyDescent="0.35">
      <c r="A1531" s="2">
        <v>41703</v>
      </c>
      <c r="B1531">
        <v>2039.82</v>
      </c>
      <c r="C1531">
        <f t="shared" si="22"/>
        <v>5.4124689865814875E-2</v>
      </c>
    </row>
    <row r="1532" spans="1:3" x14ac:dyDescent="0.35">
      <c r="A1532" s="2">
        <v>41704</v>
      </c>
      <c r="B1532">
        <v>2032.1</v>
      </c>
      <c r="C1532">
        <f t="shared" si="22"/>
        <v>5.0332862300530641E-2</v>
      </c>
    </row>
    <row r="1533" spans="1:3" x14ac:dyDescent="0.35">
      <c r="A1533" s="2">
        <v>41705</v>
      </c>
      <c r="B1533">
        <v>2036.63</v>
      </c>
      <c r="C1533">
        <f t="shared" si="22"/>
        <v>5.2559602276781102E-2</v>
      </c>
    </row>
    <row r="1534" spans="1:3" x14ac:dyDescent="0.35">
      <c r="A1534" s="2">
        <v>41706</v>
      </c>
      <c r="B1534">
        <v>2036.63</v>
      </c>
      <c r="C1534">
        <f t="shared" si="22"/>
        <v>5.1742279119660756E-2</v>
      </c>
    </row>
    <row r="1535" spans="1:3" x14ac:dyDescent="0.35">
      <c r="A1535" s="2">
        <v>41707</v>
      </c>
      <c r="B1535">
        <v>2036.63</v>
      </c>
      <c r="C1535">
        <f t="shared" si="22"/>
        <v>5.170608404890837E-2</v>
      </c>
    </row>
    <row r="1536" spans="1:3" x14ac:dyDescent="0.35">
      <c r="A1536" s="2">
        <v>41708</v>
      </c>
      <c r="B1536">
        <v>2041.1</v>
      </c>
      <c r="C1536">
        <f t="shared" si="22"/>
        <v>5.4720949621108593E-2</v>
      </c>
    </row>
    <row r="1537" spans="1:3" x14ac:dyDescent="0.35">
      <c r="A1537" s="2">
        <v>41709</v>
      </c>
      <c r="B1537">
        <v>2044.93</v>
      </c>
      <c r="C1537">
        <f t="shared" si="22"/>
        <v>5.6067931445754726E-2</v>
      </c>
    </row>
    <row r="1538" spans="1:3" x14ac:dyDescent="0.35">
      <c r="A1538" s="2">
        <v>41710</v>
      </c>
      <c r="B1538">
        <v>2046.42</v>
      </c>
      <c r="C1538">
        <f t="shared" si="22"/>
        <v>5.7613832030391027E-2</v>
      </c>
    </row>
    <row r="1539" spans="1:3" x14ac:dyDescent="0.35">
      <c r="A1539" s="2">
        <v>41711</v>
      </c>
      <c r="B1539">
        <v>2047.65</v>
      </c>
      <c r="C1539">
        <f t="shared" si="22"/>
        <v>5.8214701110307507E-2</v>
      </c>
    </row>
    <row r="1540" spans="1:3" x14ac:dyDescent="0.35">
      <c r="A1540" s="2">
        <v>41712</v>
      </c>
      <c r="B1540">
        <v>2041.6</v>
      </c>
      <c r="C1540">
        <f t="shared" si="22"/>
        <v>5.5255721143681762E-2</v>
      </c>
    </row>
    <row r="1541" spans="1:3" x14ac:dyDescent="0.35">
      <c r="A1541" s="2">
        <v>41713</v>
      </c>
      <c r="B1541">
        <v>2041.6</v>
      </c>
      <c r="C1541">
        <f t="shared" si="22"/>
        <v>5.4127905365088415E-2</v>
      </c>
    </row>
    <row r="1542" spans="1:3" x14ac:dyDescent="0.35">
      <c r="A1542" s="2">
        <v>41714</v>
      </c>
      <c r="B1542">
        <v>2041.6</v>
      </c>
      <c r="C1542">
        <f t="shared" si="22"/>
        <v>4.9644761208401555E-2</v>
      </c>
    </row>
    <row r="1543" spans="1:3" x14ac:dyDescent="0.35">
      <c r="A1543" s="2">
        <v>41715</v>
      </c>
      <c r="B1543">
        <v>2033.51</v>
      </c>
      <c r="C1543">
        <f t="shared" si="22"/>
        <v>4.560739677340666E-2</v>
      </c>
    </row>
    <row r="1544" spans="1:3" x14ac:dyDescent="0.35">
      <c r="A1544" s="2">
        <v>41716</v>
      </c>
      <c r="B1544">
        <v>2030.56</v>
      </c>
      <c r="C1544">
        <f t="shared" si="22"/>
        <v>4.6603505355152411E-2</v>
      </c>
    </row>
    <row r="1545" spans="1:3" x14ac:dyDescent="0.35">
      <c r="A1545" s="2">
        <v>41717</v>
      </c>
      <c r="B1545">
        <v>2009.6</v>
      </c>
      <c r="C1545">
        <f t="shared" si="22"/>
        <v>3.8603865226527617E-2</v>
      </c>
    </row>
    <row r="1546" spans="1:3" x14ac:dyDescent="0.35">
      <c r="A1546" s="2">
        <v>41718</v>
      </c>
      <c r="B1546">
        <v>1993.13</v>
      </c>
      <c r="C1546">
        <f t="shared" si="22"/>
        <v>3.0374435337216617E-2</v>
      </c>
    </row>
    <row r="1547" spans="1:3" x14ac:dyDescent="0.35">
      <c r="A1547" s="2">
        <v>41719</v>
      </c>
      <c r="B1547">
        <v>1994.51</v>
      </c>
      <c r="C1547">
        <f t="shared" si="22"/>
        <v>3.1066574073457295E-2</v>
      </c>
    </row>
    <row r="1548" spans="1:3" x14ac:dyDescent="0.35">
      <c r="A1548" s="2">
        <v>41720</v>
      </c>
      <c r="B1548">
        <v>1994.51</v>
      </c>
      <c r="C1548">
        <f t="shared" si="22"/>
        <v>3.5316606385519193E-2</v>
      </c>
    </row>
    <row r="1549" spans="1:3" x14ac:dyDescent="0.35">
      <c r="A1549" s="2">
        <v>41721</v>
      </c>
      <c r="B1549">
        <v>1994.51</v>
      </c>
      <c r="C1549">
        <f t="shared" si="22"/>
        <v>3.7448415330139685E-2</v>
      </c>
    </row>
    <row r="1550" spans="1:3" x14ac:dyDescent="0.35">
      <c r="A1550" s="2">
        <v>41722</v>
      </c>
      <c r="B1550">
        <v>1995.04</v>
      </c>
      <c r="C1550">
        <f t="shared" si="22"/>
        <v>3.7714109457606608E-2</v>
      </c>
    </row>
    <row r="1551" spans="1:3" x14ac:dyDescent="0.35">
      <c r="A1551" s="2">
        <v>41723</v>
      </c>
      <c r="B1551">
        <v>1978.6</v>
      </c>
      <c r="C1551">
        <f t="shared" si="22"/>
        <v>3.0825043797364889E-2</v>
      </c>
    </row>
    <row r="1552" spans="1:3" x14ac:dyDescent="0.35">
      <c r="A1552" s="2">
        <v>41724</v>
      </c>
      <c r="B1552">
        <v>1971.6</v>
      </c>
      <c r="C1552">
        <f t="shared" si="22"/>
        <v>2.1584493853549252E-2</v>
      </c>
    </row>
    <row r="1553" spans="1:3" x14ac:dyDescent="0.35">
      <c r="A1553" s="2">
        <v>41725</v>
      </c>
      <c r="B1553">
        <v>1964</v>
      </c>
      <c r="C1553">
        <f t="shared" si="22"/>
        <v>1.772230793673767E-2</v>
      </c>
    </row>
    <row r="1554" spans="1:3" x14ac:dyDescent="0.35">
      <c r="A1554" s="2">
        <v>41726</v>
      </c>
      <c r="B1554">
        <v>1964.85</v>
      </c>
      <c r="C1554">
        <f t="shared" si="22"/>
        <v>1.8155004534094018E-2</v>
      </c>
    </row>
    <row r="1555" spans="1:3" x14ac:dyDescent="0.35">
      <c r="A1555" s="2">
        <v>41727</v>
      </c>
      <c r="B1555">
        <v>1964.85</v>
      </c>
      <c r="C1555">
        <f t="shared" si="22"/>
        <v>1.9311412745375171E-2</v>
      </c>
    </row>
    <row r="1556" spans="1:3" x14ac:dyDescent="0.35">
      <c r="A1556" s="2">
        <v>41728</v>
      </c>
      <c r="B1556">
        <v>1964.85</v>
      </c>
      <c r="C1556">
        <f t="shared" si="22"/>
        <v>1.81498218577082E-2</v>
      </c>
    </row>
    <row r="1557" spans="1:3" x14ac:dyDescent="0.35">
      <c r="A1557" s="2">
        <v>41729</v>
      </c>
      <c r="B1557">
        <v>1971.2</v>
      </c>
      <c r="C1557">
        <f t="shared" si="22"/>
        <v>2.1376409685141259E-2</v>
      </c>
    </row>
    <row r="1558" spans="1:3" x14ac:dyDescent="0.35">
      <c r="A1558" s="2">
        <v>41730</v>
      </c>
      <c r="B1558">
        <v>1959.3</v>
      </c>
      <c r="C1558">
        <f t="shared" si="22"/>
        <v>9.5694510161506725E-3</v>
      </c>
    </row>
    <row r="1559" spans="1:3" x14ac:dyDescent="0.35">
      <c r="A1559" s="2">
        <v>41731</v>
      </c>
      <c r="B1559">
        <v>1963.88</v>
      </c>
      <c r="C1559">
        <f t="shared" si="22"/>
        <v>1.3342997176988699E-2</v>
      </c>
    </row>
    <row r="1560" spans="1:3" x14ac:dyDescent="0.35">
      <c r="A1560" s="2">
        <v>41732</v>
      </c>
      <c r="B1560">
        <v>1966.6</v>
      </c>
      <c r="C1560">
        <f t="shared" si="22"/>
        <v>1.4727052271635961E-2</v>
      </c>
    </row>
    <row r="1561" spans="1:3" x14ac:dyDescent="0.35">
      <c r="A1561" s="2">
        <v>41733</v>
      </c>
      <c r="B1561">
        <v>1950.86</v>
      </c>
      <c r="C1561">
        <f t="shared" si="22"/>
        <v>6.6911899011744477E-3</v>
      </c>
    </row>
    <row r="1562" spans="1:3" x14ac:dyDescent="0.35">
      <c r="A1562" s="2">
        <v>41734</v>
      </c>
      <c r="B1562">
        <v>1950.86</v>
      </c>
      <c r="C1562">
        <f t="shared" si="22"/>
        <v>6.7324736183662021E-3</v>
      </c>
    </row>
    <row r="1563" spans="1:3" x14ac:dyDescent="0.35">
      <c r="A1563" s="2">
        <v>41735</v>
      </c>
      <c r="B1563">
        <v>1950.86</v>
      </c>
      <c r="C1563">
        <f t="shared" si="22"/>
        <v>1.1398176298223773E-2</v>
      </c>
    </row>
    <row r="1564" spans="1:3" x14ac:dyDescent="0.35">
      <c r="A1564" s="2">
        <v>41736</v>
      </c>
      <c r="B1564">
        <v>1934.12</v>
      </c>
      <c r="C1564">
        <f t="shared" si="22"/>
        <v>-4.032028837108492E-4</v>
      </c>
    </row>
    <row r="1565" spans="1:3" x14ac:dyDescent="0.35">
      <c r="A1565" s="2">
        <v>41737</v>
      </c>
      <c r="B1565">
        <v>1933.01</v>
      </c>
      <c r="C1565">
        <f t="shared" si="22"/>
        <v>2.1212693548367553E-4</v>
      </c>
    </row>
    <row r="1566" spans="1:3" x14ac:dyDescent="0.35">
      <c r="A1566" s="2">
        <v>41738</v>
      </c>
      <c r="B1566">
        <v>1927.91</v>
      </c>
      <c r="C1566">
        <f t="shared" si="22"/>
        <v>1.5573012008331054E-3</v>
      </c>
    </row>
    <row r="1567" spans="1:3" x14ac:dyDescent="0.35">
      <c r="A1567" s="2">
        <v>41739</v>
      </c>
      <c r="B1567">
        <v>1917.54</v>
      </c>
      <c r="C1567">
        <f t="shared" si="22"/>
        <v>-3.8360988628934065E-3</v>
      </c>
    </row>
    <row r="1568" spans="1:3" x14ac:dyDescent="0.35">
      <c r="A1568" s="2">
        <v>41740</v>
      </c>
      <c r="B1568">
        <v>1927.72</v>
      </c>
      <c r="C1568">
        <f t="shared" si="22"/>
        <v>1.4587440259205653E-3</v>
      </c>
    </row>
    <row r="1569" spans="1:3" x14ac:dyDescent="0.35">
      <c r="A1569" s="2">
        <v>41741</v>
      </c>
      <c r="B1569">
        <v>1927.72</v>
      </c>
      <c r="C1569">
        <f t="shared" ref="C1569:C1632" si="23">+LN(B1569/B1480)</f>
        <v>-2.5937040429489183E-5</v>
      </c>
    </row>
    <row r="1570" spans="1:3" x14ac:dyDescent="0.35">
      <c r="A1570" s="2">
        <v>41742</v>
      </c>
      <c r="B1570">
        <v>1927.72</v>
      </c>
      <c r="C1570">
        <f t="shared" si="23"/>
        <v>-5.3495153157054227E-3</v>
      </c>
    </row>
    <row r="1571" spans="1:3" x14ac:dyDescent="0.35">
      <c r="A1571" s="2">
        <v>41743</v>
      </c>
      <c r="B1571">
        <v>1925.26</v>
      </c>
      <c r="C1571">
        <f t="shared" si="23"/>
        <v>-9.1206787125648787E-3</v>
      </c>
    </row>
    <row r="1572" spans="1:3" x14ac:dyDescent="0.35">
      <c r="A1572" s="2">
        <v>41744</v>
      </c>
      <c r="B1572">
        <v>1934.93</v>
      </c>
      <c r="C1572">
        <f t="shared" si="23"/>
        <v>-7.542814644879361E-3</v>
      </c>
    </row>
    <row r="1573" spans="1:3" x14ac:dyDescent="0.35">
      <c r="A1573" s="2">
        <v>41745</v>
      </c>
      <c r="B1573">
        <v>1927.86</v>
      </c>
      <c r="C1573">
        <f t="shared" si="23"/>
        <v>-1.887299270706377E-2</v>
      </c>
    </row>
    <row r="1574" spans="1:3" x14ac:dyDescent="0.35">
      <c r="A1574" s="2">
        <v>41746</v>
      </c>
      <c r="B1574">
        <v>1930.75</v>
      </c>
      <c r="C1574">
        <f t="shared" si="23"/>
        <v>-1.7375043683765547E-2</v>
      </c>
    </row>
    <row r="1575" spans="1:3" x14ac:dyDescent="0.35">
      <c r="A1575" s="2">
        <v>41747</v>
      </c>
      <c r="B1575">
        <v>1929.83</v>
      </c>
      <c r="C1575">
        <f t="shared" si="23"/>
        <v>-1.7851656015288622E-2</v>
      </c>
    </row>
    <row r="1576" spans="1:3" x14ac:dyDescent="0.35">
      <c r="A1576" s="2">
        <v>41748</v>
      </c>
      <c r="B1576">
        <v>1929.83</v>
      </c>
      <c r="C1576">
        <f t="shared" si="23"/>
        <v>-2.1362758199831661E-2</v>
      </c>
    </row>
    <row r="1577" spans="1:3" x14ac:dyDescent="0.35">
      <c r="A1577" s="2">
        <v>41749</v>
      </c>
      <c r="B1577">
        <v>1929.83</v>
      </c>
      <c r="C1577">
        <f t="shared" si="23"/>
        <v>-2.8640295752268802E-2</v>
      </c>
    </row>
    <row r="1578" spans="1:3" x14ac:dyDescent="0.35">
      <c r="A1578" s="2">
        <v>41750</v>
      </c>
      <c r="B1578">
        <v>1918.77</v>
      </c>
      <c r="C1578">
        <f t="shared" si="23"/>
        <v>-3.5570499103292422E-2</v>
      </c>
    </row>
    <row r="1579" spans="1:3" x14ac:dyDescent="0.35">
      <c r="A1579" s="2">
        <v>41751</v>
      </c>
      <c r="B1579">
        <v>1933.76</v>
      </c>
      <c r="C1579">
        <f t="shared" si="23"/>
        <v>-3.226989138349249E-2</v>
      </c>
    </row>
    <row r="1580" spans="1:3" x14ac:dyDescent="0.35">
      <c r="A1580" s="2">
        <v>41752</v>
      </c>
      <c r="B1580">
        <v>1931.9</v>
      </c>
      <c r="C1580">
        <f t="shared" si="23"/>
        <v>-3.1638696923275214E-2</v>
      </c>
    </row>
    <row r="1581" spans="1:3" x14ac:dyDescent="0.35">
      <c r="A1581" s="2">
        <v>41753</v>
      </c>
      <c r="B1581">
        <v>1937.96</v>
      </c>
      <c r="C1581">
        <f t="shared" si="23"/>
        <v>-2.8506798118957725E-2</v>
      </c>
    </row>
    <row r="1582" spans="1:3" x14ac:dyDescent="0.35">
      <c r="A1582" s="2">
        <v>41754</v>
      </c>
      <c r="B1582">
        <v>1942.61</v>
      </c>
      <c r="C1582">
        <f t="shared" si="23"/>
        <v>-2.6110241826660972E-2</v>
      </c>
    </row>
    <row r="1583" spans="1:3" x14ac:dyDescent="0.35">
      <c r="A1583" s="2">
        <v>41755</v>
      </c>
      <c r="B1583">
        <v>1942.61</v>
      </c>
      <c r="C1583">
        <f t="shared" si="23"/>
        <v>-3.3106772116497152E-2</v>
      </c>
    </row>
    <row r="1584" spans="1:3" x14ac:dyDescent="0.35">
      <c r="A1584" s="2">
        <v>41756</v>
      </c>
      <c r="B1584">
        <v>1942.61</v>
      </c>
      <c r="C1584">
        <f t="shared" si="23"/>
        <v>-3.0363970247391649E-2</v>
      </c>
    </row>
    <row r="1585" spans="1:3" x14ac:dyDescent="0.35">
      <c r="A1585" s="2">
        <v>41757</v>
      </c>
      <c r="B1585">
        <v>1938.27</v>
      </c>
      <c r="C1585">
        <f t="shared" si="23"/>
        <v>-3.5328438828783719E-2</v>
      </c>
    </row>
    <row r="1586" spans="1:3" x14ac:dyDescent="0.35">
      <c r="A1586" s="2">
        <v>41758</v>
      </c>
      <c r="B1586">
        <v>1933.76</v>
      </c>
      <c r="C1586">
        <f t="shared" si="23"/>
        <v>-3.9121061744170772E-2</v>
      </c>
    </row>
    <row r="1587" spans="1:3" x14ac:dyDescent="0.35">
      <c r="A1587" s="2">
        <v>41759</v>
      </c>
      <c r="B1587">
        <v>1936.4</v>
      </c>
      <c r="C1587">
        <f t="shared" si="23"/>
        <v>-4.0250048300667349E-2</v>
      </c>
    </row>
    <row r="1588" spans="1:3" x14ac:dyDescent="0.35">
      <c r="A1588" s="2">
        <v>41760</v>
      </c>
      <c r="B1588">
        <v>1936.5</v>
      </c>
      <c r="C1588">
        <f t="shared" si="23"/>
        <v>-4.019840741139985E-2</v>
      </c>
    </row>
    <row r="1589" spans="1:3" x14ac:dyDescent="0.35">
      <c r="A1589" s="2">
        <v>41761</v>
      </c>
      <c r="B1589">
        <v>1925.88</v>
      </c>
      <c r="C1589">
        <f t="shared" si="23"/>
        <v>-4.5697621245141533E-2</v>
      </c>
    </row>
    <row r="1590" spans="1:3" x14ac:dyDescent="0.35">
      <c r="A1590" s="2">
        <v>41762</v>
      </c>
      <c r="B1590">
        <v>1925.88</v>
      </c>
      <c r="C1590">
        <f t="shared" si="23"/>
        <v>-6.0816417951170085E-2</v>
      </c>
    </row>
    <row r="1591" spans="1:3" x14ac:dyDescent="0.35">
      <c r="A1591" s="2">
        <v>41763</v>
      </c>
      <c r="B1591">
        <v>1925.88</v>
      </c>
      <c r="C1591">
        <f t="shared" si="23"/>
        <v>-5.5432172074424274E-2</v>
      </c>
    </row>
    <row r="1592" spans="1:3" x14ac:dyDescent="0.35">
      <c r="A1592" s="2">
        <v>41764</v>
      </c>
      <c r="B1592">
        <v>1924.5</v>
      </c>
      <c r="C1592">
        <f t="shared" si="23"/>
        <v>-6.2705197042463828E-2</v>
      </c>
    </row>
    <row r="1593" spans="1:3" x14ac:dyDescent="0.35">
      <c r="A1593" s="2">
        <v>41765</v>
      </c>
      <c r="B1593">
        <v>1918.27</v>
      </c>
      <c r="C1593">
        <f t="shared" si="23"/>
        <v>-6.2990682869930315E-2</v>
      </c>
    </row>
    <row r="1594" spans="1:3" x14ac:dyDescent="0.35">
      <c r="A1594" s="2">
        <v>41766</v>
      </c>
      <c r="B1594">
        <v>1910.41</v>
      </c>
      <c r="C1594">
        <f t="shared" si="23"/>
        <v>-6.9321193865489253E-2</v>
      </c>
    </row>
    <row r="1595" spans="1:3" x14ac:dyDescent="0.35">
      <c r="A1595" s="2">
        <v>41767</v>
      </c>
      <c r="B1595">
        <v>1900.9</v>
      </c>
      <c r="C1595">
        <f t="shared" si="23"/>
        <v>-7.4311614343827062E-2</v>
      </c>
    </row>
    <row r="1596" spans="1:3" x14ac:dyDescent="0.35">
      <c r="A1596" s="2">
        <v>41768</v>
      </c>
      <c r="B1596">
        <v>1903.6</v>
      </c>
      <c r="C1596">
        <f t="shared" si="23"/>
        <v>-7.289224230897956E-2</v>
      </c>
    </row>
    <row r="1597" spans="1:3" x14ac:dyDescent="0.35">
      <c r="A1597" s="2">
        <v>41769</v>
      </c>
      <c r="B1597">
        <v>1903.6</v>
      </c>
      <c r="C1597">
        <f t="shared" si="23"/>
        <v>-7.4429491619205299E-2</v>
      </c>
    </row>
    <row r="1598" spans="1:3" x14ac:dyDescent="0.35">
      <c r="A1598" s="2">
        <v>41770</v>
      </c>
      <c r="B1598">
        <v>1903.6</v>
      </c>
      <c r="C1598">
        <f t="shared" si="23"/>
        <v>-6.7898205177246387E-2</v>
      </c>
    </row>
    <row r="1599" spans="1:3" x14ac:dyDescent="0.35">
      <c r="A1599" s="2">
        <v>41771</v>
      </c>
      <c r="B1599">
        <v>1911.36</v>
      </c>
      <c r="C1599">
        <f t="shared" si="23"/>
        <v>-6.0467037582411391E-2</v>
      </c>
    </row>
    <row r="1600" spans="1:3" x14ac:dyDescent="0.35">
      <c r="A1600" s="2">
        <v>41772</v>
      </c>
      <c r="B1600">
        <v>1923.8</v>
      </c>
      <c r="C1600">
        <f t="shared" si="23"/>
        <v>-5.3930421241608142E-2</v>
      </c>
    </row>
    <row r="1601" spans="1:3" x14ac:dyDescent="0.35">
      <c r="A1601" s="2">
        <v>41773</v>
      </c>
      <c r="B1601">
        <v>1922.33</v>
      </c>
      <c r="C1601">
        <f t="shared" si="23"/>
        <v>-4.807822485814222E-2</v>
      </c>
    </row>
    <row r="1602" spans="1:3" x14ac:dyDescent="0.35">
      <c r="A1602" s="2">
        <v>41774</v>
      </c>
      <c r="B1602">
        <v>1925.88</v>
      </c>
      <c r="C1602">
        <f t="shared" si="23"/>
        <v>-4.6233210679061713E-2</v>
      </c>
    </row>
    <row r="1603" spans="1:3" x14ac:dyDescent="0.35">
      <c r="A1603" s="2">
        <v>41775</v>
      </c>
      <c r="B1603">
        <v>1924.93</v>
      </c>
      <c r="C1603">
        <f t="shared" si="23"/>
        <v>-4.6726613375778901E-2</v>
      </c>
    </row>
    <row r="1604" spans="1:3" x14ac:dyDescent="0.35">
      <c r="A1604" s="2">
        <v>41776</v>
      </c>
      <c r="B1604">
        <v>1924.93</v>
      </c>
      <c r="C1604">
        <f t="shared" si="23"/>
        <v>-4.6969517719755896E-2</v>
      </c>
    </row>
    <row r="1605" spans="1:3" x14ac:dyDescent="0.35">
      <c r="A1605" s="2">
        <v>41777</v>
      </c>
      <c r="B1605">
        <v>1924.93</v>
      </c>
      <c r="C1605">
        <f t="shared" si="23"/>
        <v>-5.2540094642983086E-2</v>
      </c>
    </row>
    <row r="1606" spans="1:3" x14ac:dyDescent="0.35">
      <c r="A1606" s="2">
        <v>41778</v>
      </c>
      <c r="B1606">
        <v>1918.6</v>
      </c>
      <c r="C1606">
        <f t="shared" si="23"/>
        <v>-6.5912277404492556E-2</v>
      </c>
    </row>
    <row r="1607" spans="1:3" x14ac:dyDescent="0.35">
      <c r="A1607" s="2">
        <v>41779</v>
      </c>
      <c r="B1607">
        <v>1921.38</v>
      </c>
      <c r="C1607">
        <f t="shared" si="23"/>
        <v>-6.2158493478165155E-2</v>
      </c>
    </row>
    <row r="1608" spans="1:3" x14ac:dyDescent="0.35">
      <c r="A1608" s="2">
        <v>41780</v>
      </c>
      <c r="B1608">
        <v>1910.12</v>
      </c>
      <c r="C1608">
        <f t="shared" si="23"/>
        <v>-6.7904040140887717E-2</v>
      </c>
    </row>
    <row r="1609" spans="1:3" x14ac:dyDescent="0.35">
      <c r="A1609" s="2">
        <v>41781</v>
      </c>
      <c r="B1609">
        <v>1904.81</v>
      </c>
      <c r="C1609">
        <f t="shared" si="23"/>
        <v>-7.068784137927224E-2</v>
      </c>
    </row>
    <row r="1610" spans="1:3" x14ac:dyDescent="0.35">
      <c r="A1610" s="2">
        <v>41782</v>
      </c>
      <c r="B1610">
        <v>1910.03</v>
      </c>
      <c r="C1610">
        <f t="shared" si="23"/>
        <v>-6.7951158709539022E-2</v>
      </c>
    </row>
    <row r="1611" spans="1:3" x14ac:dyDescent="0.35">
      <c r="A1611" s="2">
        <v>41783</v>
      </c>
      <c r="B1611">
        <v>1910.03</v>
      </c>
      <c r="C1611">
        <f t="shared" si="23"/>
        <v>-6.7182885890871707E-2</v>
      </c>
    </row>
    <row r="1612" spans="1:3" x14ac:dyDescent="0.35">
      <c r="A1612" s="2">
        <v>41784</v>
      </c>
      <c r="B1612">
        <v>1910.03</v>
      </c>
      <c r="C1612">
        <f t="shared" si="23"/>
        <v>-6.7510819739275515E-2</v>
      </c>
    </row>
    <row r="1613" spans="1:3" x14ac:dyDescent="0.35">
      <c r="A1613" s="2">
        <v>41785</v>
      </c>
      <c r="B1613">
        <v>1910.5</v>
      </c>
      <c r="C1613">
        <f t="shared" si="23"/>
        <v>-7.3056834790008573E-2</v>
      </c>
    </row>
    <row r="1614" spans="1:3" x14ac:dyDescent="0.35">
      <c r="A1614" s="2">
        <v>41786</v>
      </c>
      <c r="B1614">
        <v>1916.6</v>
      </c>
      <c r="C1614">
        <f t="shared" si="23"/>
        <v>-6.8846768776486239E-2</v>
      </c>
    </row>
    <row r="1615" spans="1:3" x14ac:dyDescent="0.35">
      <c r="A1615" s="2">
        <v>41787</v>
      </c>
      <c r="B1615">
        <v>1909.3</v>
      </c>
      <c r="C1615">
        <f t="shared" si="23"/>
        <v>-6.9311262108847999E-2</v>
      </c>
    </row>
    <row r="1616" spans="1:3" x14ac:dyDescent="0.35">
      <c r="A1616" s="2">
        <v>41788</v>
      </c>
      <c r="B1616">
        <v>1906.29</v>
      </c>
      <c r="C1616">
        <f t="shared" si="23"/>
        <v>-7.0889000086140491E-2</v>
      </c>
    </row>
    <row r="1617" spans="1:3" x14ac:dyDescent="0.35">
      <c r="A1617" s="2">
        <v>41789</v>
      </c>
      <c r="B1617">
        <v>1897.1</v>
      </c>
      <c r="C1617">
        <f t="shared" si="23"/>
        <v>-7.572154046976716E-2</v>
      </c>
    </row>
    <row r="1618" spans="1:3" x14ac:dyDescent="0.35">
      <c r="A1618" s="2">
        <v>41790</v>
      </c>
      <c r="B1618">
        <v>1897.1</v>
      </c>
      <c r="C1618">
        <f t="shared" si="23"/>
        <v>-7.9267946198430916E-2</v>
      </c>
    </row>
    <row r="1619" spans="1:3" x14ac:dyDescent="0.35">
      <c r="A1619" s="2">
        <v>41791</v>
      </c>
      <c r="B1619">
        <v>1897.1</v>
      </c>
      <c r="C1619">
        <f t="shared" si="23"/>
        <v>-7.6537302800898752E-2</v>
      </c>
    </row>
    <row r="1620" spans="1:3" x14ac:dyDescent="0.35">
      <c r="A1620" s="2">
        <v>41792</v>
      </c>
      <c r="B1620">
        <v>1903.11</v>
      </c>
      <c r="C1620">
        <f t="shared" si="23"/>
        <v>-6.937217855738044E-2</v>
      </c>
    </row>
    <row r="1621" spans="1:3" x14ac:dyDescent="0.35">
      <c r="A1621" s="2">
        <v>41793</v>
      </c>
      <c r="B1621">
        <v>1897.5</v>
      </c>
      <c r="C1621">
        <f t="shared" si="23"/>
        <v>-6.8532510816112502E-2</v>
      </c>
    </row>
    <row r="1622" spans="1:3" x14ac:dyDescent="0.35">
      <c r="A1622" s="2">
        <v>41794</v>
      </c>
      <c r="B1622">
        <v>1898.15</v>
      </c>
      <c r="C1622">
        <f t="shared" si="23"/>
        <v>-7.0416753456542316E-2</v>
      </c>
    </row>
    <row r="1623" spans="1:3" x14ac:dyDescent="0.35">
      <c r="A1623" s="2">
        <v>41795</v>
      </c>
      <c r="B1623">
        <v>1891.41</v>
      </c>
      <c r="C1623">
        <f t="shared" si="23"/>
        <v>-7.3973898405783986E-2</v>
      </c>
    </row>
    <row r="1624" spans="1:3" x14ac:dyDescent="0.35">
      <c r="A1624" s="2">
        <v>41796</v>
      </c>
      <c r="B1624">
        <v>1882.96</v>
      </c>
      <c r="C1624">
        <f t="shared" si="23"/>
        <v>-7.8451474328447623E-2</v>
      </c>
    </row>
    <row r="1625" spans="1:3" x14ac:dyDescent="0.35">
      <c r="A1625" s="2">
        <v>41797</v>
      </c>
      <c r="B1625">
        <v>1882.96</v>
      </c>
      <c r="C1625">
        <f t="shared" si="23"/>
        <v>-8.0643871466296382E-2</v>
      </c>
    </row>
    <row r="1626" spans="1:3" x14ac:dyDescent="0.35">
      <c r="A1626" s="2">
        <v>41798</v>
      </c>
      <c r="B1626">
        <v>1882.96</v>
      </c>
      <c r="C1626">
        <f t="shared" si="23"/>
        <v>-8.2518552328496877E-2</v>
      </c>
    </row>
    <row r="1627" spans="1:3" x14ac:dyDescent="0.35">
      <c r="A1627" s="2">
        <v>41799</v>
      </c>
      <c r="B1627">
        <v>1885.5</v>
      </c>
      <c r="C1627">
        <f t="shared" si="23"/>
        <v>-8.1898887338768114E-2</v>
      </c>
    </row>
    <row r="1628" spans="1:3" x14ac:dyDescent="0.35">
      <c r="A1628" s="2">
        <v>41800</v>
      </c>
      <c r="B1628">
        <v>1882.65</v>
      </c>
      <c r="C1628">
        <f t="shared" si="23"/>
        <v>-8.4012435342531555E-2</v>
      </c>
    </row>
    <row r="1629" spans="1:3" x14ac:dyDescent="0.35">
      <c r="A1629" s="2">
        <v>41801</v>
      </c>
      <c r="B1629">
        <v>1883</v>
      </c>
      <c r="C1629">
        <f t="shared" si="23"/>
        <v>-8.086756449331825E-2</v>
      </c>
    </row>
    <row r="1630" spans="1:3" x14ac:dyDescent="0.35">
      <c r="A1630" s="2">
        <v>41802</v>
      </c>
      <c r="B1630">
        <v>1874.07</v>
      </c>
      <c r="C1630">
        <f t="shared" si="23"/>
        <v>-8.5621277794649342E-2</v>
      </c>
    </row>
    <row r="1631" spans="1:3" x14ac:dyDescent="0.35">
      <c r="A1631" s="2">
        <v>41803</v>
      </c>
      <c r="B1631">
        <v>1881.6</v>
      </c>
      <c r="C1631">
        <f t="shared" si="23"/>
        <v>-8.1611335446162919E-2</v>
      </c>
    </row>
    <row r="1632" spans="1:3" x14ac:dyDescent="0.35">
      <c r="A1632" s="2">
        <v>41804</v>
      </c>
      <c r="B1632">
        <v>1881.6</v>
      </c>
      <c r="C1632">
        <f t="shared" si="23"/>
        <v>-7.7640885260582437E-2</v>
      </c>
    </row>
    <row r="1633" spans="1:3" x14ac:dyDescent="0.35">
      <c r="A1633" s="2">
        <v>41805</v>
      </c>
      <c r="B1633">
        <v>1881.6</v>
      </c>
      <c r="C1633">
        <f t="shared" ref="C1633:C1696" si="24">+LN(B1633/B1544)</f>
        <v>-7.6189138357546413E-2</v>
      </c>
    </row>
    <row r="1634" spans="1:3" x14ac:dyDescent="0.35">
      <c r="A1634" s="2">
        <v>41806</v>
      </c>
      <c r="B1634">
        <v>1888.95</v>
      </c>
      <c r="C1634">
        <f t="shared" si="24"/>
        <v>-6.1914578153914317E-2</v>
      </c>
    </row>
    <row r="1635" spans="1:3" x14ac:dyDescent="0.35">
      <c r="A1635" s="2">
        <v>41807</v>
      </c>
      <c r="B1635">
        <v>1901.71</v>
      </c>
      <c r="C1635">
        <f t="shared" si="24"/>
        <v>-4.6952785987200554E-2</v>
      </c>
    </row>
    <row r="1636" spans="1:3" x14ac:dyDescent="0.35">
      <c r="A1636" s="2">
        <v>41808</v>
      </c>
      <c r="B1636">
        <v>1890.02</v>
      </c>
      <c r="C1636">
        <f t="shared" si="24"/>
        <v>-5.3810995112528057E-2</v>
      </c>
    </row>
    <row r="1637" spans="1:3" x14ac:dyDescent="0.35">
      <c r="A1637" s="2">
        <v>41809</v>
      </c>
      <c r="B1637">
        <v>1882.5</v>
      </c>
      <c r="C1637">
        <f t="shared" si="24"/>
        <v>-5.7797725446760435E-2</v>
      </c>
    </row>
    <row r="1638" spans="1:3" x14ac:dyDescent="0.35">
      <c r="A1638" s="2">
        <v>41810</v>
      </c>
      <c r="B1638">
        <v>1882.6</v>
      </c>
      <c r="C1638">
        <f t="shared" si="24"/>
        <v>-5.7744606007689228E-2</v>
      </c>
    </row>
    <row r="1639" spans="1:3" x14ac:dyDescent="0.35">
      <c r="A1639" s="2">
        <v>41811</v>
      </c>
      <c r="B1639">
        <v>1882.6</v>
      </c>
      <c r="C1639">
        <f t="shared" si="24"/>
        <v>-5.8010300135156241E-2</v>
      </c>
    </row>
    <row r="1640" spans="1:3" x14ac:dyDescent="0.35">
      <c r="A1640" s="2">
        <v>41812</v>
      </c>
      <c r="B1640">
        <v>1882.6</v>
      </c>
      <c r="C1640">
        <f t="shared" si="24"/>
        <v>-4.9735723776002341E-2</v>
      </c>
    </row>
    <row r="1641" spans="1:3" x14ac:dyDescent="0.35">
      <c r="A1641" s="2">
        <v>41813</v>
      </c>
      <c r="B1641">
        <v>1884.2</v>
      </c>
      <c r="C1641">
        <f t="shared" si="24"/>
        <v>-4.5342068216655283E-2</v>
      </c>
    </row>
    <row r="1642" spans="1:3" x14ac:dyDescent="0.35">
      <c r="A1642" s="2">
        <v>41814</v>
      </c>
      <c r="B1642">
        <v>1889.7</v>
      </c>
      <c r="C1642">
        <f t="shared" si="24"/>
        <v>-3.8565123618418129E-2</v>
      </c>
    </row>
    <row r="1643" spans="1:3" x14ac:dyDescent="0.35">
      <c r="A1643" s="2">
        <v>41815</v>
      </c>
      <c r="B1643">
        <v>1880.95</v>
      </c>
      <c r="C1643">
        <f t="shared" si="24"/>
        <v>-4.3638938169563213E-2</v>
      </c>
    </row>
    <row r="1644" spans="1:3" x14ac:dyDescent="0.35">
      <c r="A1644" s="2">
        <v>41816</v>
      </c>
      <c r="B1644">
        <v>1883.97</v>
      </c>
      <c r="C1644">
        <f t="shared" si="24"/>
        <v>-4.2034654069119465E-2</v>
      </c>
    </row>
    <row r="1645" spans="1:3" x14ac:dyDescent="0.35">
      <c r="A1645" s="2">
        <v>41817</v>
      </c>
      <c r="B1645">
        <v>1880.15</v>
      </c>
      <c r="C1645">
        <f t="shared" si="24"/>
        <v>-4.4064345636562072E-2</v>
      </c>
    </row>
    <row r="1646" spans="1:3" x14ac:dyDescent="0.35">
      <c r="A1646" s="2">
        <v>41818</v>
      </c>
      <c r="B1646">
        <v>1880.15</v>
      </c>
      <c r="C1646">
        <f t="shared" si="24"/>
        <v>-4.7290933463995259E-2</v>
      </c>
    </row>
    <row r="1647" spans="1:3" x14ac:dyDescent="0.35">
      <c r="A1647" s="2">
        <v>41819</v>
      </c>
      <c r="B1647">
        <v>1880.15</v>
      </c>
      <c r="C1647">
        <f t="shared" si="24"/>
        <v>-4.123570570151569E-2</v>
      </c>
    </row>
    <row r="1648" spans="1:3" x14ac:dyDescent="0.35">
      <c r="A1648" s="2">
        <v>41820</v>
      </c>
      <c r="B1648">
        <v>1877.44</v>
      </c>
      <c r="C1648">
        <f t="shared" si="24"/>
        <v>-4.5012961513913603E-2</v>
      </c>
    </row>
    <row r="1649" spans="1:3" x14ac:dyDescent="0.35">
      <c r="A1649" s="2">
        <v>41821</v>
      </c>
      <c r="B1649">
        <v>1860.5</v>
      </c>
      <c r="C1649">
        <f t="shared" si="24"/>
        <v>-5.5460894559378658E-2</v>
      </c>
    </row>
    <row r="1650" spans="1:3" x14ac:dyDescent="0.35">
      <c r="A1650" s="2">
        <v>41822</v>
      </c>
      <c r="B1650">
        <v>1857.1</v>
      </c>
      <c r="C1650">
        <f t="shared" si="24"/>
        <v>-4.925416977658701E-2</v>
      </c>
    </row>
    <row r="1651" spans="1:3" x14ac:dyDescent="0.35">
      <c r="A1651" s="2">
        <v>41823</v>
      </c>
      <c r="B1651">
        <v>1844.15</v>
      </c>
      <c r="C1651">
        <f t="shared" si="24"/>
        <v>-5.6251834264986152E-2</v>
      </c>
    </row>
    <row r="1652" spans="1:3" x14ac:dyDescent="0.35">
      <c r="A1652" s="2">
        <v>41824</v>
      </c>
      <c r="B1652">
        <v>1846.5</v>
      </c>
      <c r="C1652">
        <f t="shared" si="24"/>
        <v>-5.4978345682976458E-2</v>
      </c>
    </row>
    <row r="1653" spans="1:3" x14ac:dyDescent="0.35">
      <c r="A1653" s="2">
        <v>41825</v>
      </c>
      <c r="B1653">
        <v>1846.5</v>
      </c>
      <c r="C1653">
        <f t="shared" si="24"/>
        <v>-4.6360487365554377E-2</v>
      </c>
    </row>
    <row r="1654" spans="1:3" x14ac:dyDescent="0.35">
      <c r="A1654" s="2">
        <v>41826</v>
      </c>
      <c r="B1654">
        <v>1846.5</v>
      </c>
      <c r="C1654">
        <f t="shared" si="24"/>
        <v>-4.5786418208073873E-2</v>
      </c>
    </row>
    <row r="1655" spans="1:3" x14ac:dyDescent="0.35">
      <c r="A1655" s="2">
        <v>41827</v>
      </c>
      <c r="B1655">
        <v>1855</v>
      </c>
      <c r="C1655">
        <f t="shared" si="24"/>
        <v>-3.8551818541461835E-2</v>
      </c>
    </row>
    <row r="1656" spans="1:3" x14ac:dyDescent="0.35">
      <c r="A1656" s="2">
        <v>41828</v>
      </c>
      <c r="B1656">
        <v>1854.85</v>
      </c>
      <c r="C1656">
        <f t="shared" si="24"/>
        <v>-3.323928428097904E-2</v>
      </c>
    </row>
    <row r="1657" spans="1:3" x14ac:dyDescent="0.35">
      <c r="A1657" s="2">
        <v>41829</v>
      </c>
      <c r="B1657">
        <v>1858.35</v>
      </c>
      <c r="C1657">
        <f t="shared" si="24"/>
        <v>-3.664896017822733E-2</v>
      </c>
    </row>
    <row r="1658" spans="1:3" x14ac:dyDescent="0.35">
      <c r="A1658" s="2">
        <v>41830</v>
      </c>
      <c r="B1658">
        <v>1855.84</v>
      </c>
      <c r="C1658">
        <f t="shared" si="24"/>
        <v>-3.8000533674518791E-2</v>
      </c>
    </row>
    <row r="1659" spans="1:3" x14ac:dyDescent="0.35">
      <c r="A1659" s="2">
        <v>41831</v>
      </c>
      <c r="B1659">
        <v>1857.45</v>
      </c>
      <c r="C1659">
        <f t="shared" si="24"/>
        <v>-3.713337807886756E-2</v>
      </c>
    </row>
    <row r="1660" spans="1:3" x14ac:dyDescent="0.35">
      <c r="A1660" s="2">
        <v>41832</v>
      </c>
      <c r="B1660">
        <v>1857.45</v>
      </c>
      <c r="C1660">
        <f t="shared" si="24"/>
        <v>-3.5856444207285072E-2</v>
      </c>
    </row>
    <row r="1661" spans="1:3" x14ac:dyDescent="0.35">
      <c r="A1661" s="2">
        <v>41833</v>
      </c>
      <c r="B1661">
        <v>1857.45</v>
      </c>
      <c r="C1661">
        <f t="shared" si="24"/>
        <v>-4.0866570769713749E-2</v>
      </c>
    </row>
    <row r="1662" spans="1:3" x14ac:dyDescent="0.35">
      <c r="A1662" s="2">
        <v>41834</v>
      </c>
      <c r="B1662">
        <v>1860.75</v>
      </c>
      <c r="C1662">
        <f t="shared" si="24"/>
        <v>-3.543094718605496E-2</v>
      </c>
    </row>
    <row r="1663" spans="1:3" x14ac:dyDescent="0.35">
      <c r="A1663" s="2">
        <v>41835</v>
      </c>
      <c r="B1663">
        <v>1868.3</v>
      </c>
      <c r="C1663">
        <f t="shared" si="24"/>
        <v>-3.2879601983581537E-2</v>
      </c>
    </row>
    <row r="1664" spans="1:3" x14ac:dyDescent="0.35">
      <c r="A1664" s="2">
        <v>41836</v>
      </c>
      <c r="B1664">
        <v>1867.51</v>
      </c>
      <c r="C1664">
        <f t="shared" si="24"/>
        <v>-3.2825923372871726E-2</v>
      </c>
    </row>
    <row r="1665" spans="1:3" x14ac:dyDescent="0.35">
      <c r="A1665" s="2">
        <v>41837</v>
      </c>
      <c r="B1665">
        <v>1874.76</v>
      </c>
      <c r="C1665">
        <f t="shared" si="24"/>
        <v>-2.8951264906038127E-2</v>
      </c>
    </row>
    <row r="1666" spans="1:3" x14ac:dyDescent="0.35">
      <c r="A1666" s="2">
        <v>41838</v>
      </c>
      <c r="B1666">
        <v>1869.13</v>
      </c>
      <c r="C1666">
        <f t="shared" si="24"/>
        <v>-3.1958834168935073E-2</v>
      </c>
    </row>
    <row r="1667" spans="1:3" x14ac:dyDescent="0.35">
      <c r="A1667" s="2">
        <v>41839</v>
      </c>
      <c r="B1667">
        <v>1869.13</v>
      </c>
      <c r="C1667">
        <f t="shared" si="24"/>
        <v>-2.6211273785037043E-2</v>
      </c>
    </row>
    <row r="1668" spans="1:3" x14ac:dyDescent="0.35">
      <c r="A1668" s="2">
        <v>41840</v>
      </c>
      <c r="B1668">
        <v>1869.13</v>
      </c>
      <c r="C1668">
        <f t="shared" si="24"/>
        <v>-3.3993212224278598E-2</v>
      </c>
    </row>
    <row r="1669" spans="1:3" x14ac:dyDescent="0.35">
      <c r="A1669" s="2">
        <v>41841</v>
      </c>
      <c r="B1669">
        <v>1856.7</v>
      </c>
      <c r="C1669">
        <f t="shared" si="24"/>
        <v>-3.9703256185082796E-2</v>
      </c>
    </row>
    <row r="1670" spans="1:3" x14ac:dyDescent="0.35">
      <c r="A1670" s="2">
        <v>41842</v>
      </c>
      <c r="B1670">
        <v>1845.8</v>
      </c>
      <c r="C1670">
        <f t="shared" si="24"/>
        <v>-4.8723085571349627E-2</v>
      </c>
    </row>
    <row r="1671" spans="1:3" x14ac:dyDescent="0.35">
      <c r="A1671" s="2">
        <v>41843</v>
      </c>
      <c r="B1671">
        <v>1846.91</v>
      </c>
      <c r="C1671">
        <f t="shared" si="24"/>
        <v>-5.0518457349600185E-2</v>
      </c>
    </row>
    <row r="1672" spans="1:3" x14ac:dyDescent="0.35">
      <c r="A1672" s="2">
        <v>41844</v>
      </c>
      <c r="B1672">
        <v>1846.33</v>
      </c>
      <c r="C1672">
        <f t="shared" si="24"/>
        <v>-5.0832544711790675E-2</v>
      </c>
    </row>
    <row r="1673" spans="1:3" x14ac:dyDescent="0.35">
      <c r="A1673" s="2">
        <v>41845</v>
      </c>
      <c r="B1673">
        <v>1850</v>
      </c>
      <c r="C1673">
        <f t="shared" si="24"/>
        <v>-4.8846790622752156E-2</v>
      </c>
    </row>
    <row r="1674" spans="1:3" x14ac:dyDescent="0.35">
      <c r="A1674" s="2">
        <v>41846</v>
      </c>
      <c r="B1674">
        <v>1850</v>
      </c>
      <c r="C1674">
        <f t="shared" si="24"/>
        <v>-4.6610183559815284E-2</v>
      </c>
    </row>
    <row r="1675" spans="1:3" x14ac:dyDescent="0.35">
      <c r="A1675" s="2">
        <v>41847</v>
      </c>
      <c r="B1675">
        <v>1850</v>
      </c>
      <c r="C1675">
        <f t="shared" si="24"/>
        <v>-4.4280655100823157E-2</v>
      </c>
    </row>
    <row r="1676" spans="1:3" x14ac:dyDescent="0.35">
      <c r="A1676" s="2">
        <v>41848</v>
      </c>
      <c r="B1676">
        <v>1849.77</v>
      </c>
      <c r="C1676">
        <f t="shared" si="24"/>
        <v>-4.5769272046402576E-2</v>
      </c>
    </row>
    <row r="1677" spans="1:3" x14ac:dyDescent="0.35">
      <c r="A1677" s="2">
        <v>41849</v>
      </c>
      <c r="B1677">
        <v>1858.95</v>
      </c>
      <c r="C1677">
        <f t="shared" si="24"/>
        <v>-4.0870407775813945E-2</v>
      </c>
    </row>
    <row r="1678" spans="1:3" x14ac:dyDescent="0.35">
      <c r="A1678" s="2">
        <v>41850</v>
      </c>
      <c r="B1678">
        <v>1881.1</v>
      </c>
      <c r="C1678">
        <f t="shared" si="24"/>
        <v>-2.3526294022090308E-2</v>
      </c>
    </row>
    <row r="1679" spans="1:3" x14ac:dyDescent="0.35">
      <c r="A1679" s="2">
        <v>41851</v>
      </c>
      <c r="B1679">
        <v>1876.5</v>
      </c>
      <c r="C1679">
        <f t="shared" si="24"/>
        <v>-2.5974666545989625E-2</v>
      </c>
    </row>
    <row r="1680" spans="1:3" x14ac:dyDescent="0.35">
      <c r="A1680" s="2">
        <v>41852</v>
      </c>
      <c r="B1680">
        <v>1875.88</v>
      </c>
      <c r="C1680">
        <f t="shared" si="24"/>
        <v>-2.6305123485660994E-2</v>
      </c>
    </row>
    <row r="1681" spans="1:3" x14ac:dyDescent="0.35">
      <c r="A1681" s="2">
        <v>41853</v>
      </c>
      <c r="B1681">
        <v>1875.88</v>
      </c>
      <c r="C1681">
        <f t="shared" si="24"/>
        <v>-2.5588311088396588E-2</v>
      </c>
    </row>
    <row r="1682" spans="1:3" x14ac:dyDescent="0.35">
      <c r="A1682" s="2">
        <v>41854</v>
      </c>
      <c r="B1682">
        <v>1875.88</v>
      </c>
      <c r="C1682">
        <f t="shared" si="24"/>
        <v>-2.2345855537704178E-2</v>
      </c>
    </row>
    <row r="1683" spans="1:3" x14ac:dyDescent="0.35">
      <c r="A1683" s="2">
        <v>41855</v>
      </c>
      <c r="B1683">
        <v>1882.55</v>
      </c>
      <c r="C1683">
        <f t="shared" si="24"/>
        <v>-1.469063794415203E-2</v>
      </c>
    </row>
    <row r="1684" spans="1:3" x14ac:dyDescent="0.35">
      <c r="A1684" s="2">
        <v>41856</v>
      </c>
      <c r="B1684">
        <v>1893.4</v>
      </c>
      <c r="C1684">
        <f t="shared" si="24"/>
        <v>-3.9533035173169463E-3</v>
      </c>
    </row>
    <row r="1685" spans="1:3" x14ac:dyDescent="0.35">
      <c r="A1685" s="2">
        <v>41857</v>
      </c>
      <c r="B1685">
        <v>1885.89</v>
      </c>
      <c r="C1685">
        <f t="shared" si="24"/>
        <v>-9.3469722507804991E-3</v>
      </c>
    </row>
    <row r="1686" spans="1:3" x14ac:dyDescent="0.35">
      <c r="A1686" s="2">
        <v>41858</v>
      </c>
      <c r="B1686">
        <v>1893.35</v>
      </c>
      <c r="C1686">
        <f t="shared" si="24"/>
        <v>-5.3990834217112378E-3</v>
      </c>
    </row>
    <row r="1687" spans="1:3" x14ac:dyDescent="0.35">
      <c r="A1687" s="2">
        <v>41859</v>
      </c>
      <c r="B1687">
        <v>1889.6</v>
      </c>
      <c r="C1687">
        <f t="shared" si="24"/>
        <v>-7.3816638038574911E-3</v>
      </c>
    </row>
    <row r="1688" spans="1:3" x14ac:dyDescent="0.35">
      <c r="A1688" s="2">
        <v>41860</v>
      </c>
      <c r="B1688">
        <v>1889.6</v>
      </c>
      <c r="C1688">
        <f t="shared" si="24"/>
        <v>-1.1449864100843294E-2</v>
      </c>
    </row>
    <row r="1689" spans="1:3" x14ac:dyDescent="0.35">
      <c r="A1689" s="2">
        <v>41861</v>
      </c>
      <c r="B1689">
        <v>1889.6</v>
      </c>
      <c r="C1689">
        <f t="shared" si="24"/>
        <v>-1.7937230275417305E-2</v>
      </c>
    </row>
    <row r="1690" spans="1:3" x14ac:dyDescent="0.35">
      <c r="A1690" s="2">
        <v>41862</v>
      </c>
      <c r="B1690">
        <v>1881.7</v>
      </c>
      <c r="C1690">
        <f t="shared" si="24"/>
        <v>-2.1362368391385899E-2</v>
      </c>
    </row>
    <row r="1691" spans="1:3" x14ac:dyDescent="0.35">
      <c r="A1691" s="2">
        <v>41863</v>
      </c>
      <c r="B1691">
        <v>1876.25</v>
      </c>
      <c r="C1691">
        <f t="shared" si="24"/>
        <v>-2.6107902173393455E-2</v>
      </c>
    </row>
    <row r="1692" spans="1:3" x14ac:dyDescent="0.35">
      <c r="A1692" s="2">
        <v>41864</v>
      </c>
      <c r="B1692">
        <v>1881.55</v>
      </c>
      <c r="C1692">
        <f t="shared" si="24"/>
        <v>-2.2793698202363735E-2</v>
      </c>
    </row>
    <row r="1693" spans="1:3" x14ac:dyDescent="0.35">
      <c r="A1693" s="2">
        <v>41865</v>
      </c>
      <c r="B1693">
        <v>1881.7</v>
      </c>
      <c r="C1693">
        <f t="shared" si="24"/>
        <v>-2.2713979873749138E-2</v>
      </c>
    </row>
    <row r="1694" spans="1:3" x14ac:dyDescent="0.35">
      <c r="A1694" s="2">
        <v>41866</v>
      </c>
      <c r="B1694">
        <v>1884.38</v>
      </c>
      <c r="C1694">
        <f t="shared" si="24"/>
        <v>-2.1290749112649585E-2</v>
      </c>
    </row>
    <row r="1695" spans="1:3" x14ac:dyDescent="0.35">
      <c r="A1695" s="2">
        <v>41867</v>
      </c>
      <c r="B1695">
        <v>1884.38</v>
      </c>
      <c r="C1695">
        <f t="shared" si="24"/>
        <v>-1.799689907214878E-2</v>
      </c>
    </row>
    <row r="1696" spans="1:3" x14ac:dyDescent="0.35">
      <c r="A1696" s="2">
        <v>41868</v>
      </c>
      <c r="B1696">
        <v>1884.38</v>
      </c>
      <c r="C1696">
        <f t="shared" si="24"/>
        <v>-1.9444823533050142E-2</v>
      </c>
    </row>
    <row r="1697" spans="1:3" x14ac:dyDescent="0.35">
      <c r="A1697" s="2">
        <v>41869</v>
      </c>
      <c r="B1697">
        <v>1887.3</v>
      </c>
      <c r="C1697">
        <f t="shared" ref="C1697:C1760" si="25">+LN(B1697/B1608)</f>
        <v>-1.2018831048165304E-2</v>
      </c>
    </row>
    <row r="1698" spans="1:3" x14ac:dyDescent="0.35">
      <c r="A1698" s="2">
        <v>41870</v>
      </c>
      <c r="B1698">
        <v>1900.95</v>
      </c>
      <c r="C1698">
        <f t="shared" si="25"/>
        <v>-2.028504857691571E-3</v>
      </c>
    </row>
    <row r="1699" spans="1:3" x14ac:dyDescent="0.35">
      <c r="A1699" s="2">
        <v>41871</v>
      </c>
      <c r="B1699">
        <v>1917.13</v>
      </c>
      <c r="C1699">
        <f t="shared" si="25"/>
        <v>3.7103273159179739E-3</v>
      </c>
    </row>
    <row r="1700" spans="1:3" x14ac:dyDescent="0.35">
      <c r="A1700" s="2">
        <v>41872</v>
      </c>
      <c r="B1700">
        <v>1918.6</v>
      </c>
      <c r="C1700">
        <f t="shared" si="25"/>
        <v>4.4768046602393736E-3</v>
      </c>
    </row>
    <row r="1701" spans="1:3" x14ac:dyDescent="0.35">
      <c r="A1701" s="2">
        <v>41873</v>
      </c>
      <c r="B1701">
        <v>1924.21</v>
      </c>
      <c r="C1701">
        <f t="shared" si="25"/>
        <v>7.396545155024959E-3</v>
      </c>
    </row>
    <row r="1702" spans="1:3" x14ac:dyDescent="0.35">
      <c r="A1702" s="2">
        <v>41874</v>
      </c>
      <c r="B1702">
        <v>1924.21</v>
      </c>
      <c r="C1702">
        <f t="shared" si="25"/>
        <v>7.1505059916779096E-3</v>
      </c>
    </row>
    <row r="1703" spans="1:3" x14ac:dyDescent="0.35">
      <c r="A1703" s="2">
        <v>41875</v>
      </c>
      <c r="B1703">
        <v>1924.21</v>
      </c>
      <c r="C1703">
        <f t="shared" si="25"/>
        <v>3.9627109689707608E-3</v>
      </c>
    </row>
    <row r="1704" spans="1:3" x14ac:dyDescent="0.35">
      <c r="A1704" s="2">
        <v>41876</v>
      </c>
      <c r="B1704">
        <v>1935.54</v>
      </c>
      <c r="C1704">
        <f t="shared" si="25"/>
        <v>1.3649674579180891E-2</v>
      </c>
    </row>
    <row r="1705" spans="1:3" x14ac:dyDescent="0.35">
      <c r="A1705" s="2">
        <v>41877</v>
      </c>
      <c r="B1705">
        <v>1931.76</v>
      </c>
      <c r="C1705">
        <f t="shared" si="25"/>
        <v>1.3272559711461834E-2</v>
      </c>
    </row>
    <row r="1706" spans="1:3" x14ac:dyDescent="0.35">
      <c r="A1706" s="2">
        <v>41878</v>
      </c>
      <c r="B1706">
        <v>1929.14</v>
      </c>
      <c r="C1706">
        <f t="shared" si="25"/>
        <v>1.6747903378174708E-2</v>
      </c>
    </row>
    <row r="1707" spans="1:3" x14ac:dyDescent="0.35">
      <c r="A1707" s="2">
        <v>41879</v>
      </c>
      <c r="B1707">
        <v>1926.86</v>
      </c>
      <c r="C1707">
        <f t="shared" si="25"/>
        <v>1.5565330626249924E-2</v>
      </c>
    </row>
    <row r="1708" spans="1:3" x14ac:dyDescent="0.35">
      <c r="A1708" s="2">
        <v>41880</v>
      </c>
      <c r="B1708">
        <v>1920.58</v>
      </c>
      <c r="C1708">
        <f t="shared" si="25"/>
        <v>1.2300819378677462E-2</v>
      </c>
    </row>
    <row r="1709" spans="1:3" x14ac:dyDescent="0.35">
      <c r="A1709" s="2">
        <v>41881</v>
      </c>
      <c r="B1709">
        <v>1920.58</v>
      </c>
      <c r="C1709">
        <f t="shared" si="25"/>
        <v>9.1378336433756875E-3</v>
      </c>
    </row>
    <row r="1710" spans="1:3" x14ac:dyDescent="0.35">
      <c r="A1710" s="2">
        <v>41882</v>
      </c>
      <c r="B1710">
        <v>1920.58</v>
      </c>
      <c r="C1710">
        <f t="shared" si="25"/>
        <v>1.208999346739204E-2</v>
      </c>
    </row>
    <row r="1711" spans="1:3" x14ac:dyDescent="0.35">
      <c r="A1711" s="2">
        <v>41883</v>
      </c>
      <c r="B1711">
        <v>1918.06</v>
      </c>
      <c r="C1711">
        <f t="shared" si="25"/>
        <v>1.0434530934514913E-2</v>
      </c>
    </row>
    <row r="1712" spans="1:3" x14ac:dyDescent="0.35">
      <c r="A1712" s="2">
        <v>41884</v>
      </c>
      <c r="B1712">
        <v>1931.1</v>
      </c>
      <c r="C1712">
        <f t="shared" si="25"/>
        <v>2.0767206070315767E-2</v>
      </c>
    </row>
    <row r="1713" spans="1:3" x14ac:dyDescent="0.35">
      <c r="A1713" s="2">
        <v>41885</v>
      </c>
      <c r="B1713">
        <v>1922.77</v>
      </c>
      <c r="C1713">
        <f t="shared" si="25"/>
        <v>2.0921847917665215E-2</v>
      </c>
    </row>
    <row r="1714" spans="1:3" x14ac:dyDescent="0.35">
      <c r="A1714" s="2">
        <v>41886</v>
      </c>
      <c r="B1714">
        <v>1934.89</v>
      </c>
      <c r="C1714">
        <f t="shared" si="25"/>
        <v>2.7205470569079116E-2</v>
      </c>
    </row>
    <row r="1715" spans="1:3" x14ac:dyDescent="0.35">
      <c r="A1715" s="2">
        <v>41887</v>
      </c>
      <c r="B1715">
        <v>1934.92</v>
      </c>
      <c r="C1715">
        <f t="shared" si="25"/>
        <v>2.7220975206258088E-2</v>
      </c>
    </row>
    <row r="1716" spans="1:3" x14ac:dyDescent="0.35">
      <c r="A1716" s="2">
        <v>41888</v>
      </c>
      <c r="B1716">
        <v>1934.92</v>
      </c>
      <c r="C1716">
        <f t="shared" si="25"/>
        <v>2.5872944241546725E-2</v>
      </c>
    </row>
    <row r="1717" spans="1:3" x14ac:dyDescent="0.35">
      <c r="A1717" s="2">
        <v>41889</v>
      </c>
      <c r="B1717">
        <v>1934.92</v>
      </c>
      <c r="C1717">
        <f t="shared" si="25"/>
        <v>2.7385623165393551E-2</v>
      </c>
    </row>
    <row r="1718" spans="1:3" x14ac:dyDescent="0.35">
      <c r="A1718" s="2">
        <v>41890</v>
      </c>
      <c r="B1718">
        <v>1946.18</v>
      </c>
      <c r="C1718">
        <f t="shared" si="25"/>
        <v>3.3002227241801456E-2</v>
      </c>
    </row>
    <row r="1719" spans="1:3" x14ac:dyDescent="0.35">
      <c r="A1719" s="2">
        <v>41891</v>
      </c>
      <c r="B1719">
        <v>1968.1</v>
      </c>
      <c r="C1719">
        <f t="shared" si="25"/>
        <v>4.8956073973570248E-2</v>
      </c>
    </row>
    <row r="1720" spans="1:3" x14ac:dyDescent="0.35">
      <c r="A1720" s="2">
        <v>41892</v>
      </c>
      <c r="B1720">
        <v>1973.55</v>
      </c>
      <c r="C1720">
        <f t="shared" si="25"/>
        <v>4.7711472775649112E-2</v>
      </c>
    </row>
    <row r="1721" spans="1:3" x14ac:dyDescent="0.35">
      <c r="A1721" s="2">
        <v>41893</v>
      </c>
      <c r="B1721">
        <v>1981.38</v>
      </c>
      <c r="C1721">
        <f t="shared" si="25"/>
        <v>5.167109291065955E-2</v>
      </c>
    </row>
    <row r="1722" spans="1:3" x14ac:dyDescent="0.35">
      <c r="A1722" s="2">
        <v>41894</v>
      </c>
      <c r="B1722">
        <v>1997.03</v>
      </c>
      <c r="C1722">
        <f t="shared" si="25"/>
        <v>5.9538598132471122E-2</v>
      </c>
    </row>
    <row r="1723" spans="1:3" x14ac:dyDescent="0.35">
      <c r="A1723" s="2">
        <v>41895</v>
      </c>
      <c r="B1723">
        <v>1997.03</v>
      </c>
      <c r="C1723">
        <f t="shared" si="25"/>
        <v>5.5639957716813696E-2</v>
      </c>
    </row>
    <row r="1724" spans="1:3" x14ac:dyDescent="0.35">
      <c r="A1724" s="2">
        <v>41896</v>
      </c>
      <c r="B1724">
        <v>1997.03</v>
      </c>
      <c r="C1724">
        <f t="shared" si="25"/>
        <v>4.8907595439410902E-2</v>
      </c>
    </row>
    <row r="1725" spans="1:3" x14ac:dyDescent="0.35">
      <c r="A1725" s="2">
        <v>41897</v>
      </c>
      <c r="B1725">
        <v>1988.03</v>
      </c>
      <c r="C1725">
        <f t="shared" si="25"/>
        <v>5.0556787637636796E-2</v>
      </c>
    </row>
    <row r="1726" spans="1:3" x14ac:dyDescent="0.35">
      <c r="A1726" s="2">
        <v>41898</v>
      </c>
      <c r="B1726">
        <v>1973.79</v>
      </c>
      <c r="C1726">
        <f t="shared" si="25"/>
        <v>4.7354871681584448E-2</v>
      </c>
    </row>
    <row r="1727" spans="1:3" x14ac:dyDescent="0.35">
      <c r="A1727" s="2">
        <v>41899</v>
      </c>
      <c r="B1727">
        <v>1973.83</v>
      </c>
      <c r="C1727">
        <f t="shared" si="25"/>
        <v>4.7322017617600576E-2</v>
      </c>
    </row>
    <row r="1728" spans="1:3" x14ac:dyDescent="0.35">
      <c r="A1728" s="2">
        <v>41900</v>
      </c>
      <c r="B1728">
        <v>1970.07</v>
      </c>
      <c r="C1728">
        <f t="shared" si="25"/>
        <v>4.5415274982556375E-2</v>
      </c>
    </row>
    <row r="1729" spans="1:3" x14ac:dyDescent="0.35">
      <c r="A1729" s="2">
        <v>41901</v>
      </c>
      <c r="B1729">
        <v>1971.8</v>
      </c>
      <c r="C1729">
        <f t="shared" si="25"/>
        <v>4.6293031027821209E-2</v>
      </c>
    </row>
    <row r="1730" spans="1:3" x14ac:dyDescent="0.35">
      <c r="A1730" s="2">
        <v>41902</v>
      </c>
      <c r="B1730">
        <v>1971.8</v>
      </c>
      <c r="C1730">
        <f t="shared" si="25"/>
        <v>4.544350352637358E-2</v>
      </c>
    </row>
    <row r="1731" spans="1:3" x14ac:dyDescent="0.35">
      <c r="A1731" s="2">
        <v>41903</v>
      </c>
      <c r="B1731">
        <v>1971.8</v>
      </c>
      <c r="C1731">
        <f t="shared" si="25"/>
        <v>4.2528744844947987E-2</v>
      </c>
    </row>
    <row r="1732" spans="1:3" x14ac:dyDescent="0.35">
      <c r="A1732" s="2">
        <v>41904</v>
      </c>
      <c r="B1732">
        <v>1995.81</v>
      </c>
      <c r="C1732">
        <f t="shared" si="25"/>
        <v>5.9273014617551668E-2</v>
      </c>
    </row>
    <row r="1733" spans="1:3" x14ac:dyDescent="0.35">
      <c r="A1733" s="2">
        <v>41905</v>
      </c>
      <c r="B1733">
        <v>1997.1</v>
      </c>
      <c r="C1733">
        <f t="shared" si="25"/>
        <v>5.8314875832119611E-2</v>
      </c>
    </row>
    <row r="1734" spans="1:3" x14ac:dyDescent="0.35">
      <c r="A1734" s="2">
        <v>41906</v>
      </c>
      <c r="B1734">
        <v>2008.73</v>
      </c>
      <c r="C1734">
        <f t="shared" si="25"/>
        <v>6.6151120686378725E-2</v>
      </c>
    </row>
    <row r="1735" spans="1:3" x14ac:dyDescent="0.35">
      <c r="A1735" s="2">
        <v>41907</v>
      </c>
      <c r="B1735">
        <v>2018.65</v>
      </c>
      <c r="C1735">
        <f t="shared" si="25"/>
        <v>7.1077410265117602E-2</v>
      </c>
    </row>
    <row r="1736" spans="1:3" x14ac:dyDescent="0.35">
      <c r="A1736" s="2">
        <v>41908</v>
      </c>
      <c r="B1736">
        <v>2017.7</v>
      </c>
      <c r="C1736">
        <f t="shared" si="25"/>
        <v>7.0606687945426974E-2</v>
      </c>
    </row>
    <row r="1737" spans="1:3" x14ac:dyDescent="0.35">
      <c r="A1737" s="2">
        <v>41909</v>
      </c>
      <c r="B1737">
        <v>2017.7</v>
      </c>
      <c r="C1737">
        <f t="shared" si="25"/>
        <v>7.2049102083137195E-2</v>
      </c>
    </row>
    <row r="1738" spans="1:3" x14ac:dyDescent="0.35">
      <c r="A1738" s="2">
        <v>41910</v>
      </c>
      <c r="B1738">
        <v>2017.7</v>
      </c>
      <c r="C1738">
        <f t="shared" si="25"/>
        <v>8.1112980033955104E-2</v>
      </c>
    </row>
    <row r="1739" spans="1:3" x14ac:dyDescent="0.35">
      <c r="A1739" s="2">
        <v>41911</v>
      </c>
      <c r="B1739">
        <v>2025.99</v>
      </c>
      <c r="C1739">
        <f t="shared" si="25"/>
        <v>8.7042338763284252E-2</v>
      </c>
    </row>
    <row r="1740" spans="1:3" x14ac:dyDescent="0.35">
      <c r="A1740" s="2">
        <v>41912</v>
      </c>
      <c r="B1740">
        <v>2024.85</v>
      </c>
      <c r="C1740">
        <f t="shared" si="25"/>
        <v>9.3477157012337608E-2</v>
      </c>
    </row>
    <row r="1741" spans="1:3" x14ac:dyDescent="0.35">
      <c r="A1741" s="2">
        <v>41913</v>
      </c>
      <c r="B1741">
        <v>2026.61</v>
      </c>
      <c r="C1741">
        <f t="shared" si="25"/>
        <v>9.3072491082266465E-2</v>
      </c>
    </row>
    <row r="1742" spans="1:3" x14ac:dyDescent="0.35">
      <c r="A1742" s="2">
        <v>41914</v>
      </c>
      <c r="B1742">
        <v>2012.59</v>
      </c>
      <c r="C1742">
        <f t="shared" si="25"/>
        <v>8.6130494497063295E-2</v>
      </c>
    </row>
    <row r="1743" spans="1:3" x14ac:dyDescent="0.35">
      <c r="A1743" s="2">
        <v>41915</v>
      </c>
      <c r="B1743">
        <v>2027.42</v>
      </c>
      <c r="C1743">
        <f t="shared" si="25"/>
        <v>9.3472093458558003E-2</v>
      </c>
    </row>
    <row r="1744" spans="1:3" x14ac:dyDescent="0.35">
      <c r="A1744" s="2">
        <v>41916</v>
      </c>
      <c r="B1744">
        <v>2027.42</v>
      </c>
      <c r="C1744">
        <f t="shared" si="25"/>
        <v>8.8879352709640508E-2</v>
      </c>
    </row>
    <row r="1745" spans="1:3" x14ac:dyDescent="0.35">
      <c r="A1745" s="2">
        <v>41917</v>
      </c>
      <c r="B1745">
        <v>2027.42</v>
      </c>
      <c r="C1745">
        <f t="shared" si="25"/>
        <v>8.8960218512884146E-2</v>
      </c>
    </row>
    <row r="1746" spans="1:3" x14ac:dyDescent="0.35">
      <c r="A1746" s="2">
        <v>41918</v>
      </c>
      <c r="B1746">
        <v>2028.8</v>
      </c>
      <c r="C1746">
        <f t="shared" si="25"/>
        <v>8.775548801304929E-2</v>
      </c>
    </row>
    <row r="1747" spans="1:3" x14ac:dyDescent="0.35">
      <c r="A1747" s="2">
        <v>41919</v>
      </c>
      <c r="B1747">
        <v>2027.7</v>
      </c>
      <c r="C1747">
        <f t="shared" si="25"/>
        <v>8.8564722040852209E-2</v>
      </c>
    </row>
    <row r="1748" spans="1:3" x14ac:dyDescent="0.35">
      <c r="A1748" s="2">
        <v>41920</v>
      </c>
      <c r="B1748">
        <v>2047.43</v>
      </c>
      <c r="C1748">
        <f t="shared" si="25"/>
        <v>9.7380768779395013E-2</v>
      </c>
    </row>
    <row r="1749" spans="1:3" x14ac:dyDescent="0.35">
      <c r="A1749" s="2">
        <v>41921</v>
      </c>
      <c r="B1749">
        <v>2044.97</v>
      </c>
      <c r="C1749">
        <f t="shared" si="25"/>
        <v>9.6178540113430105E-2</v>
      </c>
    </row>
    <row r="1750" spans="1:3" x14ac:dyDescent="0.35">
      <c r="A1750" s="2">
        <v>41922</v>
      </c>
      <c r="B1750">
        <v>2049.19</v>
      </c>
      <c r="C1750">
        <f t="shared" si="25"/>
        <v>9.8240013770770518E-2</v>
      </c>
    </row>
    <row r="1751" spans="1:3" x14ac:dyDescent="0.35">
      <c r="A1751" s="2">
        <v>41923</v>
      </c>
      <c r="B1751">
        <v>2049.19</v>
      </c>
      <c r="C1751">
        <f t="shared" si="25"/>
        <v>9.646496085996778E-2</v>
      </c>
    </row>
    <row r="1752" spans="1:3" x14ac:dyDescent="0.35">
      <c r="A1752" s="2">
        <v>41924</v>
      </c>
      <c r="B1752">
        <v>2049.19</v>
      </c>
      <c r="C1752">
        <f t="shared" si="25"/>
        <v>9.2415666634196064E-2</v>
      </c>
    </row>
    <row r="1753" spans="1:3" x14ac:dyDescent="0.35">
      <c r="A1753" s="2">
        <v>41925</v>
      </c>
      <c r="B1753">
        <v>2046.5</v>
      </c>
      <c r="C1753">
        <f t="shared" si="25"/>
        <v>9.1525024187479237E-2</v>
      </c>
    </row>
    <row r="1754" spans="1:3" x14ac:dyDescent="0.35">
      <c r="A1754" s="2">
        <v>41926</v>
      </c>
      <c r="B1754">
        <v>2049.0300000000002</v>
      </c>
      <c r="C1754">
        <f t="shared" si="25"/>
        <v>8.8885859208338622E-2</v>
      </c>
    </row>
    <row r="1755" spans="1:3" x14ac:dyDescent="0.35">
      <c r="A1755" s="2">
        <v>41927</v>
      </c>
      <c r="B1755">
        <v>2068.2800000000002</v>
      </c>
      <c r="C1755">
        <f t="shared" si="25"/>
        <v>0.10124426203249859</v>
      </c>
    </row>
    <row r="1756" spans="1:3" x14ac:dyDescent="0.35">
      <c r="A1756" s="2">
        <v>41928</v>
      </c>
      <c r="B1756">
        <v>2068.7800000000002</v>
      </c>
      <c r="C1756">
        <f t="shared" si="25"/>
        <v>0.10148597958188617</v>
      </c>
    </row>
    <row r="1757" spans="1:3" x14ac:dyDescent="0.35">
      <c r="A1757" s="2">
        <v>41929</v>
      </c>
      <c r="B1757">
        <v>2063.9</v>
      </c>
      <c r="C1757">
        <f t="shared" si="25"/>
        <v>9.9124314866414723E-2</v>
      </c>
    </row>
    <row r="1758" spans="1:3" x14ac:dyDescent="0.35">
      <c r="A1758" s="2">
        <v>41930</v>
      </c>
      <c r="B1758">
        <v>2063.9</v>
      </c>
      <c r="C1758">
        <f t="shared" si="25"/>
        <v>0.10579667840190438</v>
      </c>
    </row>
    <row r="1759" spans="1:3" x14ac:dyDescent="0.35">
      <c r="A1759" s="2">
        <v>41931</v>
      </c>
      <c r="B1759">
        <v>2063.9</v>
      </c>
      <c r="C1759">
        <f t="shared" si="25"/>
        <v>0.11168460898385353</v>
      </c>
    </row>
    <row r="1760" spans="1:3" x14ac:dyDescent="0.35">
      <c r="A1760" s="2">
        <v>41932</v>
      </c>
      <c r="B1760">
        <v>2063.61</v>
      </c>
      <c r="C1760">
        <f t="shared" si="25"/>
        <v>0.11094290391359934</v>
      </c>
    </row>
    <row r="1761" spans="1:3" x14ac:dyDescent="0.35">
      <c r="A1761" s="2">
        <v>41933</v>
      </c>
      <c r="B1761">
        <v>2043.7</v>
      </c>
      <c r="C1761">
        <f t="shared" ref="C1761:C1824" si="26">+LN(B1761/B1672)</f>
        <v>0.10156200553115843</v>
      </c>
    </row>
    <row r="1762" spans="1:3" x14ac:dyDescent="0.35">
      <c r="A1762" s="2">
        <v>41934</v>
      </c>
      <c r="B1762">
        <v>2052.75</v>
      </c>
      <c r="C1762">
        <f t="shared" si="26"/>
        <v>0.10399471851652768</v>
      </c>
    </row>
    <row r="1763" spans="1:3" x14ac:dyDescent="0.35">
      <c r="A1763" s="2">
        <v>41935</v>
      </c>
      <c r="B1763">
        <v>2056.21</v>
      </c>
      <c r="C1763">
        <f t="shared" si="26"/>
        <v>0.10567884336456364</v>
      </c>
    </row>
    <row r="1764" spans="1:3" x14ac:dyDescent="0.35">
      <c r="A1764" s="2">
        <v>41936</v>
      </c>
      <c r="B1764">
        <v>2065.6</v>
      </c>
      <c r="C1764">
        <f t="shared" si="26"/>
        <v>0.11023510202000744</v>
      </c>
    </row>
    <row r="1765" spans="1:3" x14ac:dyDescent="0.35">
      <c r="A1765" s="2">
        <v>41937</v>
      </c>
      <c r="B1765">
        <v>2065.6</v>
      </c>
      <c r="C1765">
        <f t="shared" si="26"/>
        <v>0.11035943407324116</v>
      </c>
    </row>
    <row r="1766" spans="1:3" x14ac:dyDescent="0.35">
      <c r="A1766" s="2">
        <v>41938</v>
      </c>
      <c r="B1766">
        <v>2065.6</v>
      </c>
      <c r="C1766">
        <f t="shared" si="26"/>
        <v>0.10540892891338501</v>
      </c>
    </row>
    <row r="1767" spans="1:3" x14ac:dyDescent="0.35">
      <c r="A1767" s="2">
        <v>41939</v>
      </c>
      <c r="B1767">
        <v>2068.0300000000002</v>
      </c>
      <c r="C1767">
        <f t="shared" si="26"/>
        <v>9.4739751193948674E-2</v>
      </c>
    </row>
    <row r="1768" spans="1:3" x14ac:dyDescent="0.35">
      <c r="A1768" s="2">
        <v>41940</v>
      </c>
      <c r="B1768">
        <v>2055.5100000000002</v>
      </c>
      <c r="C1768">
        <f t="shared" si="26"/>
        <v>9.111565274737482E-2</v>
      </c>
    </row>
    <row r="1769" spans="1:3" x14ac:dyDescent="0.35">
      <c r="A1769" s="2">
        <v>41941</v>
      </c>
      <c r="B1769">
        <v>2045.39</v>
      </c>
      <c r="C1769">
        <f t="shared" si="26"/>
        <v>8.6510597705294262E-2</v>
      </c>
    </row>
    <row r="1770" spans="1:3" x14ac:dyDescent="0.35">
      <c r="A1770" s="2">
        <v>41942</v>
      </c>
      <c r="B1770">
        <v>2050.09</v>
      </c>
      <c r="C1770">
        <f t="shared" si="26"/>
        <v>8.8805811972390333E-2</v>
      </c>
    </row>
    <row r="1771" spans="1:3" x14ac:dyDescent="0.35">
      <c r="A1771" s="2">
        <v>41943</v>
      </c>
      <c r="B1771">
        <v>2057.6</v>
      </c>
      <c r="C1771">
        <f t="shared" si="26"/>
        <v>9.2462372407896135E-2</v>
      </c>
    </row>
    <row r="1772" spans="1:3" x14ac:dyDescent="0.35">
      <c r="A1772" s="2">
        <v>41944</v>
      </c>
      <c r="B1772">
        <v>2057.6</v>
      </c>
      <c r="C1772">
        <f t="shared" si="26"/>
        <v>8.8913014297006557E-2</v>
      </c>
    </row>
    <row r="1773" spans="1:3" x14ac:dyDescent="0.35">
      <c r="A1773" s="2">
        <v>41945</v>
      </c>
      <c r="B1773">
        <v>2057.6</v>
      </c>
      <c r="C1773">
        <f t="shared" si="26"/>
        <v>8.3166100348509339E-2</v>
      </c>
    </row>
    <row r="1774" spans="1:3" x14ac:dyDescent="0.35">
      <c r="A1774" s="2">
        <v>41946</v>
      </c>
      <c r="B1774">
        <v>2063.8000000000002</v>
      </c>
      <c r="C1774">
        <f t="shared" si="26"/>
        <v>9.0149085685439292E-2</v>
      </c>
    </row>
    <row r="1775" spans="1:3" x14ac:dyDescent="0.35">
      <c r="A1775" s="2">
        <v>41947</v>
      </c>
      <c r="B1775">
        <v>2076.1</v>
      </c>
      <c r="C1775">
        <f t="shared" si="26"/>
        <v>9.2143386857259368E-2</v>
      </c>
    </row>
    <row r="1776" spans="1:3" x14ac:dyDescent="0.35">
      <c r="A1776" s="2">
        <v>41948</v>
      </c>
      <c r="B1776">
        <v>2074.83</v>
      </c>
      <c r="C1776">
        <f t="shared" si="26"/>
        <v>9.351405615459922E-2</v>
      </c>
    </row>
    <row r="1777" spans="1:3" x14ac:dyDescent="0.35">
      <c r="A1777" s="2">
        <v>41949</v>
      </c>
      <c r="B1777">
        <v>2099.1999999999998</v>
      </c>
      <c r="C1777">
        <f t="shared" si="26"/>
        <v>0.10519115330667198</v>
      </c>
    </row>
    <row r="1778" spans="1:3" x14ac:dyDescent="0.35">
      <c r="A1778" s="2">
        <v>41950</v>
      </c>
      <c r="B1778">
        <v>2098.92</v>
      </c>
      <c r="C1778">
        <f t="shared" si="26"/>
        <v>0.10505776026387424</v>
      </c>
    </row>
    <row r="1779" spans="1:3" x14ac:dyDescent="0.35">
      <c r="A1779" s="2">
        <v>41951</v>
      </c>
      <c r="B1779">
        <v>2098.92</v>
      </c>
      <c r="C1779">
        <f t="shared" si="26"/>
        <v>0.10924730315637321</v>
      </c>
    </row>
    <row r="1780" spans="1:3" x14ac:dyDescent="0.35">
      <c r="A1780" s="2">
        <v>41952</v>
      </c>
      <c r="B1780">
        <v>2098.92</v>
      </c>
      <c r="C1780">
        <f t="shared" si="26"/>
        <v>0.11214782275930038</v>
      </c>
    </row>
    <row r="1781" spans="1:3" x14ac:dyDescent="0.35">
      <c r="A1781" s="2">
        <v>41953</v>
      </c>
      <c r="B1781">
        <v>2108.5300000000002</v>
      </c>
      <c r="C1781">
        <f t="shared" si="26"/>
        <v>0.11389511698767053</v>
      </c>
    </row>
    <row r="1782" spans="1:3" x14ac:dyDescent="0.35">
      <c r="A1782" s="2">
        <v>41954</v>
      </c>
      <c r="B1782">
        <v>2106</v>
      </c>
      <c r="C1782">
        <f t="shared" si="26"/>
        <v>0.11261479014332199</v>
      </c>
    </row>
    <row r="1783" spans="1:3" x14ac:dyDescent="0.35">
      <c r="A1783" s="2">
        <v>41955</v>
      </c>
      <c r="B1783">
        <v>2122.65</v>
      </c>
      <c r="C1783">
        <f t="shared" si="26"/>
        <v>0.11906645375479166</v>
      </c>
    </row>
    <row r="1784" spans="1:3" x14ac:dyDescent="0.35">
      <c r="A1784" s="2">
        <v>41956</v>
      </c>
      <c r="B1784">
        <v>2146.66</v>
      </c>
      <c r="C1784">
        <f t="shared" si="26"/>
        <v>0.1303142915237066</v>
      </c>
    </row>
    <row r="1785" spans="1:3" x14ac:dyDescent="0.35">
      <c r="A1785" s="2">
        <v>41957</v>
      </c>
      <c r="B1785">
        <v>2157.81</v>
      </c>
      <c r="C1785">
        <f t="shared" si="26"/>
        <v>0.13549496414460344</v>
      </c>
    </row>
    <row r="1786" spans="1:3" x14ac:dyDescent="0.35">
      <c r="A1786" s="2">
        <v>41958</v>
      </c>
      <c r="B1786">
        <v>2157.81</v>
      </c>
      <c r="C1786">
        <f t="shared" si="26"/>
        <v>0.1339465822122082</v>
      </c>
    </row>
    <row r="1787" spans="1:3" x14ac:dyDescent="0.35">
      <c r="A1787" s="2">
        <v>41959</v>
      </c>
      <c r="B1787">
        <v>2157.81</v>
      </c>
      <c r="C1787">
        <f t="shared" si="26"/>
        <v>0.12674005726011889</v>
      </c>
    </row>
    <row r="1788" spans="1:3" x14ac:dyDescent="0.35">
      <c r="A1788" s="2">
        <v>41960</v>
      </c>
      <c r="B1788">
        <v>2159.38</v>
      </c>
      <c r="C1788">
        <f t="shared" si="26"/>
        <v>0.11899186739863293</v>
      </c>
    </row>
    <row r="1789" spans="1:3" x14ac:dyDescent="0.35">
      <c r="A1789" s="2">
        <v>41961</v>
      </c>
      <c r="B1789">
        <v>2149.85</v>
      </c>
      <c r="C1789">
        <f t="shared" si="26"/>
        <v>0.11380231886213966</v>
      </c>
    </row>
    <row r="1790" spans="1:3" x14ac:dyDescent="0.35">
      <c r="A1790" s="2">
        <v>41962</v>
      </c>
      <c r="B1790">
        <v>2159.6</v>
      </c>
      <c r="C1790">
        <f t="shared" si="26"/>
        <v>0.11540752546549943</v>
      </c>
    </row>
    <row r="1791" spans="1:3" x14ac:dyDescent="0.35">
      <c r="A1791" s="2">
        <v>41963</v>
      </c>
      <c r="B1791">
        <v>2156.1</v>
      </c>
      <c r="C1791">
        <f t="shared" si="26"/>
        <v>0.11378554026387397</v>
      </c>
    </row>
    <row r="1792" spans="1:3" x14ac:dyDescent="0.35">
      <c r="A1792" s="2">
        <v>41964</v>
      </c>
      <c r="B1792">
        <v>2146.4499999999998</v>
      </c>
      <c r="C1792">
        <f t="shared" si="26"/>
        <v>0.10929982078069396</v>
      </c>
    </row>
    <row r="1793" spans="1:3" x14ac:dyDescent="0.35">
      <c r="A1793" s="2">
        <v>41965</v>
      </c>
      <c r="B1793">
        <v>2146.4499999999998</v>
      </c>
      <c r="C1793">
        <f t="shared" si="26"/>
        <v>0.10342895736072677</v>
      </c>
    </row>
    <row r="1794" spans="1:3" x14ac:dyDescent="0.35">
      <c r="A1794" s="2">
        <v>41966</v>
      </c>
      <c r="B1794">
        <v>2146.4499999999998</v>
      </c>
      <c r="C1794">
        <f t="shared" si="26"/>
        <v>0.10538381020573843</v>
      </c>
    </row>
    <row r="1795" spans="1:3" x14ac:dyDescent="0.35">
      <c r="A1795" s="2">
        <v>41967</v>
      </c>
      <c r="B1795">
        <v>2159.5500000000002</v>
      </c>
      <c r="C1795">
        <f t="shared" si="26"/>
        <v>0.11282555890379975</v>
      </c>
    </row>
    <row r="1796" spans="1:3" x14ac:dyDescent="0.35">
      <c r="A1796" s="2">
        <v>41968</v>
      </c>
      <c r="B1796">
        <v>2158.84</v>
      </c>
      <c r="C1796">
        <f t="shared" si="26"/>
        <v>0.11367930540038507</v>
      </c>
    </row>
    <row r="1797" spans="1:3" x14ac:dyDescent="0.35">
      <c r="A1797" s="2">
        <v>41969</v>
      </c>
      <c r="B1797">
        <v>2163.1999999999998</v>
      </c>
      <c r="C1797">
        <f t="shared" si="26"/>
        <v>0.11896138311146771</v>
      </c>
    </row>
    <row r="1798" spans="1:3" x14ac:dyDescent="0.35">
      <c r="A1798" s="2">
        <v>41970</v>
      </c>
      <c r="B1798">
        <v>2162.5</v>
      </c>
      <c r="C1798">
        <f t="shared" si="26"/>
        <v>0.11863773606885736</v>
      </c>
    </row>
    <row r="1799" spans="1:3" x14ac:dyDescent="0.35">
      <c r="A1799" s="2">
        <v>41971</v>
      </c>
      <c r="B1799">
        <v>2217.0500000000002</v>
      </c>
      <c r="C1799">
        <f t="shared" si="26"/>
        <v>0.14355025962436826</v>
      </c>
    </row>
    <row r="1800" spans="1:3" x14ac:dyDescent="0.35">
      <c r="A1800" s="2">
        <v>41972</v>
      </c>
      <c r="B1800">
        <v>2217.0500000000002</v>
      </c>
      <c r="C1800">
        <f t="shared" si="26"/>
        <v>0.14486322482142472</v>
      </c>
    </row>
    <row r="1801" spans="1:3" x14ac:dyDescent="0.35">
      <c r="A1801" s="2">
        <v>41973</v>
      </c>
      <c r="B1801">
        <v>2217.0500000000002</v>
      </c>
      <c r="C1801">
        <f t="shared" si="26"/>
        <v>0.13808769463486564</v>
      </c>
    </row>
    <row r="1802" spans="1:3" x14ac:dyDescent="0.35">
      <c r="A1802" s="2">
        <v>41974</v>
      </c>
      <c r="B1802">
        <v>2265</v>
      </c>
      <c r="C1802">
        <f t="shared" si="26"/>
        <v>0.16380790426576861</v>
      </c>
    </row>
    <row r="1803" spans="1:3" x14ac:dyDescent="0.35">
      <c r="A1803" s="2">
        <v>41975</v>
      </c>
      <c r="B1803">
        <v>2296.59</v>
      </c>
      <c r="C1803">
        <f t="shared" si="26"/>
        <v>0.17137493676700616</v>
      </c>
    </row>
    <row r="1804" spans="1:3" x14ac:dyDescent="0.35">
      <c r="A1804" s="2">
        <v>41976</v>
      </c>
      <c r="B1804">
        <v>2286.9</v>
      </c>
      <c r="C1804">
        <f t="shared" si="26"/>
        <v>0.16713120672237927</v>
      </c>
    </row>
    <row r="1805" spans="1:3" x14ac:dyDescent="0.35">
      <c r="A1805" s="2">
        <v>41977</v>
      </c>
      <c r="B1805">
        <v>2279.6</v>
      </c>
      <c r="C1805">
        <f t="shared" si="26"/>
        <v>0.1639340070208859</v>
      </c>
    </row>
    <row r="1806" spans="1:3" x14ac:dyDescent="0.35">
      <c r="A1806" s="2">
        <v>41978</v>
      </c>
      <c r="B1806">
        <v>2317.6</v>
      </c>
      <c r="C1806">
        <f t="shared" si="26"/>
        <v>0.18046618551518209</v>
      </c>
    </row>
    <row r="1807" spans="1:3" x14ac:dyDescent="0.35">
      <c r="A1807" s="2">
        <v>41979</v>
      </c>
      <c r="B1807">
        <v>2317.6</v>
      </c>
      <c r="C1807">
        <f t="shared" si="26"/>
        <v>0.17466369055618691</v>
      </c>
    </row>
    <row r="1808" spans="1:3" x14ac:dyDescent="0.35">
      <c r="A1808" s="2">
        <v>41980</v>
      </c>
      <c r="B1808">
        <v>2317.6</v>
      </c>
      <c r="C1808">
        <f t="shared" si="26"/>
        <v>0.16346355712574909</v>
      </c>
    </row>
    <row r="1809" spans="1:3" x14ac:dyDescent="0.35">
      <c r="A1809" s="2">
        <v>41981</v>
      </c>
      <c r="B1809">
        <v>2317.5</v>
      </c>
      <c r="C1809">
        <f t="shared" si="26"/>
        <v>0.16065506696005327</v>
      </c>
    </row>
    <row r="1810" spans="1:3" x14ac:dyDescent="0.35">
      <c r="A1810" s="2">
        <v>41982</v>
      </c>
      <c r="B1810">
        <v>2347.6999999999998</v>
      </c>
      <c r="C1810">
        <f t="shared" si="26"/>
        <v>0.1696425538564951</v>
      </c>
    </row>
    <row r="1811" spans="1:3" x14ac:dyDescent="0.35">
      <c r="A1811" s="2">
        <v>41983</v>
      </c>
      <c r="B1811">
        <v>2396.69</v>
      </c>
      <c r="C1811">
        <f t="shared" si="26"/>
        <v>0.18242754190690086</v>
      </c>
    </row>
    <row r="1812" spans="1:3" x14ac:dyDescent="0.35">
      <c r="A1812" s="2">
        <v>41984</v>
      </c>
      <c r="B1812">
        <v>2407.6</v>
      </c>
      <c r="C1812">
        <f t="shared" si="26"/>
        <v>0.18696932383683695</v>
      </c>
    </row>
    <row r="1813" spans="1:3" x14ac:dyDescent="0.35">
      <c r="A1813" s="2">
        <v>41985</v>
      </c>
      <c r="B1813">
        <v>2405.44</v>
      </c>
      <c r="C1813">
        <f t="shared" si="26"/>
        <v>0.18607176215232524</v>
      </c>
    </row>
    <row r="1814" spans="1:3" x14ac:dyDescent="0.35">
      <c r="A1814" s="2">
        <v>41986</v>
      </c>
      <c r="B1814">
        <v>2405.44</v>
      </c>
      <c r="C1814">
        <f t="shared" si="26"/>
        <v>0.19058864034318637</v>
      </c>
    </row>
    <row r="1815" spans="1:3" x14ac:dyDescent="0.35">
      <c r="A1815" s="2">
        <v>41987</v>
      </c>
      <c r="B1815">
        <v>2405.44</v>
      </c>
      <c r="C1815">
        <f t="shared" si="26"/>
        <v>0.19777728663347111</v>
      </c>
    </row>
    <row r="1816" spans="1:3" x14ac:dyDescent="0.35">
      <c r="A1816" s="2">
        <v>41988</v>
      </c>
      <c r="B1816">
        <v>2428.85</v>
      </c>
      <c r="C1816">
        <f t="shared" si="26"/>
        <v>0.20744207655645552</v>
      </c>
    </row>
    <row r="1817" spans="1:3" x14ac:dyDescent="0.35">
      <c r="A1817" s="2">
        <v>41989</v>
      </c>
      <c r="B1817">
        <v>2426.13</v>
      </c>
      <c r="C1817">
        <f t="shared" si="26"/>
        <v>0.20822832012267414</v>
      </c>
    </row>
    <row r="1818" spans="1:3" x14ac:dyDescent="0.35">
      <c r="A1818" s="2">
        <v>41990</v>
      </c>
      <c r="B1818">
        <v>2398.98</v>
      </c>
      <c r="C1818">
        <f t="shared" si="26"/>
        <v>0.19609681585699937</v>
      </c>
    </row>
    <row r="1819" spans="1:3" x14ac:dyDescent="0.35">
      <c r="A1819" s="2">
        <v>41991</v>
      </c>
      <c r="B1819">
        <v>2323.48</v>
      </c>
      <c r="C1819">
        <f t="shared" si="26"/>
        <v>0.16411923064315051</v>
      </c>
    </row>
    <row r="1820" spans="1:3" x14ac:dyDescent="0.35">
      <c r="A1820" s="2">
        <v>41992</v>
      </c>
      <c r="B1820">
        <v>2296.15</v>
      </c>
      <c r="C1820">
        <f t="shared" si="26"/>
        <v>0.15228697617499157</v>
      </c>
    </row>
    <row r="1821" spans="1:3" x14ac:dyDescent="0.35">
      <c r="A1821" s="2">
        <v>41993</v>
      </c>
      <c r="B1821">
        <v>2296.15</v>
      </c>
      <c r="C1821">
        <f t="shared" si="26"/>
        <v>0.14018382435617657</v>
      </c>
    </row>
    <row r="1822" spans="1:3" x14ac:dyDescent="0.35">
      <c r="A1822" s="2">
        <v>41994</v>
      </c>
      <c r="B1822">
        <v>2296.15</v>
      </c>
      <c r="C1822">
        <f t="shared" si="26"/>
        <v>0.13953767904116499</v>
      </c>
    </row>
    <row r="1823" spans="1:3" x14ac:dyDescent="0.35">
      <c r="A1823" s="2">
        <v>41995</v>
      </c>
      <c r="B1823">
        <v>2327.25</v>
      </c>
      <c r="C1823">
        <f t="shared" si="26"/>
        <v>0.14718463143501501</v>
      </c>
    </row>
    <row r="1824" spans="1:3" x14ac:dyDescent="0.35">
      <c r="A1824" s="2">
        <v>41996</v>
      </c>
      <c r="B1824">
        <v>2344.25</v>
      </c>
      <c r="C1824">
        <f t="shared" si="26"/>
        <v>0.14953655015941159</v>
      </c>
    </row>
    <row r="1825" spans="1:3" x14ac:dyDescent="0.35">
      <c r="A1825" s="2">
        <v>41997</v>
      </c>
      <c r="B1825">
        <v>2358.13</v>
      </c>
      <c r="C1825">
        <f t="shared" ref="C1825:C1888" si="27">+LN(B1825/B1736)</f>
        <v>0.1559106832243457</v>
      </c>
    </row>
    <row r="1826" spans="1:3" x14ac:dyDescent="0.35">
      <c r="A1826" s="2">
        <v>41998</v>
      </c>
      <c r="B1826">
        <v>2358.13</v>
      </c>
      <c r="C1826">
        <f t="shared" si="27"/>
        <v>0.1559106832243457</v>
      </c>
    </row>
    <row r="1827" spans="1:3" x14ac:dyDescent="0.35">
      <c r="A1827" s="2">
        <v>41999</v>
      </c>
      <c r="B1827">
        <v>2367.35</v>
      </c>
      <c r="C1827">
        <f t="shared" si="27"/>
        <v>0.15981293725985504</v>
      </c>
    </row>
    <row r="1828" spans="1:3" x14ac:dyDescent="0.35">
      <c r="A1828" s="2">
        <v>42000</v>
      </c>
      <c r="B1828">
        <v>2367.35</v>
      </c>
      <c r="C1828">
        <f t="shared" si="27"/>
        <v>0.1557127161181959</v>
      </c>
    </row>
    <row r="1829" spans="1:3" x14ac:dyDescent="0.35">
      <c r="A1829" s="2">
        <v>42001</v>
      </c>
      <c r="B1829">
        <v>2367.35</v>
      </c>
      <c r="C1829">
        <f t="shared" si="27"/>
        <v>0.15627556235754161</v>
      </c>
    </row>
    <row r="1830" spans="1:3" x14ac:dyDescent="0.35">
      <c r="A1830" s="2">
        <v>42002</v>
      </c>
      <c r="B1830">
        <v>2385.75</v>
      </c>
      <c r="C1830">
        <f t="shared" si="27"/>
        <v>0.16314909392247876</v>
      </c>
    </row>
    <row r="1831" spans="1:3" x14ac:dyDescent="0.35">
      <c r="A1831" s="2">
        <v>42003</v>
      </c>
      <c r="B1831">
        <v>2378.64</v>
      </c>
      <c r="C1831">
        <f t="shared" si="27"/>
        <v>0.16710644597688137</v>
      </c>
    </row>
    <row r="1832" spans="1:3" x14ac:dyDescent="0.35">
      <c r="A1832" s="2">
        <v>42004</v>
      </c>
      <c r="B1832">
        <v>2376.5100000000002</v>
      </c>
      <c r="C1832">
        <f t="shared" si="27"/>
        <v>0.15886897616274975</v>
      </c>
    </row>
    <row r="1833" spans="1:3" x14ac:dyDescent="0.35">
      <c r="A1833" s="2">
        <v>42005</v>
      </c>
      <c r="B1833">
        <v>2376.5100000000002</v>
      </c>
      <c r="C1833">
        <f t="shared" si="27"/>
        <v>0.15886897616274975</v>
      </c>
    </row>
    <row r="1834" spans="1:3" x14ac:dyDescent="0.35">
      <c r="A1834" s="2">
        <v>42006</v>
      </c>
      <c r="B1834">
        <v>2374</v>
      </c>
      <c r="C1834">
        <f t="shared" si="27"/>
        <v>0.1578122474184373</v>
      </c>
    </row>
    <row r="1835" spans="1:3" x14ac:dyDescent="0.35">
      <c r="A1835" s="2">
        <v>42007</v>
      </c>
      <c r="B1835">
        <v>2374</v>
      </c>
      <c r="C1835">
        <f t="shared" si="27"/>
        <v>0.15713181092670664</v>
      </c>
    </row>
    <row r="1836" spans="1:3" x14ac:dyDescent="0.35">
      <c r="A1836" s="2">
        <v>42008</v>
      </c>
      <c r="B1836">
        <v>2374</v>
      </c>
      <c r="C1836">
        <f t="shared" si="27"/>
        <v>0.15767415039519522</v>
      </c>
    </row>
    <row r="1837" spans="1:3" x14ac:dyDescent="0.35">
      <c r="A1837" s="2">
        <v>42009</v>
      </c>
      <c r="B1837">
        <v>2429.6</v>
      </c>
      <c r="C1837">
        <f t="shared" si="27"/>
        <v>0.17114128662292669</v>
      </c>
    </row>
    <row r="1838" spans="1:3" x14ac:dyDescent="0.35">
      <c r="A1838" s="2">
        <v>42010</v>
      </c>
      <c r="B1838">
        <v>2450.17</v>
      </c>
      <c r="C1838">
        <f t="shared" si="27"/>
        <v>0.18077429044400847</v>
      </c>
    </row>
    <row r="1839" spans="1:3" x14ac:dyDescent="0.35">
      <c r="A1839" s="2">
        <v>42011</v>
      </c>
      <c r="B1839">
        <v>2427.85</v>
      </c>
      <c r="C1839">
        <f t="shared" si="27"/>
        <v>0.16956149892881042</v>
      </c>
    </row>
    <row r="1840" spans="1:3" x14ac:dyDescent="0.35">
      <c r="A1840" s="2">
        <v>42012</v>
      </c>
      <c r="B1840">
        <v>2397</v>
      </c>
      <c r="C1840">
        <f t="shared" si="27"/>
        <v>0.15677336233439654</v>
      </c>
    </row>
    <row r="1841" spans="1:3" x14ac:dyDescent="0.35">
      <c r="A1841" s="2">
        <v>42013</v>
      </c>
      <c r="B1841">
        <v>2416.9699999999998</v>
      </c>
      <c r="C1841">
        <f t="shared" si="27"/>
        <v>0.16507009644537229</v>
      </c>
    </row>
    <row r="1842" spans="1:3" x14ac:dyDescent="0.35">
      <c r="A1842" s="2">
        <v>42014</v>
      </c>
      <c r="B1842">
        <v>2416.9699999999998</v>
      </c>
      <c r="C1842">
        <f t="shared" si="27"/>
        <v>0.16638367261290243</v>
      </c>
    </row>
    <row r="1843" spans="1:3" x14ac:dyDescent="0.35">
      <c r="A1843" s="2">
        <v>42015</v>
      </c>
      <c r="B1843">
        <v>2416.9699999999998</v>
      </c>
      <c r="C1843">
        <f t="shared" si="27"/>
        <v>0.16514817912520957</v>
      </c>
    </row>
    <row r="1844" spans="1:3" x14ac:dyDescent="0.35">
      <c r="A1844" s="2">
        <v>42016</v>
      </c>
      <c r="B1844">
        <v>2417</v>
      </c>
      <c r="C1844">
        <f t="shared" si="27"/>
        <v>0.15580975772206923</v>
      </c>
    </row>
    <row r="1845" spans="1:3" x14ac:dyDescent="0.35">
      <c r="A1845" s="2">
        <v>42017</v>
      </c>
      <c r="B1845">
        <v>2441.5500000000002</v>
      </c>
      <c r="C1845">
        <f t="shared" si="27"/>
        <v>0.16567402197481579</v>
      </c>
    </row>
    <row r="1846" spans="1:3" x14ac:dyDescent="0.35">
      <c r="A1846" s="2">
        <v>42018</v>
      </c>
      <c r="B1846">
        <v>2425.9</v>
      </c>
      <c r="C1846">
        <f t="shared" si="27"/>
        <v>0.16160519272367688</v>
      </c>
    </row>
    <row r="1847" spans="1:3" x14ac:dyDescent="0.35">
      <c r="A1847" s="2">
        <v>42019</v>
      </c>
      <c r="B1847">
        <v>2411.6</v>
      </c>
      <c r="C1847">
        <f t="shared" si="27"/>
        <v>0.1556930307999205</v>
      </c>
    </row>
    <row r="1848" spans="1:3" x14ac:dyDescent="0.35">
      <c r="A1848" s="2">
        <v>42020</v>
      </c>
      <c r="B1848">
        <v>2368</v>
      </c>
      <c r="C1848">
        <f t="shared" si="27"/>
        <v>0.13744832018856645</v>
      </c>
    </row>
    <row r="1849" spans="1:3" x14ac:dyDescent="0.35">
      <c r="A1849" s="2">
        <v>42021</v>
      </c>
      <c r="B1849">
        <v>2368</v>
      </c>
      <c r="C1849">
        <f t="shared" si="27"/>
        <v>0.13758884074477454</v>
      </c>
    </row>
    <row r="1850" spans="1:3" x14ac:dyDescent="0.35">
      <c r="A1850" s="2">
        <v>42022</v>
      </c>
      <c r="B1850">
        <v>2368</v>
      </c>
      <c r="C1850">
        <f t="shared" si="27"/>
        <v>0.14728382648940599</v>
      </c>
    </row>
    <row r="1851" spans="1:3" x14ac:dyDescent="0.35">
      <c r="A1851" s="2">
        <v>42023</v>
      </c>
      <c r="B1851">
        <v>2354.5</v>
      </c>
      <c r="C1851">
        <f t="shared" si="27"/>
        <v>0.13714803309471113</v>
      </c>
    </row>
    <row r="1852" spans="1:3" x14ac:dyDescent="0.35">
      <c r="A1852" s="2">
        <v>42024</v>
      </c>
      <c r="B1852">
        <v>2375.85</v>
      </c>
      <c r="C1852">
        <f t="shared" si="27"/>
        <v>0.14449078573960472</v>
      </c>
    </row>
    <row r="1853" spans="1:3" x14ac:dyDescent="0.35">
      <c r="A1853" s="2">
        <v>42025</v>
      </c>
      <c r="B1853">
        <v>2376.0500000000002</v>
      </c>
      <c r="C1853">
        <f t="shared" si="27"/>
        <v>0.14001870393978436</v>
      </c>
    </row>
    <row r="1854" spans="1:3" x14ac:dyDescent="0.35">
      <c r="A1854" s="2">
        <v>42026</v>
      </c>
      <c r="B1854">
        <v>2371.0100000000002</v>
      </c>
      <c r="C1854">
        <f t="shared" si="27"/>
        <v>0.13789528359382552</v>
      </c>
    </row>
    <row r="1855" spans="1:3" x14ac:dyDescent="0.35">
      <c r="A1855" s="2">
        <v>42027</v>
      </c>
      <c r="B1855">
        <v>2389.5</v>
      </c>
      <c r="C1855">
        <f t="shared" si="27"/>
        <v>0.14566339792583483</v>
      </c>
    </row>
    <row r="1856" spans="1:3" x14ac:dyDescent="0.35">
      <c r="A1856" s="2">
        <v>42028</v>
      </c>
      <c r="B1856">
        <v>2389.5</v>
      </c>
      <c r="C1856">
        <f t="shared" si="27"/>
        <v>0.14448767572528931</v>
      </c>
    </row>
    <row r="1857" spans="1:3" x14ac:dyDescent="0.35">
      <c r="A1857" s="2">
        <v>42029</v>
      </c>
      <c r="B1857">
        <v>2389.5</v>
      </c>
      <c r="C1857">
        <f t="shared" si="27"/>
        <v>0.15056014669576251</v>
      </c>
    </row>
    <row r="1858" spans="1:3" x14ac:dyDescent="0.35">
      <c r="A1858" s="2">
        <v>42030</v>
      </c>
      <c r="B1858">
        <v>2390.02</v>
      </c>
      <c r="C1858">
        <f t="shared" si="27"/>
        <v>0.15571325375068146</v>
      </c>
    </row>
    <row r="1859" spans="1:3" x14ac:dyDescent="0.35">
      <c r="A1859" s="2">
        <v>42031</v>
      </c>
      <c r="B1859">
        <v>2374.7399999999998</v>
      </c>
      <c r="C1859">
        <f t="shared" si="27"/>
        <v>0.14700426318405541</v>
      </c>
    </row>
    <row r="1860" spans="1:3" x14ac:dyDescent="0.35">
      <c r="A1860" s="2">
        <v>42032</v>
      </c>
      <c r="B1860">
        <v>2363.1</v>
      </c>
      <c r="C1860">
        <f t="shared" si="27"/>
        <v>0.13843406133408806</v>
      </c>
    </row>
    <row r="1861" spans="1:3" x14ac:dyDescent="0.35">
      <c r="A1861" s="2">
        <v>42033</v>
      </c>
      <c r="B1861">
        <v>2411.77</v>
      </c>
      <c r="C1861">
        <f t="shared" si="27"/>
        <v>0.15882066270647052</v>
      </c>
    </row>
    <row r="1862" spans="1:3" x14ac:dyDescent="0.35">
      <c r="A1862" s="2">
        <v>42034</v>
      </c>
      <c r="B1862">
        <v>2440.31</v>
      </c>
      <c r="C1862">
        <f t="shared" si="27"/>
        <v>0.17058482535421157</v>
      </c>
    </row>
    <row r="1863" spans="1:3" x14ac:dyDescent="0.35">
      <c r="A1863" s="2">
        <v>42035</v>
      </c>
      <c r="B1863">
        <v>2440.31</v>
      </c>
      <c r="C1863">
        <f t="shared" si="27"/>
        <v>0.16757613671589772</v>
      </c>
    </row>
    <row r="1864" spans="1:3" x14ac:dyDescent="0.35">
      <c r="A1864" s="2">
        <v>42036</v>
      </c>
      <c r="B1864">
        <v>2440.31</v>
      </c>
      <c r="C1864">
        <f t="shared" si="27"/>
        <v>0.16163394671500839</v>
      </c>
    </row>
    <row r="1865" spans="1:3" x14ac:dyDescent="0.35">
      <c r="A1865" s="2">
        <v>42037</v>
      </c>
      <c r="B1865">
        <v>2407.29</v>
      </c>
      <c r="C1865">
        <f t="shared" si="27"/>
        <v>0.14862241085572112</v>
      </c>
    </row>
    <row r="1866" spans="1:3" x14ac:dyDescent="0.35">
      <c r="A1866" s="2">
        <v>42038</v>
      </c>
      <c r="B1866">
        <v>2358</v>
      </c>
      <c r="C1866">
        <f t="shared" si="27"/>
        <v>0.11625748234754633</v>
      </c>
    </row>
    <row r="1867" spans="1:3" x14ac:dyDescent="0.35">
      <c r="A1867" s="2">
        <v>42039</v>
      </c>
      <c r="B1867">
        <v>2391.6</v>
      </c>
      <c r="C1867">
        <f t="shared" si="27"/>
        <v>0.13053967129977712</v>
      </c>
    </row>
    <row r="1868" spans="1:3" x14ac:dyDescent="0.35">
      <c r="A1868" s="2">
        <v>42040</v>
      </c>
      <c r="B1868">
        <v>2377.39</v>
      </c>
      <c r="C1868">
        <f t="shared" si="27"/>
        <v>0.12458032055494199</v>
      </c>
    </row>
    <row r="1869" spans="1:3" x14ac:dyDescent="0.35">
      <c r="A1869" s="2">
        <v>42041</v>
      </c>
      <c r="B1869">
        <v>2381.4499999999998</v>
      </c>
      <c r="C1869">
        <f t="shared" si="27"/>
        <v>0.12628661914243058</v>
      </c>
    </row>
    <row r="1870" spans="1:3" x14ac:dyDescent="0.35">
      <c r="A1870" s="2">
        <v>42042</v>
      </c>
      <c r="B1870">
        <v>2381.4499999999998</v>
      </c>
      <c r="C1870">
        <f t="shared" si="27"/>
        <v>0.12171852363974785</v>
      </c>
    </row>
    <row r="1871" spans="1:3" x14ac:dyDescent="0.35">
      <c r="A1871" s="2">
        <v>42043</v>
      </c>
      <c r="B1871">
        <v>2381.4499999999998</v>
      </c>
      <c r="C1871">
        <f t="shared" si="27"/>
        <v>0.12291913215548188</v>
      </c>
    </row>
    <row r="1872" spans="1:3" x14ac:dyDescent="0.35">
      <c r="A1872" s="2">
        <v>42044</v>
      </c>
      <c r="B1872">
        <v>2366.0700000000002</v>
      </c>
      <c r="C1872">
        <f t="shared" si="27"/>
        <v>0.10856504283300759</v>
      </c>
    </row>
    <row r="1873" spans="1:3" x14ac:dyDescent="0.35">
      <c r="A1873" s="2">
        <v>42045</v>
      </c>
      <c r="B1873">
        <v>2382</v>
      </c>
      <c r="C1873">
        <f t="shared" si="27"/>
        <v>0.1040273250798404</v>
      </c>
    </row>
    <row r="1874" spans="1:3" x14ac:dyDescent="0.35">
      <c r="A1874" s="2">
        <v>42046</v>
      </c>
      <c r="B1874">
        <v>2424.4499999999998</v>
      </c>
      <c r="C1874">
        <f t="shared" si="27"/>
        <v>0.11651087606762547</v>
      </c>
    </row>
    <row r="1875" spans="1:3" x14ac:dyDescent="0.35">
      <c r="A1875" s="2">
        <v>42047</v>
      </c>
      <c r="B1875">
        <v>2388.3000000000002</v>
      </c>
      <c r="C1875">
        <f t="shared" si="27"/>
        <v>0.10148799730634044</v>
      </c>
    </row>
    <row r="1876" spans="1:3" x14ac:dyDescent="0.35">
      <c r="A1876" s="2">
        <v>42048</v>
      </c>
      <c r="B1876">
        <v>2384.6</v>
      </c>
      <c r="C1876">
        <f t="shared" si="27"/>
        <v>9.9937576915729701E-2</v>
      </c>
    </row>
    <row r="1877" spans="1:3" x14ac:dyDescent="0.35">
      <c r="A1877" s="2">
        <v>42049</v>
      </c>
      <c r="B1877">
        <v>2384.6</v>
      </c>
      <c r="C1877">
        <f t="shared" si="27"/>
        <v>9.9210251933872812E-2</v>
      </c>
    </row>
    <row r="1878" spans="1:3" x14ac:dyDescent="0.35">
      <c r="A1878" s="2">
        <v>42050</v>
      </c>
      <c r="B1878">
        <v>2384.6</v>
      </c>
      <c r="C1878">
        <f t="shared" si="27"/>
        <v>0.10363332312604485</v>
      </c>
    </row>
    <row r="1879" spans="1:3" x14ac:dyDescent="0.35">
      <c r="A1879" s="2">
        <v>42051</v>
      </c>
      <c r="B1879">
        <v>2390.5</v>
      </c>
      <c r="C1879">
        <f t="shared" si="27"/>
        <v>0.10157952972202619</v>
      </c>
    </row>
    <row r="1880" spans="1:3" x14ac:dyDescent="0.35">
      <c r="A1880" s="2">
        <v>42052</v>
      </c>
      <c r="B1880">
        <v>2416.29</v>
      </c>
      <c r="C1880">
        <f t="shared" si="27"/>
        <v>0.11393227182138406</v>
      </c>
    </row>
    <row r="1881" spans="1:3" x14ac:dyDescent="0.35">
      <c r="A1881" s="2">
        <v>42053</v>
      </c>
      <c r="B1881">
        <v>2430.3000000000002</v>
      </c>
      <c r="C1881">
        <f t="shared" si="27"/>
        <v>0.124199391845229</v>
      </c>
    </row>
    <row r="1882" spans="1:3" x14ac:dyDescent="0.35">
      <c r="A1882" s="2">
        <v>42054</v>
      </c>
      <c r="B1882">
        <v>2444.9</v>
      </c>
      <c r="C1882">
        <f t="shared" si="27"/>
        <v>0.13018890761772561</v>
      </c>
    </row>
    <row r="1883" spans="1:3" x14ac:dyDescent="0.35">
      <c r="A1883" s="2">
        <v>42055</v>
      </c>
      <c r="B1883">
        <v>2458.2399999999998</v>
      </c>
      <c r="C1883">
        <f t="shared" si="27"/>
        <v>0.13563033205815872</v>
      </c>
    </row>
    <row r="1884" spans="1:3" x14ac:dyDescent="0.35">
      <c r="A1884" s="2">
        <v>42056</v>
      </c>
      <c r="B1884">
        <v>2458.2399999999998</v>
      </c>
      <c r="C1884">
        <f t="shared" si="27"/>
        <v>0.12954578007701126</v>
      </c>
    </row>
    <row r="1885" spans="1:3" x14ac:dyDescent="0.35">
      <c r="A1885" s="2">
        <v>42057</v>
      </c>
      <c r="B1885">
        <v>2458.2399999999998</v>
      </c>
      <c r="C1885">
        <f t="shared" si="27"/>
        <v>0.12987460633235054</v>
      </c>
    </row>
    <row r="1886" spans="1:3" x14ac:dyDescent="0.35">
      <c r="A1886" s="2">
        <v>42058</v>
      </c>
      <c r="B1886">
        <v>2499.59</v>
      </c>
      <c r="C1886">
        <f t="shared" si="27"/>
        <v>0.14453811155817686</v>
      </c>
    </row>
    <row r="1887" spans="1:3" x14ac:dyDescent="0.35">
      <c r="A1887" s="2">
        <v>42059</v>
      </c>
      <c r="B1887">
        <v>2485.8200000000002</v>
      </c>
      <c r="C1887">
        <f t="shared" si="27"/>
        <v>0.13933762517258394</v>
      </c>
    </row>
    <row r="1888" spans="1:3" x14ac:dyDescent="0.35">
      <c r="A1888" s="2">
        <v>42060</v>
      </c>
      <c r="B1888">
        <v>2484.13</v>
      </c>
      <c r="C1888">
        <f t="shared" si="27"/>
        <v>0.11374501426603796</v>
      </c>
    </row>
    <row r="1889" spans="1:3" x14ac:dyDescent="0.35">
      <c r="A1889" s="2">
        <v>42061</v>
      </c>
      <c r="B1889">
        <v>2490.6</v>
      </c>
      <c r="C1889">
        <f t="shared" ref="C1889:C1952" si="28">+LN(B1889/B1800)</f>
        <v>0.11634616192550262</v>
      </c>
    </row>
    <row r="1890" spans="1:3" x14ac:dyDescent="0.35">
      <c r="A1890" s="2">
        <v>42062</v>
      </c>
      <c r="B1890">
        <v>2499.59</v>
      </c>
      <c r="C1890">
        <f t="shared" si="28"/>
        <v>0.11994923504527624</v>
      </c>
    </row>
    <row r="1891" spans="1:3" x14ac:dyDescent="0.35">
      <c r="A1891" s="2">
        <v>42063</v>
      </c>
      <c r="B1891">
        <v>2499.59</v>
      </c>
      <c r="C1891">
        <f t="shared" si="28"/>
        <v>9.8551959489687355E-2</v>
      </c>
    </row>
    <row r="1892" spans="1:3" x14ac:dyDescent="0.35">
      <c r="A1892" s="2">
        <v>42064</v>
      </c>
      <c r="B1892">
        <v>2499.59</v>
      </c>
      <c r="C1892">
        <f t="shared" si="28"/>
        <v>8.4701304337035765E-2</v>
      </c>
    </row>
    <row r="1893" spans="1:3" x14ac:dyDescent="0.35">
      <c r="A1893" s="2">
        <v>42065</v>
      </c>
      <c r="B1893">
        <v>2535.4299999999998</v>
      </c>
      <c r="C1893">
        <f t="shared" si="28"/>
        <v>0.10316605922475855</v>
      </c>
    </row>
    <row r="1894" spans="1:3" x14ac:dyDescent="0.35">
      <c r="A1894" s="2">
        <v>42066</v>
      </c>
      <c r="B1894">
        <v>2553.9</v>
      </c>
      <c r="C1894">
        <f t="shared" si="28"/>
        <v>0.11362161359727667</v>
      </c>
    </row>
    <row r="1895" spans="1:3" x14ac:dyDescent="0.35">
      <c r="A1895" s="2">
        <v>42067</v>
      </c>
      <c r="B1895">
        <v>2541.4299999999998</v>
      </c>
      <c r="C1895">
        <f t="shared" si="28"/>
        <v>9.2194747262815749E-2</v>
      </c>
    </row>
    <row r="1896" spans="1:3" x14ac:dyDescent="0.35">
      <c r="A1896" s="2">
        <v>42068</v>
      </c>
      <c r="B1896">
        <v>2547.1</v>
      </c>
      <c r="C1896">
        <f t="shared" si="28"/>
        <v>9.44232896303068E-2</v>
      </c>
    </row>
    <row r="1897" spans="1:3" x14ac:dyDescent="0.35">
      <c r="A1897" s="2">
        <v>42069</v>
      </c>
      <c r="B1897">
        <v>2584.69</v>
      </c>
      <c r="C1897">
        <f t="shared" si="28"/>
        <v>0.10907341066553441</v>
      </c>
    </row>
    <row r="1898" spans="1:3" x14ac:dyDescent="0.35">
      <c r="A1898" s="2">
        <v>42070</v>
      </c>
      <c r="B1898">
        <v>2584.69</v>
      </c>
      <c r="C1898">
        <f t="shared" si="28"/>
        <v>0.10911655968066472</v>
      </c>
    </row>
    <row r="1899" spans="1:3" x14ac:dyDescent="0.35">
      <c r="A1899" s="2">
        <v>42071</v>
      </c>
      <c r="B1899">
        <v>2584.69</v>
      </c>
      <c r="C1899">
        <f t="shared" si="28"/>
        <v>9.616945264921252E-2</v>
      </c>
    </row>
    <row r="1900" spans="1:3" x14ac:dyDescent="0.35">
      <c r="A1900" s="2">
        <v>42072</v>
      </c>
      <c r="B1900">
        <v>2607.6799999999998</v>
      </c>
      <c r="C1900">
        <f t="shared" si="28"/>
        <v>8.4372318388175285E-2</v>
      </c>
    </row>
    <row r="1901" spans="1:3" x14ac:dyDescent="0.35">
      <c r="A1901" s="2">
        <v>42073</v>
      </c>
      <c r="B1901">
        <v>2628.29</v>
      </c>
      <c r="C1901">
        <f t="shared" si="28"/>
        <v>8.7703043918867157E-2</v>
      </c>
    </row>
    <row r="1902" spans="1:3" x14ac:dyDescent="0.35">
      <c r="A1902" s="2">
        <v>42074</v>
      </c>
      <c r="B1902">
        <v>2624.65</v>
      </c>
      <c r="C1902">
        <f t="shared" si="28"/>
        <v>8.7214714813607624E-2</v>
      </c>
    </row>
    <row r="1903" spans="1:3" x14ac:dyDescent="0.35">
      <c r="A1903" s="2">
        <v>42075</v>
      </c>
      <c r="B1903">
        <v>2628.11</v>
      </c>
      <c r="C1903">
        <f t="shared" si="28"/>
        <v>8.8532117664838914E-2</v>
      </c>
    </row>
    <row r="1904" spans="1:3" x14ac:dyDescent="0.35">
      <c r="A1904" s="2">
        <v>42076</v>
      </c>
      <c r="B1904">
        <v>2669.65</v>
      </c>
      <c r="C1904">
        <f t="shared" si="28"/>
        <v>0.10421453867032986</v>
      </c>
    </row>
    <row r="1905" spans="1:3" x14ac:dyDescent="0.35">
      <c r="A1905" s="2">
        <v>42077</v>
      </c>
      <c r="B1905">
        <v>2669.65</v>
      </c>
      <c r="C1905">
        <f t="shared" si="28"/>
        <v>9.4529483372257861E-2</v>
      </c>
    </row>
    <row r="1906" spans="1:3" x14ac:dyDescent="0.35">
      <c r="A1906" s="2">
        <v>42078</v>
      </c>
      <c r="B1906">
        <v>2669.65</v>
      </c>
      <c r="C1906">
        <f t="shared" si="28"/>
        <v>9.5649982441083567E-2</v>
      </c>
    </row>
    <row r="1907" spans="1:3" x14ac:dyDescent="0.35">
      <c r="A1907" s="2">
        <v>42079</v>
      </c>
      <c r="B1907">
        <v>2687.79</v>
      </c>
      <c r="C1907">
        <f t="shared" si="28"/>
        <v>0.11367564759318309</v>
      </c>
    </row>
    <row r="1908" spans="1:3" x14ac:dyDescent="0.35">
      <c r="A1908" s="2">
        <v>42080</v>
      </c>
      <c r="B1908">
        <v>2659.71</v>
      </c>
      <c r="C1908">
        <f t="shared" si="28"/>
        <v>0.1351510324918713</v>
      </c>
    </row>
    <row r="1909" spans="1:3" x14ac:dyDescent="0.35">
      <c r="A1909" s="2">
        <v>42081</v>
      </c>
      <c r="B1909">
        <v>2629.35</v>
      </c>
      <c r="C1909">
        <f t="shared" si="28"/>
        <v>0.13550286002073289</v>
      </c>
    </row>
    <row r="1910" spans="1:3" x14ac:dyDescent="0.35">
      <c r="A1910" s="2">
        <v>42082</v>
      </c>
      <c r="B1910">
        <v>2629.46</v>
      </c>
      <c r="C1910">
        <f t="shared" si="28"/>
        <v>0.13554469458026863</v>
      </c>
    </row>
    <row r="1911" spans="1:3" x14ac:dyDescent="0.35">
      <c r="A1911" s="2">
        <v>42083</v>
      </c>
      <c r="B1911">
        <v>2572.61</v>
      </c>
      <c r="C1911">
        <f t="shared" si="28"/>
        <v>0.11368714043921833</v>
      </c>
    </row>
    <row r="1912" spans="1:3" x14ac:dyDescent="0.35">
      <c r="A1912" s="2">
        <v>42084</v>
      </c>
      <c r="B1912">
        <v>2572.61</v>
      </c>
      <c r="C1912">
        <f t="shared" si="28"/>
        <v>0.10023363475855167</v>
      </c>
    </row>
    <row r="1913" spans="1:3" x14ac:dyDescent="0.35">
      <c r="A1913" s="2">
        <v>42085</v>
      </c>
      <c r="B1913">
        <v>2572.61</v>
      </c>
      <c r="C1913">
        <f t="shared" si="28"/>
        <v>9.295542645541649E-2</v>
      </c>
    </row>
    <row r="1914" spans="1:3" x14ac:dyDescent="0.35">
      <c r="A1914" s="2">
        <v>42086</v>
      </c>
      <c r="B1914">
        <v>2561.5</v>
      </c>
      <c r="C1914">
        <f t="shared" si="28"/>
        <v>8.2724092334279062E-2</v>
      </c>
    </row>
    <row r="1915" spans="1:3" x14ac:dyDescent="0.35">
      <c r="A1915" s="2">
        <v>42087</v>
      </c>
      <c r="B1915">
        <v>2511.5</v>
      </c>
      <c r="C1915">
        <f t="shared" si="28"/>
        <v>6.3011252145121502E-2</v>
      </c>
    </row>
    <row r="1916" spans="1:3" x14ac:dyDescent="0.35">
      <c r="A1916" s="2">
        <v>42088</v>
      </c>
      <c r="B1916">
        <v>2542.1</v>
      </c>
      <c r="C1916">
        <f t="shared" si="28"/>
        <v>7.121932499821837E-2</v>
      </c>
    </row>
    <row r="1917" spans="1:3" x14ac:dyDescent="0.35">
      <c r="A1917" s="2">
        <v>42089</v>
      </c>
      <c r="B1917">
        <v>2563</v>
      </c>
      <c r="C1917">
        <f t="shared" si="28"/>
        <v>7.9407261283583927E-2</v>
      </c>
    </row>
    <row r="1918" spans="1:3" x14ac:dyDescent="0.35">
      <c r="A1918" s="2">
        <v>42090</v>
      </c>
      <c r="B1918">
        <v>2557.67</v>
      </c>
      <c r="C1918">
        <f t="shared" si="28"/>
        <v>7.7325501699429783E-2</v>
      </c>
    </row>
    <row r="1919" spans="1:3" x14ac:dyDescent="0.35">
      <c r="A1919" s="2">
        <v>42091</v>
      </c>
      <c r="B1919">
        <v>2557.67</v>
      </c>
      <c r="C1919">
        <f t="shared" si="28"/>
        <v>6.9583147482553911E-2</v>
      </c>
    </row>
    <row r="1920" spans="1:3" x14ac:dyDescent="0.35">
      <c r="A1920" s="2">
        <v>42092</v>
      </c>
      <c r="B1920">
        <v>2557.67</v>
      </c>
      <c r="C1920">
        <f t="shared" si="28"/>
        <v>7.2567792013354393E-2</v>
      </c>
    </row>
    <row r="1921" spans="1:3" x14ac:dyDescent="0.35">
      <c r="A1921" s="2">
        <v>42093</v>
      </c>
      <c r="B1921">
        <v>2575.6999999999998</v>
      </c>
      <c r="C1921">
        <f t="shared" si="28"/>
        <v>8.0488316901040344E-2</v>
      </c>
    </row>
    <row r="1922" spans="1:3" x14ac:dyDescent="0.35">
      <c r="A1922" s="2">
        <v>42094</v>
      </c>
      <c r="B1922">
        <v>2599.62</v>
      </c>
      <c r="C1922">
        <f t="shared" si="28"/>
        <v>8.973225556797966E-2</v>
      </c>
    </row>
    <row r="1923" spans="1:3" x14ac:dyDescent="0.35">
      <c r="A1923" s="2">
        <v>42095</v>
      </c>
      <c r="B1923">
        <v>2575.5</v>
      </c>
      <c r="C1923">
        <f t="shared" si="28"/>
        <v>8.1467393836026511E-2</v>
      </c>
    </row>
    <row r="1924" spans="1:3" x14ac:dyDescent="0.35">
      <c r="A1924" s="2">
        <v>42096</v>
      </c>
      <c r="B1924">
        <v>2573</v>
      </c>
      <c r="C1924">
        <f t="shared" si="28"/>
        <v>8.04962371121309E-2</v>
      </c>
    </row>
    <row r="1925" spans="1:3" x14ac:dyDescent="0.35">
      <c r="A1925" s="2">
        <v>42097</v>
      </c>
      <c r="B1925">
        <v>2566</v>
      </c>
      <c r="C1925">
        <f t="shared" si="28"/>
        <v>7.7771970005968416E-2</v>
      </c>
    </row>
    <row r="1926" spans="1:3" x14ac:dyDescent="0.35">
      <c r="A1926" s="2">
        <v>42098</v>
      </c>
      <c r="B1926">
        <v>2566</v>
      </c>
      <c r="C1926">
        <f t="shared" si="28"/>
        <v>5.4621631444042695E-2</v>
      </c>
    </row>
    <row r="1927" spans="1:3" x14ac:dyDescent="0.35">
      <c r="A1927" s="2">
        <v>42099</v>
      </c>
      <c r="B1927">
        <v>2566</v>
      </c>
      <c r="C1927">
        <f t="shared" si="28"/>
        <v>4.6190856288925913E-2</v>
      </c>
    </row>
    <row r="1928" spans="1:3" x14ac:dyDescent="0.35">
      <c r="A1928" s="2">
        <v>42100</v>
      </c>
      <c r="B1928">
        <v>2534.54</v>
      </c>
      <c r="C1928">
        <f t="shared" si="28"/>
        <v>4.3006068964631244E-2</v>
      </c>
    </row>
    <row r="1929" spans="1:3" x14ac:dyDescent="0.35">
      <c r="A1929" s="2">
        <v>42101</v>
      </c>
      <c r="B1929">
        <v>2507.5500000000002</v>
      </c>
      <c r="C1929">
        <f t="shared" si="28"/>
        <v>4.5088225382365295E-2</v>
      </c>
    </row>
    <row r="1930" spans="1:3" x14ac:dyDescent="0.35">
      <c r="A1930" s="2">
        <v>42102</v>
      </c>
      <c r="B1930">
        <v>2490.73</v>
      </c>
      <c r="C1930">
        <f t="shared" si="28"/>
        <v>3.0061150637440495E-2</v>
      </c>
    </row>
    <row r="1931" spans="1:3" x14ac:dyDescent="0.35">
      <c r="A1931" s="2">
        <v>42103</v>
      </c>
      <c r="B1931">
        <v>2497.86</v>
      </c>
      <c r="C1931">
        <f t="shared" si="28"/>
        <v>3.2919675733723695E-2</v>
      </c>
    </row>
    <row r="1932" spans="1:3" x14ac:dyDescent="0.35">
      <c r="A1932" s="2">
        <v>42104</v>
      </c>
      <c r="B1932">
        <v>2508.65</v>
      </c>
      <c r="C1932">
        <f t="shared" si="28"/>
        <v>3.7230070282446397E-2</v>
      </c>
    </row>
    <row r="1933" spans="1:3" x14ac:dyDescent="0.35">
      <c r="A1933" s="2">
        <v>42105</v>
      </c>
      <c r="B1933">
        <v>2508.65</v>
      </c>
      <c r="C1933">
        <f t="shared" si="28"/>
        <v>3.7217658124323656E-2</v>
      </c>
    </row>
    <row r="1934" spans="1:3" x14ac:dyDescent="0.35">
      <c r="A1934" s="2">
        <v>42106</v>
      </c>
      <c r="B1934">
        <v>2508.65</v>
      </c>
      <c r="C1934">
        <f t="shared" si="28"/>
        <v>2.7111676322189644E-2</v>
      </c>
    </row>
    <row r="1935" spans="1:3" x14ac:dyDescent="0.35">
      <c r="A1935" s="2">
        <v>42107</v>
      </c>
      <c r="B1935">
        <v>2558.1</v>
      </c>
      <c r="C1935">
        <f t="shared" si="28"/>
        <v>5.306220587710668E-2</v>
      </c>
    </row>
    <row r="1936" spans="1:3" x14ac:dyDescent="0.35">
      <c r="A1936" s="2">
        <v>42108</v>
      </c>
      <c r="B1936">
        <v>2556.21</v>
      </c>
      <c r="C1936">
        <f t="shared" si="28"/>
        <v>5.823526513167112E-2</v>
      </c>
    </row>
    <row r="1937" spans="1:3" x14ac:dyDescent="0.35">
      <c r="A1937" s="2">
        <v>42109</v>
      </c>
      <c r="B1937">
        <v>2508.3000000000002</v>
      </c>
      <c r="C1937">
        <f t="shared" si="28"/>
        <v>5.7559515820225629E-2</v>
      </c>
    </row>
    <row r="1938" spans="1:3" x14ac:dyDescent="0.35">
      <c r="A1938" s="2">
        <v>42110</v>
      </c>
      <c r="B1938">
        <v>2482.52</v>
      </c>
      <c r="C1938">
        <f t="shared" si="28"/>
        <v>4.7228456277742165E-2</v>
      </c>
    </row>
    <row r="1939" spans="1:3" x14ac:dyDescent="0.35">
      <c r="A1939" s="2">
        <v>42111</v>
      </c>
      <c r="B1939">
        <v>2499.73</v>
      </c>
      <c r="C1939">
        <f t="shared" si="28"/>
        <v>5.4137009019975812E-2</v>
      </c>
    </row>
    <row r="1940" spans="1:3" x14ac:dyDescent="0.35">
      <c r="A1940" s="2">
        <v>42112</v>
      </c>
      <c r="B1940">
        <v>2499.73</v>
      </c>
      <c r="C1940">
        <f t="shared" si="28"/>
        <v>5.9854335340262958E-2</v>
      </c>
    </row>
    <row r="1941" spans="1:3" x14ac:dyDescent="0.35">
      <c r="A1941" s="2">
        <v>42113</v>
      </c>
      <c r="B1941">
        <v>2499.73</v>
      </c>
      <c r="C1941">
        <f t="shared" si="28"/>
        <v>5.08274578473333E-2</v>
      </c>
    </row>
    <row r="1942" spans="1:3" x14ac:dyDescent="0.35">
      <c r="A1942" s="2">
        <v>42114</v>
      </c>
      <c r="B1942">
        <v>2486.09</v>
      </c>
      <c r="C1942">
        <f t="shared" si="28"/>
        <v>4.5271750118508737E-2</v>
      </c>
    </row>
    <row r="1943" spans="1:3" x14ac:dyDescent="0.35">
      <c r="A1943" s="2">
        <v>42115</v>
      </c>
      <c r="B1943">
        <v>2470.6</v>
      </c>
      <c r="C1943">
        <f t="shared" si="28"/>
        <v>4.1145011416509773E-2</v>
      </c>
    </row>
    <row r="1944" spans="1:3" x14ac:dyDescent="0.35">
      <c r="A1944" s="2">
        <v>42116</v>
      </c>
      <c r="B1944">
        <v>2490.1</v>
      </c>
      <c r="C1944">
        <f t="shared" si="28"/>
        <v>4.123873127669371E-2</v>
      </c>
    </row>
    <row r="1945" spans="1:3" x14ac:dyDescent="0.35">
      <c r="A1945" s="2">
        <v>42117</v>
      </c>
      <c r="B1945">
        <v>2468.44</v>
      </c>
      <c r="C1945">
        <f t="shared" si="28"/>
        <v>3.2502233126441175E-2</v>
      </c>
    </row>
    <row r="1946" spans="1:3" x14ac:dyDescent="0.35">
      <c r="A1946" s="2">
        <v>42118</v>
      </c>
      <c r="B1946">
        <v>2453.6</v>
      </c>
      <c r="C1946">
        <f t="shared" si="28"/>
        <v>2.6472194781828915E-2</v>
      </c>
    </row>
    <row r="1947" spans="1:3" x14ac:dyDescent="0.35">
      <c r="A1947" s="2">
        <v>42119</v>
      </c>
      <c r="B1947">
        <v>2453.6</v>
      </c>
      <c r="C1947">
        <f t="shared" si="28"/>
        <v>2.6254599708661792E-2</v>
      </c>
    </row>
    <row r="1948" spans="1:3" x14ac:dyDescent="0.35">
      <c r="A1948" s="2">
        <v>42120</v>
      </c>
      <c r="B1948">
        <v>2453.6</v>
      </c>
      <c r="C1948">
        <f t="shared" si="28"/>
        <v>3.2668376008191995E-2</v>
      </c>
    </row>
    <row r="1949" spans="1:3" x14ac:dyDescent="0.35">
      <c r="A1949" s="2">
        <v>42121</v>
      </c>
      <c r="B1949">
        <v>2412.4499999999998</v>
      </c>
      <c r="C1949">
        <f t="shared" si="28"/>
        <v>2.0668512232377746E-2</v>
      </c>
    </row>
    <row r="1950" spans="1:3" x14ac:dyDescent="0.35">
      <c r="A1950" s="2">
        <v>42122</v>
      </c>
      <c r="B1950">
        <v>2399.1</v>
      </c>
      <c r="C1950">
        <f t="shared" si="28"/>
        <v>-5.2672507438168755E-3</v>
      </c>
    </row>
    <row r="1951" spans="1:3" x14ac:dyDescent="0.35">
      <c r="A1951" s="2">
        <v>42123</v>
      </c>
      <c r="B1951">
        <v>2379.25</v>
      </c>
      <c r="C1951">
        <f t="shared" si="28"/>
        <v>-2.5339768445059054E-2</v>
      </c>
    </row>
    <row r="1952" spans="1:3" x14ac:dyDescent="0.35">
      <c r="A1952" s="2">
        <v>42124</v>
      </c>
      <c r="B1952">
        <v>2382.6</v>
      </c>
      <c r="C1952">
        <f t="shared" si="28"/>
        <v>-2.3932752032251113E-2</v>
      </c>
    </row>
    <row r="1953" spans="1:3" x14ac:dyDescent="0.35">
      <c r="A1953" s="2">
        <v>42125</v>
      </c>
      <c r="B1953">
        <v>2391.5</v>
      </c>
      <c r="C1953">
        <f t="shared" ref="C1953:C2016" si="29">+LN(B1953/B1864)</f>
        <v>-2.0204296277160229E-2</v>
      </c>
    </row>
    <row r="1954" spans="1:3" x14ac:dyDescent="0.35">
      <c r="A1954" s="2">
        <v>42126</v>
      </c>
      <c r="B1954">
        <v>2391.5</v>
      </c>
      <c r="C1954">
        <f t="shared" si="29"/>
        <v>-6.5808493330666625E-3</v>
      </c>
    </row>
    <row r="1955" spans="1:3" x14ac:dyDescent="0.35">
      <c r="A1955" s="2">
        <v>42127</v>
      </c>
      <c r="B1955">
        <v>2391.5</v>
      </c>
      <c r="C1955">
        <f t="shared" si="29"/>
        <v>1.4106982023035348E-2</v>
      </c>
    </row>
    <row r="1956" spans="1:3" x14ac:dyDescent="0.35">
      <c r="A1956" s="2">
        <v>42128</v>
      </c>
      <c r="B1956">
        <v>2405.8000000000002</v>
      </c>
      <c r="C1956">
        <f t="shared" si="29"/>
        <v>5.9198905532229689E-3</v>
      </c>
    </row>
    <row r="1957" spans="1:3" x14ac:dyDescent="0.35">
      <c r="A1957" s="2">
        <v>42129</v>
      </c>
      <c r="B1957">
        <v>2390.12</v>
      </c>
      <c r="C1957">
        <f t="shared" si="29"/>
        <v>5.3403266082232819E-3</v>
      </c>
    </row>
    <row r="1958" spans="1:3" x14ac:dyDescent="0.35">
      <c r="A1958" s="2">
        <v>42130</v>
      </c>
      <c r="B1958">
        <v>2360.27</v>
      </c>
      <c r="C1958">
        <f t="shared" si="29"/>
        <v>-8.9335265940423628E-3</v>
      </c>
    </row>
    <row r="1959" spans="1:3" x14ac:dyDescent="0.35">
      <c r="A1959" s="2">
        <v>42131</v>
      </c>
      <c r="B1959">
        <v>2371.06</v>
      </c>
      <c r="C1959">
        <f t="shared" si="29"/>
        <v>-4.3724333260303843E-3</v>
      </c>
    </row>
    <row r="1960" spans="1:3" x14ac:dyDescent="0.35">
      <c r="A1960" s="2">
        <v>42132</v>
      </c>
      <c r="B1960">
        <v>2355.02</v>
      </c>
      <c r="C1960">
        <f t="shared" si="29"/>
        <v>-1.1160325865944051E-2</v>
      </c>
    </row>
    <row r="1961" spans="1:3" x14ac:dyDescent="0.35">
      <c r="A1961" s="2">
        <v>42133</v>
      </c>
      <c r="B1961">
        <v>2355.02</v>
      </c>
      <c r="C1961">
        <f t="shared" si="29"/>
        <v>-4.6811309160390306E-3</v>
      </c>
    </row>
    <row r="1962" spans="1:3" x14ac:dyDescent="0.35">
      <c r="A1962" s="2">
        <v>42134</v>
      </c>
      <c r="B1962">
        <v>2355.02</v>
      </c>
      <c r="C1962">
        <f t="shared" si="29"/>
        <v>-1.1391250931786827E-2</v>
      </c>
    </row>
    <row r="1963" spans="1:3" x14ac:dyDescent="0.35">
      <c r="A1963" s="2">
        <v>42135</v>
      </c>
      <c r="B1963">
        <v>2386.94</v>
      </c>
      <c r="C1963">
        <f t="shared" si="29"/>
        <v>-1.5592483655184002E-2</v>
      </c>
    </row>
    <row r="1964" spans="1:3" x14ac:dyDescent="0.35">
      <c r="A1964" s="2">
        <v>42136</v>
      </c>
      <c r="B1964">
        <v>2382.25</v>
      </c>
      <c r="C1964">
        <f t="shared" si="29"/>
        <v>-2.5363965343446681E-3</v>
      </c>
    </row>
    <row r="1965" spans="1:3" x14ac:dyDescent="0.35">
      <c r="A1965" s="2">
        <v>42137</v>
      </c>
      <c r="B1965">
        <v>2389.3000000000002</v>
      </c>
      <c r="C1965">
        <f t="shared" si="29"/>
        <v>1.9690406244535657E-3</v>
      </c>
    </row>
    <row r="1966" spans="1:3" x14ac:dyDescent="0.35">
      <c r="A1966" s="2">
        <v>42138</v>
      </c>
      <c r="B1966">
        <v>2389.9299999999998</v>
      </c>
      <c r="C1966">
        <f t="shared" si="29"/>
        <v>2.2326814216734156E-3</v>
      </c>
    </row>
    <row r="1967" spans="1:3" x14ac:dyDescent="0.35">
      <c r="A1967" s="2">
        <v>42139</v>
      </c>
      <c r="B1967">
        <v>2414.5</v>
      </c>
      <c r="C1967">
        <f t="shared" si="29"/>
        <v>1.2460830941565049E-2</v>
      </c>
    </row>
    <row r="1968" spans="1:3" x14ac:dyDescent="0.35">
      <c r="A1968" s="2">
        <v>42140</v>
      </c>
      <c r="B1968">
        <v>2414.5</v>
      </c>
      <c r="C1968">
        <f t="shared" si="29"/>
        <v>9.9896772474384939E-3</v>
      </c>
    </row>
    <row r="1969" spans="1:3" x14ac:dyDescent="0.35">
      <c r="A1969" s="2">
        <v>42141</v>
      </c>
      <c r="B1969">
        <v>2414.5</v>
      </c>
      <c r="C1969">
        <f t="shared" si="29"/>
        <v>-7.4107965029410292E-4</v>
      </c>
    </row>
    <row r="1970" spans="1:3" x14ac:dyDescent="0.35">
      <c r="A1970" s="2">
        <v>42142</v>
      </c>
      <c r="B1970">
        <v>2433</v>
      </c>
      <c r="C1970">
        <f t="shared" si="29"/>
        <v>1.1103572789673622E-3</v>
      </c>
    </row>
    <row r="1971" spans="1:3" x14ac:dyDescent="0.35">
      <c r="A1971" s="2">
        <v>42143</v>
      </c>
      <c r="B1971">
        <v>2486.5</v>
      </c>
      <c r="C1971">
        <f t="shared" si="29"/>
        <v>1.6871876877741308E-2</v>
      </c>
    </row>
    <row r="1972" spans="1:3" x14ac:dyDescent="0.35">
      <c r="A1972" s="2">
        <v>42144</v>
      </c>
      <c r="B1972">
        <v>2496.6</v>
      </c>
      <c r="C1972">
        <f t="shared" si="29"/>
        <v>1.5484159499465328E-2</v>
      </c>
    </row>
    <row r="1973" spans="1:3" x14ac:dyDescent="0.35">
      <c r="A1973" s="2">
        <v>42145</v>
      </c>
      <c r="B1973">
        <v>2481.9699999999998</v>
      </c>
      <c r="C1973">
        <f t="shared" si="29"/>
        <v>9.6069529474270849E-3</v>
      </c>
    </row>
    <row r="1974" spans="1:3" x14ac:dyDescent="0.35">
      <c r="A1974" s="2">
        <v>42146</v>
      </c>
      <c r="B1974">
        <v>2491.31</v>
      </c>
      <c r="C1974">
        <f t="shared" si="29"/>
        <v>1.3363029814529919E-2</v>
      </c>
    </row>
    <row r="1975" spans="1:3" x14ac:dyDescent="0.35">
      <c r="A1975" s="2">
        <v>42147</v>
      </c>
      <c r="B1975">
        <v>2491.31</v>
      </c>
      <c r="C1975">
        <f t="shared" si="29"/>
        <v>-3.3180418748066385E-3</v>
      </c>
    </row>
    <row r="1976" spans="1:3" x14ac:dyDescent="0.35">
      <c r="A1976" s="2">
        <v>42148</v>
      </c>
      <c r="B1976">
        <v>2491.31</v>
      </c>
      <c r="C1976">
        <f t="shared" si="29"/>
        <v>2.2060915533966964E-3</v>
      </c>
    </row>
    <row r="1977" spans="1:3" x14ac:dyDescent="0.35">
      <c r="A1977" s="2">
        <v>42149</v>
      </c>
      <c r="B1977">
        <v>2489.5</v>
      </c>
      <c r="C1977">
        <f t="shared" si="29"/>
        <v>2.1593894546539823E-3</v>
      </c>
    </row>
    <row r="1978" spans="1:3" x14ac:dyDescent="0.35">
      <c r="A1978" s="2">
        <v>42150</v>
      </c>
      <c r="B1978">
        <v>2546.0500000000002</v>
      </c>
      <c r="C1978">
        <f t="shared" si="29"/>
        <v>2.2019493286329187E-2</v>
      </c>
    </row>
    <row r="1979" spans="1:3" x14ac:dyDescent="0.35">
      <c r="A1979" s="2">
        <v>42151</v>
      </c>
      <c r="B1979">
        <v>2535.1999999999998</v>
      </c>
      <c r="C1979">
        <f t="shared" si="29"/>
        <v>1.4145810969889296E-2</v>
      </c>
    </row>
    <row r="1980" spans="1:3" x14ac:dyDescent="0.35">
      <c r="A1980" s="2">
        <v>42152</v>
      </c>
      <c r="B1980">
        <v>2537.25</v>
      </c>
      <c r="C1980">
        <f t="shared" si="29"/>
        <v>1.4954098922105937E-2</v>
      </c>
    </row>
    <row r="1981" spans="1:3" x14ac:dyDescent="0.35">
      <c r="A1981" s="2">
        <v>42153</v>
      </c>
      <c r="B1981">
        <v>2532.27</v>
      </c>
      <c r="C1981">
        <f t="shared" si="29"/>
        <v>1.2989415243220042E-2</v>
      </c>
    </row>
    <row r="1982" spans="1:3" x14ac:dyDescent="0.35">
      <c r="A1982" s="2">
        <v>42154</v>
      </c>
      <c r="B1982">
        <v>2532.27</v>
      </c>
      <c r="C1982">
        <f t="shared" si="29"/>
        <v>-1.247114237054509E-3</v>
      </c>
    </row>
    <row r="1983" spans="1:3" x14ac:dyDescent="0.35">
      <c r="A1983" s="2">
        <v>42155</v>
      </c>
      <c r="B1983">
        <v>2532.27</v>
      </c>
      <c r="C1983">
        <f t="shared" si="29"/>
        <v>-8.5054689080793239E-3</v>
      </c>
    </row>
    <row r="1984" spans="1:3" x14ac:dyDescent="0.35">
      <c r="A1984" s="2">
        <v>42156</v>
      </c>
      <c r="B1984">
        <v>2562.0500000000002</v>
      </c>
      <c r="C1984">
        <f t="shared" si="29"/>
        <v>8.0808045514110822E-3</v>
      </c>
    </row>
    <row r="1985" spans="1:3" x14ac:dyDescent="0.35">
      <c r="A1985" s="2">
        <v>42157</v>
      </c>
      <c r="B1985">
        <v>2558.42</v>
      </c>
      <c r="C1985">
        <f t="shared" si="29"/>
        <v>4.4344233495529741E-3</v>
      </c>
    </row>
    <row r="1986" spans="1:3" x14ac:dyDescent="0.35">
      <c r="A1986" s="2">
        <v>42158</v>
      </c>
      <c r="B1986">
        <v>2578.15</v>
      </c>
      <c r="C1986">
        <f t="shared" si="29"/>
        <v>-2.5334906749475417E-3</v>
      </c>
    </row>
    <row r="1987" spans="1:3" x14ac:dyDescent="0.35">
      <c r="A1987" s="2">
        <v>42159</v>
      </c>
      <c r="B1987">
        <v>2589.2800000000002</v>
      </c>
      <c r="C1987">
        <f t="shared" si="29"/>
        <v>1.774266647900436E-3</v>
      </c>
    </row>
    <row r="1988" spans="1:3" x14ac:dyDescent="0.35">
      <c r="A1988" s="2">
        <v>42160</v>
      </c>
      <c r="B1988">
        <v>2623.18</v>
      </c>
      <c r="C1988">
        <f t="shared" si="29"/>
        <v>1.4781744105004638E-2</v>
      </c>
    </row>
    <row r="1989" spans="1:3" x14ac:dyDescent="0.35">
      <c r="A1989" s="2">
        <v>42161</v>
      </c>
      <c r="B1989">
        <v>2623.18</v>
      </c>
      <c r="C1989">
        <f t="shared" si="29"/>
        <v>5.9263850938248664E-3</v>
      </c>
    </row>
    <row r="1990" spans="1:3" x14ac:dyDescent="0.35">
      <c r="A1990" s="2">
        <v>42162</v>
      </c>
      <c r="B1990">
        <v>2623.18</v>
      </c>
      <c r="C1990">
        <f t="shared" si="29"/>
        <v>-1.9461223668032059E-3</v>
      </c>
    </row>
    <row r="1991" spans="1:3" x14ac:dyDescent="0.35">
      <c r="A1991" s="2">
        <v>42163</v>
      </c>
      <c r="B1991">
        <v>2607.5</v>
      </c>
      <c r="C1991">
        <f t="shared" si="29"/>
        <v>-6.5556459277842623E-3</v>
      </c>
    </row>
    <row r="1992" spans="1:3" x14ac:dyDescent="0.35">
      <c r="A1992" s="2">
        <v>42164</v>
      </c>
      <c r="B1992">
        <v>2556.6</v>
      </c>
      <c r="C1992">
        <f t="shared" si="29"/>
        <v>-2.7586705920021805E-2</v>
      </c>
    </row>
    <row r="1993" spans="1:3" x14ac:dyDescent="0.35">
      <c r="A1993" s="2">
        <v>42165</v>
      </c>
      <c r="B1993">
        <v>2527.1</v>
      </c>
      <c r="C1993">
        <f t="shared" si="29"/>
        <v>-5.4874977438465131E-2</v>
      </c>
    </row>
    <row r="1994" spans="1:3" x14ac:dyDescent="0.35">
      <c r="A1994" s="2">
        <v>42166</v>
      </c>
      <c r="B1994">
        <v>2531.98</v>
      </c>
      <c r="C1994">
        <f t="shared" si="29"/>
        <v>-5.2945772320718336E-2</v>
      </c>
    </row>
    <row r="1995" spans="1:3" x14ac:dyDescent="0.35">
      <c r="A1995" s="2">
        <v>42167</v>
      </c>
      <c r="B1995">
        <v>2526.56</v>
      </c>
      <c r="C1995">
        <f t="shared" si="29"/>
        <v>-5.5088683941100822E-2</v>
      </c>
    </row>
    <row r="1996" spans="1:3" x14ac:dyDescent="0.35">
      <c r="A1996" s="2">
        <v>42168</v>
      </c>
      <c r="B1996">
        <v>2526.56</v>
      </c>
      <c r="C1996">
        <f t="shared" si="29"/>
        <v>-6.1860600872790418E-2</v>
      </c>
    </row>
    <row r="1997" spans="1:3" x14ac:dyDescent="0.35">
      <c r="A1997" s="2">
        <v>42169</v>
      </c>
      <c r="B1997">
        <v>2526.56</v>
      </c>
      <c r="C1997">
        <f t="shared" si="29"/>
        <v>-5.1358400557629934E-2</v>
      </c>
    </row>
    <row r="1998" spans="1:3" x14ac:dyDescent="0.35">
      <c r="A1998" s="2">
        <v>42170</v>
      </c>
      <c r="B1998">
        <v>2536.5</v>
      </c>
      <c r="C1998">
        <f t="shared" si="29"/>
        <v>-3.5951489329920677E-2</v>
      </c>
    </row>
    <row r="1999" spans="1:3" x14ac:dyDescent="0.35">
      <c r="A1999" s="2">
        <v>42171</v>
      </c>
      <c r="B1999">
        <v>2538.31</v>
      </c>
      <c r="C1999">
        <f t="shared" si="29"/>
        <v>-3.5279996660752662E-2</v>
      </c>
    </row>
    <row r="2000" spans="1:3" x14ac:dyDescent="0.35">
      <c r="A2000" s="2">
        <v>42172</v>
      </c>
      <c r="B2000">
        <v>2550.4499999999998</v>
      </c>
      <c r="C2000">
        <f t="shared" si="29"/>
        <v>-8.6511335835465029E-3</v>
      </c>
    </row>
    <row r="2001" spans="1:3" x14ac:dyDescent="0.35">
      <c r="A2001" s="2">
        <v>42173</v>
      </c>
      <c r="B2001">
        <v>2542.0700000000002</v>
      </c>
      <c r="C2001">
        <f t="shared" si="29"/>
        <v>-1.1942238012750121E-2</v>
      </c>
    </row>
    <row r="2002" spans="1:3" x14ac:dyDescent="0.35">
      <c r="A2002" s="2">
        <v>42174</v>
      </c>
      <c r="B2002">
        <v>2553.4</v>
      </c>
      <c r="C2002">
        <f t="shared" si="29"/>
        <v>-7.495143368900419E-3</v>
      </c>
    </row>
    <row r="2003" spans="1:3" x14ac:dyDescent="0.35">
      <c r="A2003" s="2">
        <v>42175</v>
      </c>
      <c r="B2003">
        <v>2553.4</v>
      </c>
      <c r="C2003">
        <f t="shared" si="29"/>
        <v>-3.1672199930064485E-3</v>
      </c>
    </row>
    <row r="2004" spans="1:3" x14ac:dyDescent="0.35">
      <c r="A2004" s="2">
        <v>42176</v>
      </c>
      <c r="B2004">
        <v>2553.4</v>
      </c>
      <c r="C2004">
        <f t="shared" si="29"/>
        <v>1.6545620196150995E-2</v>
      </c>
    </row>
    <row r="2005" spans="1:3" x14ac:dyDescent="0.35">
      <c r="A2005" s="2">
        <v>42177</v>
      </c>
      <c r="B2005">
        <v>2535.8000000000002</v>
      </c>
      <c r="C2005">
        <f t="shared" si="29"/>
        <v>-2.4813419848578101E-3</v>
      </c>
    </row>
    <row r="2006" spans="1:3" x14ac:dyDescent="0.35">
      <c r="A2006" s="2">
        <v>42178</v>
      </c>
      <c r="B2006">
        <v>2552.1999999999998</v>
      </c>
      <c r="C2006">
        <f t="shared" si="29"/>
        <v>-4.222715064195263E-3</v>
      </c>
    </row>
    <row r="2007" spans="1:3" x14ac:dyDescent="0.35">
      <c r="A2007" s="2">
        <v>42179</v>
      </c>
      <c r="B2007">
        <v>2559.5</v>
      </c>
      <c r="C2007">
        <f t="shared" si="29"/>
        <v>7.1523911772089651E-4</v>
      </c>
    </row>
    <row r="2008" spans="1:3" x14ac:dyDescent="0.35">
      <c r="A2008" s="2">
        <v>42180</v>
      </c>
      <c r="B2008">
        <v>2560.65</v>
      </c>
      <c r="C2008">
        <f t="shared" si="29"/>
        <v>1.1644447149544148E-3</v>
      </c>
    </row>
    <row r="2009" spans="1:3" x14ac:dyDescent="0.35">
      <c r="A2009" s="2">
        <v>42181</v>
      </c>
      <c r="B2009">
        <v>2584.09</v>
      </c>
      <c r="C2009">
        <f t="shared" si="29"/>
        <v>1.0276727237396956E-2</v>
      </c>
    </row>
    <row r="2010" spans="1:3" x14ac:dyDescent="0.35">
      <c r="A2010" s="2">
        <v>42182</v>
      </c>
      <c r="B2010">
        <v>2584.09</v>
      </c>
      <c r="C2010">
        <f t="shared" si="29"/>
        <v>3.2520732023480288E-3</v>
      </c>
    </row>
    <row r="2011" spans="1:3" x14ac:dyDescent="0.35">
      <c r="A2011" s="2">
        <v>42183</v>
      </c>
      <c r="B2011">
        <v>2584.09</v>
      </c>
      <c r="C2011">
        <f t="shared" si="29"/>
        <v>-5.9918654645912551E-3</v>
      </c>
    </row>
    <row r="2012" spans="1:3" x14ac:dyDescent="0.35">
      <c r="A2012" s="2">
        <v>42184</v>
      </c>
      <c r="B2012">
        <v>2590.4</v>
      </c>
      <c r="C2012">
        <f t="shared" si="29"/>
        <v>5.7686139177307062E-3</v>
      </c>
    </row>
    <row r="2013" spans="1:3" x14ac:dyDescent="0.35">
      <c r="A2013" s="2">
        <v>42185</v>
      </c>
      <c r="B2013">
        <v>2606</v>
      </c>
      <c r="C2013">
        <f t="shared" si="29"/>
        <v>1.2743945403046282E-2</v>
      </c>
    </row>
    <row r="2014" spans="1:3" x14ac:dyDescent="0.35">
      <c r="A2014" s="2">
        <v>42186</v>
      </c>
      <c r="B2014">
        <v>2639.5</v>
      </c>
      <c r="C2014">
        <f t="shared" si="29"/>
        <v>2.8241239088089246E-2</v>
      </c>
    </row>
    <row r="2015" spans="1:3" x14ac:dyDescent="0.35">
      <c r="A2015" s="2">
        <v>42187</v>
      </c>
      <c r="B2015">
        <v>2632.96</v>
      </c>
      <c r="C2015">
        <f t="shared" si="29"/>
        <v>2.5760422408901276E-2</v>
      </c>
    </row>
    <row r="2016" spans="1:3" x14ac:dyDescent="0.35">
      <c r="A2016" s="2">
        <v>42188</v>
      </c>
      <c r="B2016">
        <v>2637.02</v>
      </c>
      <c r="C2016">
        <f t="shared" si="29"/>
        <v>2.7301225525128744E-2</v>
      </c>
    </row>
    <row r="2017" spans="1:3" x14ac:dyDescent="0.35">
      <c r="A2017" s="2">
        <v>42189</v>
      </c>
      <c r="B2017">
        <v>2637.02</v>
      </c>
      <c r="C2017">
        <f t="shared" ref="C2017:C2080" si="30">+LN(B2017/B1928)</f>
        <v>3.9637330707280947E-2</v>
      </c>
    </row>
    <row r="2018" spans="1:3" x14ac:dyDescent="0.35">
      <c r="A2018" s="2">
        <v>42190</v>
      </c>
      <c r="B2018">
        <v>2637.02</v>
      </c>
      <c r="C2018">
        <f t="shared" si="30"/>
        <v>5.0343310883961039E-2</v>
      </c>
    </row>
    <row r="2019" spans="1:3" x14ac:dyDescent="0.35">
      <c r="A2019" s="2">
        <v>42191</v>
      </c>
      <c r="B2019">
        <v>2670.3</v>
      </c>
      <c r="C2019">
        <f t="shared" si="30"/>
        <v>6.9614985450195038E-2</v>
      </c>
    </row>
    <row r="2020" spans="1:3" x14ac:dyDescent="0.35">
      <c r="A2020" s="2">
        <v>42192</v>
      </c>
      <c r="B2020">
        <v>2691.97</v>
      </c>
      <c r="C2020">
        <f t="shared" si="30"/>
        <v>7.483890229268049E-2</v>
      </c>
    </row>
    <row r="2021" spans="1:3" x14ac:dyDescent="0.35">
      <c r="A2021" s="2">
        <v>42193</v>
      </c>
      <c r="B2021">
        <v>2683.6</v>
      </c>
      <c r="C2021">
        <f t="shared" si="30"/>
        <v>6.7414416860926363E-2</v>
      </c>
    </row>
    <row r="2022" spans="1:3" x14ac:dyDescent="0.35">
      <c r="A2022" s="2">
        <v>42194</v>
      </c>
      <c r="B2022">
        <v>2674.7</v>
      </c>
      <c r="C2022">
        <f t="shared" si="30"/>
        <v>6.4092464680360936E-2</v>
      </c>
    </row>
    <row r="2023" spans="1:3" x14ac:dyDescent="0.35">
      <c r="A2023" s="2">
        <v>42195</v>
      </c>
      <c r="B2023">
        <v>2673.2</v>
      </c>
      <c r="C2023">
        <f t="shared" si="30"/>
        <v>6.3531496809108357E-2</v>
      </c>
    </row>
    <row r="2024" spans="1:3" x14ac:dyDescent="0.35">
      <c r="A2024" s="2">
        <v>42196</v>
      </c>
      <c r="B2024">
        <v>2673.2</v>
      </c>
      <c r="C2024">
        <f t="shared" si="30"/>
        <v>4.40114612208014E-2</v>
      </c>
    </row>
    <row r="2025" spans="1:3" x14ac:dyDescent="0.35">
      <c r="A2025" s="2">
        <v>42197</v>
      </c>
      <c r="B2025">
        <v>2673.2</v>
      </c>
      <c r="C2025">
        <f t="shared" si="30"/>
        <v>4.4750563889993433E-2</v>
      </c>
    </row>
    <row r="2026" spans="1:3" x14ac:dyDescent="0.35">
      <c r="A2026" s="2">
        <v>42198</v>
      </c>
      <c r="B2026">
        <v>2685.7</v>
      </c>
      <c r="C2026">
        <f t="shared" si="30"/>
        <v>6.8336168775522302E-2</v>
      </c>
    </row>
    <row r="2027" spans="1:3" x14ac:dyDescent="0.35">
      <c r="A2027" s="2">
        <v>42199</v>
      </c>
      <c r="B2027">
        <v>2686.67</v>
      </c>
      <c r="C2027">
        <f t="shared" si="30"/>
        <v>7.9028335244945222E-2</v>
      </c>
    </row>
    <row r="2028" spans="1:3" x14ac:dyDescent="0.35">
      <c r="A2028" s="2">
        <v>42200</v>
      </c>
      <c r="B2028">
        <v>2715.99</v>
      </c>
      <c r="C2028">
        <f t="shared" si="30"/>
        <v>8.2973801762811217E-2</v>
      </c>
    </row>
    <row r="2029" spans="1:3" x14ac:dyDescent="0.35">
      <c r="A2029" s="2">
        <v>42201</v>
      </c>
      <c r="B2029">
        <v>2737.81</v>
      </c>
      <c r="C2029">
        <f t="shared" si="30"/>
        <v>9.0975604698624188E-2</v>
      </c>
    </row>
    <row r="2030" spans="1:3" x14ac:dyDescent="0.35">
      <c r="A2030" s="2">
        <v>42202</v>
      </c>
      <c r="B2030">
        <v>2760.95</v>
      </c>
      <c r="C2030">
        <f t="shared" si="30"/>
        <v>9.9392097361646101E-2</v>
      </c>
    </row>
    <row r="2031" spans="1:3" x14ac:dyDescent="0.35">
      <c r="A2031" s="2">
        <v>42203</v>
      </c>
      <c r="B2031">
        <v>2760.95</v>
      </c>
      <c r="C2031">
        <f t="shared" si="30"/>
        <v>0.10486362823484731</v>
      </c>
    </row>
    <row r="2032" spans="1:3" x14ac:dyDescent="0.35">
      <c r="A2032" s="2">
        <v>42204</v>
      </c>
      <c r="B2032">
        <v>2760.95</v>
      </c>
      <c r="C2032">
        <f t="shared" si="30"/>
        <v>0.1111137872828051</v>
      </c>
    </row>
    <row r="2033" spans="1:3" x14ac:dyDescent="0.35">
      <c r="A2033" s="2">
        <v>42205</v>
      </c>
      <c r="B2033">
        <v>2761.79</v>
      </c>
      <c r="C2033">
        <f t="shared" si="30"/>
        <v>0.10355614992279209</v>
      </c>
    </row>
    <row r="2034" spans="1:3" x14ac:dyDescent="0.35">
      <c r="A2034" s="2">
        <v>42206</v>
      </c>
      <c r="B2034">
        <v>2769.89</v>
      </c>
      <c r="C2034">
        <f t="shared" si="30"/>
        <v>0.1152212360568842</v>
      </c>
    </row>
    <row r="2035" spans="1:3" x14ac:dyDescent="0.35">
      <c r="A2035" s="2">
        <v>42207</v>
      </c>
      <c r="B2035">
        <v>2790.47</v>
      </c>
      <c r="C2035">
        <f t="shared" si="30"/>
        <v>0.12865370660914424</v>
      </c>
    </row>
    <row r="2036" spans="1:3" x14ac:dyDescent="0.35">
      <c r="A2036" s="2">
        <v>42208</v>
      </c>
      <c r="B2036">
        <v>2833.97</v>
      </c>
      <c r="C2036">
        <f t="shared" si="30"/>
        <v>0.14412222165002378</v>
      </c>
    </row>
    <row r="2037" spans="1:3" x14ac:dyDescent="0.35">
      <c r="A2037" s="2">
        <v>42209</v>
      </c>
      <c r="B2037">
        <v>2852.76</v>
      </c>
      <c r="C2037">
        <f t="shared" si="30"/>
        <v>0.15073061289813997</v>
      </c>
    </row>
    <row r="2038" spans="1:3" x14ac:dyDescent="0.35">
      <c r="A2038" s="2">
        <v>42210</v>
      </c>
      <c r="B2038">
        <v>2852.76</v>
      </c>
      <c r="C2038">
        <f t="shared" si="30"/>
        <v>0.16764411808841567</v>
      </c>
    </row>
    <row r="2039" spans="1:3" x14ac:dyDescent="0.35">
      <c r="A2039" s="2">
        <v>42211</v>
      </c>
      <c r="B2039">
        <v>2852.76</v>
      </c>
      <c r="C2039">
        <f t="shared" si="30"/>
        <v>0.17319327969222778</v>
      </c>
    </row>
    <row r="2040" spans="1:3" x14ac:dyDescent="0.35">
      <c r="A2040" s="2">
        <v>42212</v>
      </c>
      <c r="B2040">
        <v>2861.11</v>
      </c>
      <c r="C2040">
        <f t="shared" si="30"/>
        <v>0.18442434945362005</v>
      </c>
    </row>
    <row r="2041" spans="1:3" x14ac:dyDescent="0.35">
      <c r="A2041" s="2">
        <v>42213</v>
      </c>
      <c r="B2041">
        <v>2860.63</v>
      </c>
      <c r="C2041">
        <f t="shared" si="30"/>
        <v>0.18284955191090205</v>
      </c>
    </row>
    <row r="2042" spans="1:3" x14ac:dyDescent="0.35">
      <c r="A2042" s="2">
        <v>42214</v>
      </c>
      <c r="B2042">
        <v>2849.5</v>
      </c>
      <c r="C2042">
        <f t="shared" si="30"/>
        <v>0.17522275615470259</v>
      </c>
    </row>
    <row r="2043" spans="1:3" x14ac:dyDescent="0.35">
      <c r="A2043" s="2">
        <v>42215</v>
      </c>
      <c r="B2043">
        <v>2876.75</v>
      </c>
      <c r="C2043">
        <f t="shared" si="30"/>
        <v>0.18474040058321634</v>
      </c>
    </row>
    <row r="2044" spans="1:3" x14ac:dyDescent="0.35">
      <c r="A2044" s="2">
        <v>42216</v>
      </c>
      <c r="B2044">
        <v>2880.38</v>
      </c>
      <c r="C2044">
        <f t="shared" si="30"/>
        <v>0.1860014457501819</v>
      </c>
    </row>
    <row r="2045" spans="1:3" x14ac:dyDescent="0.35">
      <c r="A2045" s="2">
        <v>42217</v>
      </c>
      <c r="B2045">
        <v>2880.38</v>
      </c>
      <c r="C2045">
        <f t="shared" si="30"/>
        <v>0.18003974131056122</v>
      </c>
    </row>
    <row r="2046" spans="1:3" x14ac:dyDescent="0.35">
      <c r="A2046" s="2">
        <v>42218</v>
      </c>
      <c r="B2046">
        <v>2880.38</v>
      </c>
      <c r="C2046">
        <f t="shared" si="30"/>
        <v>0.18657865600039622</v>
      </c>
    </row>
    <row r="2047" spans="1:3" x14ac:dyDescent="0.35">
      <c r="A2047" s="2">
        <v>42219</v>
      </c>
      <c r="B2047">
        <v>2917.95</v>
      </c>
      <c r="C2047">
        <f t="shared" si="30"/>
        <v>0.21210529565657538</v>
      </c>
    </row>
    <row r="2048" spans="1:3" x14ac:dyDescent="0.35">
      <c r="A2048" s="2">
        <v>42220</v>
      </c>
      <c r="B2048">
        <v>2923</v>
      </c>
      <c r="C2048">
        <f t="shared" si="30"/>
        <v>0.2092733735878736</v>
      </c>
    </row>
    <row r="2049" spans="1:3" x14ac:dyDescent="0.35">
      <c r="A2049" s="2">
        <v>42221</v>
      </c>
      <c r="B2049">
        <v>2950.75</v>
      </c>
      <c r="C2049">
        <f t="shared" si="30"/>
        <v>0.22551015532571975</v>
      </c>
    </row>
    <row r="2050" spans="1:3" x14ac:dyDescent="0.35">
      <c r="A2050" s="2">
        <v>42222</v>
      </c>
      <c r="B2050">
        <v>2938.97</v>
      </c>
      <c r="C2050">
        <f t="shared" si="30"/>
        <v>0.22150995982977154</v>
      </c>
    </row>
    <row r="2051" spans="1:3" x14ac:dyDescent="0.35">
      <c r="A2051" s="2">
        <v>42223</v>
      </c>
      <c r="B2051">
        <v>2937.5</v>
      </c>
      <c r="C2051">
        <f t="shared" si="30"/>
        <v>0.22100965946895587</v>
      </c>
    </row>
    <row r="2052" spans="1:3" x14ac:dyDescent="0.35">
      <c r="A2052" s="2">
        <v>42224</v>
      </c>
      <c r="B2052">
        <v>2937.5</v>
      </c>
      <c r="C2052">
        <f t="shared" si="30"/>
        <v>0.20754666858367105</v>
      </c>
    </row>
    <row r="2053" spans="1:3" x14ac:dyDescent="0.35">
      <c r="A2053" s="2">
        <v>42225</v>
      </c>
      <c r="B2053">
        <v>2937.5</v>
      </c>
      <c r="C2053">
        <f t="shared" si="30"/>
        <v>0.20951346022411677</v>
      </c>
    </row>
    <row r="2054" spans="1:3" x14ac:dyDescent="0.35">
      <c r="A2054" s="2">
        <v>42226</v>
      </c>
      <c r="B2054">
        <v>2908.34</v>
      </c>
      <c r="C2054">
        <f t="shared" si="30"/>
        <v>0.19658203566701626</v>
      </c>
    </row>
    <row r="2055" spans="1:3" x14ac:dyDescent="0.35">
      <c r="A2055" s="2">
        <v>42227</v>
      </c>
      <c r="B2055">
        <v>2943.07</v>
      </c>
      <c r="C2055">
        <f t="shared" si="30"/>
        <v>0.20818917741004633</v>
      </c>
    </row>
    <row r="2056" spans="1:3" x14ac:dyDescent="0.35">
      <c r="A2056" s="2">
        <v>42228</v>
      </c>
      <c r="B2056">
        <v>2939.59</v>
      </c>
      <c r="C2056">
        <f t="shared" si="30"/>
        <v>0.19677788951195604</v>
      </c>
    </row>
    <row r="2057" spans="1:3" x14ac:dyDescent="0.35">
      <c r="A2057" s="2">
        <v>42229</v>
      </c>
      <c r="B2057">
        <v>2983.05</v>
      </c>
      <c r="C2057">
        <f t="shared" si="30"/>
        <v>0.21145404071002344</v>
      </c>
    </row>
    <row r="2058" spans="1:3" x14ac:dyDescent="0.35">
      <c r="A2058" s="2">
        <v>42230</v>
      </c>
      <c r="B2058">
        <v>2993.2</v>
      </c>
      <c r="C2058">
        <f t="shared" si="30"/>
        <v>0.2148508228926069</v>
      </c>
    </row>
    <row r="2059" spans="1:3" x14ac:dyDescent="0.35">
      <c r="A2059" s="2">
        <v>42231</v>
      </c>
      <c r="B2059">
        <v>2993.2</v>
      </c>
      <c r="C2059">
        <f t="shared" si="30"/>
        <v>0.20721798542268086</v>
      </c>
    </row>
    <row r="2060" spans="1:3" x14ac:dyDescent="0.35">
      <c r="A2060" s="2">
        <v>42232</v>
      </c>
      <c r="B2060">
        <v>2993.2</v>
      </c>
      <c r="C2060">
        <f t="shared" si="30"/>
        <v>0.18546695005141017</v>
      </c>
    </row>
    <row r="2061" spans="1:3" x14ac:dyDescent="0.35">
      <c r="A2061" s="2">
        <v>42233</v>
      </c>
      <c r="B2061">
        <v>2998</v>
      </c>
      <c r="C2061">
        <f t="shared" si="30"/>
        <v>0.18301559344559246</v>
      </c>
    </row>
    <row r="2062" spans="1:3" x14ac:dyDescent="0.35">
      <c r="A2062" s="2">
        <v>42234</v>
      </c>
      <c r="B2062">
        <v>3003.65</v>
      </c>
      <c r="C2062">
        <f t="shared" si="30"/>
        <v>0.19077561611289995</v>
      </c>
    </row>
    <row r="2063" spans="1:3" x14ac:dyDescent="0.35">
      <c r="A2063" s="2">
        <v>42235</v>
      </c>
      <c r="B2063">
        <v>3022.94</v>
      </c>
      <c r="C2063">
        <f t="shared" si="30"/>
        <v>0.19342119121719395</v>
      </c>
    </row>
    <row r="2064" spans="1:3" x14ac:dyDescent="0.35">
      <c r="A2064" s="2">
        <v>42236</v>
      </c>
      <c r="B2064">
        <v>3062</v>
      </c>
      <c r="C2064">
        <f t="shared" si="30"/>
        <v>0.20625962068561388</v>
      </c>
    </row>
    <row r="2065" spans="1:3" x14ac:dyDescent="0.35">
      <c r="A2065" s="2">
        <v>42237</v>
      </c>
      <c r="B2065">
        <v>3107.65</v>
      </c>
      <c r="C2065">
        <f t="shared" si="30"/>
        <v>0.22105813700163407</v>
      </c>
    </row>
    <row r="2066" spans="1:3" x14ac:dyDescent="0.35">
      <c r="A2066" s="2">
        <v>42238</v>
      </c>
      <c r="B2066">
        <v>3107.65</v>
      </c>
      <c r="C2066">
        <f t="shared" si="30"/>
        <v>0.22178492645141171</v>
      </c>
    </row>
    <row r="2067" spans="1:3" x14ac:dyDescent="0.35">
      <c r="A2067" s="2">
        <v>42239</v>
      </c>
      <c r="B2067">
        <v>3107.65</v>
      </c>
      <c r="C2067">
        <f t="shared" si="30"/>
        <v>0.19932367496027201</v>
      </c>
    </row>
    <row r="2068" spans="1:3" x14ac:dyDescent="0.35">
      <c r="A2068" s="2">
        <v>42240</v>
      </c>
      <c r="B2068">
        <v>3237.38</v>
      </c>
      <c r="C2068">
        <f t="shared" si="30"/>
        <v>0.24449183130706897</v>
      </c>
    </row>
    <row r="2069" spans="1:3" x14ac:dyDescent="0.35">
      <c r="A2069" s="2">
        <v>42241</v>
      </c>
      <c r="B2069">
        <v>3208.5</v>
      </c>
      <c r="C2069">
        <f t="shared" si="30"/>
        <v>0.23472272086164245</v>
      </c>
    </row>
    <row r="2070" spans="1:3" x14ac:dyDescent="0.35">
      <c r="A2070" s="2">
        <v>42242</v>
      </c>
      <c r="B2070">
        <v>3261.45</v>
      </c>
      <c r="C2070">
        <f t="shared" si="30"/>
        <v>0.25305574809913561</v>
      </c>
    </row>
    <row r="2071" spans="1:3" x14ac:dyDescent="0.35">
      <c r="A2071" s="2">
        <v>42243</v>
      </c>
      <c r="B2071">
        <v>3163</v>
      </c>
      <c r="C2071">
        <f t="shared" si="30"/>
        <v>0.22240481065560708</v>
      </c>
    </row>
    <row r="2072" spans="1:3" x14ac:dyDescent="0.35">
      <c r="A2072" s="2">
        <v>42244</v>
      </c>
      <c r="B2072">
        <v>3075.72</v>
      </c>
      <c r="C2072">
        <f t="shared" si="30"/>
        <v>0.19442288652406334</v>
      </c>
    </row>
    <row r="2073" spans="1:3" x14ac:dyDescent="0.35">
      <c r="A2073" s="2">
        <v>42245</v>
      </c>
      <c r="B2073">
        <v>3075.72</v>
      </c>
      <c r="C2073">
        <f t="shared" si="30"/>
        <v>0.18273130090473766</v>
      </c>
    </row>
    <row r="2074" spans="1:3" x14ac:dyDescent="0.35">
      <c r="A2074" s="2">
        <v>42246</v>
      </c>
      <c r="B2074">
        <v>3075.72</v>
      </c>
      <c r="C2074">
        <f t="shared" si="30"/>
        <v>0.18414913973910485</v>
      </c>
    </row>
    <row r="2075" spans="1:3" x14ac:dyDescent="0.35">
      <c r="A2075" s="2">
        <v>42247</v>
      </c>
      <c r="B2075">
        <v>3052.5</v>
      </c>
      <c r="C2075">
        <f t="shared" si="30"/>
        <v>0.16888883953913214</v>
      </c>
    </row>
    <row r="2076" spans="1:3" x14ac:dyDescent="0.35">
      <c r="A2076" s="2">
        <v>42248</v>
      </c>
      <c r="B2076">
        <v>3112.85</v>
      </c>
      <c r="C2076">
        <f t="shared" si="30"/>
        <v>0.18415886048157964</v>
      </c>
    </row>
    <row r="2077" spans="1:3" x14ac:dyDescent="0.35">
      <c r="A2077" s="2">
        <v>42249</v>
      </c>
      <c r="B2077">
        <v>3172.7</v>
      </c>
      <c r="C2077">
        <f t="shared" si="30"/>
        <v>0.19019563814098375</v>
      </c>
    </row>
    <row r="2078" spans="1:3" x14ac:dyDescent="0.35">
      <c r="A2078" s="2">
        <v>42250</v>
      </c>
      <c r="B2078">
        <v>3108.73</v>
      </c>
      <c r="C2078">
        <f t="shared" si="30"/>
        <v>0.1698269604172794</v>
      </c>
    </row>
    <row r="2079" spans="1:3" x14ac:dyDescent="0.35">
      <c r="A2079" s="2">
        <v>42251</v>
      </c>
      <c r="B2079">
        <v>3126.3</v>
      </c>
      <c r="C2079">
        <f t="shared" si="30"/>
        <v>0.17546287444081188</v>
      </c>
    </row>
    <row r="2080" spans="1:3" x14ac:dyDescent="0.35">
      <c r="A2080" s="2">
        <v>42252</v>
      </c>
      <c r="B2080">
        <v>3126.3</v>
      </c>
      <c r="C2080">
        <f t="shared" si="30"/>
        <v>0.18145828879156409</v>
      </c>
    </row>
    <row r="2081" spans="1:3" x14ac:dyDescent="0.35">
      <c r="A2081" s="2">
        <v>42253</v>
      </c>
      <c r="B2081">
        <v>3126.3</v>
      </c>
      <c r="C2081">
        <f t="shared" ref="C2081:C2144" si="31">+LN(B2081/B1992)</f>
        <v>0.20117194593257026</v>
      </c>
    </row>
    <row r="2082" spans="1:3" x14ac:dyDescent="0.35">
      <c r="A2082" s="2">
        <v>42254</v>
      </c>
      <c r="B2082">
        <v>3160.13</v>
      </c>
      <c r="C2082">
        <f t="shared" si="31"/>
        <v>0.22354076575430001</v>
      </c>
    </row>
    <row r="2083" spans="1:3" x14ac:dyDescent="0.35">
      <c r="A2083" s="2">
        <v>42255</v>
      </c>
      <c r="B2083">
        <v>3114.37</v>
      </c>
      <c r="C2083">
        <f t="shared" si="31"/>
        <v>0.20702527923710554</v>
      </c>
    </row>
    <row r="2084" spans="1:3" x14ac:dyDescent="0.35">
      <c r="A2084" s="2">
        <v>42256</v>
      </c>
      <c r="B2084">
        <v>3113.02</v>
      </c>
      <c r="C2084">
        <f t="shared" si="31"/>
        <v>0.20873462237337259</v>
      </c>
    </row>
    <row r="2085" spans="1:3" x14ac:dyDescent="0.35">
      <c r="A2085" s="2">
        <v>42257</v>
      </c>
      <c r="B2085">
        <v>3050.5</v>
      </c>
      <c r="C2085">
        <f t="shared" si="31"/>
        <v>0.18844681787357404</v>
      </c>
    </row>
    <row r="2086" spans="1:3" x14ac:dyDescent="0.35">
      <c r="A2086" s="2">
        <v>42258</v>
      </c>
      <c r="B2086">
        <v>3043</v>
      </c>
      <c r="C2086">
        <f t="shared" si="31"/>
        <v>0.18598517717863813</v>
      </c>
    </row>
    <row r="2087" spans="1:3" x14ac:dyDescent="0.35">
      <c r="A2087" s="2">
        <v>42259</v>
      </c>
      <c r="B2087">
        <v>3043</v>
      </c>
      <c r="C2087">
        <f t="shared" si="31"/>
        <v>0.18205869289022641</v>
      </c>
    </row>
    <row r="2088" spans="1:3" x14ac:dyDescent="0.35">
      <c r="A2088" s="2">
        <v>42260</v>
      </c>
      <c r="B2088">
        <v>3043</v>
      </c>
      <c r="C2088">
        <f t="shared" si="31"/>
        <v>0.18134536566152248</v>
      </c>
    </row>
    <row r="2089" spans="1:3" x14ac:dyDescent="0.35">
      <c r="A2089" s="2">
        <v>42261</v>
      </c>
      <c r="B2089">
        <v>3028.35</v>
      </c>
      <c r="C2089">
        <f t="shared" si="31"/>
        <v>0.17174810255273798</v>
      </c>
    </row>
    <row r="2090" spans="1:3" x14ac:dyDescent="0.35">
      <c r="A2090" s="2">
        <v>42262</v>
      </c>
      <c r="B2090">
        <v>3024.35</v>
      </c>
      <c r="C2090">
        <f t="shared" si="31"/>
        <v>0.17371748260032069</v>
      </c>
    </row>
    <row r="2091" spans="1:3" x14ac:dyDescent="0.35">
      <c r="A2091" s="2">
        <v>42263</v>
      </c>
      <c r="B2091">
        <v>2966.29</v>
      </c>
      <c r="C2091">
        <f t="shared" si="31"/>
        <v>0.14988620931283425</v>
      </c>
    </row>
    <row r="2092" spans="1:3" x14ac:dyDescent="0.35">
      <c r="A2092" s="2">
        <v>42264</v>
      </c>
      <c r="B2092">
        <v>2980.32</v>
      </c>
      <c r="C2092">
        <f t="shared" si="31"/>
        <v>0.15460487289844188</v>
      </c>
    </row>
    <row r="2093" spans="1:3" x14ac:dyDescent="0.35">
      <c r="A2093" s="2">
        <v>42265</v>
      </c>
      <c r="B2093">
        <v>2984.5</v>
      </c>
      <c r="C2093">
        <f t="shared" si="31"/>
        <v>0.15600642422245406</v>
      </c>
    </row>
    <row r="2094" spans="1:3" x14ac:dyDescent="0.35">
      <c r="A2094" s="2">
        <v>42266</v>
      </c>
      <c r="B2094">
        <v>2984.5</v>
      </c>
      <c r="C2094">
        <f t="shared" si="31"/>
        <v>0.16292305951485681</v>
      </c>
    </row>
    <row r="2095" spans="1:3" x14ac:dyDescent="0.35">
      <c r="A2095" s="2">
        <v>42267</v>
      </c>
      <c r="B2095">
        <v>2984.5</v>
      </c>
      <c r="C2095">
        <f t="shared" si="31"/>
        <v>0.15647649630882857</v>
      </c>
    </row>
    <row r="2096" spans="1:3" x14ac:dyDescent="0.35">
      <c r="A2096" s="2">
        <v>42268</v>
      </c>
      <c r="B2096">
        <v>3009.15</v>
      </c>
      <c r="C2096">
        <f t="shared" si="31"/>
        <v>0.16184571993856905</v>
      </c>
    </row>
    <row r="2097" spans="1:3" x14ac:dyDescent="0.35">
      <c r="A2097" s="2">
        <v>42269</v>
      </c>
      <c r="B2097">
        <v>3072.58</v>
      </c>
      <c r="C2097">
        <f t="shared" si="31"/>
        <v>0.18225646703515419</v>
      </c>
    </row>
    <row r="2098" spans="1:3" x14ac:dyDescent="0.35">
      <c r="A2098" s="2">
        <v>42270</v>
      </c>
      <c r="B2098">
        <v>3117.17</v>
      </c>
      <c r="C2098">
        <f t="shared" si="31"/>
        <v>0.18755212388422279</v>
      </c>
    </row>
    <row r="2099" spans="1:3" x14ac:dyDescent="0.35">
      <c r="A2099" s="2">
        <v>42271</v>
      </c>
      <c r="B2099">
        <v>3107.05</v>
      </c>
      <c r="C2099">
        <f t="shared" si="31"/>
        <v>0.18430030794016428</v>
      </c>
    </row>
    <row r="2100" spans="1:3" x14ac:dyDescent="0.35">
      <c r="A2100" s="2">
        <v>42272</v>
      </c>
      <c r="B2100">
        <v>3073.83</v>
      </c>
      <c r="C2100">
        <f t="shared" si="31"/>
        <v>0.17355092601457475</v>
      </c>
    </row>
    <row r="2101" spans="1:3" x14ac:dyDescent="0.35">
      <c r="A2101" s="2">
        <v>42273</v>
      </c>
      <c r="B2101">
        <v>3073.83</v>
      </c>
      <c r="C2101">
        <f t="shared" si="31"/>
        <v>0.17111203710851813</v>
      </c>
    </row>
    <row r="2102" spans="1:3" x14ac:dyDescent="0.35">
      <c r="A2102" s="2">
        <v>42274</v>
      </c>
      <c r="B2102">
        <v>3073.83</v>
      </c>
      <c r="C2102">
        <f t="shared" si="31"/>
        <v>0.16510786234709843</v>
      </c>
    </row>
    <row r="2103" spans="1:3" x14ac:dyDescent="0.35">
      <c r="A2103" s="2">
        <v>42275</v>
      </c>
      <c r="B2103">
        <v>3121.08</v>
      </c>
      <c r="C2103">
        <f t="shared" si="31"/>
        <v>0.16758959048859048</v>
      </c>
    </row>
    <row r="2104" spans="1:3" x14ac:dyDescent="0.35">
      <c r="A2104" s="2">
        <v>42276</v>
      </c>
      <c r="B2104">
        <v>3110.82</v>
      </c>
      <c r="C2104">
        <f t="shared" si="31"/>
        <v>0.16677766842998795</v>
      </c>
    </row>
    <row r="2105" spans="1:3" x14ac:dyDescent="0.35">
      <c r="A2105" s="2">
        <v>42277</v>
      </c>
      <c r="B2105">
        <v>3087.44</v>
      </c>
      <c r="C2105">
        <f t="shared" si="31"/>
        <v>0.15769277684831454</v>
      </c>
    </row>
    <row r="2106" spans="1:3" x14ac:dyDescent="0.35">
      <c r="A2106" s="2">
        <v>42278</v>
      </c>
      <c r="B2106">
        <v>3062.52</v>
      </c>
      <c r="C2106">
        <f t="shared" si="31"/>
        <v>0.14958861474319241</v>
      </c>
    </row>
    <row r="2107" spans="1:3" x14ac:dyDescent="0.35">
      <c r="A2107" s="2">
        <v>42279</v>
      </c>
      <c r="B2107">
        <v>3019.41</v>
      </c>
      <c r="C2107">
        <f t="shared" si="31"/>
        <v>0.1354119563437155</v>
      </c>
    </row>
    <row r="2108" spans="1:3" x14ac:dyDescent="0.35">
      <c r="A2108" s="2">
        <v>42280</v>
      </c>
      <c r="B2108">
        <v>3019.41</v>
      </c>
      <c r="C2108">
        <f t="shared" si="31"/>
        <v>0.12287062241143036</v>
      </c>
    </row>
    <row r="2109" spans="1:3" x14ac:dyDescent="0.35">
      <c r="A2109" s="2">
        <v>42281</v>
      </c>
      <c r="B2109">
        <v>3019.41</v>
      </c>
      <c r="C2109">
        <f t="shared" si="31"/>
        <v>0.11478818047266177</v>
      </c>
    </row>
    <row r="2110" spans="1:3" x14ac:dyDescent="0.35">
      <c r="A2110" s="2">
        <v>42282</v>
      </c>
      <c r="B2110">
        <v>2962.45</v>
      </c>
      <c r="C2110">
        <f t="shared" si="31"/>
        <v>9.8857451975093991E-2</v>
      </c>
    </row>
    <row r="2111" spans="1:3" x14ac:dyDescent="0.35">
      <c r="A2111" s="2">
        <v>42283</v>
      </c>
      <c r="B2111">
        <v>2913.71</v>
      </c>
      <c r="C2111">
        <f t="shared" si="31"/>
        <v>8.5589958733841329E-2</v>
      </c>
    </row>
    <row r="2112" spans="1:3" x14ac:dyDescent="0.35">
      <c r="A2112" s="2">
        <v>42284</v>
      </c>
      <c r="B2112">
        <v>2899.82</v>
      </c>
      <c r="C2112">
        <f t="shared" si="31"/>
        <v>8.1372409445775173E-2</v>
      </c>
    </row>
    <row r="2113" spans="1:3" x14ac:dyDescent="0.35">
      <c r="A2113" s="2">
        <v>42285</v>
      </c>
      <c r="B2113">
        <v>2870.48</v>
      </c>
      <c r="C2113">
        <f t="shared" si="31"/>
        <v>7.1203006519226356E-2</v>
      </c>
    </row>
    <row r="2114" spans="1:3" x14ac:dyDescent="0.35">
      <c r="A2114" s="2">
        <v>42286</v>
      </c>
      <c r="B2114">
        <v>2869.11</v>
      </c>
      <c r="C2114">
        <f t="shared" si="31"/>
        <v>7.0725620494782704E-2</v>
      </c>
    </row>
    <row r="2115" spans="1:3" x14ac:dyDescent="0.35">
      <c r="A2115" s="2">
        <v>42287</v>
      </c>
      <c r="B2115">
        <v>2869.11</v>
      </c>
      <c r="C2115">
        <f t="shared" si="31"/>
        <v>6.6060475532053506E-2</v>
      </c>
    </row>
    <row r="2116" spans="1:3" x14ac:dyDescent="0.35">
      <c r="A2116" s="2">
        <v>42288</v>
      </c>
      <c r="B2116">
        <v>2869.11</v>
      </c>
      <c r="C2116">
        <f t="shared" si="31"/>
        <v>6.5699368605113995E-2</v>
      </c>
    </row>
    <row r="2117" spans="1:3" x14ac:dyDescent="0.35">
      <c r="A2117" s="2">
        <v>42289</v>
      </c>
      <c r="B2117">
        <v>2869.1</v>
      </c>
      <c r="C2117">
        <f t="shared" si="31"/>
        <v>5.4841863937544061E-2</v>
      </c>
    </row>
    <row r="2118" spans="1:3" x14ac:dyDescent="0.35">
      <c r="A2118" s="2">
        <v>42290</v>
      </c>
      <c r="B2118">
        <v>2912</v>
      </c>
      <c r="C2118">
        <f t="shared" si="31"/>
        <v>6.168179959408019E-2</v>
      </c>
    </row>
    <row r="2119" spans="1:3" x14ac:dyDescent="0.35">
      <c r="A2119" s="2">
        <v>42291</v>
      </c>
      <c r="B2119">
        <v>2926</v>
      </c>
      <c r="C2119">
        <f t="shared" si="31"/>
        <v>5.8061479194551215E-2</v>
      </c>
    </row>
    <row r="2120" spans="1:3" x14ac:dyDescent="0.35">
      <c r="A2120" s="2">
        <v>42292</v>
      </c>
      <c r="B2120">
        <v>2894.09</v>
      </c>
      <c r="C2120">
        <f t="shared" si="31"/>
        <v>4.7095903147507966E-2</v>
      </c>
    </row>
    <row r="2121" spans="1:3" x14ac:dyDescent="0.35">
      <c r="A2121" s="2">
        <v>42293</v>
      </c>
      <c r="B2121">
        <v>2883.53</v>
      </c>
      <c r="C2121">
        <f t="shared" si="31"/>
        <v>4.344041463871634E-2</v>
      </c>
    </row>
    <row r="2122" spans="1:3" x14ac:dyDescent="0.35">
      <c r="A2122" s="2">
        <v>42294</v>
      </c>
      <c r="B2122">
        <v>2883.53</v>
      </c>
      <c r="C2122">
        <f t="shared" si="31"/>
        <v>4.3136217806536106E-2</v>
      </c>
    </row>
    <row r="2123" spans="1:3" x14ac:dyDescent="0.35">
      <c r="A2123" s="2">
        <v>42295</v>
      </c>
      <c r="B2123">
        <v>2883.53</v>
      </c>
      <c r="C2123">
        <f t="shared" si="31"/>
        <v>4.0207629822696656E-2</v>
      </c>
    </row>
    <row r="2124" spans="1:3" x14ac:dyDescent="0.35">
      <c r="A2124" s="2">
        <v>42296</v>
      </c>
      <c r="B2124">
        <v>2918.91</v>
      </c>
      <c r="C2124">
        <f t="shared" si="31"/>
        <v>4.5000218492722378E-2</v>
      </c>
    </row>
    <row r="2125" spans="1:3" x14ac:dyDescent="0.35">
      <c r="A2125" s="2">
        <v>42297</v>
      </c>
      <c r="B2125">
        <v>2935.47</v>
      </c>
      <c r="C2125">
        <f t="shared" si="31"/>
        <v>3.5189021277885736E-2</v>
      </c>
    </row>
    <row r="2126" spans="1:3" x14ac:dyDescent="0.35">
      <c r="A2126" s="2">
        <v>42298</v>
      </c>
      <c r="B2126">
        <v>2960.45</v>
      </c>
      <c r="C2126">
        <f t="shared" si="31"/>
        <v>3.7054337092013924E-2</v>
      </c>
    </row>
    <row r="2127" spans="1:3" x14ac:dyDescent="0.35">
      <c r="A2127" s="2">
        <v>42299</v>
      </c>
      <c r="B2127">
        <v>2904.19</v>
      </c>
      <c r="C2127">
        <f t="shared" si="31"/>
        <v>1.7867575103497502E-2</v>
      </c>
    </row>
    <row r="2128" spans="1:3" x14ac:dyDescent="0.35">
      <c r="A2128" s="2">
        <v>42300</v>
      </c>
      <c r="B2128">
        <v>2915.6</v>
      </c>
      <c r="C2128">
        <f t="shared" si="31"/>
        <v>2.1788683809876089E-2</v>
      </c>
    </row>
    <row r="2129" spans="1:3" x14ac:dyDescent="0.35">
      <c r="A2129" s="2">
        <v>42301</v>
      </c>
      <c r="B2129">
        <v>2915.6</v>
      </c>
      <c r="C2129">
        <f t="shared" si="31"/>
        <v>1.8865969101984903E-2</v>
      </c>
    </row>
    <row r="2130" spans="1:3" x14ac:dyDescent="0.35">
      <c r="A2130" s="2">
        <v>42302</v>
      </c>
      <c r="B2130">
        <v>2915.6</v>
      </c>
      <c r="C2130">
        <f t="shared" si="31"/>
        <v>1.9033750231895047E-2</v>
      </c>
    </row>
    <row r="2131" spans="1:3" x14ac:dyDescent="0.35">
      <c r="A2131" s="2">
        <v>42303</v>
      </c>
      <c r="B2131">
        <v>2928.5</v>
      </c>
      <c r="C2131">
        <f t="shared" si="31"/>
        <v>2.73468062547827E-2</v>
      </c>
    </row>
    <row r="2132" spans="1:3" x14ac:dyDescent="0.35">
      <c r="A2132" s="2">
        <v>42304</v>
      </c>
      <c r="B2132">
        <v>2948.46</v>
      </c>
      <c r="C2132">
        <f t="shared" si="31"/>
        <v>2.462181542485686E-2</v>
      </c>
    </row>
    <row r="2133" spans="1:3" x14ac:dyDescent="0.35">
      <c r="A2133" s="2">
        <v>42305</v>
      </c>
      <c r="B2133">
        <v>2918.85</v>
      </c>
      <c r="C2133">
        <f t="shared" si="31"/>
        <v>1.3267473201741081E-2</v>
      </c>
    </row>
    <row r="2134" spans="1:3" x14ac:dyDescent="0.35">
      <c r="A2134" s="2">
        <v>42306</v>
      </c>
      <c r="B2134">
        <v>2915.45</v>
      </c>
      <c r="C2134">
        <f t="shared" si="31"/>
        <v>1.21019519275893E-2</v>
      </c>
    </row>
    <row r="2135" spans="1:3" x14ac:dyDescent="0.35">
      <c r="A2135" s="2">
        <v>42307</v>
      </c>
      <c r="B2135">
        <v>2896.6</v>
      </c>
      <c r="C2135">
        <f t="shared" si="31"/>
        <v>5.6154054962224359E-3</v>
      </c>
    </row>
    <row r="2136" spans="1:3" x14ac:dyDescent="0.35">
      <c r="A2136" s="2">
        <v>42308</v>
      </c>
      <c r="B2136">
        <v>2896.6</v>
      </c>
      <c r="C2136">
        <f t="shared" si="31"/>
        <v>-7.3436795451797725E-3</v>
      </c>
    </row>
    <row r="2137" spans="1:3" x14ac:dyDescent="0.35">
      <c r="A2137" s="2">
        <v>42309</v>
      </c>
      <c r="B2137">
        <v>2896.6</v>
      </c>
      <c r="C2137">
        <f t="shared" si="31"/>
        <v>-9.0728507444899839E-3</v>
      </c>
    </row>
    <row r="2138" spans="1:3" x14ac:dyDescent="0.35">
      <c r="A2138" s="2">
        <v>42310</v>
      </c>
      <c r="B2138">
        <v>2896.5</v>
      </c>
      <c r="C2138">
        <f t="shared" si="31"/>
        <v>-1.8556263772499526E-2</v>
      </c>
    </row>
    <row r="2139" spans="1:3" x14ac:dyDescent="0.35">
      <c r="A2139" s="2">
        <v>42311</v>
      </c>
      <c r="B2139">
        <v>2799.19</v>
      </c>
      <c r="C2139">
        <f t="shared" si="31"/>
        <v>-4.8729090215404357E-2</v>
      </c>
    </row>
    <row r="2140" spans="1:3" x14ac:dyDescent="0.35">
      <c r="A2140" s="2">
        <v>42312</v>
      </c>
      <c r="B2140">
        <v>2835.43</v>
      </c>
      <c r="C2140">
        <f t="shared" si="31"/>
        <v>-3.5365278307116534E-2</v>
      </c>
    </row>
    <row r="2141" spans="1:3" x14ac:dyDescent="0.35">
      <c r="A2141" s="2">
        <v>42313</v>
      </c>
      <c r="B2141">
        <v>2858.5</v>
      </c>
      <c r="C2141">
        <f t="shared" si="31"/>
        <v>-2.7261867748388402E-2</v>
      </c>
    </row>
    <row r="2142" spans="1:3" x14ac:dyDescent="0.35">
      <c r="A2142" s="2">
        <v>42314</v>
      </c>
      <c r="B2142">
        <v>2891.48</v>
      </c>
      <c r="C2142">
        <f t="shared" si="31"/>
        <v>-1.5790397703239995E-2</v>
      </c>
    </row>
    <row r="2143" spans="1:3" x14ac:dyDescent="0.35">
      <c r="A2143" s="2">
        <v>42315</v>
      </c>
      <c r="B2143">
        <v>2891.48</v>
      </c>
      <c r="C2143">
        <f t="shared" si="31"/>
        <v>-5.8139899143269877E-3</v>
      </c>
    </row>
    <row r="2144" spans="1:3" x14ac:dyDescent="0.35">
      <c r="A2144" s="2">
        <v>42316</v>
      </c>
      <c r="B2144">
        <v>2891.48</v>
      </c>
      <c r="C2144">
        <f t="shared" si="31"/>
        <v>-1.7684772454576891E-2</v>
      </c>
    </row>
    <row r="2145" spans="1:3" x14ac:dyDescent="0.35">
      <c r="A2145" s="2">
        <v>42317</v>
      </c>
      <c r="B2145">
        <v>2926</v>
      </c>
      <c r="C2145">
        <f t="shared" ref="C2145:C2208" si="32">+LN(B2145/B2056)</f>
        <v>-4.6338132454830606E-3</v>
      </c>
    </row>
    <row r="2146" spans="1:3" x14ac:dyDescent="0.35">
      <c r="A2146" s="2">
        <v>42318</v>
      </c>
      <c r="B2146">
        <v>2941.66</v>
      </c>
      <c r="C2146">
        <f t="shared" si="32"/>
        <v>-1.3972219181752139E-2</v>
      </c>
    </row>
    <row r="2147" spans="1:3" x14ac:dyDescent="0.35">
      <c r="A2147" s="2">
        <v>42319</v>
      </c>
      <c r="B2147">
        <v>2942</v>
      </c>
      <c r="C2147">
        <f t="shared" si="32"/>
        <v>-1.7253427044820521E-2</v>
      </c>
    </row>
    <row r="2148" spans="1:3" x14ac:dyDescent="0.35">
      <c r="A2148" s="2">
        <v>42320</v>
      </c>
      <c r="B2148">
        <v>3036.84</v>
      </c>
      <c r="C2148">
        <f t="shared" si="32"/>
        <v>1.4474451882405523E-2</v>
      </c>
    </row>
    <row r="2149" spans="1:3" x14ac:dyDescent="0.35">
      <c r="A2149" s="2">
        <v>42321</v>
      </c>
      <c r="B2149">
        <v>3075.27</v>
      </c>
      <c r="C2149">
        <f t="shared" si="32"/>
        <v>2.7049653057840857E-2</v>
      </c>
    </row>
    <row r="2150" spans="1:3" x14ac:dyDescent="0.35">
      <c r="A2150" s="2">
        <v>42322</v>
      </c>
      <c r="B2150">
        <v>3075.27</v>
      </c>
      <c r="C2150">
        <f t="shared" si="32"/>
        <v>2.544730260150135E-2</v>
      </c>
    </row>
    <row r="2151" spans="1:3" x14ac:dyDescent="0.35">
      <c r="A2151" s="2">
        <v>42323</v>
      </c>
      <c r="B2151">
        <v>3075.27</v>
      </c>
      <c r="C2151">
        <f t="shared" si="32"/>
        <v>2.356448648623221E-2</v>
      </c>
    </row>
    <row r="2152" spans="1:3" x14ac:dyDescent="0.35">
      <c r="A2152" s="2">
        <v>42324</v>
      </c>
      <c r="B2152">
        <v>3076.16</v>
      </c>
      <c r="C2152">
        <f t="shared" si="32"/>
        <v>1.7452198128242235E-2</v>
      </c>
    </row>
    <row r="2153" spans="1:3" x14ac:dyDescent="0.35">
      <c r="A2153" s="2">
        <v>42325</v>
      </c>
      <c r="B2153">
        <v>3080.87</v>
      </c>
      <c r="C2153">
        <f t="shared" si="32"/>
        <v>6.143727396015976E-3</v>
      </c>
    </row>
    <row r="2154" spans="1:3" x14ac:dyDescent="0.35">
      <c r="A2154" s="2">
        <v>42326</v>
      </c>
      <c r="B2154">
        <v>3103.6</v>
      </c>
      <c r="C2154">
        <f t="shared" si="32"/>
        <v>-1.3040855138550034E-3</v>
      </c>
    </row>
    <row r="2155" spans="1:3" x14ac:dyDescent="0.35">
      <c r="A2155" s="2">
        <v>42327</v>
      </c>
      <c r="B2155">
        <v>3074.08</v>
      </c>
      <c r="C2155">
        <f t="shared" si="32"/>
        <v>-1.086114405025791E-2</v>
      </c>
    </row>
    <row r="2156" spans="1:3" x14ac:dyDescent="0.35">
      <c r="A2156" s="2">
        <v>42328</v>
      </c>
      <c r="B2156">
        <v>3063</v>
      </c>
      <c r="C2156">
        <f t="shared" si="32"/>
        <v>-1.4471985700873899E-2</v>
      </c>
    </row>
    <row r="2157" spans="1:3" x14ac:dyDescent="0.35">
      <c r="A2157" s="2">
        <v>42329</v>
      </c>
      <c r="B2157">
        <v>3063</v>
      </c>
      <c r="C2157">
        <f t="shared" si="32"/>
        <v>-5.5369532851004641E-2</v>
      </c>
    </row>
    <row r="2158" spans="1:3" x14ac:dyDescent="0.35">
      <c r="A2158" s="2">
        <v>42330</v>
      </c>
      <c r="B2158">
        <v>3063</v>
      </c>
      <c r="C2158">
        <f t="shared" si="32"/>
        <v>-4.6408710357794772E-2</v>
      </c>
    </row>
    <row r="2159" spans="1:3" x14ac:dyDescent="0.35">
      <c r="A2159" s="2">
        <v>42331</v>
      </c>
      <c r="B2159">
        <v>3094.5</v>
      </c>
      <c r="C2159">
        <f t="shared" si="32"/>
        <v>-5.2545539569761247E-2</v>
      </c>
    </row>
    <row r="2160" spans="1:3" x14ac:dyDescent="0.35">
      <c r="A2160" s="2">
        <v>42332</v>
      </c>
      <c r="B2160">
        <v>3068.77</v>
      </c>
      <c r="C2160">
        <f t="shared" si="32"/>
        <v>-3.0244114472446706E-2</v>
      </c>
    </row>
    <row r="2161" spans="1:3" x14ac:dyDescent="0.35">
      <c r="A2161" s="2">
        <v>42333</v>
      </c>
      <c r="B2161">
        <v>3086</v>
      </c>
      <c r="C2161">
        <f t="shared" si="32"/>
        <v>3.3367337490009925E-3</v>
      </c>
    </row>
    <row r="2162" spans="1:3" x14ac:dyDescent="0.35">
      <c r="A2162" s="2">
        <v>42334</v>
      </c>
      <c r="B2162">
        <v>3095.5</v>
      </c>
      <c r="C2162">
        <f t="shared" si="32"/>
        <v>6.4104237851815423E-3</v>
      </c>
    </row>
    <row r="2163" spans="1:3" x14ac:dyDescent="0.35">
      <c r="A2163" s="2">
        <v>42335</v>
      </c>
      <c r="B2163">
        <v>3105.93</v>
      </c>
      <c r="C2163">
        <f t="shared" si="32"/>
        <v>9.7741672554517676E-3</v>
      </c>
    </row>
    <row r="2164" spans="1:3" x14ac:dyDescent="0.35">
      <c r="A2164" s="2">
        <v>42336</v>
      </c>
      <c r="B2164">
        <v>3105.93</v>
      </c>
      <c r="C2164">
        <f t="shared" si="32"/>
        <v>1.7352260444697298E-2</v>
      </c>
    </row>
    <row r="2165" spans="1:3" x14ac:dyDescent="0.35">
      <c r="A2165" s="2">
        <v>42337</v>
      </c>
      <c r="B2165">
        <v>3105.93</v>
      </c>
      <c r="C2165">
        <f t="shared" si="32"/>
        <v>-2.2255178205979839E-3</v>
      </c>
    </row>
    <row r="2166" spans="1:3" x14ac:dyDescent="0.35">
      <c r="A2166" s="2">
        <v>42338</v>
      </c>
      <c r="B2166">
        <v>3146.25</v>
      </c>
      <c r="C2166">
        <f t="shared" si="32"/>
        <v>-8.3716929171378986E-3</v>
      </c>
    </row>
    <row r="2167" spans="1:3" x14ac:dyDescent="0.35">
      <c r="A2167" s="2">
        <v>42339</v>
      </c>
      <c r="B2167">
        <v>3124.02</v>
      </c>
      <c r="C2167">
        <f t="shared" si="32"/>
        <v>4.9063513447801521E-3</v>
      </c>
    </row>
    <row r="2168" spans="1:3" x14ac:dyDescent="0.35">
      <c r="A2168" s="2">
        <v>42340</v>
      </c>
      <c r="B2168">
        <v>3163.04</v>
      </c>
      <c r="C2168">
        <f t="shared" si="32"/>
        <v>1.1683393781135695E-2</v>
      </c>
    </row>
    <row r="2169" spans="1:3" x14ac:dyDescent="0.35">
      <c r="A2169" s="2">
        <v>42341</v>
      </c>
      <c r="B2169">
        <v>3143.99</v>
      </c>
      <c r="C2169">
        <f t="shared" si="32"/>
        <v>5.6424972159696682E-3</v>
      </c>
    </row>
    <row r="2170" spans="1:3" x14ac:dyDescent="0.35">
      <c r="A2170" s="2">
        <v>42342</v>
      </c>
      <c r="B2170">
        <v>3201.91</v>
      </c>
      <c r="C2170">
        <f t="shared" si="32"/>
        <v>2.3897310062292561E-2</v>
      </c>
    </row>
    <row r="2171" spans="1:3" x14ac:dyDescent="0.35">
      <c r="A2171" s="2">
        <v>42343</v>
      </c>
      <c r="B2171">
        <v>3201.91</v>
      </c>
      <c r="C2171">
        <f t="shared" si="32"/>
        <v>1.3134340753515298E-2</v>
      </c>
    </row>
    <row r="2172" spans="1:3" x14ac:dyDescent="0.35">
      <c r="A2172" s="2">
        <v>42344</v>
      </c>
      <c r="B2172">
        <v>3201.91</v>
      </c>
      <c r="C2172">
        <f t="shared" si="32"/>
        <v>2.772062215296316E-2</v>
      </c>
    </row>
    <row r="2173" spans="1:3" x14ac:dyDescent="0.35">
      <c r="A2173" s="2">
        <v>42345</v>
      </c>
      <c r="B2173">
        <v>3307.53</v>
      </c>
      <c r="C2173">
        <f t="shared" si="32"/>
        <v>6.0608371151054753E-2</v>
      </c>
    </row>
    <row r="2174" spans="1:3" x14ac:dyDescent="0.35">
      <c r="A2174" s="2">
        <v>42346</v>
      </c>
      <c r="B2174">
        <v>3308.5</v>
      </c>
      <c r="C2174">
        <f t="shared" si="32"/>
        <v>8.1189402860207024E-2</v>
      </c>
    </row>
    <row r="2175" spans="1:3" x14ac:dyDescent="0.35">
      <c r="A2175" s="2">
        <v>42347</v>
      </c>
      <c r="B2175">
        <v>3284.55</v>
      </c>
      <c r="C2175">
        <f t="shared" si="32"/>
        <v>7.6385785336889611E-2</v>
      </c>
    </row>
    <row r="2176" spans="1:3" x14ac:dyDescent="0.35">
      <c r="A2176" s="2">
        <v>42348</v>
      </c>
      <c r="B2176">
        <v>3248.05</v>
      </c>
      <c r="C2176">
        <f t="shared" si="32"/>
        <v>6.521094535477967E-2</v>
      </c>
    </row>
    <row r="2177" spans="1:3" x14ac:dyDescent="0.35">
      <c r="A2177" s="2">
        <v>42349</v>
      </c>
      <c r="B2177">
        <v>3331</v>
      </c>
      <c r="C2177">
        <f t="shared" si="32"/>
        <v>9.0428688296708651E-2</v>
      </c>
    </row>
    <row r="2178" spans="1:3" x14ac:dyDescent="0.35">
      <c r="A2178" s="2">
        <v>42350</v>
      </c>
      <c r="B2178">
        <v>3331</v>
      </c>
      <c r="C2178">
        <f t="shared" si="32"/>
        <v>9.5254642469337084E-2</v>
      </c>
    </row>
    <row r="2179" spans="1:3" x14ac:dyDescent="0.35">
      <c r="A2179" s="2">
        <v>42351</v>
      </c>
      <c r="B2179">
        <v>3331</v>
      </c>
      <c r="C2179">
        <f t="shared" si="32"/>
        <v>9.6576366850958092E-2</v>
      </c>
    </row>
    <row r="2180" spans="1:3" x14ac:dyDescent="0.35">
      <c r="A2180" s="2">
        <v>42352</v>
      </c>
      <c r="B2180">
        <v>3350.5</v>
      </c>
      <c r="C2180">
        <f t="shared" si="32"/>
        <v>0.12179757471414068</v>
      </c>
    </row>
    <row r="2181" spans="1:3" x14ac:dyDescent="0.35">
      <c r="A2181" s="2">
        <v>42353</v>
      </c>
      <c r="B2181">
        <v>3315.28</v>
      </c>
      <c r="C2181">
        <f t="shared" si="32"/>
        <v>0.10651140732339368</v>
      </c>
    </row>
    <row r="2182" spans="1:3" x14ac:dyDescent="0.35">
      <c r="A2182" s="2">
        <v>42354</v>
      </c>
      <c r="B2182">
        <v>3335.55</v>
      </c>
      <c r="C2182">
        <f t="shared" si="32"/>
        <v>0.11120535468484626</v>
      </c>
    </row>
    <row r="2183" spans="1:3" x14ac:dyDescent="0.35">
      <c r="A2183" s="2">
        <v>42355</v>
      </c>
      <c r="B2183">
        <v>3346.94</v>
      </c>
      <c r="C2183">
        <f t="shared" si="32"/>
        <v>0.11461426694059589</v>
      </c>
    </row>
    <row r="2184" spans="1:3" x14ac:dyDescent="0.35">
      <c r="A2184" s="2">
        <v>42356</v>
      </c>
      <c r="B2184">
        <v>3329.45</v>
      </c>
      <c r="C2184">
        <f t="shared" si="32"/>
        <v>0.10937489655935188</v>
      </c>
    </row>
    <row r="2185" spans="1:3" x14ac:dyDescent="0.35">
      <c r="A2185" s="2">
        <v>42357</v>
      </c>
      <c r="B2185">
        <v>3329.45</v>
      </c>
      <c r="C2185">
        <f t="shared" si="32"/>
        <v>0.10114947833184934</v>
      </c>
    </row>
    <row r="2186" spans="1:3" x14ac:dyDescent="0.35">
      <c r="A2186" s="2">
        <v>42358</v>
      </c>
      <c r="B2186">
        <v>3329.45</v>
      </c>
      <c r="C2186">
        <f t="shared" si="32"/>
        <v>8.0289525638030615E-2</v>
      </c>
    </row>
    <row r="2187" spans="1:3" x14ac:dyDescent="0.35">
      <c r="A2187" s="2">
        <v>42359</v>
      </c>
      <c r="B2187">
        <v>3328.15</v>
      </c>
      <c r="C2187">
        <f t="shared" si="32"/>
        <v>6.5491055139229731E-2</v>
      </c>
    </row>
    <row r="2188" spans="1:3" x14ac:dyDescent="0.35">
      <c r="A2188" s="2">
        <v>42360</v>
      </c>
      <c r="B2188">
        <v>3313.52</v>
      </c>
      <c r="C2188">
        <f t="shared" si="32"/>
        <v>6.4337345466273524E-2</v>
      </c>
    </row>
    <row r="2189" spans="1:3" x14ac:dyDescent="0.35">
      <c r="A2189" s="2">
        <v>42361</v>
      </c>
      <c r="B2189">
        <v>3213.7</v>
      </c>
      <c r="C2189">
        <f t="shared" si="32"/>
        <v>4.4498580278600708E-2</v>
      </c>
    </row>
    <row r="2190" spans="1:3" x14ac:dyDescent="0.35">
      <c r="A2190" s="2">
        <v>42362</v>
      </c>
      <c r="B2190">
        <v>3186.3</v>
      </c>
      <c r="C2190">
        <f t="shared" si="32"/>
        <v>3.593602796371477E-2</v>
      </c>
    </row>
    <row r="2191" spans="1:3" x14ac:dyDescent="0.35">
      <c r="A2191" s="2">
        <v>42363</v>
      </c>
      <c r="B2191">
        <v>3186.3</v>
      </c>
      <c r="C2191">
        <f t="shared" si="32"/>
        <v>3.593602796371477E-2</v>
      </c>
    </row>
    <row r="2192" spans="1:3" x14ac:dyDescent="0.35">
      <c r="A2192" s="2">
        <v>42364</v>
      </c>
      <c r="B2192">
        <v>3186.3</v>
      </c>
      <c r="C2192">
        <f t="shared" si="32"/>
        <v>2.0681273243342242E-2</v>
      </c>
    </row>
    <row r="2193" spans="1:3" x14ac:dyDescent="0.35">
      <c r="A2193" s="2">
        <v>42365</v>
      </c>
      <c r="B2193">
        <v>3186.3</v>
      </c>
      <c r="C2193">
        <f t="shared" si="32"/>
        <v>2.3974011981132783E-2</v>
      </c>
    </row>
    <row r="2194" spans="1:3" x14ac:dyDescent="0.35">
      <c r="A2194" s="2">
        <v>42366</v>
      </c>
      <c r="B2194">
        <v>3175.18</v>
      </c>
      <c r="C2194">
        <f t="shared" si="32"/>
        <v>2.8022055084170196E-2</v>
      </c>
    </row>
    <row r="2195" spans="1:3" x14ac:dyDescent="0.35">
      <c r="A2195" s="2">
        <v>42367</v>
      </c>
      <c r="B2195">
        <v>3169.25</v>
      </c>
      <c r="C2195">
        <f t="shared" si="32"/>
        <v>3.4256860374933119E-2</v>
      </c>
    </row>
    <row r="2196" spans="1:3" x14ac:dyDescent="0.35">
      <c r="A2196" s="2">
        <v>42368</v>
      </c>
      <c r="B2196">
        <v>3175.18</v>
      </c>
      <c r="C2196">
        <f t="shared" si="32"/>
        <v>5.0302875588769239E-2</v>
      </c>
    </row>
    <row r="2197" spans="1:3" x14ac:dyDescent="0.35">
      <c r="A2197" s="2">
        <v>42369</v>
      </c>
      <c r="B2197">
        <v>3174.5</v>
      </c>
      <c r="C2197">
        <f t="shared" si="32"/>
        <v>5.0088691566078515E-2</v>
      </c>
    </row>
    <row r="2198" spans="1:3" x14ac:dyDescent="0.35">
      <c r="A2198" s="2">
        <v>42370</v>
      </c>
      <c r="B2198">
        <v>3174.5</v>
      </c>
      <c r="C2198">
        <f t="shared" si="32"/>
        <v>5.0088691566078515E-2</v>
      </c>
    </row>
    <row r="2199" spans="1:3" x14ac:dyDescent="0.35">
      <c r="A2199" s="2">
        <v>42371</v>
      </c>
      <c r="B2199">
        <v>3174.5</v>
      </c>
      <c r="C2199">
        <f t="shared" si="32"/>
        <v>6.9133510946677745E-2</v>
      </c>
    </row>
    <row r="2200" spans="1:3" x14ac:dyDescent="0.35">
      <c r="A2200" s="2">
        <v>42372</v>
      </c>
      <c r="B2200">
        <v>3174.5</v>
      </c>
      <c r="C2200">
        <f t="shared" si="32"/>
        <v>8.572295636849582E-2</v>
      </c>
    </row>
    <row r="2201" spans="1:3" x14ac:dyDescent="0.35">
      <c r="A2201" s="2">
        <v>42373</v>
      </c>
      <c r="B2201">
        <v>3219.18</v>
      </c>
      <c r="C2201">
        <f t="shared" si="32"/>
        <v>0.10447800263971799</v>
      </c>
    </row>
    <row r="2202" spans="1:3" x14ac:dyDescent="0.35">
      <c r="A2202" s="2">
        <v>42374</v>
      </c>
      <c r="B2202">
        <v>3211.68</v>
      </c>
      <c r="C2202">
        <f t="shared" si="32"/>
        <v>0.11231490154647515</v>
      </c>
    </row>
    <row r="2203" spans="1:3" x14ac:dyDescent="0.35">
      <c r="A2203" s="2">
        <v>42375</v>
      </c>
      <c r="B2203">
        <v>3256.75</v>
      </c>
      <c r="C2203">
        <f t="shared" si="32"/>
        <v>0.12672788844597557</v>
      </c>
    </row>
    <row r="2204" spans="1:3" x14ac:dyDescent="0.35">
      <c r="A2204" s="2">
        <v>42376</v>
      </c>
      <c r="B2204">
        <v>3279.9</v>
      </c>
      <c r="C2204">
        <f t="shared" si="32"/>
        <v>0.13381105697685108</v>
      </c>
    </row>
    <row r="2205" spans="1:3" x14ac:dyDescent="0.35">
      <c r="A2205" s="2">
        <v>42377</v>
      </c>
      <c r="B2205">
        <v>3267.05</v>
      </c>
      <c r="C2205">
        <f t="shared" si="32"/>
        <v>0.12988555991301798</v>
      </c>
    </row>
    <row r="2206" spans="1:3" x14ac:dyDescent="0.35">
      <c r="A2206" s="2">
        <v>42378</v>
      </c>
      <c r="B2206">
        <v>3267.05</v>
      </c>
      <c r="C2206">
        <f t="shared" si="32"/>
        <v>0.12988904532048839</v>
      </c>
    </row>
    <row r="2207" spans="1:3" x14ac:dyDescent="0.35">
      <c r="A2207" s="2">
        <v>42379</v>
      </c>
      <c r="B2207">
        <v>3267.05</v>
      </c>
      <c r="C2207">
        <f t="shared" si="32"/>
        <v>0.11504730672813918</v>
      </c>
    </row>
    <row r="2208" spans="1:3" x14ac:dyDescent="0.35">
      <c r="A2208" s="2">
        <v>42380</v>
      </c>
      <c r="B2208">
        <v>3265.01</v>
      </c>
      <c r="C2208">
        <f t="shared" si="32"/>
        <v>0.10962652291290791</v>
      </c>
    </row>
    <row r="2209" spans="1:3" x14ac:dyDescent="0.35">
      <c r="A2209" s="2">
        <v>42381</v>
      </c>
      <c r="B2209">
        <v>3275.4</v>
      </c>
      <c r="C2209">
        <f t="shared" ref="C2209:C2272" si="33">+LN(B2209/B2120)</f>
        <v>0.12376927248274072</v>
      </c>
    </row>
    <row r="2210" spans="1:3" x14ac:dyDescent="0.35">
      <c r="A2210" s="2">
        <v>42382</v>
      </c>
      <c r="B2210">
        <v>3254.96</v>
      </c>
      <c r="C2210">
        <f t="shared" si="33"/>
        <v>0.1211647487564448</v>
      </c>
    </row>
    <row r="2211" spans="1:3" x14ac:dyDescent="0.35">
      <c r="A2211" s="2">
        <v>42383</v>
      </c>
      <c r="B2211">
        <v>3231.2</v>
      </c>
      <c r="C2211">
        <f t="shared" si="33"/>
        <v>0.1138383472249683</v>
      </c>
    </row>
    <row r="2212" spans="1:3" x14ac:dyDescent="0.35">
      <c r="A2212" s="2">
        <v>42384</v>
      </c>
      <c r="B2212">
        <v>3301.59</v>
      </c>
      <c r="C2212">
        <f t="shared" si="33"/>
        <v>0.13538893257504597</v>
      </c>
    </row>
    <row r="2213" spans="1:3" x14ac:dyDescent="0.35">
      <c r="A2213" s="2">
        <v>42385</v>
      </c>
      <c r="B2213">
        <v>3301.59</v>
      </c>
      <c r="C2213">
        <f t="shared" si="33"/>
        <v>0.12319391169737227</v>
      </c>
    </row>
    <row r="2214" spans="1:3" x14ac:dyDescent="0.35">
      <c r="A2214" s="2">
        <v>42386</v>
      </c>
      <c r="B2214">
        <v>3301.59</v>
      </c>
      <c r="C2214">
        <f t="shared" si="33"/>
        <v>0.11753659387132928</v>
      </c>
    </row>
    <row r="2215" spans="1:3" x14ac:dyDescent="0.35">
      <c r="A2215" s="2">
        <v>42387</v>
      </c>
      <c r="B2215">
        <v>3301.15</v>
      </c>
      <c r="C2215">
        <f t="shared" si="33"/>
        <v>0.10892960880611927</v>
      </c>
    </row>
    <row r="2216" spans="1:3" x14ac:dyDescent="0.35">
      <c r="A2216" s="2">
        <v>42388</v>
      </c>
      <c r="B2216">
        <v>3309.63</v>
      </c>
      <c r="C2216">
        <f t="shared" si="33"/>
        <v>0.13068187884396121</v>
      </c>
    </row>
    <row r="2217" spans="1:3" x14ac:dyDescent="0.35">
      <c r="A2217" s="2">
        <v>42389</v>
      </c>
      <c r="B2217">
        <v>3395</v>
      </c>
      <c r="C2217">
        <f t="shared" si="33"/>
        <v>0.15222813048473866</v>
      </c>
    </row>
    <row r="2218" spans="1:3" x14ac:dyDescent="0.35">
      <c r="A2218" s="2">
        <v>42390</v>
      </c>
      <c r="B2218">
        <v>3318.61</v>
      </c>
      <c r="C2218">
        <f t="shared" si="33"/>
        <v>0.12947039003495897</v>
      </c>
    </row>
    <row r="2219" spans="1:3" x14ac:dyDescent="0.35">
      <c r="A2219" s="2">
        <v>42391</v>
      </c>
      <c r="B2219">
        <v>3308.6</v>
      </c>
      <c r="C2219">
        <f t="shared" si="33"/>
        <v>0.12644950866485766</v>
      </c>
    </row>
    <row r="2220" spans="1:3" x14ac:dyDescent="0.35">
      <c r="A2220" s="2">
        <v>42392</v>
      </c>
      <c r="B2220">
        <v>3308.6</v>
      </c>
      <c r="C2220">
        <f t="shared" si="33"/>
        <v>0.12203479264307857</v>
      </c>
    </row>
    <row r="2221" spans="1:3" x14ac:dyDescent="0.35">
      <c r="A2221" s="2">
        <v>42393</v>
      </c>
      <c r="B2221">
        <v>3308.6</v>
      </c>
      <c r="C2221">
        <f t="shared" si="33"/>
        <v>0.11524213904449075</v>
      </c>
    </row>
    <row r="2222" spans="1:3" x14ac:dyDescent="0.35">
      <c r="A2222" s="2">
        <v>42394</v>
      </c>
      <c r="B2222">
        <v>3398</v>
      </c>
      <c r="C2222">
        <f t="shared" si="33"/>
        <v>0.15199732015960293</v>
      </c>
    </row>
    <row r="2223" spans="1:3" x14ac:dyDescent="0.35">
      <c r="A2223" s="2">
        <v>42395</v>
      </c>
      <c r="B2223">
        <v>3365.5</v>
      </c>
      <c r="C2223">
        <f t="shared" si="33"/>
        <v>0.14355235865264493</v>
      </c>
    </row>
    <row r="2224" spans="1:3" x14ac:dyDescent="0.35">
      <c r="A2224" s="2">
        <v>42396</v>
      </c>
      <c r="B2224">
        <v>3354.89</v>
      </c>
      <c r="C2224">
        <f t="shared" si="33"/>
        <v>0.14688134761627866</v>
      </c>
    </row>
    <row r="2225" spans="1:3" x14ac:dyDescent="0.35">
      <c r="A2225" s="2">
        <v>42397</v>
      </c>
      <c r="B2225">
        <v>3281.78</v>
      </c>
      <c r="C2225">
        <f t="shared" si="33"/>
        <v>0.12484832273913586</v>
      </c>
    </row>
    <row r="2226" spans="1:3" x14ac:dyDescent="0.35">
      <c r="A2226" s="2">
        <v>42398</v>
      </c>
      <c r="B2226">
        <v>3284.99</v>
      </c>
      <c r="C2226">
        <f t="shared" si="33"/>
        <v>0.1258259724072911</v>
      </c>
    </row>
    <row r="2227" spans="1:3" x14ac:dyDescent="0.35">
      <c r="A2227" s="2">
        <v>42399</v>
      </c>
      <c r="B2227">
        <v>3284.99</v>
      </c>
      <c r="C2227">
        <f t="shared" si="33"/>
        <v>0.12586049623736814</v>
      </c>
    </row>
    <row r="2228" spans="1:3" x14ac:dyDescent="0.35">
      <c r="A2228" s="2">
        <v>42400</v>
      </c>
      <c r="B2228">
        <v>3284.99</v>
      </c>
      <c r="C2228">
        <f t="shared" si="33"/>
        <v>0.16003351817622105</v>
      </c>
    </row>
    <row r="2229" spans="1:3" x14ac:dyDescent="0.35">
      <c r="A2229" s="2">
        <v>42401</v>
      </c>
      <c r="B2229">
        <v>3327.53</v>
      </c>
      <c r="C2229">
        <f t="shared" si="33"/>
        <v>0.16003668586093792</v>
      </c>
    </row>
    <row r="2230" spans="1:3" x14ac:dyDescent="0.35">
      <c r="A2230" s="2">
        <v>42402</v>
      </c>
      <c r="B2230">
        <v>3394.08</v>
      </c>
      <c r="C2230">
        <f t="shared" si="33"/>
        <v>0.17173572582001445</v>
      </c>
    </row>
    <row r="2231" spans="1:3" x14ac:dyDescent="0.35">
      <c r="A2231" s="2">
        <v>42403</v>
      </c>
      <c r="B2231">
        <v>3374.96</v>
      </c>
      <c r="C2231">
        <f t="shared" si="33"/>
        <v>0.15461499063537015</v>
      </c>
    </row>
    <row r="2232" spans="1:3" x14ac:dyDescent="0.35">
      <c r="A2232" s="2">
        <v>42404</v>
      </c>
      <c r="B2232">
        <v>3319.7</v>
      </c>
      <c r="C2232">
        <f t="shared" si="33"/>
        <v>0.13810593563273521</v>
      </c>
    </row>
    <row r="2233" spans="1:3" x14ac:dyDescent="0.35">
      <c r="A2233" s="2">
        <v>42405</v>
      </c>
      <c r="B2233">
        <v>3333.49</v>
      </c>
      <c r="C2233">
        <f t="shared" si="33"/>
        <v>0.14225132145443323</v>
      </c>
    </row>
    <row r="2234" spans="1:3" x14ac:dyDescent="0.35">
      <c r="A2234" s="2">
        <v>42406</v>
      </c>
      <c r="B2234">
        <v>3333.49</v>
      </c>
      <c r="C2234">
        <f t="shared" si="33"/>
        <v>0.1303835006235379</v>
      </c>
    </row>
    <row r="2235" spans="1:3" x14ac:dyDescent="0.35">
      <c r="A2235" s="2">
        <v>42407</v>
      </c>
      <c r="B2235">
        <v>3333.49</v>
      </c>
      <c r="C2235">
        <f t="shared" si="33"/>
        <v>0.12504575536173967</v>
      </c>
    </row>
    <row r="2236" spans="1:3" x14ac:dyDescent="0.35">
      <c r="A2236" s="2">
        <v>42408</v>
      </c>
      <c r="B2236">
        <v>3369.42</v>
      </c>
      <c r="C2236">
        <f t="shared" si="33"/>
        <v>0.13565100054801971</v>
      </c>
    </row>
    <row r="2237" spans="1:3" x14ac:dyDescent="0.35">
      <c r="A2237" s="2">
        <v>42409</v>
      </c>
      <c r="B2237">
        <v>3393.55</v>
      </c>
      <c r="C2237">
        <f t="shared" si="33"/>
        <v>0.11105906999704947</v>
      </c>
    </row>
    <row r="2238" spans="1:3" x14ac:dyDescent="0.35">
      <c r="A2238" s="2">
        <v>42410</v>
      </c>
      <c r="B2238">
        <v>3391.75</v>
      </c>
      <c r="C2238">
        <f t="shared" si="33"/>
        <v>9.7953310101373606E-2</v>
      </c>
    </row>
    <row r="2239" spans="1:3" x14ac:dyDescent="0.35">
      <c r="A2239" s="2">
        <v>42411</v>
      </c>
      <c r="B2239">
        <v>3440</v>
      </c>
      <c r="C2239">
        <f t="shared" si="33"/>
        <v>0.11207876910339967</v>
      </c>
    </row>
    <row r="2240" spans="1:3" x14ac:dyDescent="0.35">
      <c r="A2240" s="2">
        <v>42412</v>
      </c>
      <c r="B2240">
        <v>3382.94</v>
      </c>
      <c r="C2240">
        <f t="shared" si="33"/>
        <v>9.5352451621872947E-2</v>
      </c>
    </row>
    <row r="2241" spans="1:3" x14ac:dyDescent="0.35">
      <c r="A2241" s="2">
        <v>42413</v>
      </c>
      <c r="B2241">
        <v>3382.94</v>
      </c>
      <c r="C2241">
        <f t="shared" si="33"/>
        <v>9.5063088008466051E-2</v>
      </c>
    </row>
    <row r="2242" spans="1:3" x14ac:dyDescent="0.35">
      <c r="A2242" s="2">
        <v>42414</v>
      </c>
      <c r="B2242">
        <v>3382.94</v>
      </c>
      <c r="C2242">
        <f t="shared" si="33"/>
        <v>9.3533129272272197E-2</v>
      </c>
    </row>
    <row r="2243" spans="1:3" x14ac:dyDescent="0.35">
      <c r="A2243" s="2">
        <v>42415</v>
      </c>
      <c r="B2243">
        <v>3383</v>
      </c>
      <c r="C2243">
        <f t="shared" si="33"/>
        <v>8.6200161760914315E-2</v>
      </c>
    </row>
    <row r="2244" spans="1:3" x14ac:dyDescent="0.35">
      <c r="A2244" s="2">
        <v>42416</v>
      </c>
      <c r="B2244">
        <v>3415.51</v>
      </c>
      <c r="C2244">
        <f t="shared" si="33"/>
        <v>0.10532115351324164</v>
      </c>
    </row>
    <row r="2245" spans="1:3" x14ac:dyDescent="0.35">
      <c r="A2245" s="2">
        <v>42417</v>
      </c>
      <c r="B2245">
        <v>3360.98</v>
      </c>
      <c r="C2245">
        <f t="shared" si="33"/>
        <v>9.2837770264687897E-2</v>
      </c>
    </row>
    <row r="2246" spans="1:3" x14ac:dyDescent="0.35">
      <c r="A2246" s="2">
        <v>42418</v>
      </c>
      <c r="B2246">
        <v>3343.69</v>
      </c>
      <c r="C2246">
        <f t="shared" si="33"/>
        <v>8.7680159725313733E-2</v>
      </c>
    </row>
    <row r="2247" spans="1:3" x14ac:dyDescent="0.35">
      <c r="A2247" s="2">
        <v>42419</v>
      </c>
      <c r="B2247">
        <v>3356.25</v>
      </c>
      <c r="C2247">
        <f t="shared" si="33"/>
        <v>9.1429451424399552E-2</v>
      </c>
    </row>
    <row r="2248" spans="1:3" x14ac:dyDescent="0.35">
      <c r="A2248" s="2">
        <v>42420</v>
      </c>
      <c r="B2248">
        <v>3356.25</v>
      </c>
      <c r="C2248">
        <f t="shared" si="33"/>
        <v>8.1197937077758658E-2</v>
      </c>
    </row>
    <row r="2249" spans="1:3" x14ac:dyDescent="0.35">
      <c r="A2249" s="2">
        <v>42421</v>
      </c>
      <c r="B2249">
        <v>3356.25</v>
      </c>
      <c r="C2249">
        <f t="shared" si="33"/>
        <v>8.9547449423972636E-2</v>
      </c>
    </row>
    <row r="2250" spans="1:3" x14ac:dyDescent="0.35">
      <c r="A2250" s="2">
        <v>42422</v>
      </c>
      <c r="B2250">
        <v>3310.8</v>
      </c>
      <c r="C2250">
        <f t="shared" si="33"/>
        <v>7.0314098088134519E-2</v>
      </c>
    </row>
    <row r="2251" spans="1:3" x14ac:dyDescent="0.35">
      <c r="A2251" s="2">
        <v>42423</v>
      </c>
      <c r="B2251">
        <v>3327.71</v>
      </c>
      <c r="C2251">
        <f t="shared" si="33"/>
        <v>7.2334935761875427E-2</v>
      </c>
    </row>
    <row r="2252" spans="1:3" x14ac:dyDescent="0.35">
      <c r="A2252" s="2">
        <v>42424</v>
      </c>
      <c r="B2252">
        <v>3340.35</v>
      </c>
      <c r="C2252">
        <f t="shared" si="33"/>
        <v>7.2762404470218228E-2</v>
      </c>
    </row>
    <row r="2253" spans="1:3" x14ac:dyDescent="0.35">
      <c r="A2253" s="2">
        <v>42425</v>
      </c>
      <c r="B2253">
        <v>3313.67</v>
      </c>
      <c r="C2253">
        <f t="shared" si="33"/>
        <v>6.4743149048989132E-2</v>
      </c>
    </row>
    <row r="2254" spans="1:3" x14ac:dyDescent="0.35">
      <c r="A2254" s="2">
        <v>42426</v>
      </c>
      <c r="B2254">
        <v>3342.05</v>
      </c>
      <c r="C2254">
        <f t="shared" si="33"/>
        <v>7.327120371500298E-2</v>
      </c>
    </row>
    <row r="2255" spans="1:3" x14ac:dyDescent="0.35">
      <c r="A2255" s="2">
        <v>42427</v>
      </c>
      <c r="B2255">
        <v>3342.05</v>
      </c>
      <c r="C2255">
        <f t="shared" si="33"/>
        <v>6.0373123695034253E-2</v>
      </c>
    </row>
    <row r="2256" spans="1:3" x14ac:dyDescent="0.35">
      <c r="A2256" s="2">
        <v>42428</v>
      </c>
      <c r="B2256">
        <v>3342.05</v>
      </c>
      <c r="C2256">
        <f t="shared" si="33"/>
        <v>6.7463757156820778E-2</v>
      </c>
    </row>
    <row r="2257" spans="1:3" x14ac:dyDescent="0.35">
      <c r="A2257" s="2">
        <v>42429</v>
      </c>
      <c r="B2257">
        <v>3292.8</v>
      </c>
      <c r="C2257">
        <f t="shared" si="33"/>
        <v>4.0204676192103335E-2</v>
      </c>
    </row>
    <row r="2258" spans="1:3" x14ac:dyDescent="0.35">
      <c r="A2258" s="2">
        <v>42430</v>
      </c>
      <c r="B2258">
        <v>3228.96</v>
      </c>
      <c r="C2258">
        <f t="shared" si="33"/>
        <v>2.6667410062944125E-2</v>
      </c>
    </row>
    <row r="2259" spans="1:3" x14ac:dyDescent="0.35">
      <c r="A2259" s="2">
        <v>42431</v>
      </c>
      <c r="B2259">
        <v>3205.46</v>
      </c>
      <c r="C2259">
        <f t="shared" si="33"/>
        <v>1.1080990681821283E-3</v>
      </c>
    </row>
    <row r="2260" spans="1:3" x14ac:dyDescent="0.35">
      <c r="A2260" s="2">
        <v>42432</v>
      </c>
      <c r="B2260">
        <v>3193.98</v>
      </c>
      <c r="C2260">
        <f t="shared" si="33"/>
        <v>-2.479718714195181E-3</v>
      </c>
    </row>
    <row r="2261" spans="1:3" x14ac:dyDescent="0.35">
      <c r="A2261" s="2">
        <v>42433</v>
      </c>
      <c r="B2261">
        <v>3157.11</v>
      </c>
      <c r="C2261">
        <f t="shared" si="33"/>
        <v>-1.4090454572227969E-2</v>
      </c>
    </row>
    <row r="2262" spans="1:3" x14ac:dyDescent="0.35">
      <c r="A2262" s="2">
        <v>42434</v>
      </c>
      <c r="B2262">
        <v>3157.11</v>
      </c>
      <c r="C2262">
        <f t="shared" si="33"/>
        <v>-4.6544635086204336E-2</v>
      </c>
    </row>
    <row r="2263" spans="1:3" x14ac:dyDescent="0.35">
      <c r="A2263" s="2">
        <v>42435</v>
      </c>
      <c r="B2263">
        <v>3157.11</v>
      </c>
      <c r="C2263">
        <f t="shared" si="33"/>
        <v>-4.6837862295558003E-2</v>
      </c>
    </row>
    <row r="2264" spans="1:3" x14ac:dyDescent="0.35">
      <c r="A2264" s="2">
        <v>42436</v>
      </c>
      <c r="B2264">
        <v>3114.33</v>
      </c>
      <c r="C2264">
        <f t="shared" si="33"/>
        <v>-5.321561542961336E-2</v>
      </c>
    </row>
    <row r="2265" spans="1:3" x14ac:dyDescent="0.35">
      <c r="A2265" s="2">
        <v>42437</v>
      </c>
      <c r="B2265">
        <v>3205.32</v>
      </c>
      <c r="C2265">
        <f t="shared" si="33"/>
        <v>-1.3242886887300433E-2</v>
      </c>
    </row>
    <row r="2266" spans="1:3" x14ac:dyDescent="0.35">
      <c r="A2266" s="2">
        <v>42438</v>
      </c>
      <c r="B2266">
        <v>3185.85</v>
      </c>
      <c r="C2266">
        <f t="shared" si="33"/>
        <v>-4.4553429811314292E-2</v>
      </c>
    </row>
    <row r="2267" spans="1:3" x14ac:dyDescent="0.35">
      <c r="A2267" s="2">
        <v>42439</v>
      </c>
      <c r="B2267">
        <v>3225</v>
      </c>
      <c r="C2267">
        <f t="shared" si="33"/>
        <v>-3.2339608963806811E-2</v>
      </c>
    </row>
    <row r="2268" spans="1:3" x14ac:dyDescent="0.35">
      <c r="A2268" s="2">
        <v>42440</v>
      </c>
      <c r="B2268">
        <v>3150.95</v>
      </c>
      <c r="C2268">
        <f t="shared" si="33"/>
        <v>-5.5568564540722315E-2</v>
      </c>
    </row>
    <row r="2269" spans="1:3" x14ac:dyDescent="0.35">
      <c r="A2269" s="2">
        <v>42441</v>
      </c>
      <c r="B2269">
        <v>3150.95</v>
      </c>
      <c r="C2269">
        <f t="shared" si="33"/>
        <v>-6.1405593760268051E-2</v>
      </c>
    </row>
    <row r="2270" spans="1:3" x14ac:dyDescent="0.35">
      <c r="A2270" s="2">
        <v>42442</v>
      </c>
      <c r="B2270">
        <v>3150.95</v>
      </c>
      <c r="C2270">
        <f t="shared" si="33"/>
        <v>-5.0838089955128701E-2</v>
      </c>
    </row>
    <row r="2271" spans="1:3" x14ac:dyDescent="0.35">
      <c r="A2271" s="2">
        <v>42443</v>
      </c>
      <c r="B2271">
        <v>3153.3</v>
      </c>
      <c r="C2271">
        <f t="shared" si="33"/>
        <v>-5.6188059796132332E-2</v>
      </c>
    </row>
    <row r="2272" spans="1:3" x14ac:dyDescent="0.35">
      <c r="A2272" s="2">
        <v>42444</v>
      </c>
      <c r="B2272">
        <v>3164.37</v>
      </c>
      <c r="C2272">
        <f t="shared" si="33"/>
        <v>-5.6092511917230511E-2</v>
      </c>
    </row>
    <row r="2273" spans="1:3" x14ac:dyDescent="0.35">
      <c r="A2273" s="2">
        <v>42445</v>
      </c>
      <c r="B2273">
        <v>3160.54</v>
      </c>
      <c r="C2273">
        <f t="shared" ref="C2273:C2336" si="34">+LN(B2273/B2184)</f>
        <v>-5.2064226110511432E-2</v>
      </c>
    </row>
    <row r="2274" spans="1:3" x14ac:dyDescent="0.35">
      <c r="A2274" s="2">
        <v>42446</v>
      </c>
      <c r="B2274">
        <v>3073.6</v>
      </c>
      <c r="C2274">
        <f t="shared" si="34"/>
        <v>-7.9957612153764221E-2</v>
      </c>
    </row>
    <row r="2275" spans="1:3" x14ac:dyDescent="0.35">
      <c r="A2275" s="2">
        <v>42447</v>
      </c>
      <c r="B2275">
        <v>3073</v>
      </c>
      <c r="C2275">
        <f t="shared" si="34"/>
        <v>-8.0152842037571656E-2</v>
      </c>
    </row>
    <row r="2276" spans="1:3" x14ac:dyDescent="0.35">
      <c r="A2276" s="2">
        <v>42448</v>
      </c>
      <c r="B2276">
        <v>3073</v>
      </c>
      <c r="C2276">
        <f t="shared" si="34"/>
        <v>-7.9762310910281978E-2</v>
      </c>
    </row>
    <row r="2277" spans="1:3" x14ac:dyDescent="0.35">
      <c r="A2277" s="2">
        <v>42449</v>
      </c>
      <c r="B2277">
        <v>3073</v>
      </c>
      <c r="C2277">
        <f t="shared" si="34"/>
        <v>-7.5356785293267253E-2</v>
      </c>
    </row>
    <row r="2278" spans="1:3" x14ac:dyDescent="0.35">
      <c r="A2278" s="2">
        <v>42450</v>
      </c>
      <c r="B2278">
        <v>3073</v>
      </c>
      <c r="C2278">
        <f t="shared" si="34"/>
        <v>-4.4768638180005003E-2</v>
      </c>
    </row>
    <row r="2279" spans="1:3" x14ac:dyDescent="0.35">
      <c r="A2279" s="2">
        <v>42451</v>
      </c>
      <c r="B2279">
        <v>3030.22</v>
      </c>
      <c r="C2279">
        <f t="shared" si="34"/>
        <v>-5.0225144867242437E-2</v>
      </c>
    </row>
    <row r="2280" spans="1:3" x14ac:dyDescent="0.35">
      <c r="A2280" s="2">
        <v>42452</v>
      </c>
      <c r="B2280">
        <v>3071.07</v>
      </c>
      <c r="C2280">
        <f t="shared" si="34"/>
        <v>-3.683433393634214E-2</v>
      </c>
    </row>
    <row r="2281" spans="1:3" x14ac:dyDescent="0.35">
      <c r="A2281" s="2">
        <v>42453</v>
      </c>
      <c r="B2281">
        <v>3073</v>
      </c>
      <c r="C2281">
        <f t="shared" si="34"/>
        <v>-3.6206085865118982E-2</v>
      </c>
    </row>
    <row r="2282" spans="1:3" x14ac:dyDescent="0.35">
      <c r="A2282" s="2">
        <v>42454</v>
      </c>
      <c r="B2282">
        <v>3073.19</v>
      </c>
      <c r="C2282">
        <f t="shared" si="34"/>
        <v>-3.6144258944681998E-2</v>
      </c>
    </row>
    <row r="2283" spans="1:3" x14ac:dyDescent="0.35">
      <c r="A2283" s="2">
        <v>42455</v>
      </c>
      <c r="B2283">
        <v>3073.19</v>
      </c>
      <c r="C2283">
        <f t="shared" si="34"/>
        <v>-3.2648213582273544E-2</v>
      </c>
    </row>
    <row r="2284" spans="1:3" x14ac:dyDescent="0.35">
      <c r="A2284" s="2">
        <v>42456</v>
      </c>
      <c r="B2284">
        <v>3073.19</v>
      </c>
      <c r="C2284">
        <f t="shared" si="34"/>
        <v>-3.0778856767914285E-2</v>
      </c>
    </row>
    <row r="2285" spans="1:3" x14ac:dyDescent="0.35">
      <c r="A2285" s="2">
        <v>42457</v>
      </c>
      <c r="B2285">
        <v>3026.55</v>
      </c>
      <c r="C2285">
        <f t="shared" si="34"/>
        <v>-4.794096670439861E-2</v>
      </c>
    </row>
    <row r="2286" spans="1:3" x14ac:dyDescent="0.35">
      <c r="A2286" s="2">
        <v>42458</v>
      </c>
      <c r="B2286">
        <v>3058.5</v>
      </c>
      <c r="C2286">
        <f t="shared" si="34"/>
        <v>-3.7225539927885E-2</v>
      </c>
    </row>
    <row r="2287" spans="1:3" x14ac:dyDescent="0.35">
      <c r="A2287" s="2">
        <v>42459</v>
      </c>
      <c r="B2287">
        <v>3014.24</v>
      </c>
      <c r="C2287">
        <f t="shared" si="34"/>
        <v>-5.1802414193440456E-2</v>
      </c>
    </row>
    <row r="2288" spans="1:3" x14ac:dyDescent="0.35">
      <c r="A2288" s="2">
        <v>42460</v>
      </c>
      <c r="B2288">
        <v>3002.2</v>
      </c>
      <c r="C2288">
        <f t="shared" si="34"/>
        <v>-5.5804786384428894E-2</v>
      </c>
    </row>
    <row r="2289" spans="1:3" x14ac:dyDescent="0.35">
      <c r="A2289" s="2">
        <v>42461</v>
      </c>
      <c r="B2289">
        <v>3037.1</v>
      </c>
      <c r="C2289">
        <f t="shared" si="34"/>
        <v>-4.4247026876025303E-2</v>
      </c>
    </row>
    <row r="2290" spans="1:3" x14ac:dyDescent="0.35">
      <c r="A2290" s="2">
        <v>42462</v>
      </c>
      <c r="B2290">
        <v>3037.1</v>
      </c>
      <c r="C2290">
        <f t="shared" si="34"/>
        <v>-5.8223555987929027E-2</v>
      </c>
    </row>
    <row r="2291" spans="1:3" x14ac:dyDescent="0.35">
      <c r="A2291" s="2">
        <v>42463</v>
      </c>
      <c r="B2291">
        <v>3037.1</v>
      </c>
      <c r="C2291">
        <f t="shared" si="34"/>
        <v>-5.5891051968137227E-2</v>
      </c>
    </row>
    <row r="2292" spans="1:3" x14ac:dyDescent="0.35">
      <c r="A2292" s="2">
        <v>42464</v>
      </c>
      <c r="B2292">
        <v>3063.79</v>
      </c>
      <c r="C2292">
        <f t="shared" si="34"/>
        <v>-6.1077053925025743E-2</v>
      </c>
    </row>
    <row r="2293" spans="1:3" x14ac:dyDescent="0.35">
      <c r="A2293" s="2">
        <v>42465</v>
      </c>
      <c r="B2293">
        <v>3084.1</v>
      </c>
      <c r="C2293">
        <f t="shared" si="34"/>
        <v>-6.1553053529490885E-2</v>
      </c>
    </row>
    <row r="2294" spans="1:3" x14ac:dyDescent="0.35">
      <c r="A2294" s="2">
        <v>42466</v>
      </c>
      <c r="B2294">
        <v>3081.13</v>
      </c>
      <c r="C2294">
        <f t="shared" si="34"/>
        <v>-5.8591024245366517E-2</v>
      </c>
    </row>
    <row r="2295" spans="1:3" x14ac:dyDescent="0.35">
      <c r="A2295" s="2">
        <v>42467</v>
      </c>
      <c r="B2295">
        <v>3107.26</v>
      </c>
      <c r="C2295">
        <f t="shared" si="34"/>
        <v>-5.0146128144444017E-2</v>
      </c>
    </row>
    <row r="2296" spans="1:3" x14ac:dyDescent="0.35">
      <c r="A2296" s="2">
        <v>42468</v>
      </c>
      <c r="B2296">
        <v>3090.01</v>
      </c>
      <c r="C2296">
        <f t="shared" si="34"/>
        <v>-5.5713109912206411E-2</v>
      </c>
    </row>
    <row r="2297" spans="1:3" x14ac:dyDescent="0.35">
      <c r="A2297" s="2">
        <v>42469</v>
      </c>
      <c r="B2297">
        <v>3090.01</v>
      </c>
      <c r="C2297">
        <f t="shared" si="34"/>
        <v>-5.5088498360468231E-2</v>
      </c>
    </row>
    <row r="2298" spans="1:3" x14ac:dyDescent="0.35">
      <c r="A2298" s="2">
        <v>42470</v>
      </c>
      <c r="B2298">
        <v>3090.01</v>
      </c>
      <c r="C2298">
        <f t="shared" si="34"/>
        <v>-5.8265671883257625E-2</v>
      </c>
    </row>
    <row r="2299" spans="1:3" x14ac:dyDescent="0.35">
      <c r="A2299" s="2">
        <v>42471</v>
      </c>
      <c r="B2299">
        <v>3053.77</v>
      </c>
      <c r="C2299">
        <f t="shared" si="34"/>
        <v>-6.3803093905575162E-2</v>
      </c>
    </row>
    <row r="2300" spans="1:3" x14ac:dyDescent="0.35">
      <c r="A2300" s="2">
        <v>42472</v>
      </c>
      <c r="B2300">
        <v>3019</v>
      </c>
      <c r="C2300">
        <f t="shared" si="34"/>
        <v>-6.7927934542364246E-2</v>
      </c>
    </row>
    <row r="2301" spans="1:3" x14ac:dyDescent="0.35">
      <c r="A2301" s="2">
        <v>42473</v>
      </c>
      <c r="B2301">
        <v>3007.95</v>
      </c>
      <c r="C2301">
        <f t="shared" si="34"/>
        <v>-9.3145387008128439E-2</v>
      </c>
    </row>
    <row r="2302" spans="1:3" x14ac:dyDescent="0.35">
      <c r="A2302" s="2">
        <v>42474</v>
      </c>
      <c r="B2302">
        <v>2994.65</v>
      </c>
      <c r="C2302">
        <f t="shared" si="34"/>
        <v>-9.7576807314286779E-2</v>
      </c>
    </row>
    <row r="2303" spans="1:3" x14ac:dyDescent="0.35">
      <c r="A2303" s="2">
        <v>42475</v>
      </c>
      <c r="B2303">
        <v>2997.21</v>
      </c>
      <c r="C2303">
        <f t="shared" si="34"/>
        <v>-9.672231466734009E-2</v>
      </c>
    </row>
    <row r="2304" spans="1:3" x14ac:dyDescent="0.35">
      <c r="A2304" s="2">
        <v>42476</v>
      </c>
      <c r="B2304">
        <v>2997.21</v>
      </c>
      <c r="C2304">
        <f t="shared" si="34"/>
        <v>-9.6589036664374198E-2</v>
      </c>
    </row>
    <row r="2305" spans="1:3" x14ac:dyDescent="0.35">
      <c r="A2305" s="2">
        <v>42477</v>
      </c>
      <c r="B2305">
        <v>2997.21</v>
      </c>
      <c r="C2305">
        <f t="shared" si="34"/>
        <v>-9.915454471369986E-2</v>
      </c>
    </row>
    <row r="2306" spans="1:3" x14ac:dyDescent="0.35">
      <c r="A2306" s="2">
        <v>42478</v>
      </c>
      <c r="B2306">
        <v>2969.45</v>
      </c>
      <c r="C2306">
        <f t="shared" si="34"/>
        <v>-0.13392701053013004</v>
      </c>
    </row>
    <row r="2307" spans="1:3" x14ac:dyDescent="0.35">
      <c r="A2307" s="2">
        <v>42479</v>
      </c>
      <c r="B2307">
        <v>2899.02</v>
      </c>
      <c r="C2307">
        <f t="shared" si="34"/>
        <v>-0.13517327171449306</v>
      </c>
    </row>
    <row r="2308" spans="1:3" x14ac:dyDescent="0.35">
      <c r="A2308" s="2">
        <v>42480</v>
      </c>
      <c r="B2308">
        <v>2897.5</v>
      </c>
      <c r="C2308">
        <f t="shared" si="34"/>
        <v>-0.13267684295900881</v>
      </c>
    </row>
    <row r="2309" spans="1:3" x14ac:dyDescent="0.35">
      <c r="A2309" s="2">
        <v>42481</v>
      </c>
      <c r="B2309">
        <v>2941.96</v>
      </c>
      <c r="C2309">
        <f t="shared" si="34"/>
        <v>-0.11744911329702772</v>
      </c>
    </row>
    <row r="2310" spans="1:3" x14ac:dyDescent="0.35">
      <c r="A2310" s="2">
        <v>42482</v>
      </c>
      <c r="B2310">
        <v>2947.2</v>
      </c>
      <c r="C2310">
        <f t="shared" si="34"/>
        <v>-0.1156695721119279</v>
      </c>
    </row>
    <row r="2311" spans="1:3" x14ac:dyDescent="0.35">
      <c r="A2311" s="2">
        <v>42483</v>
      </c>
      <c r="B2311">
        <v>2947.2</v>
      </c>
      <c r="C2311">
        <f t="shared" si="34"/>
        <v>-0.14233145617088969</v>
      </c>
    </row>
    <row r="2312" spans="1:3" x14ac:dyDescent="0.35">
      <c r="A2312" s="2">
        <v>42484</v>
      </c>
      <c r="B2312">
        <v>2947.2</v>
      </c>
      <c r="C2312">
        <f t="shared" si="34"/>
        <v>-0.13272097338978014</v>
      </c>
    </row>
    <row r="2313" spans="1:3" x14ac:dyDescent="0.35">
      <c r="A2313" s="2">
        <v>42485</v>
      </c>
      <c r="B2313">
        <v>2967.82</v>
      </c>
      <c r="C2313">
        <f t="shared" si="34"/>
        <v>-0.12259130643513062</v>
      </c>
    </row>
    <row r="2314" spans="1:3" x14ac:dyDescent="0.35">
      <c r="A2314" s="2">
        <v>42486</v>
      </c>
      <c r="B2314">
        <v>2955</v>
      </c>
      <c r="C2314">
        <f t="shared" si="34"/>
        <v>-0.10488730726569323</v>
      </c>
    </row>
    <row r="2315" spans="1:3" x14ac:dyDescent="0.35">
      <c r="A2315" s="2">
        <v>42487</v>
      </c>
      <c r="B2315">
        <v>2933.75</v>
      </c>
      <c r="C2315">
        <f t="shared" si="34"/>
        <v>-0.11308213960881366</v>
      </c>
    </row>
    <row r="2316" spans="1:3" x14ac:dyDescent="0.35">
      <c r="A2316" s="2">
        <v>42488</v>
      </c>
      <c r="B2316">
        <v>2875.73</v>
      </c>
      <c r="C2316">
        <f t="shared" si="34"/>
        <v>-0.13305705272957896</v>
      </c>
    </row>
    <row r="2317" spans="1:3" x14ac:dyDescent="0.35">
      <c r="A2317" s="2">
        <v>42489</v>
      </c>
      <c r="B2317">
        <v>2849.97</v>
      </c>
      <c r="C2317">
        <f t="shared" si="34"/>
        <v>-0.14205513988254237</v>
      </c>
    </row>
    <row r="2318" spans="1:3" x14ac:dyDescent="0.35">
      <c r="A2318" s="2">
        <v>42490</v>
      </c>
      <c r="B2318">
        <v>2849.97</v>
      </c>
      <c r="C2318">
        <f t="shared" si="34"/>
        <v>-0.15492181911473107</v>
      </c>
    </row>
    <row r="2319" spans="1:3" x14ac:dyDescent="0.35">
      <c r="A2319" s="2">
        <v>42491</v>
      </c>
      <c r="B2319">
        <v>2849.97</v>
      </c>
      <c r="C2319">
        <f t="shared" si="34"/>
        <v>-0.17472426963253576</v>
      </c>
    </row>
    <row r="2320" spans="1:3" x14ac:dyDescent="0.35">
      <c r="A2320" s="2">
        <v>42492</v>
      </c>
      <c r="B2320">
        <v>2835.13</v>
      </c>
      <c r="C2320">
        <f t="shared" si="34"/>
        <v>-0.17429568089482916</v>
      </c>
    </row>
    <row r="2321" spans="1:3" x14ac:dyDescent="0.35">
      <c r="A2321" s="2">
        <v>42493</v>
      </c>
      <c r="B2321">
        <v>2913.73</v>
      </c>
      <c r="C2321">
        <f t="shared" si="34"/>
        <v>-0.13044037006236417</v>
      </c>
    </row>
    <row r="2322" spans="1:3" x14ac:dyDescent="0.35">
      <c r="A2322" s="2">
        <v>42494</v>
      </c>
      <c r="B2322">
        <v>2954.99</v>
      </c>
      <c r="C2322">
        <f t="shared" si="34"/>
        <v>-0.12052453646388978</v>
      </c>
    </row>
    <row r="2323" spans="1:3" x14ac:dyDescent="0.35">
      <c r="A2323" s="2">
        <v>42495</v>
      </c>
      <c r="B2323">
        <v>2953.68</v>
      </c>
      <c r="C2323">
        <f t="shared" si="34"/>
        <v>-0.12096795267141673</v>
      </c>
    </row>
    <row r="2324" spans="1:3" x14ac:dyDescent="0.35">
      <c r="A2324" s="2">
        <v>42496</v>
      </c>
      <c r="B2324">
        <v>2957.96</v>
      </c>
      <c r="C2324">
        <f t="shared" si="34"/>
        <v>-0.11951996167473379</v>
      </c>
    </row>
    <row r="2325" spans="1:3" x14ac:dyDescent="0.35">
      <c r="A2325" s="2">
        <v>42497</v>
      </c>
      <c r="B2325">
        <v>2957.96</v>
      </c>
      <c r="C2325">
        <f t="shared" si="34"/>
        <v>-0.13024078118052873</v>
      </c>
    </row>
    <row r="2326" spans="1:3" x14ac:dyDescent="0.35">
      <c r="A2326" s="2">
        <v>42498</v>
      </c>
      <c r="B2326">
        <v>2957.96</v>
      </c>
      <c r="C2326">
        <f t="shared" si="34"/>
        <v>-0.13737672955678468</v>
      </c>
    </row>
    <row r="2327" spans="1:3" x14ac:dyDescent="0.35">
      <c r="A2327" s="2">
        <v>42499</v>
      </c>
      <c r="B2327">
        <v>2958</v>
      </c>
      <c r="C2327">
        <f t="shared" si="34"/>
        <v>-0.1368326480946728</v>
      </c>
    </row>
    <row r="2328" spans="1:3" x14ac:dyDescent="0.35">
      <c r="A2328" s="2">
        <v>42500</v>
      </c>
      <c r="B2328">
        <v>2974.25</v>
      </c>
      <c r="C2328">
        <f t="shared" si="34"/>
        <v>-0.14547956501080858</v>
      </c>
    </row>
    <row r="2329" spans="1:3" x14ac:dyDescent="0.35">
      <c r="A2329" s="2">
        <v>42501</v>
      </c>
      <c r="B2329">
        <v>2939.5</v>
      </c>
      <c r="C2329">
        <f t="shared" si="34"/>
        <v>-0.14050565504360771</v>
      </c>
    </row>
    <row r="2330" spans="1:3" x14ac:dyDescent="0.35">
      <c r="A2330" s="2">
        <v>42502</v>
      </c>
      <c r="B2330">
        <v>2946.43</v>
      </c>
      <c r="C2330">
        <f t="shared" si="34"/>
        <v>-0.1381508858899817</v>
      </c>
    </row>
    <row r="2331" spans="1:3" x14ac:dyDescent="0.35">
      <c r="A2331" s="2">
        <v>42503</v>
      </c>
      <c r="B2331">
        <v>2992.48</v>
      </c>
      <c r="C2331">
        <f t="shared" si="34"/>
        <v>-0.1226426788512274</v>
      </c>
    </row>
    <row r="2332" spans="1:3" x14ac:dyDescent="0.35">
      <c r="A2332" s="2">
        <v>42504</v>
      </c>
      <c r="B2332">
        <v>2992.48</v>
      </c>
      <c r="C2332">
        <f t="shared" si="34"/>
        <v>-0.12266041474601848</v>
      </c>
    </row>
    <row r="2333" spans="1:3" x14ac:dyDescent="0.35">
      <c r="A2333" s="2">
        <v>42505</v>
      </c>
      <c r="B2333">
        <v>2992.48</v>
      </c>
      <c r="C2333">
        <f t="shared" si="34"/>
        <v>-0.13222434796194277</v>
      </c>
    </row>
    <row r="2334" spans="1:3" x14ac:dyDescent="0.35">
      <c r="A2334" s="2">
        <v>42506</v>
      </c>
      <c r="B2334">
        <v>3028.55</v>
      </c>
      <c r="C2334">
        <f t="shared" si="34"/>
        <v>-0.10414864098940202</v>
      </c>
    </row>
    <row r="2335" spans="1:3" x14ac:dyDescent="0.35">
      <c r="A2335" s="2">
        <v>42507</v>
      </c>
      <c r="B2335">
        <v>3012.85</v>
      </c>
      <c r="C2335">
        <f t="shared" si="34"/>
        <v>-0.1041885129352368</v>
      </c>
    </row>
    <row r="2336" spans="1:3" x14ac:dyDescent="0.35">
      <c r="A2336" s="2">
        <v>42508</v>
      </c>
      <c r="B2336">
        <v>3026.69</v>
      </c>
      <c r="C2336">
        <f t="shared" si="34"/>
        <v>-0.10335466610856027</v>
      </c>
    </row>
    <row r="2337" spans="1:3" x14ac:dyDescent="0.35">
      <c r="A2337" s="2">
        <v>42509</v>
      </c>
      <c r="B2337">
        <v>3057.32</v>
      </c>
      <c r="C2337">
        <f t="shared" ref="C2337:C2400" si="35">+LN(B2337/B2248)</f>
        <v>-9.3285564055995973E-2</v>
      </c>
    </row>
    <row r="2338" spans="1:3" x14ac:dyDescent="0.35">
      <c r="A2338" s="2">
        <v>42510</v>
      </c>
      <c r="B2338">
        <v>3052</v>
      </c>
      <c r="C2338">
        <f t="shared" si="35"/>
        <v>-9.5027165852827181E-2</v>
      </c>
    </row>
    <row r="2339" spans="1:3" x14ac:dyDescent="0.35">
      <c r="A2339" s="2">
        <v>42511</v>
      </c>
      <c r="B2339">
        <v>3052</v>
      </c>
      <c r="C2339">
        <f t="shared" si="35"/>
        <v>-8.1392738606893139E-2</v>
      </c>
    </row>
    <row r="2340" spans="1:3" x14ac:dyDescent="0.35">
      <c r="A2340" s="2">
        <v>42512</v>
      </c>
      <c r="B2340">
        <v>3052</v>
      </c>
      <c r="C2340">
        <f t="shared" si="35"/>
        <v>-8.6487266316814623E-2</v>
      </c>
    </row>
    <row r="2341" spans="1:3" x14ac:dyDescent="0.35">
      <c r="A2341" s="2">
        <v>42513</v>
      </c>
      <c r="B2341">
        <v>3060.25</v>
      </c>
      <c r="C2341">
        <f t="shared" si="35"/>
        <v>-8.7578979944153451E-2</v>
      </c>
    </row>
    <row r="2342" spans="1:3" x14ac:dyDescent="0.35">
      <c r="A2342" s="2">
        <v>42514</v>
      </c>
      <c r="B2342">
        <v>3064.25</v>
      </c>
      <c r="C2342">
        <f t="shared" si="35"/>
        <v>-7.8253495257271571E-2</v>
      </c>
    </row>
    <row r="2343" spans="1:3" x14ac:dyDescent="0.35">
      <c r="A2343" s="2">
        <v>42515</v>
      </c>
      <c r="B2343">
        <v>3061</v>
      </c>
      <c r="C2343">
        <f t="shared" si="35"/>
        <v>-8.7842731199147456E-2</v>
      </c>
    </row>
    <row r="2344" spans="1:3" x14ac:dyDescent="0.35">
      <c r="A2344" s="2">
        <v>42516</v>
      </c>
      <c r="B2344">
        <v>3052.09</v>
      </c>
      <c r="C2344">
        <f t="shared" si="35"/>
        <v>-9.0757789315236079E-2</v>
      </c>
    </row>
    <row r="2345" spans="1:3" x14ac:dyDescent="0.35">
      <c r="A2345" s="2">
        <v>42517</v>
      </c>
      <c r="B2345">
        <v>3071.1</v>
      </c>
      <c r="C2345">
        <f t="shared" si="35"/>
        <v>-8.4548587550725168E-2</v>
      </c>
    </row>
    <row r="2346" spans="1:3" x14ac:dyDescent="0.35">
      <c r="A2346" s="2">
        <v>42518</v>
      </c>
      <c r="B2346">
        <v>3071.1</v>
      </c>
      <c r="C2346">
        <f t="shared" si="35"/>
        <v>-6.9702463045895779E-2</v>
      </c>
    </row>
    <row r="2347" spans="1:3" x14ac:dyDescent="0.35">
      <c r="A2347" s="2">
        <v>42519</v>
      </c>
      <c r="B2347">
        <v>3071.1</v>
      </c>
      <c r="C2347">
        <f t="shared" si="35"/>
        <v>-5.0124300351570547E-2</v>
      </c>
    </row>
    <row r="2348" spans="1:3" x14ac:dyDescent="0.35">
      <c r="A2348" s="2">
        <v>42520</v>
      </c>
      <c r="B2348">
        <v>3069</v>
      </c>
      <c r="C2348">
        <f t="shared" si="35"/>
        <v>-4.3503830177230106E-2</v>
      </c>
    </row>
    <row r="2349" spans="1:3" x14ac:dyDescent="0.35">
      <c r="A2349" s="2">
        <v>42521</v>
      </c>
      <c r="B2349">
        <v>3090.18</v>
      </c>
      <c r="C2349">
        <f t="shared" si="35"/>
        <v>-3.3038446392220221E-2</v>
      </c>
    </row>
    <row r="2350" spans="1:3" x14ac:dyDescent="0.35">
      <c r="A2350" s="2">
        <v>42522</v>
      </c>
      <c r="B2350">
        <v>3112.9</v>
      </c>
      <c r="C2350">
        <f t="shared" si="35"/>
        <v>-1.4102284584592168E-2</v>
      </c>
    </row>
    <row r="2351" spans="1:3" x14ac:dyDescent="0.35">
      <c r="A2351" s="2">
        <v>42523</v>
      </c>
      <c r="B2351">
        <v>3085.96</v>
      </c>
      <c r="C2351">
        <f t="shared" si="35"/>
        <v>-2.2794260080254116E-2</v>
      </c>
    </row>
    <row r="2352" spans="1:3" x14ac:dyDescent="0.35">
      <c r="A2352" s="2">
        <v>42524</v>
      </c>
      <c r="B2352">
        <v>3019.43</v>
      </c>
      <c r="C2352">
        <f t="shared" si="35"/>
        <v>-4.4588980323455561E-2</v>
      </c>
    </row>
    <row r="2353" spans="1:3" x14ac:dyDescent="0.35">
      <c r="A2353" s="2">
        <v>42525</v>
      </c>
      <c r="B2353">
        <v>3019.43</v>
      </c>
      <c r="C2353">
        <f t="shared" si="35"/>
        <v>-3.094596897114681E-2</v>
      </c>
    </row>
    <row r="2354" spans="1:3" x14ac:dyDescent="0.35">
      <c r="A2354" s="2">
        <v>42526</v>
      </c>
      <c r="B2354">
        <v>3019.43</v>
      </c>
      <c r="C2354">
        <f t="shared" si="35"/>
        <v>-5.974385753134976E-2</v>
      </c>
    </row>
    <row r="2355" spans="1:3" x14ac:dyDescent="0.35">
      <c r="A2355" s="2">
        <v>42527</v>
      </c>
      <c r="B2355">
        <v>3020</v>
      </c>
      <c r="C2355">
        <f t="shared" si="35"/>
        <v>-5.3462298013450059E-2</v>
      </c>
    </row>
    <row r="2356" spans="1:3" x14ac:dyDescent="0.35">
      <c r="A2356" s="2">
        <v>42528</v>
      </c>
      <c r="B2356">
        <v>2941.89</v>
      </c>
      <c r="C2356">
        <f t="shared" si="35"/>
        <v>-9.1880718298427325E-2</v>
      </c>
    </row>
    <row r="2357" spans="1:3" x14ac:dyDescent="0.35">
      <c r="A2357" s="2">
        <v>42529</v>
      </c>
      <c r="B2357">
        <v>2924.52</v>
      </c>
      <c r="C2357">
        <f t="shared" si="35"/>
        <v>-7.4573630017402012E-2</v>
      </c>
    </row>
    <row r="2358" spans="1:3" x14ac:dyDescent="0.35">
      <c r="A2358" s="2">
        <v>42530</v>
      </c>
      <c r="B2358">
        <v>2939.16</v>
      </c>
      <c r="C2358">
        <f t="shared" si="35"/>
        <v>-6.9580168430047079E-2</v>
      </c>
    </row>
    <row r="2359" spans="1:3" x14ac:dyDescent="0.35">
      <c r="A2359" s="2">
        <v>42531</v>
      </c>
      <c r="B2359">
        <v>2971</v>
      </c>
      <c r="C2359">
        <f t="shared" si="35"/>
        <v>-5.8805398190349668E-2</v>
      </c>
    </row>
    <row r="2360" spans="1:3" x14ac:dyDescent="0.35">
      <c r="A2360" s="2">
        <v>42532</v>
      </c>
      <c r="B2360">
        <v>2971</v>
      </c>
      <c r="C2360">
        <f t="shared" si="35"/>
        <v>-5.9550927034810797E-2</v>
      </c>
    </row>
    <row r="2361" spans="1:3" x14ac:dyDescent="0.35">
      <c r="A2361" s="2">
        <v>42533</v>
      </c>
      <c r="B2361">
        <v>2971</v>
      </c>
      <c r="C2361">
        <f t="shared" si="35"/>
        <v>-6.3055387169462365E-2</v>
      </c>
    </row>
    <row r="2362" spans="1:3" x14ac:dyDescent="0.35">
      <c r="A2362" s="2">
        <v>42534</v>
      </c>
      <c r="B2362">
        <v>2997.61</v>
      </c>
      <c r="C2362">
        <f t="shared" si="35"/>
        <v>-5.2927594581496616E-2</v>
      </c>
    </row>
    <row r="2363" spans="1:3" x14ac:dyDescent="0.35">
      <c r="A2363" s="2">
        <v>42535</v>
      </c>
      <c r="B2363">
        <v>3006.94</v>
      </c>
      <c r="C2363">
        <f t="shared" si="35"/>
        <v>-2.1926562666804445E-2</v>
      </c>
    </row>
    <row r="2364" spans="1:3" x14ac:dyDescent="0.35">
      <c r="A2364" s="2">
        <v>42536</v>
      </c>
      <c r="B2364">
        <v>2977.28</v>
      </c>
      <c r="C2364">
        <f t="shared" si="35"/>
        <v>-3.1644151120349046E-2</v>
      </c>
    </row>
    <row r="2365" spans="1:3" x14ac:dyDescent="0.35">
      <c r="A2365" s="2">
        <v>42537</v>
      </c>
      <c r="B2365">
        <v>3015.95</v>
      </c>
      <c r="C2365">
        <f t="shared" si="35"/>
        <v>-1.8739411389395558E-2</v>
      </c>
    </row>
    <row r="2366" spans="1:3" x14ac:dyDescent="0.35">
      <c r="A2366" s="2">
        <v>42538</v>
      </c>
      <c r="B2366">
        <v>3009.85</v>
      </c>
      <c r="C2366">
        <f t="shared" si="35"/>
        <v>-2.0764039516355918E-2</v>
      </c>
    </row>
    <row r="2367" spans="1:3" x14ac:dyDescent="0.35">
      <c r="A2367" s="2">
        <v>42539</v>
      </c>
      <c r="B2367">
        <v>3009.85</v>
      </c>
      <c r="C2367">
        <f t="shared" si="35"/>
        <v>-2.0764039516355918E-2</v>
      </c>
    </row>
    <row r="2368" spans="1:3" x14ac:dyDescent="0.35">
      <c r="A2368" s="2">
        <v>42540</v>
      </c>
      <c r="B2368">
        <v>3009.85</v>
      </c>
      <c r="C2368">
        <f t="shared" si="35"/>
        <v>-6.7449805142324208E-3</v>
      </c>
    </row>
    <row r="2369" spans="1:3" x14ac:dyDescent="0.35">
      <c r="A2369" s="2">
        <v>42541</v>
      </c>
      <c r="B2369">
        <v>2974.27</v>
      </c>
      <c r="C2369">
        <f t="shared" si="35"/>
        <v>-3.2027404340936073E-2</v>
      </c>
    </row>
    <row r="2370" spans="1:3" x14ac:dyDescent="0.35">
      <c r="A2370" s="2">
        <v>42542</v>
      </c>
      <c r="B2370">
        <v>2975.69</v>
      </c>
      <c r="C2370">
        <f t="shared" si="35"/>
        <v>-3.217833826989288E-2</v>
      </c>
    </row>
    <row r="2371" spans="1:3" x14ac:dyDescent="0.35">
      <c r="A2371" s="2">
        <v>42543</v>
      </c>
      <c r="B2371">
        <v>2919.03</v>
      </c>
      <c r="C2371">
        <f t="shared" si="35"/>
        <v>-5.1464740757328091E-2</v>
      </c>
    </row>
    <row r="2372" spans="1:3" x14ac:dyDescent="0.35">
      <c r="A2372" s="2">
        <v>42544</v>
      </c>
      <c r="B2372">
        <v>2897.35</v>
      </c>
      <c r="C2372">
        <f t="shared" si="35"/>
        <v>-5.891958394324158E-2</v>
      </c>
    </row>
    <row r="2373" spans="1:3" x14ac:dyDescent="0.35">
      <c r="A2373" s="2">
        <v>42545</v>
      </c>
      <c r="B2373">
        <v>2972.01</v>
      </c>
      <c r="C2373">
        <f t="shared" si="35"/>
        <v>-3.3477618481382136E-2</v>
      </c>
    </row>
    <row r="2374" spans="1:3" x14ac:dyDescent="0.35">
      <c r="A2374" s="2">
        <v>42546</v>
      </c>
      <c r="B2374">
        <v>2972.01</v>
      </c>
      <c r="C2374">
        <f t="shared" si="35"/>
        <v>-1.8184865359257136E-2</v>
      </c>
    </row>
    <row r="2375" spans="1:3" x14ac:dyDescent="0.35">
      <c r="A2375" s="2">
        <v>42547</v>
      </c>
      <c r="B2375">
        <v>2972.01</v>
      </c>
      <c r="C2375">
        <f t="shared" si="35"/>
        <v>-2.8686108113079943E-2</v>
      </c>
    </row>
    <row r="2376" spans="1:3" x14ac:dyDescent="0.35">
      <c r="A2376" s="2">
        <v>42548</v>
      </c>
      <c r="B2376">
        <v>3057.45</v>
      </c>
      <c r="C2376">
        <f t="shared" si="35"/>
        <v>1.4233509780784763E-2</v>
      </c>
    </row>
    <row r="2377" spans="1:3" x14ac:dyDescent="0.35">
      <c r="A2377" s="2">
        <v>42549</v>
      </c>
      <c r="B2377">
        <v>2981.27</v>
      </c>
      <c r="C2377">
        <f t="shared" si="35"/>
        <v>-6.9959690165389901E-3</v>
      </c>
    </row>
    <row r="2378" spans="1:3" x14ac:dyDescent="0.35">
      <c r="A2378" s="2">
        <v>42550</v>
      </c>
      <c r="B2378">
        <v>2915.6</v>
      </c>
      <c r="C2378">
        <f t="shared" si="35"/>
        <v>-4.0827482226421422E-2</v>
      </c>
    </row>
    <row r="2379" spans="1:3" x14ac:dyDescent="0.35">
      <c r="A2379" s="2">
        <v>42551</v>
      </c>
      <c r="B2379">
        <v>2920.35</v>
      </c>
      <c r="C2379">
        <f t="shared" si="35"/>
        <v>-3.9199640641450317E-2</v>
      </c>
    </row>
    <row r="2380" spans="1:3" x14ac:dyDescent="0.35">
      <c r="A2380" s="2">
        <v>42552</v>
      </c>
      <c r="B2380">
        <v>2932.91</v>
      </c>
      <c r="C2380">
        <f t="shared" si="35"/>
        <v>-3.4908008532980164E-2</v>
      </c>
    </row>
    <row r="2381" spans="1:3" x14ac:dyDescent="0.35">
      <c r="A2381" s="2">
        <v>42553</v>
      </c>
      <c r="B2381">
        <v>2932.91</v>
      </c>
      <c r="C2381">
        <f t="shared" si="35"/>
        <v>-4.3657607451148633E-2</v>
      </c>
    </row>
    <row r="2382" spans="1:3" x14ac:dyDescent="0.35">
      <c r="A2382" s="2">
        <v>42554</v>
      </c>
      <c r="B2382">
        <v>2932.91</v>
      </c>
      <c r="C2382">
        <f t="shared" si="35"/>
        <v>-5.0264776377558822E-2</v>
      </c>
    </row>
    <row r="2383" spans="1:3" x14ac:dyDescent="0.35">
      <c r="A2383" s="2">
        <v>42555</v>
      </c>
      <c r="B2383">
        <v>2932.91</v>
      </c>
      <c r="C2383">
        <f t="shared" si="35"/>
        <v>-4.930130859785023E-2</v>
      </c>
    </row>
    <row r="2384" spans="1:3" x14ac:dyDescent="0.35">
      <c r="A2384" s="2">
        <v>42556</v>
      </c>
      <c r="B2384">
        <v>2980.58</v>
      </c>
      <c r="C2384">
        <f t="shared" si="35"/>
        <v>-4.1623396466469377E-2</v>
      </c>
    </row>
    <row r="2385" spans="1:3" x14ac:dyDescent="0.35">
      <c r="A2385" s="2">
        <v>42557</v>
      </c>
      <c r="B2385">
        <v>3001.7</v>
      </c>
      <c r="C2385">
        <f t="shared" si="35"/>
        <v>-2.8995532310522945E-2</v>
      </c>
    </row>
    <row r="2386" spans="1:3" x14ac:dyDescent="0.35">
      <c r="A2386" s="2">
        <v>42558</v>
      </c>
      <c r="B2386">
        <v>2987.22</v>
      </c>
      <c r="C2386">
        <f t="shared" si="35"/>
        <v>-3.3831138134470091E-2</v>
      </c>
    </row>
    <row r="2387" spans="1:3" x14ac:dyDescent="0.35">
      <c r="A2387" s="2">
        <v>42559</v>
      </c>
      <c r="B2387">
        <v>2933.33</v>
      </c>
      <c r="C2387">
        <f t="shared" si="35"/>
        <v>-5.2036030698603179E-2</v>
      </c>
    </row>
    <row r="2388" spans="1:3" x14ac:dyDescent="0.35">
      <c r="A2388" s="2">
        <v>42560</v>
      </c>
      <c r="B2388">
        <v>2933.33</v>
      </c>
      <c r="C2388">
        <f t="shared" si="35"/>
        <v>-4.0238596441198329E-2</v>
      </c>
    </row>
    <row r="2389" spans="1:3" x14ac:dyDescent="0.35">
      <c r="A2389" s="2">
        <v>42561</v>
      </c>
      <c r="B2389">
        <v>2933.33</v>
      </c>
      <c r="C2389">
        <f t="shared" si="35"/>
        <v>-2.8787354272932737E-2</v>
      </c>
    </row>
    <row r="2390" spans="1:3" x14ac:dyDescent="0.35">
      <c r="A2390" s="2">
        <v>42562</v>
      </c>
      <c r="B2390">
        <v>2936.32</v>
      </c>
      <c r="C2390">
        <f t="shared" si="35"/>
        <v>-2.4101686970310402E-2</v>
      </c>
    </row>
    <row r="2391" spans="1:3" x14ac:dyDescent="0.35">
      <c r="A2391" s="2">
        <v>42563</v>
      </c>
      <c r="B2391">
        <v>2919.17</v>
      </c>
      <c r="C2391">
        <f t="shared" si="35"/>
        <v>-2.5528034003723769E-2</v>
      </c>
    </row>
    <row r="2392" spans="1:3" x14ac:dyDescent="0.35">
      <c r="A2392" s="2">
        <v>42564</v>
      </c>
      <c r="B2392">
        <v>2936.1</v>
      </c>
      <c r="C2392">
        <f t="shared" si="35"/>
        <v>-2.0599685832057145E-2</v>
      </c>
    </row>
    <row r="2393" spans="1:3" x14ac:dyDescent="0.35">
      <c r="A2393" s="2">
        <v>42565</v>
      </c>
      <c r="B2393">
        <v>2916.66</v>
      </c>
      <c r="C2393">
        <f t="shared" si="35"/>
        <v>-2.7242729965288162E-2</v>
      </c>
    </row>
    <row r="2394" spans="1:3" x14ac:dyDescent="0.35">
      <c r="A2394" s="2">
        <v>42566</v>
      </c>
      <c r="B2394">
        <v>2923.35</v>
      </c>
      <c r="C2394">
        <f t="shared" si="35"/>
        <v>-2.4951636995797805E-2</v>
      </c>
    </row>
    <row r="2395" spans="1:3" x14ac:dyDescent="0.35">
      <c r="A2395" s="2">
        <v>42567</v>
      </c>
      <c r="B2395">
        <v>2923.35</v>
      </c>
      <c r="C2395">
        <f t="shared" si="35"/>
        <v>-1.5646531526523625E-2</v>
      </c>
    </row>
    <row r="2396" spans="1:3" x14ac:dyDescent="0.35">
      <c r="A2396" s="2">
        <v>42568</v>
      </c>
      <c r="B2396">
        <v>2923.35</v>
      </c>
      <c r="C2396">
        <f t="shared" si="35"/>
        <v>8.3574701076191069E-3</v>
      </c>
    </row>
    <row r="2397" spans="1:3" x14ac:dyDescent="0.35">
      <c r="A2397" s="2">
        <v>42569</v>
      </c>
      <c r="B2397">
        <v>2920.9</v>
      </c>
      <c r="C2397">
        <f t="shared" si="35"/>
        <v>8.0434917367299841E-3</v>
      </c>
    </row>
    <row r="2398" spans="1:3" x14ac:dyDescent="0.35">
      <c r="A2398" s="2">
        <v>42570</v>
      </c>
      <c r="B2398">
        <v>2927.73</v>
      </c>
      <c r="C2398">
        <f t="shared" si="35"/>
        <v>-4.8486471613303642E-3</v>
      </c>
    </row>
    <row r="2399" spans="1:3" x14ac:dyDescent="0.35">
      <c r="A2399" s="2">
        <v>42571</v>
      </c>
      <c r="B2399">
        <v>2928.49</v>
      </c>
      <c r="C2399">
        <f t="shared" si="35"/>
        <v>-6.3686352544130949E-3</v>
      </c>
    </row>
    <row r="2400" spans="1:3" x14ac:dyDescent="0.35">
      <c r="A2400" s="2">
        <v>42572</v>
      </c>
      <c r="B2400">
        <v>2942.13</v>
      </c>
      <c r="C2400">
        <f t="shared" si="35"/>
        <v>-1.721758248384908E-3</v>
      </c>
    </row>
    <row r="2401" spans="1:3" x14ac:dyDescent="0.35">
      <c r="A2401" s="2">
        <v>42573</v>
      </c>
      <c r="B2401">
        <v>2950.65</v>
      </c>
      <c r="C2401">
        <f t="shared" ref="C2401:C2464" si="36">+LN(B2401/B2312)</f>
        <v>1.169917984860231E-3</v>
      </c>
    </row>
    <row r="2402" spans="1:3" x14ac:dyDescent="0.35">
      <c r="A2402" s="2">
        <v>42574</v>
      </c>
      <c r="B2402">
        <v>2950.65</v>
      </c>
      <c r="C2402">
        <f t="shared" si="36"/>
        <v>-5.8021915020561535E-3</v>
      </c>
    </row>
    <row r="2403" spans="1:3" x14ac:dyDescent="0.35">
      <c r="A2403" s="2">
        <v>42575</v>
      </c>
      <c r="B2403">
        <v>2950.65</v>
      </c>
      <c r="C2403">
        <f t="shared" si="36"/>
        <v>-1.4731657943507892E-3</v>
      </c>
    </row>
    <row r="2404" spans="1:3" x14ac:dyDescent="0.35">
      <c r="A2404" s="2">
        <v>42576</v>
      </c>
      <c r="B2404">
        <v>3011.71</v>
      </c>
      <c r="C2404">
        <f t="shared" si="36"/>
        <v>2.6226555578681143E-2</v>
      </c>
    </row>
    <row r="2405" spans="1:3" x14ac:dyDescent="0.35">
      <c r="A2405" s="2">
        <v>42577</v>
      </c>
      <c r="B2405">
        <v>3058.42</v>
      </c>
      <c r="C2405">
        <f t="shared" si="36"/>
        <v>6.1591887683342839E-2</v>
      </c>
    </row>
    <row r="2406" spans="1:3" x14ac:dyDescent="0.35">
      <c r="A2406" s="2">
        <v>42578</v>
      </c>
      <c r="B2406">
        <v>3084.86</v>
      </c>
      <c r="C2406">
        <f t="shared" si="36"/>
        <v>7.9197807543037888E-2</v>
      </c>
    </row>
    <row r="2407" spans="1:3" x14ac:dyDescent="0.35">
      <c r="A2407" s="2">
        <v>42579</v>
      </c>
      <c r="B2407">
        <v>3094</v>
      </c>
      <c r="C2407">
        <f t="shared" si="36"/>
        <v>8.2156284241506755E-2</v>
      </c>
    </row>
    <row r="2408" spans="1:3" x14ac:dyDescent="0.35">
      <c r="A2408" s="2">
        <v>42580</v>
      </c>
      <c r="B2408">
        <v>3071.3</v>
      </c>
      <c r="C2408">
        <f t="shared" si="36"/>
        <v>7.4792456827646264E-2</v>
      </c>
    </row>
    <row r="2409" spans="1:3" x14ac:dyDescent="0.35">
      <c r="A2409" s="2">
        <v>42581</v>
      </c>
      <c r="B2409">
        <v>3071.3</v>
      </c>
      <c r="C2409">
        <f t="shared" si="36"/>
        <v>8.0013133229435457E-2</v>
      </c>
    </row>
    <row r="2410" spans="1:3" x14ac:dyDescent="0.35">
      <c r="A2410" s="2">
        <v>42582</v>
      </c>
      <c r="B2410">
        <v>3071.3</v>
      </c>
      <c r="C2410">
        <f t="shared" si="36"/>
        <v>5.2666877399605454E-2</v>
      </c>
    </row>
    <row r="2411" spans="1:3" x14ac:dyDescent="0.35">
      <c r="A2411" s="2">
        <v>42583</v>
      </c>
      <c r="B2411">
        <v>3088.16</v>
      </c>
      <c r="C2411">
        <f t="shared" si="36"/>
        <v>4.4080177534179914E-2</v>
      </c>
    </row>
    <row r="2412" spans="1:3" x14ac:dyDescent="0.35">
      <c r="A2412" s="2">
        <v>42584</v>
      </c>
      <c r="B2412">
        <v>3102.31</v>
      </c>
      <c r="C2412">
        <f t="shared" si="36"/>
        <v>4.9095144736538664E-2</v>
      </c>
    </row>
    <row r="2413" spans="1:3" x14ac:dyDescent="0.35">
      <c r="A2413" s="2">
        <v>42585</v>
      </c>
      <c r="B2413">
        <v>3094.96</v>
      </c>
      <c r="C2413">
        <f t="shared" si="36"/>
        <v>4.5275140435223842E-2</v>
      </c>
    </row>
    <row r="2414" spans="1:3" x14ac:dyDescent="0.35">
      <c r="A2414" s="2">
        <v>42586</v>
      </c>
      <c r="B2414">
        <v>3083.09</v>
      </c>
      <c r="C2414">
        <f t="shared" si="36"/>
        <v>4.1432499276306753E-2</v>
      </c>
    </row>
    <row r="2415" spans="1:3" x14ac:dyDescent="0.35">
      <c r="A2415" s="2">
        <v>42587</v>
      </c>
      <c r="B2415">
        <v>3038</v>
      </c>
      <c r="C2415">
        <f t="shared" si="36"/>
        <v>2.6699562626844298E-2</v>
      </c>
    </row>
    <row r="2416" spans="1:3" x14ac:dyDescent="0.35">
      <c r="A2416" s="2">
        <v>42588</v>
      </c>
      <c r="B2416">
        <v>3038</v>
      </c>
      <c r="C2416">
        <f t="shared" si="36"/>
        <v>2.6686039884973166E-2</v>
      </c>
    </row>
    <row r="2417" spans="1:3" x14ac:dyDescent="0.35">
      <c r="A2417" s="2">
        <v>42589</v>
      </c>
      <c r="B2417">
        <v>3038</v>
      </c>
      <c r="C2417">
        <f t="shared" si="36"/>
        <v>2.1207497799082823E-2</v>
      </c>
    </row>
    <row r="2418" spans="1:3" x14ac:dyDescent="0.35">
      <c r="A2418" s="2">
        <v>42590</v>
      </c>
      <c r="B2418">
        <v>2998.43</v>
      </c>
      <c r="C2418">
        <f t="shared" si="36"/>
        <v>1.9849319487919716E-2</v>
      </c>
    </row>
    <row r="2419" spans="1:3" x14ac:dyDescent="0.35">
      <c r="A2419" s="2">
        <v>42591</v>
      </c>
      <c r="B2419">
        <v>2985.31</v>
      </c>
      <c r="C2419">
        <f t="shared" si="36"/>
        <v>1.31093260347741E-2</v>
      </c>
    </row>
    <row r="2420" spans="1:3" x14ac:dyDescent="0.35">
      <c r="A2420" s="2">
        <v>42592</v>
      </c>
      <c r="B2420">
        <v>2942.26</v>
      </c>
      <c r="C2420">
        <f t="shared" si="36"/>
        <v>-1.6924481523241174E-2</v>
      </c>
    </row>
    <row r="2421" spans="1:3" x14ac:dyDescent="0.35">
      <c r="A2421" s="2">
        <v>42593</v>
      </c>
      <c r="B2421">
        <v>2891.5</v>
      </c>
      <c r="C2421">
        <f t="shared" si="36"/>
        <v>-3.4327076436416949E-2</v>
      </c>
    </row>
    <row r="2422" spans="1:3" x14ac:dyDescent="0.35">
      <c r="A2422" s="2">
        <v>42594</v>
      </c>
      <c r="B2422">
        <v>2930.45</v>
      </c>
      <c r="C2422">
        <f t="shared" si="36"/>
        <v>-2.0946480198585908E-2</v>
      </c>
    </row>
    <row r="2423" spans="1:3" x14ac:dyDescent="0.35">
      <c r="A2423" s="2">
        <v>42595</v>
      </c>
      <c r="B2423">
        <v>2930.45</v>
      </c>
      <c r="C2423">
        <f t="shared" si="36"/>
        <v>-3.2927962271957219E-2</v>
      </c>
    </row>
    <row r="2424" spans="1:3" x14ac:dyDescent="0.35">
      <c r="A2424" s="2">
        <v>42596</v>
      </c>
      <c r="B2424">
        <v>2930.45</v>
      </c>
      <c r="C2424">
        <f t="shared" si="36"/>
        <v>-2.77304797867481E-2</v>
      </c>
    </row>
    <row r="2425" spans="1:3" x14ac:dyDescent="0.35">
      <c r="A2425" s="2">
        <v>42597</v>
      </c>
      <c r="B2425">
        <v>2929.01</v>
      </c>
      <c r="C2425">
        <f t="shared" si="36"/>
        <v>-3.2805131192192236E-2</v>
      </c>
    </row>
    <row r="2426" spans="1:3" x14ac:dyDescent="0.35">
      <c r="A2426" s="2">
        <v>42598</v>
      </c>
      <c r="B2426">
        <v>2902.25</v>
      </c>
      <c r="C2426">
        <f t="shared" si="36"/>
        <v>-5.20524169830337E-2</v>
      </c>
    </row>
    <row r="2427" spans="1:3" x14ac:dyDescent="0.35">
      <c r="A2427" s="2">
        <v>42599</v>
      </c>
      <c r="B2427">
        <v>2911.44</v>
      </c>
      <c r="C2427">
        <f t="shared" si="36"/>
        <v>-4.7149309273573976E-2</v>
      </c>
    </row>
    <row r="2428" spans="1:3" x14ac:dyDescent="0.35">
      <c r="A2428" s="2">
        <v>42600</v>
      </c>
      <c r="B2428">
        <v>2880.18</v>
      </c>
      <c r="C2428">
        <f t="shared" si="36"/>
        <v>-5.7944321227399724E-2</v>
      </c>
    </row>
    <row r="2429" spans="1:3" x14ac:dyDescent="0.35">
      <c r="A2429" s="2">
        <v>42601</v>
      </c>
      <c r="B2429">
        <v>2857.79</v>
      </c>
      <c r="C2429">
        <f t="shared" si="36"/>
        <v>-6.5748514570785205E-2</v>
      </c>
    </row>
    <row r="2430" spans="1:3" x14ac:dyDescent="0.35">
      <c r="A2430" s="2">
        <v>42602</v>
      </c>
      <c r="B2430">
        <v>2857.79</v>
      </c>
      <c r="C2430">
        <f t="shared" si="36"/>
        <v>-6.8448013122059462E-2</v>
      </c>
    </row>
    <row r="2431" spans="1:3" x14ac:dyDescent="0.35">
      <c r="A2431" s="2">
        <v>42603</v>
      </c>
      <c r="B2431">
        <v>2857.79</v>
      </c>
      <c r="C2431">
        <f t="shared" si="36"/>
        <v>-6.975424238771212E-2</v>
      </c>
    </row>
    <row r="2432" spans="1:3" x14ac:dyDescent="0.35">
      <c r="A2432" s="2">
        <v>42604</v>
      </c>
      <c r="B2432">
        <v>2889.35</v>
      </c>
      <c r="C2432">
        <f t="shared" si="36"/>
        <v>-5.7710096630577558E-2</v>
      </c>
    </row>
    <row r="2433" spans="1:3" x14ac:dyDescent="0.35">
      <c r="A2433" s="2">
        <v>42605</v>
      </c>
      <c r="B2433">
        <v>2922.5</v>
      </c>
      <c r="C2433">
        <f t="shared" si="36"/>
        <v>-4.3387187483100366E-2</v>
      </c>
    </row>
    <row r="2434" spans="1:3" x14ac:dyDescent="0.35">
      <c r="A2434" s="2">
        <v>42606</v>
      </c>
      <c r="B2434">
        <v>2942.09</v>
      </c>
      <c r="C2434">
        <f t="shared" si="36"/>
        <v>-4.2915590465961946E-2</v>
      </c>
    </row>
    <row r="2435" spans="1:3" x14ac:dyDescent="0.35">
      <c r="A2435" s="2">
        <v>42607</v>
      </c>
      <c r="B2435">
        <v>2897.58</v>
      </c>
      <c r="C2435">
        <f t="shared" si="36"/>
        <v>-5.8159897752449181E-2</v>
      </c>
    </row>
    <row r="2436" spans="1:3" x14ac:dyDescent="0.35">
      <c r="A2436" s="2">
        <v>42608</v>
      </c>
      <c r="B2436">
        <v>2890.82</v>
      </c>
      <c r="C2436">
        <f t="shared" si="36"/>
        <v>-6.0495604708872289E-2</v>
      </c>
    </row>
    <row r="2437" spans="1:3" x14ac:dyDescent="0.35">
      <c r="A2437" s="2">
        <v>42609</v>
      </c>
      <c r="B2437">
        <v>2890.82</v>
      </c>
      <c r="C2437">
        <f t="shared" si="36"/>
        <v>-5.9811576734773678E-2</v>
      </c>
    </row>
    <row r="2438" spans="1:3" x14ac:dyDescent="0.35">
      <c r="A2438" s="2">
        <v>42610</v>
      </c>
      <c r="B2438">
        <v>2890.82</v>
      </c>
      <c r="C2438">
        <f t="shared" si="36"/>
        <v>-6.6689142737406282E-2</v>
      </c>
    </row>
    <row r="2439" spans="1:3" x14ac:dyDescent="0.35">
      <c r="A2439" s="2">
        <v>42611</v>
      </c>
      <c r="B2439">
        <v>2917.31</v>
      </c>
      <c r="C2439">
        <f t="shared" si="36"/>
        <v>-6.4892808782143388E-2</v>
      </c>
    </row>
    <row r="2440" spans="1:3" x14ac:dyDescent="0.35">
      <c r="A2440" s="2">
        <v>42612</v>
      </c>
      <c r="B2440">
        <v>2942.61</v>
      </c>
      <c r="C2440">
        <f t="shared" si="36"/>
        <v>-4.7565849463033688E-2</v>
      </c>
    </row>
    <row r="2441" spans="1:3" x14ac:dyDescent="0.35">
      <c r="A2441" s="2">
        <v>42613</v>
      </c>
      <c r="B2441">
        <v>2972</v>
      </c>
      <c r="C2441">
        <f t="shared" si="36"/>
        <v>-1.583294499545088E-2</v>
      </c>
    </row>
    <row r="2442" spans="1:3" x14ac:dyDescent="0.35">
      <c r="A2442" s="2">
        <v>42614</v>
      </c>
      <c r="B2442">
        <v>2991.57</v>
      </c>
      <c r="C2442">
        <f t="shared" si="36"/>
        <v>-9.2697386444897112E-3</v>
      </c>
    </row>
    <row r="2443" spans="1:3" x14ac:dyDescent="0.35">
      <c r="A2443" s="2">
        <v>42615</v>
      </c>
      <c r="B2443">
        <v>2936.51</v>
      </c>
      <c r="C2443">
        <f t="shared" si="36"/>
        <v>-2.7846270461715606E-2</v>
      </c>
    </row>
    <row r="2444" spans="1:3" x14ac:dyDescent="0.35">
      <c r="A2444" s="2">
        <v>42616</v>
      </c>
      <c r="B2444">
        <v>2936.51</v>
      </c>
      <c r="C2444">
        <f t="shared" si="36"/>
        <v>-2.8035029997530252E-2</v>
      </c>
    </row>
    <row r="2445" spans="1:3" x14ac:dyDescent="0.35">
      <c r="A2445" s="2">
        <v>42617</v>
      </c>
      <c r="B2445">
        <v>2936.51</v>
      </c>
      <c r="C2445">
        <f t="shared" si="36"/>
        <v>-1.8304305600604822E-3</v>
      </c>
    </row>
    <row r="2446" spans="1:3" x14ac:dyDescent="0.35">
      <c r="A2446" s="2">
        <v>42618</v>
      </c>
      <c r="B2446">
        <v>2951.96</v>
      </c>
      <c r="C2446">
        <f t="shared" si="36"/>
        <v>9.3389918575026553E-3</v>
      </c>
    </row>
    <row r="2447" spans="1:3" x14ac:dyDescent="0.35">
      <c r="A2447" s="2">
        <v>42619</v>
      </c>
      <c r="B2447">
        <v>2866.25</v>
      </c>
      <c r="C2447">
        <f t="shared" si="36"/>
        <v>-2.5119271050796064E-2</v>
      </c>
    </row>
    <row r="2448" spans="1:3" x14ac:dyDescent="0.35">
      <c r="A2448" s="2">
        <v>42620</v>
      </c>
      <c r="B2448">
        <v>2860.82</v>
      </c>
      <c r="C2448">
        <f t="shared" si="36"/>
        <v>-3.7790299456395698E-2</v>
      </c>
    </row>
    <row r="2449" spans="1:3" x14ac:dyDescent="0.35">
      <c r="A2449" s="2">
        <v>42621</v>
      </c>
      <c r="B2449">
        <v>2843.04</v>
      </c>
      <c r="C2449">
        <f t="shared" si="36"/>
        <v>-4.4024694265842962E-2</v>
      </c>
    </row>
    <row r="2450" spans="1:3" x14ac:dyDescent="0.35">
      <c r="A2450" s="2">
        <v>42622</v>
      </c>
      <c r="B2450">
        <v>2919.28</v>
      </c>
      <c r="C2450">
        <f t="shared" si="36"/>
        <v>-1.7561585947443826E-2</v>
      </c>
    </row>
    <row r="2451" spans="1:3" x14ac:dyDescent="0.35">
      <c r="A2451" s="2">
        <v>42623</v>
      </c>
      <c r="B2451">
        <v>2919.28</v>
      </c>
      <c r="C2451">
        <f t="shared" si="36"/>
        <v>-2.6478293960884396E-2</v>
      </c>
    </row>
    <row r="2452" spans="1:3" x14ac:dyDescent="0.35">
      <c r="A2452" s="2">
        <v>42624</v>
      </c>
      <c r="B2452">
        <v>2919.28</v>
      </c>
      <c r="C2452">
        <f t="shared" si="36"/>
        <v>-2.9585939832323955E-2</v>
      </c>
    </row>
    <row r="2453" spans="1:3" x14ac:dyDescent="0.35">
      <c r="A2453" s="2">
        <v>42625</v>
      </c>
      <c r="B2453">
        <v>2938.07</v>
      </c>
      <c r="C2453">
        <f t="shared" si="36"/>
        <v>-1.3257228828350787E-2</v>
      </c>
    </row>
    <row r="2454" spans="1:3" x14ac:dyDescent="0.35">
      <c r="A2454" s="2">
        <v>42626</v>
      </c>
      <c r="B2454">
        <v>2976.47</v>
      </c>
      <c r="C2454">
        <f t="shared" si="36"/>
        <v>-1.3176837150226281E-2</v>
      </c>
    </row>
    <row r="2455" spans="1:3" x14ac:dyDescent="0.35">
      <c r="A2455" s="2">
        <v>42627</v>
      </c>
      <c r="B2455">
        <v>2949.72</v>
      </c>
      <c r="C2455">
        <f t="shared" si="36"/>
        <v>-2.0179993039238387E-2</v>
      </c>
    </row>
    <row r="2456" spans="1:3" x14ac:dyDescent="0.35">
      <c r="A2456" s="2">
        <v>42628</v>
      </c>
      <c r="B2456">
        <v>2928.61</v>
      </c>
      <c r="C2456">
        <f t="shared" si="36"/>
        <v>-2.7362335897968489E-2</v>
      </c>
    </row>
    <row r="2457" spans="1:3" x14ac:dyDescent="0.35">
      <c r="A2457" s="2">
        <v>42629</v>
      </c>
      <c r="B2457">
        <v>2958</v>
      </c>
      <c r="C2457">
        <f t="shared" si="36"/>
        <v>-1.7376879343383663E-2</v>
      </c>
    </row>
    <row r="2458" spans="1:3" x14ac:dyDescent="0.35">
      <c r="A2458" s="2">
        <v>42630</v>
      </c>
      <c r="B2458">
        <v>2958</v>
      </c>
      <c r="C2458">
        <f t="shared" si="36"/>
        <v>-5.485266447580228E-3</v>
      </c>
    </row>
    <row r="2459" spans="1:3" x14ac:dyDescent="0.35">
      <c r="A2459" s="2">
        <v>42631</v>
      </c>
      <c r="B2459">
        <v>2958</v>
      </c>
      <c r="C2459">
        <f t="shared" si="36"/>
        <v>-5.9625805898467056E-3</v>
      </c>
    </row>
    <row r="2460" spans="1:3" x14ac:dyDescent="0.35">
      <c r="A2460" s="2">
        <v>42632</v>
      </c>
      <c r="B2460">
        <v>2920.02</v>
      </c>
      <c r="C2460">
        <f t="shared" si="36"/>
        <v>3.390962603459367E-4</v>
      </c>
    </row>
    <row r="2461" spans="1:3" x14ac:dyDescent="0.35">
      <c r="A2461" s="2">
        <v>42633</v>
      </c>
      <c r="B2461">
        <v>2915.79</v>
      </c>
      <c r="C2461">
        <f t="shared" si="36"/>
        <v>6.344268966653412E-3</v>
      </c>
    </row>
    <row r="2462" spans="1:3" x14ac:dyDescent="0.35">
      <c r="A2462" s="2">
        <v>42634</v>
      </c>
      <c r="B2462">
        <v>2893.66</v>
      </c>
      <c r="C2462">
        <f t="shared" si="36"/>
        <v>-2.671635473053657E-2</v>
      </c>
    </row>
    <row r="2463" spans="1:3" x14ac:dyDescent="0.35">
      <c r="A2463" s="2">
        <v>42635</v>
      </c>
      <c r="B2463">
        <v>2883.08</v>
      </c>
      <c r="C2463">
        <f t="shared" si="36"/>
        <v>-3.0379324443428276E-2</v>
      </c>
    </row>
    <row r="2464" spans="1:3" x14ac:dyDescent="0.35">
      <c r="A2464" s="2">
        <v>42636</v>
      </c>
      <c r="B2464">
        <v>2917</v>
      </c>
      <c r="C2464">
        <f t="shared" si="36"/>
        <v>-1.8682800701818159E-2</v>
      </c>
    </row>
    <row r="2465" spans="1:3" x14ac:dyDescent="0.35">
      <c r="A2465" s="2">
        <v>42637</v>
      </c>
      <c r="B2465">
        <v>2917</v>
      </c>
      <c r="C2465">
        <f t="shared" ref="C2465:C2528" si="37">+LN(B2465/B2376)</f>
        <v>-4.7025544330127504E-2</v>
      </c>
    </row>
    <row r="2466" spans="1:3" x14ac:dyDescent="0.35">
      <c r="A2466" s="2">
        <v>42638</v>
      </c>
      <c r="B2466">
        <v>2917</v>
      </c>
      <c r="C2466">
        <f t="shared" si="37"/>
        <v>-2.1793693341815249E-2</v>
      </c>
    </row>
    <row r="2467" spans="1:3" x14ac:dyDescent="0.35">
      <c r="A2467" s="2">
        <v>42639</v>
      </c>
      <c r="B2467">
        <v>2921.99</v>
      </c>
      <c r="C2467">
        <f t="shared" si="37"/>
        <v>2.1892604832468065E-3</v>
      </c>
    </row>
    <row r="2468" spans="1:3" x14ac:dyDescent="0.35">
      <c r="A2468" s="2">
        <v>42640</v>
      </c>
      <c r="B2468">
        <v>2887.8</v>
      </c>
      <c r="C2468">
        <f t="shared" si="37"/>
        <v>-1.1208505555910261E-2</v>
      </c>
    </row>
    <row r="2469" spans="1:3" x14ac:dyDescent="0.35">
      <c r="A2469" s="2">
        <v>42641</v>
      </c>
      <c r="B2469">
        <v>2911.7</v>
      </c>
      <c r="C2469">
        <f t="shared" si="37"/>
        <v>-7.2580011700729878E-3</v>
      </c>
    </row>
    <row r="2470" spans="1:3" x14ac:dyDescent="0.35">
      <c r="A2470" s="2">
        <v>42642</v>
      </c>
      <c r="B2470">
        <v>2893.47</v>
      </c>
      <c r="C2470">
        <f t="shared" si="37"/>
        <v>-1.3538630307710081E-2</v>
      </c>
    </row>
    <row r="2471" spans="1:3" x14ac:dyDescent="0.35">
      <c r="A2471" s="2">
        <v>42643</v>
      </c>
      <c r="B2471">
        <v>2882.06</v>
      </c>
      <c r="C2471">
        <f t="shared" si="37"/>
        <v>-1.7489787982960817E-2</v>
      </c>
    </row>
    <row r="2472" spans="1:3" x14ac:dyDescent="0.35">
      <c r="A2472" s="2">
        <v>42644</v>
      </c>
      <c r="B2472">
        <v>2882.06</v>
      </c>
      <c r="C2472">
        <f t="shared" si="37"/>
        <v>-1.7489787982960817E-2</v>
      </c>
    </row>
    <row r="2473" spans="1:3" x14ac:dyDescent="0.35">
      <c r="A2473" s="2">
        <v>42645</v>
      </c>
      <c r="B2473">
        <v>2882.06</v>
      </c>
      <c r="C2473">
        <f t="shared" si="37"/>
        <v>-3.3612596215263989E-2</v>
      </c>
    </row>
    <row r="2474" spans="1:3" x14ac:dyDescent="0.35">
      <c r="A2474" s="2">
        <v>42646</v>
      </c>
      <c r="B2474">
        <v>2931.17</v>
      </c>
      <c r="C2474">
        <f t="shared" si="37"/>
        <v>-2.3777134110707518E-2</v>
      </c>
    </row>
    <row r="2475" spans="1:3" x14ac:dyDescent="0.35">
      <c r="A2475" s="2">
        <v>42647</v>
      </c>
      <c r="B2475">
        <v>2976.34</v>
      </c>
      <c r="C2475">
        <f t="shared" si="37"/>
        <v>-3.6488312589558337E-3</v>
      </c>
    </row>
    <row r="2476" spans="1:3" x14ac:dyDescent="0.35">
      <c r="A2476" s="2">
        <v>42648</v>
      </c>
      <c r="B2476">
        <v>2929.37</v>
      </c>
      <c r="C2476">
        <f t="shared" si="37"/>
        <v>-1.3509136071228045E-3</v>
      </c>
    </row>
    <row r="2477" spans="1:3" x14ac:dyDescent="0.35">
      <c r="A2477" s="2">
        <v>42649</v>
      </c>
      <c r="B2477">
        <v>2904.18</v>
      </c>
      <c r="C2477">
        <f t="shared" si="37"/>
        <v>-9.9872179390410789E-3</v>
      </c>
    </row>
    <row r="2478" spans="1:3" x14ac:dyDescent="0.35">
      <c r="A2478" s="2">
        <v>42650</v>
      </c>
      <c r="B2478">
        <v>2927.14</v>
      </c>
      <c r="C2478">
        <f t="shared" si="37"/>
        <v>-2.1124593426458879E-3</v>
      </c>
    </row>
    <row r="2479" spans="1:3" x14ac:dyDescent="0.35">
      <c r="A2479" s="2">
        <v>42651</v>
      </c>
      <c r="B2479">
        <v>2927.14</v>
      </c>
      <c r="C2479">
        <f t="shared" si="37"/>
        <v>-3.1312595295817343E-3</v>
      </c>
    </row>
    <row r="2480" spans="1:3" x14ac:dyDescent="0.35">
      <c r="A2480" s="2">
        <v>42652</v>
      </c>
      <c r="B2480">
        <v>2927.14</v>
      </c>
      <c r="C2480">
        <f t="shared" si="37"/>
        <v>2.7265078099899709E-3</v>
      </c>
    </row>
    <row r="2481" spans="1:3" x14ac:dyDescent="0.35">
      <c r="A2481" s="2">
        <v>42653</v>
      </c>
      <c r="B2481">
        <v>2927.14</v>
      </c>
      <c r="C2481">
        <f t="shared" si="37"/>
        <v>-3.0563330086233183E-3</v>
      </c>
    </row>
    <row r="2482" spans="1:3" x14ac:dyDescent="0.35">
      <c r="A2482" s="2">
        <v>42654</v>
      </c>
      <c r="B2482">
        <v>2921.48</v>
      </c>
      <c r="C2482">
        <f t="shared" si="37"/>
        <v>1.6512112060154979E-3</v>
      </c>
    </row>
    <row r="2483" spans="1:3" x14ac:dyDescent="0.35">
      <c r="A2483" s="2">
        <v>42655</v>
      </c>
      <c r="B2483">
        <v>2904.71</v>
      </c>
      <c r="C2483">
        <f t="shared" si="37"/>
        <v>-6.3966615162263435E-3</v>
      </c>
    </row>
    <row r="2484" spans="1:3" x14ac:dyDescent="0.35">
      <c r="A2484" s="2">
        <v>42656</v>
      </c>
      <c r="B2484">
        <v>2918.27</v>
      </c>
      <c r="C2484">
        <f t="shared" si="37"/>
        <v>-1.7392440044269929E-3</v>
      </c>
    </row>
    <row r="2485" spans="1:3" x14ac:dyDescent="0.35">
      <c r="A2485" s="2">
        <v>42657</v>
      </c>
      <c r="B2485">
        <v>2922.08</v>
      </c>
      <c r="C2485">
        <f t="shared" si="37"/>
        <v>-4.345274924113029E-4</v>
      </c>
    </row>
    <row r="2486" spans="1:3" x14ac:dyDescent="0.35">
      <c r="A2486" s="2">
        <v>42658</v>
      </c>
      <c r="B2486">
        <v>2922.08</v>
      </c>
      <c r="C2486">
        <f t="shared" si="37"/>
        <v>4.0390349309493576E-4</v>
      </c>
    </row>
    <row r="2487" spans="1:3" x14ac:dyDescent="0.35">
      <c r="A2487" s="2">
        <v>42659</v>
      </c>
      <c r="B2487">
        <v>2922.08</v>
      </c>
      <c r="C2487">
        <f t="shared" si="37"/>
        <v>-1.931687270825803E-3</v>
      </c>
    </row>
    <row r="2488" spans="1:3" x14ac:dyDescent="0.35">
      <c r="A2488" s="2">
        <v>42660</v>
      </c>
      <c r="B2488">
        <v>2920</v>
      </c>
      <c r="C2488">
        <f t="shared" si="37"/>
        <v>-2.9033155442471197E-3</v>
      </c>
    </row>
    <row r="2489" spans="1:3" x14ac:dyDescent="0.35">
      <c r="A2489" s="2">
        <v>42661</v>
      </c>
      <c r="B2489">
        <v>2906.46</v>
      </c>
      <c r="C2489">
        <f t="shared" si="37"/>
        <v>-1.2197963022908351E-2</v>
      </c>
    </row>
    <row r="2490" spans="1:3" x14ac:dyDescent="0.35">
      <c r="A2490" s="2">
        <v>42662</v>
      </c>
      <c r="B2490">
        <v>2917.16</v>
      </c>
      <c r="C2490">
        <f t="shared" si="37"/>
        <v>-1.1414944808194867E-2</v>
      </c>
    </row>
    <row r="2491" spans="1:3" x14ac:dyDescent="0.35">
      <c r="A2491" s="2">
        <v>42663</v>
      </c>
      <c r="B2491">
        <v>2930.15</v>
      </c>
      <c r="C2491">
        <f t="shared" si="37"/>
        <v>-6.9718688058813833E-3</v>
      </c>
    </row>
    <row r="2492" spans="1:3" x14ac:dyDescent="0.35">
      <c r="A2492" s="2">
        <v>42664</v>
      </c>
      <c r="B2492">
        <v>2933.17</v>
      </c>
      <c r="C2492">
        <f t="shared" si="37"/>
        <v>-5.941735616131468E-3</v>
      </c>
    </row>
    <row r="2493" spans="1:3" x14ac:dyDescent="0.35">
      <c r="A2493" s="2">
        <v>42665</v>
      </c>
      <c r="B2493">
        <v>2933.17</v>
      </c>
      <c r="C2493">
        <f t="shared" si="37"/>
        <v>-2.6424274314198127E-2</v>
      </c>
    </row>
    <row r="2494" spans="1:3" x14ac:dyDescent="0.35">
      <c r="A2494" s="2">
        <v>42666</v>
      </c>
      <c r="B2494">
        <v>2933.17</v>
      </c>
      <c r="C2494">
        <f t="shared" si="37"/>
        <v>-4.1814693298094424E-2</v>
      </c>
    </row>
    <row r="2495" spans="1:3" x14ac:dyDescent="0.35">
      <c r="A2495" s="2">
        <v>42667</v>
      </c>
      <c r="B2495">
        <v>2938.57</v>
      </c>
      <c r="C2495">
        <f t="shared" si="37"/>
        <v>-4.8583206987842326E-2</v>
      </c>
    </row>
    <row r="2496" spans="1:3" x14ac:dyDescent="0.35">
      <c r="A2496" s="2">
        <v>42668</v>
      </c>
      <c r="B2496">
        <v>2936.2</v>
      </c>
      <c r="C2496">
        <f t="shared" si="37"/>
        <v>-5.2348523827651518E-2</v>
      </c>
    </row>
    <row r="2497" spans="1:3" x14ac:dyDescent="0.35">
      <c r="A2497" s="2">
        <v>42669</v>
      </c>
      <c r="B2497">
        <v>2971.75</v>
      </c>
      <c r="C2497">
        <f t="shared" si="37"/>
        <v>-3.2949919858417234E-2</v>
      </c>
    </row>
    <row r="2498" spans="1:3" x14ac:dyDescent="0.35">
      <c r="A2498" s="2">
        <v>42670</v>
      </c>
      <c r="B2498">
        <v>2960.29</v>
      </c>
      <c r="C2498">
        <f t="shared" si="37"/>
        <v>-3.6813688227110161E-2</v>
      </c>
    </row>
    <row r="2499" spans="1:3" x14ac:dyDescent="0.35">
      <c r="A2499" s="2">
        <v>42671</v>
      </c>
      <c r="B2499">
        <v>2988.38</v>
      </c>
      <c r="C2499">
        <f t="shared" si="37"/>
        <v>-2.7369490184405314E-2</v>
      </c>
    </row>
    <row r="2500" spans="1:3" x14ac:dyDescent="0.35">
      <c r="A2500" s="2">
        <v>42672</v>
      </c>
      <c r="B2500">
        <v>2988.38</v>
      </c>
      <c r="C2500">
        <f t="shared" si="37"/>
        <v>-3.2844009739152129E-2</v>
      </c>
    </row>
    <row r="2501" spans="1:3" x14ac:dyDescent="0.35">
      <c r="A2501" s="2">
        <v>42673</v>
      </c>
      <c r="B2501">
        <v>2988.38</v>
      </c>
      <c r="C2501">
        <f t="shared" si="37"/>
        <v>-3.7415560733983985E-2</v>
      </c>
    </row>
    <row r="2502" spans="1:3" x14ac:dyDescent="0.35">
      <c r="A2502" s="2">
        <v>42674</v>
      </c>
      <c r="B2502">
        <v>3006.78</v>
      </c>
      <c r="C2502">
        <f t="shared" si="37"/>
        <v>-2.8905243272635526E-2</v>
      </c>
    </row>
    <row r="2503" spans="1:3" x14ac:dyDescent="0.35">
      <c r="A2503" s="2">
        <v>42675</v>
      </c>
      <c r="B2503">
        <v>3047.27</v>
      </c>
      <c r="C2503">
        <f t="shared" si="37"/>
        <v>-1.1686232995999073E-2</v>
      </c>
    </row>
    <row r="2504" spans="1:3" x14ac:dyDescent="0.35">
      <c r="A2504" s="2">
        <v>42676</v>
      </c>
      <c r="B2504">
        <v>3071.55</v>
      </c>
      <c r="C2504">
        <f t="shared" si="37"/>
        <v>1.0982916006960722E-2</v>
      </c>
    </row>
    <row r="2505" spans="1:3" x14ac:dyDescent="0.35">
      <c r="A2505" s="2">
        <v>42677</v>
      </c>
      <c r="B2505">
        <v>3072.67</v>
      </c>
      <c r="C2505">
        <f t="shared" si="37"/>
        <v>1.1347486290057626E-2</v>
      </c>
    </row>
    <row r="2506" spans="1:3" x14ac:dyDescent="0.35">
      <c r="A2506" s="2">
        <v>42678</v>
      </c>
      <c r="B2506">
        <v>3060.5</v>
      </c>
      <c r="C2506">
        <f t="shared" si="37"/>
        <v>7.3788971354064713E-3</v>
      </c>
    </row>
    <row r="2507" spans="1:3" x14ac:dyDescent="0.35">
      <c r="A2507" s="2">
        <v>42679</v>
      </c>
      <c r="B2507">
        <v>3060.5</v>
      </c>
      <c r="C2507">
        <f t="shared" si="37"/>
        <v>2.048948296089521E-2</v>
      </c>
    </row>
    <row r="2508" spans="1:3" x14ac:dyDescent="0.35">
      <c r="A2508" s="2">
        <v>42680</v>
      </c>
      <c r="B2508">
        <v>3060.5</v>
      </c>
      <c r="C2508">
        <f t="shared" si="37"/>
        <v>2.4874707260414831E-2</v>
      </c>
    </row>
    <row r="2509" spans="1:3" x14ac:dyDescent="0.35">
      <c r="A2509" s="2">
        <v>42681</v>
      </c>
      <c r="B2509">
        <v>3039.9</v>
      </c>
      <c r="C2509">
        <f t="shared" si="37"/>
        <v>3.264662661093292E-2</v>
      </c>
    </row>
    <row r="2510" spans="1:3" x14ac:dyDescent="0.35">
      <c r="A2510" s="2">
        <v>42682</v>
      </c>
      <c r="B2510">
        <v>2952.16</v>
      </c>
      <c r="C2510">
        <f t="shared" si="37"/>
        <v>2.0761707195299253E-2</v>
      </c>
    </row>
    <row r="2511" spans="1:3" x14ac:dyDescent="0.35">
      <c r="A2511" s="2">
        <v>42683</v>
      </c>
      <c r="B2511">
        <v>3000.67</v>
      </c>
      <c r="C2511">
        <f t="shared" si="37"/>
        <v>2.367960221229972E-2</v>
      </c>
    </row>
    <row r="2512" spans="1:3" x14ac:dyDescent="0.35">
      <c r="A2512" s="2">
        <v>42684</v>
      </c>
      <c r="B2512">
        <v>3117.48</v>
      </c>
      <c r="C2512">
        <f t="shared" si="37"/>
        <v>6.1868988300556142E-2</v>
      </c>
    </row>
    <row r="2513" spans="1:3" x14ac:dyDescent="0.35">
      <c r="A2513" s="2">
        <v>42685</v>
      </c>
      <c r="B2513">
        <v>3044.48</v>
      </c>
      <c r="C2513">
        <f t="shared" si="37"/>
        <v>3.8174119967757894E-2</v>
      </c>
    </row>
    <row r="2514" spans="1:3" x14ac:dyDescent="0.35">
      <c r="A2514" s="2">
        <v>42686</v>
      </c>
      <c r="B2514">
        <v>3044.48</v>
      </c>
      <c r="C2514">
        <f t="shared" si="37"/>
        <v>3.8665632847439631E-2</v>
      </c>
    </row>
    <row r="2515" spans="1:3" x14ac:dyDescent="0.35">
      <c r="A2515" s="2">
        <v>42687</v>
      </c>
      <c r="B2515">
        <v>3044.48</v>
      </c>
      <c r="C2515">
        <f t="shared" si="37"/>
        <v>4.7843816585716903E-2</v>
      </c>
    </row>
    <row r="2516" spans="1:3" x14ac:dyDescent="0.35">
      <c r="A2516" s="2">
        <v>42688</v>
      </c>
      <c r="B2516">
        <v>3123.81</v>
      </c>
      <c r="C2516">
        <f t="shared" si="37"/>
        <v>7.0405606516996552E-2</v>
      </c>
    </row>
    <row r="2517" spans="1:3" x14ac:dyDescent="0.35">
      <c r="A2517" s="2">
        <v>42689</v>
      </c>
      <c r="B2517">
        <v>3120.27</v>
      </c>
      <c r="C2517">
        <f t="shared" si="37"/>
        <v>8.0066744343881849E-2</v>
      </c>
    </row>
    <row r="2518" spans="1:3" x14ac:dyDescent="0.35">
      <c r="A2518" s="2">
        <v>42690</v>
      </c>
      <c r="B2518">
        <v>3132.47</v>
      </c>
      <c r="C2518">
        <f t="shared" si="37"/>
        <v>9.1773231875637434E-2</v>
      </c>
    </row>
    <row r="2519" spans="1:3" x14ac:dyDescent="0.35">
      <c r="A2519" s="2">
        <v>42691</v>
      </c>
      <c r="B2519">
        <v>3158.61</v>
      </c>
      <c r="C2519">
        <f t="shared" si="37"/>
        <v>0.10008345855698263</v>
      </c>
    </row>
    <row r="2520" spans="1:3" x14ac:dyDescent="0.35">
      <c r="A2520" s="2">
        <v>42692</v>
      </c>
      <c r="B2520">
        <v>3182.2</v>
      </c>
      <c r="C2520">
        <f t="shared" si="37"/>
        <v>0.1075241826401937</v>
      </c>
    </row>
    <row r="2521" spans="1:3" x14ac:dyDescent="0.35">
      <c r="A2521" s="2">
        <v>42693</v>
      </c>
      <c r="B2521">
        <v>3182.2</v>
      </c>
      <c r="C2521">
        <f t="shared" si="37"/>
        <v>9.6541218158921221E-2</v>
      </c>
    </row>
    <row r="2522" spans="1:3" x14ac:dyDescent="0.35">
      <c r="A2522" s="2">
        <v>42694</v>
      </c>
      <c r="B2522">
        <v>3182.2</v>
      </c>
      <c r="C2522">
        <f t="shared" si="37"/>
        <v>8.5133367127532611E-2</v>
      </c>
    </row>
    <row r="2523" spans="1:3" x14ac:dyDescent="0.35">
      <c r="A2523" s="2">
        <v>42695</v>
      </c>
      <c r="B2523">
        <v>3149.19</v>
      </c>
      <c r="C2523">
        <f t="shared" si="37"/>
        <v>6.8025063767769872E-2</v>
      </c>
    </row>
    <row r="2524" spans="1:3" x14ac:dyDescent="0.35">
      <c r="A2524" s="2">
        <v>42696</v>
      </c>
      <c r="B2524">
        <v>3151.69</v>
      </c>
      <c r="C2524">
        <f t="shared" si="37"/>
        <v>8.4062911045873809E-2</v>
      </c>
    </row>
    <row r="2525" spans="1:3" x14ac:dyDescent="0.35">
      <c r="A2525" s="2">
        <v>42697</v>
      </c>
      <c r="B2525">
        <v>3173.95</v>
      </c>
      <c r="C2525">
        <f t="shared" si="37"/>
        <v>9.3436670084243459E-2</v>
      </c>
    </row>
    <row r="2526" spans="1:3" x14ac:dyDescent="0.35">
      <c r="A2526" s="2">
        <v>42698</v>
      </c>
      <c r="B2526">
        <v>3174.25</v>
      </c>
      <c r="C2526">
        <f t="shared" si="37"/>
        <v>9.3531185064938224E-2</v>
      </c>
    </row>
    <row r="2527" spans="1:3" x14ac:dyDescent="0.35">
      <c r="A2527" s="2">
        <v>42699</v>
      </c>
      <c r="B2527">
        <v>3173</v>
      </c>
      <c r="C2527">
        <f t="shared" si="37"/>
        <v>9.3137313698232985E-2</v>
      </c>
    </row>
    <row r="2528" spans="1:3" x14ac:dyDescent="0.35">
      <c r="A2528" s="2">
        <v>42700</v>
      </c>
      <c r="B2528">
        <v>3173</v>
      </c>
      <c r="C2528">
        <f t="shared" si="37"/>
        <v>8.4015553793374748E-2</v>
      </c>
    </row>
    <row r="2529" spans="1:3" x14ac:dyDescent="0.35">
      <c r="A2529" s="2">
        <v>42701</v>
      </c>
      <c r="B2529">
        <v>3173</v>
      </c>
      <c r="C2529">
        <f t="shared" ref="C2529:C2592" si="38">+LN(B2529/B2440)</f>
        <v>7.5380569969927147E-2</v>
      </c>
    </row>
    <row r="2530" spans="1:3" x14ac:dyDescent="0.35">
      <c r="A2530" s="2">
        <v>42702</v>
      </c>
      <c r="B2530">
        <v>3150.54</v>
      </c>
      <c r="C2530">
        <f t="shared" si="38"/>
        <v>5.8338739861259113E-2</v>
      </c>
    </row>
    <row r="2531" spans="1:3" x14ac:dyDescent="0.35">
      <c r="A2531" s="2">
        <v>42703</v>
      </c>
      <c r="B2531">
        <v>3160.72</v>
      </c>
      <c r="C2531">
        <f t="shared" si="38"/>
        <v>5.5001516540176217E-2</v>
      </c>
    </row>
    <row r="2532" spans="1:3" x14ac:dyDescent="0.35">
      <c r="A2532" s="2">
        <v>42704</v>
      </c>
      <c r="B2532">
        <v>3073.67</v>
      </c>
      <c r="C2532">
        <f t="shared" si="38"/>
        <v>4.5650485980134173E-2</v>
      </c>
    </row>
    <row r="2533" spans="1:3" x14ac:dyDescent="0.35">
      <c r="A2533" s="2">
        <v>42705</v>
      </c>
      <c r="B2533">
        <v>3072.94</v>
      </c>
      <c r="C2533">
        <f t="shared" si="38"/>
        <v>4.5412956674246323E-2</v>
      </c>
    </row>
    <row r="2534" spans="1:3" x14ac:dyDescent="0.35">
      <c r="A2534" s="2">
        <v>42706</v>
      </c>
      <c r="B2534">
        <v>3088.4</v>
      </c>
      <c r="C2534">
        <f t="shared" si="38"/>
        <v>5.0431356063275742E-2</v>
      </c>
    </row>
    <row r="2535" spans="1:3" x14ac:dyDescent="0.35">
      <c r="A2535" s="2">
        <v>42707</v>
      </c>
      <c r="B2535">
        <v>3088.4</v>
      </c>
      <c r="C2535">
        <f t="shared" si="38"/>
        <v>4.5183800941602882E-2</v>
      </c>
    </row>
    <row r="2536" spans="1:3" x14ac:dyDescent="0.35">
      <c r="A2536" s="2">
        <v>42708</v>
      </c>
      <c r="B2536">
        <v>3088.4</v>
      </c>
      <c r="C2536">
        <f t="shared" si="38"/>
        <v>7.4648602262546632E-2</v>
      </c>
    </row>
    <row r="2537" spans="1:3" x14ac:dyDescent="0.35">
      <c r="A2537" s="2">
        <v>42709</v>
      </c>
      <c r="B2537">
        <v>3038.4</v>
      </c>
      <c r="C2537">
        <f t="shared" si="38"/>
        <v>6.0222764051809506E-2</v>
      </c>
    </row>
    <row r="2538" spans="1:3" x14ac:dyDescent="0.35">
      <c r="A2538" s="2">
        <v>42710</v>
      </c>
      <c r="B2538">
        <v>3002.81</v>
      </c>
      <c r="C2538">
        <f t="shared" si="38"/>
        <v>5.4674614721660693E-2</v>
      </c>
    </row>
    <row r="2539" spans="1:3" x14ac:dyDescent="0.35">
      <c r="A2539" s="2">
        <v>42711</v>
      </c>
      <c r="B2539">
        <v>3004.43</v>
      </c>
      <c r="C2539">
        <f t="shared" si="38"/>
        <v>2.8750855601652317E-2</v>
      </c>
    </row>
    <row r="2540" spans="1:3" x14ac:dyDescent="0.35">
      <c r="A2540" s="2">
        <v>42712</v>
      </c>
      <c r="B2540">
        <v>3004</v>
      </c>
      <c r="C2540">
        <f t="shared" si="38"/>
        <v>2.8607723368861575E-2</v>
      </c>
    </row>
    <row r="2541" spans="1:3" x14ac:dyDescent="0.35">
      <c r="A2541" s="2">
        <v>42713</v>
      </c>
      <c r="B2541">
        <v>3006.21</v>
      </c>
      <c r="C2541">
        <f t="shared" si="38"/>
        <v>2.9343138637081378E-2</v>
      </c>
    </row>
    <row r="2542" spans="1:3" x14ac:dyDescent="0.35">
      <c r="A2542" s="2">
        <v>42714</v>
      </c>
      <c r="B2542">
        <v>3006.21</v>
      </c>
      <c r="C2542">
        <f t="shared" si="38"/>
        <v>2.2927245970460555E-2</v>
      </c>
    </row>
    <row r="2543" spans="1:3" x14ac:dyDescent="0.35">
      <c r="A2543" s="2">
        <v>42715</v>
      </c>
      <c r="B2543">
        <v>3006.21</v>
      </c>
      <c r="C2543">
        <f t="shared" si="38"/>
        <v>9.9421145613825482E-3</v>
      </c>
    </row>
    <row r="2544" spans="1:3" x14ac:dyDescent="0.35">
      <c r="A2544" s="2">
        <v>42716</v>
      </c>
      <c r="B2544">
        <v>2993.32</v>
      </c>
      <c r="C2544">
        <f t="shared" si="38"/>
        <v>1.4672888700340173E-2</v>
      </c>
    </row>
    <row r="2545" spans="1:3" x14ac:dyDescent="0.35">
      <c r="A2545" s="2">
        <v>42717</v>
      </c>
      <c r="B2545">
        <v>2971.5</v>
      </c>
      <c r="C2545">
        <f t="shared" si="38"/>
        <v>1.4538968090555125E-2</v>
      </c>
    </row>
    <row r="2546" spans="1:3" x14ac:dyDescent="0.35">
      <c r="A2546" s="2">
        <v>42718</v>
      </c>
      <c r="B2546">
        <v>2962.29</v>
      </c>
      <c r="C2546">
        <f t="shared" si="38"/>
        <v>1.449253584155415E-3</v>
      </c>
    </row>
    <row r="2547" spans="1:3" x14ac:dyDescent="0.35">
      <c r="A2547" s="2">
        <v>42719</v>
      </c>
      <c r="B2547">
        <v>3002.18</v>
      </c>
      <c r="C2547">
        <f t="shared" si="38"/>
        <v>1.4825327151780541E-2</v>
      </c>
    </row>
    <row r="2548" spans="1:3" x14ac:dyDescent="0.35">
      <c r="A2548" s="2">
        <v>42720</v>
      </c>
      <c r="B2548">
        <v>3007.98</v>
      </c>
      <c r="C2548">
        <f t="shared" si="38"/>
        <v>1.675539284071087E-2</v>
      </c>
    </row>
    <row r="2549" spans="1:3" x14ac:dyDescent="0.35">
      <c r="A2549" s="2">
        <v>42721</v>
      </c>
      <c r="B2549">
        <v>3007.98</v>
      </c>
      <c r="C2549">
        <f t="shared" si="38"/>
        <v>2.9678291557516452E-2</v>
      </c>
    </row>
    <row r="2550" spans="1:3" x14ac:dyDescent="0.35">
      <c r="A2550" s="2">
        <v>42722</v>
      </c>
      <c r="B2550">
        <v>3007.98</v>
      </c>
      <c r="C2550">
        <f t="shared" si="38"/>
        <v>3.1127962037122453E-2</v>
      </c>
    </row>
    <row r="2551" spans="1:3" x14ac:dyDescent="0.35">
      <c r="A2551" s="2">
        <v>42723</v>
      </c>
      <c r="B2551">
        <v>3006.75</v>
      </c>
      <c r="C2551">
        <f t="shared" si="38"/>
        <v>3.8337624351722936E-2</v>
      </c>
    </row>
    <row r="2552" spans="1:3" x14ac:dyDescent="0.35">
      <c r="A2552" s="2">
        <v>42724</v>
      </c>
      <c r="B2552">
        <v>2995.42</v>
      </c>
      <c r="C2552">
        <f t="shared" si="38"/>
        <v>3.8225288314480521E-2</v>
      </c>
    </row>
    <row r="2553" spans="1:3" x14ac:dyDescent="0.35">
      <c r="A2553" s="2">
        <v>42725</v>
      </c>
      <c r="B2553">
        <v>2995.82</v>
      </c>
      <c r="C2553">
        <f t="shared" si="38"/>
        <v>2.6662292857697723E-2</v>
      </c>
    </row>
    <row r="2554" spans="1:3" x14ac:dyDescent="0.35">
      <c r="A2554" s="2">
        <v>42726</v>
      </c>
      <c r="B2554">
        <v>2996.25</v>
      </c>
      <c r="C2554">
        <f t="shared" si="38"/>
        <v>2.6805815880872642E-2</v>
      </c>
    </row>
    <row r="2555" spans="1:3" x14ac:dyDescent="0.35">
      <c r="A2555" s="2">
        <v>42727</v>
      </c>
      <c r="B2555">
        <v>3000.43</v>
      </c>
      <c r="C2555">
        <f t="shared" si="38"/>
        <v>2.8199920844617875E-2</v>
      </c>
    </row>
    <row r="2556" spans="1:3" x14ac:dyDescent="0.35">
      <c r="A2556" s="2">
        <v>42728</v>
      </c>
      <c r="B2556">
        <v>3000.43</v>
      </c>
      <c r="C2556">
        <f t="shared" si="38"/>
        <v>2.6490720721034686E-2</v>
      </c>
    </row>
    <row r="2557" spans="1:3" x14ac:dyDescent="0.35">
      <c r="A2557" s="2">
        <v>42729</v>
      </c>
      <c r="B2557">
        <v>3000.43</v>
      </c>
      <c r="C2557">
        <f t="shared" si="38"/>
        <v>3.8260645175220584E-2</v>
      </c>
    </row>
    <row r="2558" spans="1:3" x14ac:dyDescent="0.35">
      <c r="A2558" s="2">
        <v>42730</v>
      </c>
      <c r="B2558">
        <v>3000.43</v>
      </c>
      <c r="C2558">
        <f t="shared" si="38"/>
        <v>3.0018508680913096E-2</v>
      </c>
    </row>
    <row r="2559" spans="1:3" x14ac:dyDescent="0.35">
      <c r="A2559" s="2">
        <v>42731</v>
      </c>
      <c r="B2559">
        <v>2997.6</v>
      </c>
      <c r="C2559">
        <f t="shared" si="38"/>
        <v>3.5355494585688672E-2</v>
      </c>
    </row>
    <row r="2560" spans="1:3" x14ac:dyDescent="0.35">
      <c r="A2560" s="2">
        <v>42732</v>
      </c>
      <c r="B2560">
        <v>3027.99</v>
      </c>
      <c r="C2560">
        <f t="shared" si="38"/>
        <v>4.9393716823440147E-2</v>
      </c>
    </row>
    <row r="2561" spans="1:3" x14ac:dyDescent="0.35">
      <c r="A2561" s="2">
        <v>42733</v>
      </c>
      <c r="B2561">
        <v>3002.73</v>
      </c>
      <c r="C2561">
        <f t="shared" si="38"/>
        <v>4.1016558632727448E-2</v>
      </c>
    </row>
    <row r="2562" spans="1:3" x14ac:dyDescent="0.35">
      <c r="A2562" s="2">
        <v>42734</v>
      </c>
      <c r="B2562">
        <v>3002</v>
      </c>
      <c r="C2562">
        <f t="shared" si="38"/>
        <v>4.0773416974868866E-2</v>
      </c>
    </row>
    <row r="2563" spans="1:3" x14ac:dyDescent="0.35">
      <c r="A2563" s="2">
        <v>42735</v>
      </c>
      <c r="B2563">
        <v>3002</v>
      </c>
      <c r="C2563">
        <f t="shared" si="38"/>
        <v>2.3877072482128326E-2</v>
      </c>
    </row>
    <row r="2564" spans="1:3" x14ac:dyDescent="0.35">
      <c r="A2564" s="2">
        <v>42736</v>
      </c>
      <c r="B2564">
        <v>3002</v>
      </c>
      <c r="C2564">
        <f t="shared" si="38"/>
        <v>8.5843754543239153E-3</v>
      </c>
    </row>
    <row r="2565" spans="1:3" x14ac:dyDescent="0.35">
      <c r="A2565" s="2">
        <v>42737</v>
      </c>
      <c r="B2565">
        <v>3002</v>
      </c>
      <c r="C2565">
        <f t="shared" si="38"/>
        <v>2.4491350366623962E-2</v>
      </c>
    </row>
    <row r="2566" spans="1:3" x14ac:dyDescent="0.35">
      <c r="A2566" s="2">
        <v>42738</v>
      </c>
      <c r="B2566">
        <v>2984.1</v>
      </c>
      <c r="C2566">
        <f t="shared" si="38"/>
        <v>2.7147115331612955E-2</v>
      </c>
    </row>
    <row r="2567" spans="1:3" x14ac:dyDescent="0.35">
      <c r="A2567" s="2">
        <v>42739</v>
      </c>
      <c r="B2567">
        <v>2969.45</v>
      </c>
      <c r="C2567">
        <f t="shared" si="38"/>
        <v>1.4350913371406338E-2</v>
      </c>
    </row>
    <row r="2568" spans="1:3" x14ac:dyDescent="0.35">
      <c r="A2568" s="2">
        <v>42740</v>
      </c>
      <c r="B2568">
        <v>2930.82</v>
      </c>
      <c r="C2568">
        <f t="shared" si="38"/>
        <v>1.2564102466024859E-3</v>
      </c>
    </row>
    <row r="2569" spans="1:3" x14ac:dyDescent="0.35">
      <c r="A2569" s="2">
        <v>42741</v>
      </c>
      <c r="B2569">
        <v>2923.26</v>
      </c>
      <c r="C2569">
        <f t="shared" si="38"/>
        <v>-1.3264052266020695E-3</v>
      </c>
    </row>
    <row r="2570" spans="1:3" x14ac:dyDescent="0.35">
      <c r="A2570" s="2">
        <v>42742</v>
      </c>
      <c r="B2570">
        <v>2923.26</v>
      </c>
      <c r="C2570">
        <f t="shared" si="38"/>
        <v>-1.3264052266020695E-3</v>
      </c>
    </row>
    <row r="2571" spans="1:3" x14ac:dyDescent="0.35">
      <c r="A2571" s="2">
        <v>42743</v>
      </c>
      <c r="B2571">
        <v>2923.26</v>
      </c>
      <c r="C2571">
        <f t="shared" si="38"/>
        <v>6.0909469199006455E-4</v>
      </c>
    </row>
    <row r="2572" spans="1:3" x14ac:dyDescent="0.35">
      <c r="A2572" s="2">
        <v>42744</v>
      </c>
      <c r="B2572">
        <v>2929</v>
      </c>
      <c r="C2572">
        <f t="shared" si="38"/>
        <v>8.3275104078170976E-3</v>
      </c>
    </row>
    <row r="2573" spans="1:3" x14ac:dyDescent="0.35">
      <c r="A2573" s="2">
        <v>42745</v>
      </c>
      <c r="B2573">
        <v>2954.5</v>
      </c>
      <c r="C2573">
        <f t="shared" si="38"/>
        <v>1.2338456854013396E-2</v>
      </c>
    </row>
    <row r="2574" spans="1:3" x14ac:dyDescent="0.35">
      <c r="A2574" s="2">
        <v>42746</v>
      </c>
      <c r="B2574">
        <v>2973.78</v>
      </c>
      <c r="C2574">
        <f t="shared" si="38"/>
        <v>1.7538179394933049E-2</v>
      </c>
    </row>
    <row r="2575" spans="1:3" x14ac:dyDescent="0.35">
      <c r="A2575" s="2">
        <v>42747</v>
      </c>
      <c r="B2575">
        <v>2924.16</v>
      </c>
      <c r="C2575">
        <f t="shared" si="38"/>
        <v>7.1156849112027931E-4</v>
      </c>
    </row>
    <row r="2576" spans="1:3" x14ac:dyDescent="0.35">
      <c r="A2576" s="2">
        <v>42748</v>
      </c>
      <c r="B2576">
        <v>2947.25</v>
      </c>
      <c r="C2576">
        <f t="shared" si="38"/>
        <v>8.576840728505248E-3</v>
      </c>
    </row>
    <row r="2577" spans="1:3" x14ac:dyDescent="0.35">
      <c r="A2577" s="2">
        <v>42749</v>
      </c>
      <c r="B2577">
        <v>2947.25</v>
      </c>
      <c r="C2577">
        <f t="shared" si="38"/>
        <v>9.2889159099094898E-3</v>
      </c>
    </row>
    <row r="2578" spans="1:3" x14ac:dyDescent="0.35">
      <c r="A2578" s="2">
        <v>42750</v>
      </c>
      <c r="B2578">
        <v>2947.25</v>
      </c>
      <c r="C2578">
        <f t="shared" si="38"/>
        <v>1.3936686382542371E-2</v>
      </c>
    </row>
    <row r="2579" spans="1:3" x14ac:dyDescent="0.35">
      <c r="A2579" s="2">
        <v>42751</v>
      </c>
      <c r="B2579">
        <v>2945</v>
      </c>
      <c r="C2579">
        <f t="shared" si="38"/>
        <v>9.4982768480340526E-3</v>
      </c>
    </row>
    <row r="2580" spans="1:3" x14ac:dyDescent="0.35">
      <c r="A2580" s="2">
        <v>42752</v>
      </c>
      <c r="B2580">
        <v>2919.41</v>
      </c>
      <c r="C2580">
        <f t="shared" si="38"/>
        <v>-3.6720751879797077E-3</v>
      </c>
    </row>
    <row r="2581" spans="1:3" x14ac:dyDescent="0.35">
      <c r="A2581" s="2">
        <v>42753</v>
      </c>
      <c r="B2581">
        <v>2933.6</v>
      </c>
      <c r="C2581">
        <f t="shared" si="38"/>
        <v>1.4658832739990009E-4</v>
      </c>
    </row>
    <row r="2582" spans="1:3" x14ac:dyDescent="0.35">
      <c r="A2582" s="2">
        <v>42754</v>
      </c>
      <c r="B2582">
        <v>2947.79</v>
      </c>
      <c r="C2582">
        <f t="shared" si="38"/>
        <v>4.9719876067828069E-3</v>
      </c>
    </row>
    <row r="2583" spans="1:3" x14ac:dyDescent="0.35">
      <c r="A2583" s="2">
        <v>42755</v>
      </c>
      <c r="B2583">
        <v>2920.63</v>
      </c>
      <c r="C2583">
        <f t="shared" si="38"/>
        <v>-4.2844030141543366E-3</v>
      </c>
    </row>
    <row r="2584" spans="1:3" x14ac:dyDescent="0.35">
      <c r="A2584" s="2">
        <v>42756</v>
      </c>
      <c r="B2584">
        <v>2920.63</v>
      </c>
      <c r="C2584">
        <f t="shared" si="38"/>
        <v>-6.1237220311381431E-3</v>
      </c>
    </row>
    <row r="2585" spans="1:3" x14ac:dyDescent="0.35">
      <c r="A2585" s="2">
        <v>42757</v>
      </c>
      <c r="B2585">
        <v>2920.63</v>
      </c>
      <c r="C2585">
        <f t="shared" si="38"/>
        <v>-5.3168818897977683E-3</v>
      </c>
    </row>
    <row r="2586" spans="1:3" x14ac:dyDescent="0.35">
      <c r="A2586" s="2">
        <v>42758</v>
      </c>
      <c r="B2586">
        <v>2928.2</v>
      </c>
      <c r="C2586">
        <f t="shared" si="38"/>
        <v>-1.4763105101351955E-2</v>
      </c>
    </row>
    <row r="2587" spans="1:3" x14ac:dyDescent="0.35">
      <c r="A2587" s="2">
        <v>42759</v>
      </c>
      <c r="B2587">
        <v>2930.75</v>
      </c>
      <c r="C2587">
        <f t="shared" si="38"/>
        <v>-1.0028873540103104E-2</v>
      </c>
    </row>
    <row r="2588" spans="1:3" x14ac:dyDescent="0.35">
      <c r="A2588" s="2">
        <v>42760</v>
      </c>
      <c r="B2588">
        <v>2926.45</v>
      </c>
      <c r="C2588">
        <f t="shared" si="38"/>
        <v>-2.0941350204849333E-2</v>
      </c>
    </row>
    <row r="2589" spans="1:3" x14ac:dyDescent="0.35">
      <c r="A2589" s="2">
        <v>42761</v>
      </c>
      <c r="B2589">
        <v>2940</v>
      </c>
      <c r="C2589">
        <f t="shared" si="38"/>
        <v>-1.6321853202018281E-2</v>
      </c>
    </row>
    <row r="2590" spans="1:3" x14ac:dyDescent="0.35">
      <c r="A2590" s="2">
        <v>42762</v>
      </c>
      <c r="B2590">
        <v>2932.5</v>
      </c>
      <c r="C2590">
        <f t="shared" si="38"/>
        <v>-1.8876133007115051E-2</v>
      </c>
    </row>
    <row r="2591" spans="1:3" x14ac:dyDescent="0.35">
      <c r="A2591" s="2">
        <v>42763</v>
      </c>
      <c r="B2591">
        <v>2932.5</v>
      </c>
      <c r="C2591">
        <f t="shared" si="38"/>
        <v>-2.5014437163831466E-2</v>
      </c>
    </row>
    <row r="2592" spans="1:3" x14ac:dyDescent="0.35">
      <c r="A2592" s="2">
        <v>42764</v>
      </c>
      <c r="B2592">
        <v>2932.5</v>
      </c>
      <c r="C2592">
        <f t="shared" si="38"/>
        <v>-3.8390806281550949E-2</v>
      </c>
    </row>
    <row r="2593" spans="1:3" x14ac:dyDescent="0.35">
      <c r="A2593" s="2">
        <v>42765</v>
      </c>
      <c r="B2593">
        <v>2932.5</v>
      </c>
      <c r="C2593">
        <f t="shared" ref="C2593:C2656" si="39">+LN(B2593/B2504)</f>
        <v>-4.6327018635048352E-2</v>
      </c>
    </row>
    <row r="2594" spans="1:3" x14ac:dyDescent="0.35">
      <c r="A2594" s="2">
        <v>42766</v>
      </c>
      <c r="B2594">
        <v>2923.38</v>
      </c>
      <c r="C2594">
        <f t="shared" si="39"/>
        <v>-4.9806409363099637E-2</v>
      </c>
    </row>
    <row r="2595" spans="1:3" x14ac:dyDescent="0.35">
      <c r="A2595" s="2">
        <v>42767</v>
      </c>
      <c r="B2595">
        <v>2905.33</v>
      </c>
      <c r="C2595">
        <f t="shared" si="39"/>
        <v>-5.2031320210664145E-2</v>
      </c>
    </row>
    <row r="2596" spans="1:3" x14ac:dyDescent="0.35">
      <c r="A2596" s="2">
        <v>42768</v>
      </c>
      <c r="B2596">
        <v>2878.14</v>
      </c>
      <c r="C2596">
        <f t="shared" si="39"/>
        <v>-6.1434049134649511E-2</v>
      </c>
    </row>
    <row r="2597" spans="1:3" x14ac:dyDescent="0.35">
      <c r="A2597" s="2">
        <v>42769</v>
      </c>
      <c r="B2597">
        <v>2851.94</v>
      </c>
      <c r="C2597">
        <f t="shared" si="39"/>
        <v>-7.0578836846399706E-2</v>
      </c>
    </row>
    <row r="2598" spans="1:3" x14ac:dyDescent="0.35">
      <c r="A2598" s="2">
        <v>42770</v>
      </c>
      <c r="B2598">
        <v>2851.94</v>
      </c>
      <c r="C2598">
        <f t="shared" si="39"/>
        <v>-6.3825155677656759E-2</v>
      </c>
    </row>
    <row r="2599" spans="1:3" x14ac:dyDescent="0.35">
      <c r="A2599" s="2">
        <v>42771</v>
      </c>
      <c r="B2599">
        <v>2851.94</v>
      </c>
      <c r="C2599">
        <f t="shared" si="39"/>
        <v>-3.4537641348847355E-2</v>
      </c>
    </row>
    <row r="2600" spans="1:3" x14ac:dyDescent="0.35">
      <c r="A2600" s="2">
        <v>42772</v>
      </c>
      <c r="B2600">
        <v>2856.4</v>
      </c>
      <c r="C2600">
        <f t="shared" si="39"/>
        <v>-4.9273506373448787E-2</v>
      </c>
    </row>
    <row r="2601" spans="1:3" x14ac:dyDescent="0.35">
      <c r="A2601" s="2">
        <v>42773</v>
      </c>
      <c r="B2601">
        <v>2854.21</v>
      </c>
      <c r="C2601">
        <f t="shared" si="39"/>
        <v>-8.8229885867789876E-2</v>
      </c>
    </row>
    <row r="2602" spans="1:3" x14ac:dyDescent="0.35">
      <c r="A2602" s="2">
        <v>42774</v>
      </c>
      <c r="B2602">
        <v>2880.69</v>
      </c>
      <c r="C2602">
        <f t="shared" si="39"/>
        <v>-5.5300266036040595E-2</v>
      </c>
    </row>
    <row r="2603" spans="1:3" x14ac:dyDescent="0.35">
      <c r="A2603" s="2">
        <v>42775</v>
      </c>
      <c r="B2603">
        <v>2860.58</v>
      </c>
      <c r="C2603">
        <f t="shared" si="39"/>
        <v>-6.2305713347739607E-2</v>
      </c>
    </row>
    <row r="2604" spans="1:3" x14ac:dyDescent="0.35">
      <c r="A2604" s="2">
        <v>42776</v>
      </c>
      <c r="B2604">
        <v>2853.98</v>
      </c>
      <c r="C2604">
        <f t="shared" si="39"/>
        <v>-6.4615603500113708E-2</v>
      </c>
    </row>
    <row r="2605" spans="1:3" x14ac:dyDescent="0.35">
      <c r="A2605" s="2">
        <v>42777</v>
      </c>
      <c r="B2605">
        <v>2853.98</v>
      </c>
      <c r="C2605">
        <f t="shared" si="39"/>
        <v>-9.0338899344021908E-2</v>
      </c>
    </row>
    <row r="2606" spans="1:3" x14ac:dyDescent="0.35">
      <c r="A2606" s="2">
        <v>42778</v>
      </c>
      <c r="B2606">
        <v>2853.98</v>
      </c>
      <c r="C2606">
        <f t="shared" si="39"/>
        <v>-8.9205025217081499E-2</v>
      </c>
    </row>
    <row r="2607" spans="1:3" x14ac:dyDescent="0.35">
      <c r="A2607" s="2">
        <v>42779</v>
      </c>
      <c r="B2607">
        <v>2874.05</v>
      </c>
      <c r="C2607">
        <f t="shared" si="39"/>
        <v>-8.6099645865959779E-2</v>
      </c>
    </row>
    <row r="2608" spans="1:3" x14ac:dyDescent="0.35">
      <c r="A2608" s="2">
        <v>42780</v>
      </c>
      <c r="B2608">
        <v>2874.52</v>
      </c>
      <c r="C2608">
        <f t="shared" si="39"/>
        <v>-9.4246353619624912E-2</v>
      </c>
    </row>
    <row r="2609" spans="1:3" x14ac:dyDescent="0.35">
      <c r="A2609" s="2">
        <v>42781</v>
      </c>
      <c r="B2609">
        <v>2871.73</v>
      </c>
      <c r="C2609">
        <f t="shared" si="39"/>
        <v>-0.10265814586702698</v>
      </c>
    </row>
    <row r="2610" spans="1:3" x14ac:dyDescent="0.35">
      <c r="A2610" s="2">
        <v>42782</v>
      </c>
      <c r="B2610">
        <v>2876.4</v>
      </c>
      <c r="C2610">
        <f t="shared" si="39"/>
        <v>-0.10103326924541702</v>
      </c>
    </row>
    <row r="2611" spans="1:3" x14ac:dyDescent="0.35">
      <c r="A2611" s="2">
        <v>42783</v>
      </c>
      <c r="B2611">
        <v>2891.56</v>
      </c>
      <c r="C2611">
        <f t="shared" si="39"/>
        <v>-9.5776632615239526E-2</v>
      </c>
    </row>
    <row r="2612" spans="1:3" x14ac:dyDescent="0.35">
      <c r="A2612" s="2">
        <v>42784</v>
      </c>
      <c r="B2612">
        <v>2891.56</v>
      </c>
      <c r="C2612">
        <f t="shared" si="39"/>
        <v>-8.534912803712616E-2</v>
      </c>
    </row>
    <row r="2613" spans="1:3" x14ac:dyDescent="0.35">
      <c r="A2613" s="2">
        <v>42785</v>
      </c>
      <c r="B2613">
        <v>2891.56</v>
      </c>
      <c r="C2613">
        <f t="shared" si="39"/>
        <v>-8.6142668028742819E-2</v>
      </c>
    </row>
    <row r="2614" spans="1:3" x14ac:dyDescent="0.35">
      <c r="A2614" s="2">
        <v>42786</v>
      </c>
      <c r="B2614">
        <v>2889.2</v>
      </c>
      <c r="C2614">
        <f t="shared" si="39"/>
        <v>-9.3997221792514296E-2</v>
      </c>
    </row>
    <row r="2615" spans="1:3" x14ac:dyDescent="0.35">
      <c r="A2615" s="2">
        <v>42787</v>
      </c>
      <c r="B2615">
        <v>2901.46</v>
      </c>
      <c r="C2615">
        <f t="shared" si="39"/>
        <v>-8.9857325387037945E-2</v>
      </c>
    </row>
    <row r="2616" spans="1:3" x14ac:dyDescent="0.35">
      <c r="A2616" s="2">
        <v>42788</v>
      </c>
      <c r="B2616">
        <v>2895.12</v>
      </c>
      <c r="C2616">
        <f t="shared" si="39"/>
        <v>-9.1650951657957669E-2</v>
      </c>
    </row>
    <row r="2617" spans="1:3" x14ac:dyDescent="0.35">
      <c r="A2617" s="2">
        <v>42789</v>
      </c>
      <c r="B2617">
        <v>2869.01</v>
      </c>
      <c r="C2617">
        <f t="shared" si="39"/>
        <v>-0.10071049007287559</v>
      </c>
    </row>
    <row r="2618" spans="1:3" x14ac:dyDescent="0.35">
      <c r="A2618" s="2">
        <v>42790</v>
      </c>
      <c r="B2618">
        <v>2890.09</v>
      </c>
      <c r="C2618">
        <f t="shared" si="39"/>
        <v>-9.3389869093103428E-2</v>
      </c>
    </row>
    <row r="2619" spans="1:3" x14ac:dyDescent="0.35">
      <c r="A2619" s="2">
        <v>42791</v>
      </c>
      <c r="B2619">
        <v>2890.09</v>
      </c>
      <c r="C2619">
        <f t="shared" si="39"/>
        <v>-8.6286223208816709E-2</v>
      </c>
    </row>
    <row r="2620" spans="1:3" x14ac:dyDescent="0.35">
      <c r="A2620" s="2">
        <v>42792</v>
      </c>
      <c r="B2620">
        <v>2890.09</v>
      </c>
      <c r="C2620">
        <f t="shared" si="39"/>
        <v>-8.9512206238695102E-2</v>
      </c>
    </row>
    <row r="2621" spans="1:3" x14ac:dyDescent="0.35">
      <c r="A2621" s="2">
        <v>42793</v>
      </c>
      <c r="B2621">
        <v>2896.94</v>
      </c>
      <c r="C2621">
        <f t="shared" si="39"/>
        <v>-5.9217279877074321E-2</v>
      </c>
    </row>
    <row r="2622" spans="1:3" x14ac:dyDescent="0.35">
      <c r="A2622" s="2">
        <v>42794</v>
      </c>
      <c r="B2622">
        <v>2925.82</v>
      </c>
      <c r="C2622">
        <f t="shared" si="39"/>
        <v>-4.9059974787774782E-2</v>
      </c>
    </row>
    <row r="2623" spans="1:3" x14ac:dyDescent="0.35">
      <c r="A2623" s="2">
        <v>42795</v>
      </c>
      <c r="B2623">
        <v>2935.23</v>
      </c>
      <c r="C2623">
        <f t="shared" si="39"/>
        <v>-5.0867342677218347E-2</v>
      </c>
    </row>
    <row r="2624" spans="1:3" x14ac:dyDescent="0.35">
      <c r="A2624" s="2">
        <v>42796</v>
      </c>
      <c r="B2624">
        <v>2980.96</v>
      </c>
      <c r="C2624">
        <f t="shared" si="39"/>
        <v>-3.5407761162617034E-2</v>
      </c>
    </row>
    <row r="2625" spans="1:3" x14ac:dyDescent="0.35">
      <c r="A2625" s="2">
        <v>42797</v>
      </c>
      <c r="B2625">
        <v>2981.66</v>
      </c>
      <c r="C2625">
        <f t="shared" si="39"/>
        <v>-3.5172965048420372E-2</v>
      </c>
    </row>
    <row r="2626" spans="1:3" x14ac:dyDescent="0.35">
      <c r="A2626" s="2">
        <v>42798</v>
      </c>
      <c r="B2626">
        <v>2981.66</v>
      </c>
      <c r="C2626">
        <f t="shared" si="39"/>
        <v>-1.8850868671781085E-2</v>
      </c>
    </row>
    <row r="2627" spans="1:3" x14ac:dyDescent="0.35">
      <c r="A2627" s="2">
        <v>42799</v>
      </c>
      <c r="B2627">
        <v>2981.66</v>
      </c>
      <c r="C2627">
        <f t="shared" si="39"/>
        <v>-7.0683245321849072E-3</v>
      </c>
    </row>
    <row r="2628" spans="1:3" x14ac:dyDescent="0.35">
      <c r="A2628" s="2">
        <v>42800</v>
      </c>
      <c r="B2628">
        <v>2971.88</v>
      </c>
      <c r="C2628">
        <f t="shared" si="39"/>
        <v>-1.0893116944939029E-2</v>
      </c>
    </row>
    <row r="2629" spans="1:3" x14ac:dyDescent="0.35">
      <c r="A2629" s="2">
        <v>42801</v>
      </c>
      <c r="B2629">
        <v>2955.66</v>
      </c>
      <c r="C2629">
        <f t="shared" si="39"/>
        <v>-1.6222757728974354E-2</v>
      </c>
    </row>
    <row r="2630" spans="1:3" x14ac:dyDescent="0.35">
      <c r="A2630" s="2">
        <v>42802</v>
      </c>
      <c r="B2630">
        <v>2994.38</v>
      </c>
      <c r="C2630">
        <f t="shared" si="39"/>
        <v>-3.9429507187157603E-3</v>
      </c>
    </row>
    <row r="2631" spans="1:3" x14ac:dyDescent="0.35">
      <c r="A2631" s="2">
        <v>42803</v>
      </c>
      <c r="B2631">
        <v>2998.06</v>
      </c>
      <c r="C2631">
        <f t="shared" si="39"/>
        <v>-2.7147363477384159E-3</v>
      </c>
    </row>
    <row r="2632" spans="1:3" x14ac:dyDescent="0.35">
      <c r="A2632" s="2">
        <v>42804</v>
      </c>
      <c r="B2632">
        <v>2983.5</v>
      </c>
      <c r="C2632">
        <f t="shared" si="39"/>
        <v>-7.5830411901086818E-3</v>
      </c>
    </row>
    <row r="2633" spans="1:3" x14ac:dyDescent="0.35">
      <c r="A2633" s="2">
        <v>42805</v>
      </c>
      <c r="B2633">
        <v>2983.5</v>
      </c>
      <c r="C2633">
        <f t="shared" si="39"/>
        <v>-3.286031313094019E-3</v>
      </c>
    </row>
    <row r="2634" spans="1:3" x14ac:dyDescent="0.35">
      <c r="A2634" s="2">
        <v>42806</v>
      </c>
      <c r="B2634">
        <v>2983.5</v>
      </c>
      <c r="C2634">
        <f t="shared" si="39"/>
        <v>4.0302321554212348E-3</v>
      </c>
    </row>
    <row r="2635" spans="1:3" x14ac:dyDescent="0.35">
      <c r="A2635" s="2">
        <v>42807</v>
      </c>
      <c r="B2635">
        <v>2984.1</v>
      </c>
      <c r="C2635">
        <f t="shared" si="39"/>
        <v>7.3355759715773182E-3</v>
      </c>
    </row>
    <row r="2636" spans="1:3" x14ac:dyDescent="0.35">
      <c r="A2636" s="2">
        <v>42808</v>
      </c>
      <c r="B2636">
        <v>2997.25</v>
      </c>
      <c r="C2636">
        <f t="shared" si="39"/>
        <v>-1.6434898347625127E-3</v>
      </c>
    </row>
    <row r="2637" spans="1:3" x14ac:dyDescent="0.35">
      <c r="A2637" s="2">
        <v>42809</v>
      </c>
      <c r="B2637">
        <v>2970.56</v>
      </c>
      <c r="C2637">
        <f t="shared" si="39"/>
        <v>-1.2518269899888209E-2</v>
      </c>
    </row>
    <row r="2638" spans="1:3" x14ac:dyDescent="0.35">
      <c r="A2638" s="2">
        <v>42810</v>
      </c>
      <c r="B2638">
        <v>2922.1</v>
      </c>
      <c r="C2638">
        <f t="shared" si="39"/>
        <v>-2.8966221251570171E-2</v>
      </c>
    </row>
    <row r="2639" spans="1:3" x14ac:dyDescent="0.35">
      <c r="A2639" s="2">
        <v>42811</v>
      </c>
      <c r="B2639">
        <v>2913.56</v>
      </c>
      <c r="C2639">
        <f t="shared" si="39"/>
        <v>-3.1893055952835508E-2</v>
      </c>
    </row>
    <row r="2640" spans="1:3" x14ac:dyDescent="0.35">
      <c r="A2640" s="2">
        <v>42812</v>
      </c>
      <c r="B2640">
        <v>2913.56</v>
      </c>
      <c r="C2640">
        <f t="shared" si="39"/>
        <v>-3.1484060032105556E-2</v>
      </c>
    </row>
    <row r="2641" spans="1:3" x14ac:dyDescent="0.35">
      <c r="A2641" s="2">
        <v>42813</v>
      </c>
      <c r="B2641">
        <v>2913.56</v>
      </c>
      <c r="C2641">
        <f t="shared" si="39"/>
        <v>-2.7708754281971334E-2</v>
      </c>
    </row>
    <row r="2642" spans="1:3" x14ac:dyDescent="0.35">
      <c r="A2642" s="2">
        <v>42814</v>
      </c>
      <c r="B2642">
        <v>2913.05</v>
      </c>
      <c r="C2642">
        <f t="shared" si="39"/>
        <v>-2.8017341478001667E-2</v>
      </c>
    </row>
    <row r="2643" spans="1:3" x14ac:dyDescent="0.35">
      <c r="A2643" s="2">
        <v>42815</v>
      </c>
      <c r="B2643">
        <v>2917.87</v>
      </c>
      <c r="C2643">
        <f t="shared" si="39"/>
        <v>-2.6507608720662768E-2</v>
      </c>
    </row>
    <row r="2644" spans="1:3" x14ac:dyDescent="0.35">
      <c r="A2644" s="2">
        <v>42816</v>
      </c>
      <c r="B2644">
        <v>2921.24</v>
      </c>
      <c r="C2644">
        <f t="shared" si="39"/>
        <v>-2.6747428057257411E-2</v>
      </c>
    </row>
    <row r="2645" spans="1:3" x14ac:dyDescent="0.35">
      <c r="A2645" s="2">
        <v>42817</v>
      </c>
      <c r="B2645">
        <v>2918.43</v>
      </c>
      <c r="C2645">
        <f t="shared" si="39"/>
        <v>-2.7709811279898681E-2</v>
      </c>
    </row>
    <row r="2646" spans="1:3" x14ac:dyDescent="0.35">
      <c r="A2646" s="2">
        <v>42818</v>
      </c>
      <c r="B2646">
        <v>2897.71</v>
      </c>
      <c r="C2646">
        <f t="shared" si="39"/>
        <v>-3.4834841852061822E-2</v>
      </c>
    </row>
    <row r="2647" spans="1:3" x14ac:dyDescent="0.35">
      <c r="A2647" s="2">
        <v>42819</v>
      </c>
      <c r="B2647">
        <v>2897.71</v>
      </c>
      <c r="C2647">
        <f t="shared" si="39"/>
        <v>-3.4834841852061822E-2</v>
      </c>
    </row>
    <row r="2648" spans="1:3" x14ac:dyDescent="0.35">
      <c r="A2648" s="2">
        <v>42820</v>
      </c>
      <c r="B2648">
        <v>2897.71</v>
      </c>
      <c r="C2648">
        <f t="shared" si="39"/>
        <v>-3.3891198619200112E-2</v>
      </c>
    </row>
    <row r="2649" spans="1:3" x14ac:dyDescent="0.35">
      <c r="A2649" s="2">
        <v>42821</v>
      </c>
      <c r="B2649">
        <v>2919</v>
      </c>
      <c r="C2649">
        <f t="shared" si="39"/>
        <v>-3.6657941187863731E-2</v>
      </c>
    </row>
    <row r="2650" spans="1:3" x14ac:dyDescent="0.35">
      <c r="A2650" s="2">
        <v>42822</v>
      </c>
      <c r="B2650">
        <v>2908.38</v>
      </c>
      <c r="C2650">
        <f t="shared" si="39"/>
        <v>-3.1925649732208551E-2</v>
      </c>
    </row>
    <row r="2651" spans="1:3" x14ac:dyDescent="0.35">
      <c r="A2651" s="2">
        <v>42823</v>
      </c>
      <c r="B2651">
        <v>2881.9</v>
      </c>
      <c r="C2651">
        <f t="shared" si="39"/>
        <v>-4.0828934362234975E-2</v>
      </c>
    </row>
    <row r="2652" spans="1:3" x14ac:dyDescent="0.35">
      <c r="A2652" s="2">
        <v>42824</v>
      </c>
      <c r="B2652">
        <v>2883.78</v>
      </c>
      <c r="C2652">
        <f t="shared" si="39"/>
        <v>-4.0176799638619531E-2</v>
      </c>
    </row>
    <row r="2653" spans="1:3" x14ac:dyDescent="0.35">
      <c r="A2653" s="2">
        <v>42825</v>
      </c>
      <c r="B2653">
        <v>2873.98</v>
      </c>
      <c r="C2653">
        <f t="shared" si="39"/>
        <v>-4.3580904520891375E-2</v>
      </c>
    </row>
    <row r="2654" spans="1:3" x14ac:dyDescent="0.35">
      <c r="A2654" s="2">
        <v>42826</v>
      </c>
      <c r="B2654">
        <v>2873.98</v>
      </c>
      <c r="C2654">
        <f t="shared" si="39"/>
        <v>-4.3580904520891375E-2</v>
      </c>
    </row>
    <row r="2655" spans="1:3" x14ac:dyDescent="0.35">
      <c r="A2655" s="2">
        <v>42827</v>
      </c>
      <c r="B2655">
        <v>2873.98</v>
      </c>
      <c r="C2655">
        <f t="shared" si="39"/>
        <v>-3.7600365153962E-2</v>
      </c>
    </row>
    <row r="2656" spans="1:3" x14ac:dyDescent="0.35">
      <c r="A2656" s="2">
        <v>42828</v>
      </c>
      <c r="B2656">
        <v>2869.28</v>
      </c>
      <c r="C2656">
        <f t="shared" si="39"/>
        <v>-3.4315623262552379E-2</v>
      </c>
    </row>
    <row r="2657" spans="1:3" x14ac:dyDescent="0.35">
      <c r="A2657" s="2">
        <v>42829</v>
      </c>
      <c r="B2657">
        <v>2865.58</v>
      </c>
      <c r="C2657">
        <f t="shared" ref="C2657:C2720" si="40">+LN(B2657/B2568)</f>
        <v>-2.251147439692134E-2</v>
      </c>
    </row>
    <row r="2658" spans="1:3" x14ac:dyDescent="0.35">
      <c r="A2658" s="2">
        <v>42830</v>
      </c>
      <c r="B2658">
        <v>2859.55</v>
      </c>
      <c r="C2658">
        <f t="shared" si="40"/>
        <v>-2.2035162087756837E-2</v>
      </c>
    </row>
    <row r="2659" spans="1:3" x14ac:dyDescent="0.35">
      <c r="A2659" s="2">
        <v>42831</v>
      </c>
      <c r="B2659">
        <v>2855.96</v>
      </c>
      <c r="C2659">
        <f t="shared" si="40"/>
        <v>-2.3291393105503353E-2</v>
      </c>
    </row>
    <row r="2660" spans="1:3" x14ac:dyDescent="0.35">
      <c r="A2660" s="2">
        <v>42832</v>
      </c>
      <c r="B2660">
        <v>2862.73</v>
      </c>
      <c r="C2660">
        <f t="shared" si="40"/>
        <v>-2.0923716885020573E-2</v>
      </c>
    </row>
    <row r="2661" spans="1:3" x14ac:dyDescent="0.35">
      <c r="A2661" s="2">
        <v>42833</v>
      </c>
      <c r="B2661">
        <v>2862.73</v>
      </c>
      <c r="C2661">
        <f t="shared" si="40"/>
        <v>-2.2885352848095949E-2</v>
      </c>
    </row>
    <row r="2662" spans="1:3" x14ac:dyDescent="0.35">
      <c r="A2662" s="2">
        <v>42834</v>
      </c>
      <c r="B2662">
        <v>2862.73</v>
      </c>
      <c r="C2662">
        <f t="shared" si="40"/>
        <v>-3.1553716806091758E-2</v>
      </c>
    </row>
    <row r="2663" spans="1:3" x14ac:dyDescent="0.35">
      <c r="A2663" s="2">
        <v>42835</v>
      </c>
      <c r="B2663">
        <v>2865.18</v>
      </c>
      <c r="C2663">
        <f t="shared" si="40"/>
        <v>-3.7202695438241278E-2</v>
      </c>
    </row>
    <row r="2664" spans="1:3" x14ac:dyDescent="0.35">
      <c r="A2664" s="2">
        <v>42836</v>
      </c>
      <c r="B2664">
        <v>2875.88</v>
      </c>
      <c r="C2664">
        <f t="shared" si="40"/>
        <v>-1.6648545581934994E-2</v>
      </c>
    </row>
    <row r="2665" spans="1:3" x14ac:dyDescent="0.35">
      <c r="A2665" s="2">
        <v>42837</v>
      </c>
      <c r="B2665">
        <v>2871.84</v>
      </c>
      <c r="C2665">
        <f t="shared" si="40"/>
        <v>-2.5919592862405447E-2</v>
      </c>
    </row>
    <row r="2666" spans="1:3" x14ac:dyDescent="0.35">
      <c r="A2666" s="2">
        <v>42838</v>
      </c>
      <c r="B2666">
        <v>2869.25</v>
      </c>
      <c r="C2666">
        <f t="shared" si="40"/>
        <v>-2.6821860611459081E-2</v>
      </c>
    </row>
    <row r="2667" spans="1:3" x14ac:dyDescent="0.35">
      <c r="A2667" s="2">
        <v>42839</v>
      </c>
      <c r="B2667">
        <v>2866.7</v>
      </c>
      <c r="C2667">
        <f t="shared" si="40"/>
        <v>-2.7710989759374353E-2</v>
      </c>
    </row>
    <row r="2668" spans="1:3" x14ac:dyDescent="0.35">
      <c r="A2668" s="2">
        <v>42840</v>
      </c>
      <c r="B2668">
        <v>2866.7</v>
      </c>
      <c r="C2668">
        <f t="shared" si="40"/>
        <v>-2.6947274672824612E-2</v>
      </c>
    </row>
    <row r="2669" spans="1:3" x14ac:dyDescent="0.35">
      <c r="A2669" s="2">
        <v>42841</v>
      </c>
      <c r="B2669">
        <v>2866.7</v>
      </c>
      <c r="C2669">
        <f t="shared" si="40"/>
        <v>-1.8219998639124199E-2</v>
      </c>
    </row>
    <row r="2670" spans="1:3" x14ac:dyDescent="0.35">
      <c r="A2670" s="2">
        <v>42842</v>
      </c>
      <c r="B2670">
        <v>2853.18</v>
      </c>
      <c r="C2670">
        <f t="shared" si="40"/>
        <v>-2.7796176051150374E-2</v>
      </c>
    </row>
    <row r="2671" spans="1:3" x14ac:dyDescent="0.35">
      <c r="A2671" s="2">
        <v>42843</v>
      </c>
      <c r="B2671">
        <v>2839.01</v>
      </c>
      <c r="C2671">
        <f t="shared" si="40"/>
        <v>-3.7600337202700708E-2</v>
      </c>
    </row>
    <row r="2672" spans="1:3" x14ac:dyDescent="0.35">
      <c r="A2672" s="2">
        <v>42844</v>
      </c>
      <c r="B2672">
        <v>2869.55</v>
      </c>
      <c r="C2672">
        <f t="shared" si="40"/>
        <v>-1.7644123380513223E-2</v>
      </c>
    </row>
    <row r="2673" spans="1:3" x14ac:dyDescent="0.35">
      <c r="A2673" s="2">
        <v>42845</v>
      </c>
      <c r="B2673">
        <v>2851.9</v>
      </c>
      <c r="C2673">
        <f t="shared" si="40"/>
        <v>-2.3813907609705313E-2</v>
      </c>
    </row>
    <row r="2674" spans="1:3" x14ac:dyDescent="0.35">
      <c r="A2674" s="2">
        <v>42846</v>
      </c>
      <c r="B2674">
        <v>2878.36</v>
      </c>
      <c r="C2674">
        <f t="shared" si="40"/>
        <v>-1.4578658925079514E-2</v>
      </c>
    </row>
    <row r="2675" spans="1:3" x14ac:dyDescent="0.35">
      <c r="A2675" s="2">
        <v>42847</v>
      </c>
      <c r="B2675">
        <v>2878.36</v>
      </c>
      <c r="C2675">
        <f t="shared" si="40"/>
        <v>-1.7167212268899151E-2</v>
      </c>
    </row>
    <row r="2676" spans="1:3" x14ac:dyDescent="0.35">
      <c r="A2676" s="2">
        <v>42848</v>
      </c>
      <c r="B2676">
        <v>2878.36</v>
      </c>
      <c r="C2676">
        <f t="shared" si="40"/>
        <v>-1.8037675461455113E-2</v>
      </c>
    </row>
    <row r="2677" spans="1:3" x14ac:dyDescent="0.35">
      <c r="A2677" s="2">
        <v>42849</v>
      </c>
      <c r="B2677">
        <v>2873.45</v>
      </c>
      <c r="C2677">
        <f t="shared" si="40"/>
        <v>-1.8276685916297018E-2</v>
      </c>
    </row>
    <row r="2678" spans="1:3" x14ac:dyDescent="0.35">
      <c r="A2678" s="2">
        <v>42850</v>
      </c>
      <c r="B2678">
        <v>2902.5</v>
      </c>
      <c r="C2678">
        <f t="shared" si="40"/>
        <v>-1.2837146760680719E-2</v>
      </c>
    </row>
    <row r="2679" spans="1:3" x14ac:dyDescent="0.35">
      <c r="A2679" s="2">
        <v>42851</v>
      </c>
      <c r="B2679">
        <v>2930.69</v>
      </c>
      <c r="C2679">
        <f t="shared" si="40"/>
        <v>-6.1741136053830364E-4</v>
      </c>
    </row>
    <row r="2680" spans="1:3" x14ac:dyDescent="0.35">
      <c r="A2680" s="2">
        <v>42852</v>
      </c>
      <c r="B2680">
        <v>2937.51</v>
      </c>
      <c r="C2680">
        <f t="shared" si="40"/>
        <v>1.7069821743086592E-3</v>
      </c>
    </row>
    <row r="2681" spans="1:3" x14ac:dyDescent="0.35">
      <c r="A2681" s="2">
        <v>42853</v>
      </c>
      <c r="B2681">
        <v>2943</v>
      </c>
      <c r="C2681">
        <f t="shared" si="40"/>
        <v>3.5741677058423304E-3</v>
      </c>
    </row>
    <row r="2682" spans="1:3" x14ac:dyDescent="0.35">
      <c r="A2682" s="2">
        <v>42854</v>
      </c>
      <c r="B2682">
        <v>2943</v>
      </c>
      <c r="C2682">
        <f t="shared" si="40"/>
        <v>3.5741677058423304E-3</v>
      </c>
    </row>
    <row r="2683" spans="1:3" x14ac:dyDescent="0.35">
      <c r="A2683" s="2">
        <v>42855</v>
      </c>
      <c r="B2683">
        <v>2943</v>
      </c>
      <c r="C2683">
        <f t="shared" si="40"/>
        <v>6.6889881507964889E-3</v>
      </c>
    </row>
    <row r="2684" spans="1:3" x14ac:dyDescent="0.35">
      <c r="A2684" s="2">
        <v>42856</v>
      </c>
      <c r="B2684">
        <v>2942</v>
      </c>
      <c r="C2684">
        <f t="shared" si="40"/>
        <v>1.2542641080922482E-2</v>
      </c>
    </row>
    <row r="2685" spans="1:3" x14ac:dyDescent="0.35">
      <c r="A2685" s="2">
        <v>42857</v>
      </c>
      <c r="B2685">
        <v>2942.43</v>
      </c>
      <c r="C2685">
        <f t="shared" si="40"/>
        <v>2.2091518400169621E-2</v>
      </c>
    </row>
    <row r="2686" spans="1:3" x14ac:dyDescent="0.35">
      <c r="A2686" s="2">
        <v>42858</v>
      </c>
      <c r="B2686">
        <v>2930.43</v>
      </c>
      <c r="C2686">
        <f t="shared" si="40"/>
        <v>2.7149705477714222E-2</v>
      </c>
    </row>
    <row r="2687" spans="1:3" x14ac:dyDescent="0.35">
      <c r="A2687" s="2">
        <v>42859</v>
      </c>
      <c r="B2687">
        <v>2979.57</v>
      </c>
      <c r="C2687">
        <f t="shared" si="40"/>
        <v>4.3779530341143312E-2</v>
      </c>
    </row>
    <row r="2688" spans="1:3" x14ac:dyDescent="0.35">
      <c r="A2688" s="2">
        <v>42860</v>
      </c>
      <c r="B2688">
        <v>2949.26</v>
      </c>
      <c r="C2688">
        <f t="shared" si="40"/>
        <v>3.3554826964027604E-2</v>
      </c>
    </row>
    <row r="2689" spans="1:3" x14ac:dyDescent="0.35">
      <c r="A2689" s="2">
        <v>42861</v>
      </c>
      <c r="B2689">
        <v>2949.26</v>
      </c>
      <c r="C2689">
        <f t="shared" si="40"/>
        <v>3.1992200733797535E-2</v>
      </c>
    </row>
    <row r="2690" spans="1:3" x14ac:dyDescent="0.35">
      <c r="A2690" s="2">
        <v>42862</v>
      </c>
      <c r="B2690">
        <v>2949.26</v>
      </c>
      <c r="C2690">
        <f t="shared" si="40"/>
        <v>3.2759194139882347E-2</v>
      </c>
    </row>
    <row r="2691" spans="1:3" x14ac:dyDescent="0.35">
      <c r="A2691" s="2">
        <v>42863</v>
      </c>
      <c r="B2691">
        <v>2960.99</v>
      </c>
      <c r="C2691">
        <f t="shared" si="40"/>
        <v>2.7493823090647167E-2</v>
      </c>
    </row>
    <row r="2692" spans="1:3" x14ac:dyDescent="0.35">
      <c r="A2692" s="2">
        <v>42864</v>
      </c>
      <c r="B2692">
        <v>2969.75</v>
      </c>
      <c r="C2692">
        <f t="shared" si="40"/>
        <v>3.7453372713526653E-2</v>
      </c>
    </row>
    <row r="2693" spans="1:3" x14ac:dyDescent="0.35">
      <c r="A2693" s="2">
        <v>42865</v>
      </c>
      <c r="B2693">
        <v>2944.1</v>
      </c>
      <c r="C2693">
        <f t="shared" si="40"/>
        <v>3.1088656359444144E-2</v>
      </c>
    </row>
    <row r="2694" spans="1:3" x14ac:dyDescent="0.35">
      <c r="A2694" s="2">
        <v>42866</v>
      </c>
      <c r="B2694">
        <v>2928.46</v>
      </c>
      <c r="C2694">
        <f t="shared" si="40"/>
        <v>2.576217626307694E-2</v>
      </c>
    </row>
    <row r="2695" spans="1:3" x14ac:dyDescent="0.35">
      <c r="A2695" s="2">
        <v>42867</v>
      </c>
      <c r="B2695">
        <v>2918.33</v>
      </c>
      <c r="C2695">
        <f t="shared" si="40"/>
        <v>2.2297023542987217E-2</v>
      </c>
    </row>
    <row r="2696" spans="1:3" x14ac:dyDescent="0.35">
      <c r="A2696" s="2">
        <v>42868</v>
      </c>
      <c r="B2696">
        <v>2918.33</v>
      </c>
      <c r="C2696">
        <f t="shared" si="40"/>
        <v>1.5289350003495666E-2</v>
      </c>
    </row>
    <row r="2697" spans="1:3" x14ac:dyDescent="0.35">
      <c r="A2697" s="2">
        <v>42869</v>
      </c>
      <c r="B2697">
        <v>2918.33</v>
      </c>
      <c r="C2697">
        <f t="shared" si="40"/>
        <v>1.5125831075815407E-2</v>
      </c>
    </row>
    <row r="2698" spans="1:3" x14ac:dyDescent="0.35">
      <c r="A2698" s="2">
        <v>42870</v>
      </c>
      <c r="B2698">
        <v>2893.56</v>
      </c>
      <c r="C2698">
        <f t="shared" si="40"/>
        <v>7.5729423248850364E-3</v>
      </c>
    </row>
    <row r="2699" spans="1:3" x14ac:dyDescent="0.35">
      <c r="A2699" s="2">
        <v>42871</v>
      </c>
      <c r="B2699">
        <v>2881.62</v>
      </c>
      <c r="C2699">
        <f t="shared" si="40"/>
        <v>1.8131237578286644E-3</v>
      </c>
    </row>
    <row r="2700" spans="1:3" x14ac:dyDescent="0.35">
      <c r="A2700" s="2">
        <v>42872</v>
      </c>
      <c r="B2700">
        <v>2898.24</v>
      </c>
      <c r="C2700">
        <f t="shared" si="40"/>
        <v>2.3075073280671289E-3</v>
      </c>
    </row>
    <row r="2701" spans="1:3" x14ac:dyDescent="0.35">
      <c r="A2701" s="2">
        <v>42873</v>
      </c>
      <c r="B2701">
        <v>2926.46</v>
      </c>
      <c r="C2701">
        <f t="shared" si="40"/>
        <v>1.1997352575008679E-2</v>
      </c>
    </row>
    <row r="2702" spans="1:3" x14ac:dyDescent="0.35">
      <c r="A2702" s="2">
        <v>42874</v>
      </c>
      <c r="B2702">
        <v>2885.21</v>
      </c>
      <c r="C2702">
        <f t="shared" si="40"/>
        <v>-2.1984612707741406E-3</v>
      </c>
    </row>
    <row r="2703" spans="1:3" x14ac:dyDescent="0.35">
      <c r="A2703" s="2">
        <v>42875</v>
      </c>
      <c r="B2703">
        <v>2885.21</v>
      </c>
      <c r="C2703">
        <f t="shared" si="40"/>
        <v>-1.3819595889492527E-3</v>
      </c>
    </row>
    <row r="2704" spans="1:3" x14ac:dyDescent="0.35">
      <c r="A2704" s="2">
        <v>42876</v>
      </c>
      <c r="B2704">
        <v>2885.21</v>
      </c>
      <c r="C2704">
        <f t="shared" si="40"/>
        <v>-5.6163709751205198E-3</v>
      </c>
    </row>
    <row r="2705" spans="1:3" x14ac:dyDescent="0.35">
      <c r="A2705" s="2">
        <v>42877</v>
      </c>
      <c r="B2705">
        <v>2905.41</v>
      </c>
      <c r="C2705">
        <f t="shared" si="40"/>
        <v>3.5479553744905252E-3</v>
      </c>
    </row>
    <row r="2706" spans="1:3" x14ac:dyDescent="0.35">
      <c r="A2706" s="2">
        <v>42878</v>
      </c>
      <c r="B2706">
        <v>2908.63</v>
      </c>
      <c r="C2706">
        <f t="shared" si="40"/>
        <v>1.3715157420626487E-2</v>
      </c>
    </row>
    <row r="2707" spans="1:3" x14ac:dyDescent="0.35">
      <c r="A2707" s="2">
        <v>42879</v>
      </c>
      <c r="B2707">
        <v>2907.94</v>
      </c>
      <c r="C2707">
        <f t="shared" si="40"/>
        <v>6.1572832131835988E-3</v>
      </c>
    </row>
    <row r="2708" spans="1:3" x14ac:dyDescent="0.35">
      <c r="A2708" s="2">
        <v>42880</v>
      </c>
      <c r="B2708">
        <v>2918.66</v>
      </c>
      <c r="C2708">
        <f t="shared" si="40"/>
        <v>9.8369633339303111E-3</v>
      </c>
    </row>
    <row r="2709" spans="1:3" x14ac:dyDescent="0.35">
      <c r="A2709" s="2">
        <v>42881</v>
      </c>
      <c r="B2709">
        <v>2910.93</v>
      </c>
      <c r="C2709">
        <f t="shared" si="40"/>
        <v>7.1849742470635617E-3</v>
      </c>
    </row>
    <row r="2710" spans="1:3" x14ac:dyDescent="0.35">
      <c r="A2710" s="2">
        <v>42882</v>
      </c>
      <c r="B2710">
        <v>2910.93</v>
      </c>
      <c r="C2710">
        <f t="shared" si="40"/>
        <v>4.8176102627107932E-3</v>
      </c>
    </row>
    <row r="2711" spans="1:3" x14ac:dyDescent="0.35">
      <c r="A2711" s="2">
        <v>42883</v>
      </c>
      <c r="B2711">
        <v>2910.93</v>
      </c>
      <c r="C2711">
        <f t="shared" si="40"/>
        <v>-5.1021655207007417E-3</v>
      </c>
    </row>
    <row r="2712" spans="1:3" x14ac:dyDescent="0.35">
      <c r="A2712" s="2">
        <v>42884</v>
      </c>
      <c r="B2712">
        <v>2911.4</v>
      </c>
      <c r="C2712">
        <f t="shared" si="40"/>
        <v>-8.1517496268819524E-3</v>
      </c>
    </row>
    <row r="2713" spans="1:3" x14ac:dyDescent="0.35">
      <c r="A2713" s="2">
        <v>42885</v>
      </c>
      <c r="B2713">
        <v>2918.92</v>
      </c>
      <c r="C2713">
        <f t="shared" si="40"/>
        <v>-2.1031711439609593E-2</v>
      </c>
    </row>
    <row r="2714" spans="1:3" x14ac:dyDescent="0.35">
      <c r="A2714" s="2">
        <v>42886</v>
      </c>
      <c r="B2714">
        <v>2916.3</v>
      </c>
      <c r="C2714">
        <f t="shared" si="40"/>
        <v>-2.2164502891107305E-2</v>
      </c>
    </row>
    <row r="2715" spans="1:3" x14ac:dyDescent="0.35">
      <c r="A2715" s="2">
        <v>42887</v>
      </c>
      <c r="B2715">
        <v>2893.34</v>
      </c>
      <c r="C2715">
        <f t="shared" si="40"/>
        <v>-3.0068648255143243E-2</v>
      </c>
    </row>
    <row r="2716" spans="1:3" x14ac:dyDescent="0.35">
      <c r="A2716" s="2">
        <v>42888</v>
      </c>
      <c r="B2716">
        <v>2895.62</v>
      </c>
      <c r="C2716">
        <f t="shared" si="40"/>
        <v>-2.9280941959749535E-2</v>
      </c>
    </row>
    <row r="2717" spans="1:3" x14ac:dyDescent="0.35">
      <c r="A2717" s="2">
        <v>42889</v>
      </c>
      <c r="B2717">
        <v>2895.62</v>
      </c>
      <c r="C2717">
        <f t="shared" si="40"/>
        <v>-2.5995498745386404E-2</v>
      </c>
    </row>
    <row r="2718" spans="1:3" x14ac:dyDescent="0.35">
      <c r="A2718" s="2">
        <v>42890</v>
      </c>
      <c r="B2718">
        <v>2895.62</v>
      </c>
      <c r="C2718">
        <f t="shared" si="40"/>
        <v>-2.0522725728560239E-2</v>
      </c>
    </row>
    <row r="2719" spans="1:3" x14ac:dyDescent="0.35">
      <c r="A2719" s="2">
        <v>42891</v>
      </c>
      <c r="B2719">
        <v>2898.05</v>
      </c>
      <c r="C2719">
        <f t="shared" si="40"/>
        <v>-3.2699101423615026E-2</v>
      </c>
    </row>
    <row r="2720" spans="1:3" x14ac:dyDescent="0.35">
      <c r="A2720" s="2">
        <v>42892</v>
      </c>
      <c r="B2720">
        <v>2893.69</v>
      </c>
      <c r="C2720">
        <f t="shared" si="40"/>
        <v>-3.5432908526174756E-2</v>
      </c>
    </row>
    <row r="2721" spans="1:3" x14ac:dyDescent="0.35">
      <c r="A2721" s="2">
        <v>42893</v>
      </c>
      <c r="B2721">
        <v>2916.26</v>
      </c>
      <c r="C2721">
        <f t="shared" ref="C2721:C2784" si="41">+LN(B2721/B2632)</f>
        <v>-2.2795134571081552E-2</v>
      </c>
    </row>
    <row r="2722" spans="1:3" x14ac:dyDescent="0.35">
      <c r="A2722" s="2">
        <v>42894</v>
      </c>
      <c r="B2722">
        <v>2919.29</v>
      </c>
      <c r="C2722">
        <f t="shared" si="41"/>
        <v>-2.1756671950661235E-2</v>
      </c>
    </row>
    <row r="2723" spans="1:3" x14ac:dyDescent="0.35">
      <c r="A2723" s="2">
        <v>42895</v>
      </c>
      <c r="B2723">
        <v>2917.29</v>
      </c>
      <c r="C2723">
        <f t="shared" si="41"/>
        <v>-2.2442004826516607E-2</v>
      </c>
    </row>
    <row r="2724" spans="1:3" x14ac:dyDescent="0.35">
      <c r="A2724" s="2">
        <v>42896</v>
      </c>
      <c r="B2724">
        <v>2917.29</v>
      </c>
      <c r="C2724">
        <f t="shared" si="41"/>
        <v>-2.2643090690858021E-2</v>
      </c>
    </row>
    <row r="2725" spans="1:3" x14ac:dyDescent="0.35">
      <c r="A2725" s="2">
        <v>42897</v>
      </c>
      <c r="B2725">
        <v>2917.29</v>
      </c>
      <c r="C2725">
        <f t="shared" si="41"/>
        <v>-2.7040098452143016E-2</v>
      </c>
    </row>
    <row r="2726" spans="1:3" x14ac:dyDescent="0.35">
      <c r="A2726" s="2">
        <v>42898</v>
      </c>
      <c r="B2726">
        <v>2932.1</v>
      </c>
      <c r="C2726">
        <f t="shared" si="41"/>
        <v>-1.3031597374630581E-2</v>
      </c>
    </row>
    <row r="2727" spans="1:3" x14ac:dyDescent="0.35">
      <c r="A2727" s="2">
        <v>42899</v>
      </c>
      <c r="B2727">
        <v>2933</v>
      </c>
      <c r="C2727">
        <f t="shared" si="41"/>
        <v>3.723254117565199E-3</v>
      </c>
    </row>
    <row r="2728" spans="1:3" x14ac:dyDescent="0.35">
      <c r="A2728" s="2">
        <v>42900</v>
      </c>
      <c r="B2728">
        <v>2934.8</v>
      </c>
      <c r="C2728">
        <f t="shared" si="41"/>
        <v>7.2636066812188614E-3</v>
      </c>
    </row>
    <row r="2729" spans="1:3" x14ac:dyDescent="0.35">
      <c r="A2729" s="2">
        <v>42901</v>
      </c>
      <c r="B2729">
        <v>2951.73</v>
      </c>
      <c r="C2729">
        <f t="shared" si="41"/>
        <v>1.3015737964075352E-2</v>
      </c>
    </row>
    <row r="2730" spans="1:3" x14ac:dyDescent="0.35">
      <c r="A2730" s="2">
        <v>42902</v>
      </c>
      <c r="B2730">
        <v>2974.82</v>
      </c>
      <c r="C2730">
        <f t="shared" si="41"/>
        <v>2.0807831788975915E-2</v>
      </c>
    </row>
    <row r="2731" spans="1:3" x14ac:dyDescent="0.35">
      <c r="A2731" s="2">
        <v>42903</v>
      </c>
      <c r="B2731">
        <v>2974.82</v>
      </c>
      <c r="C2731">
        <f t="shared" si="41"/>
        <v>2.098289070017895E-2</v>
      </c>
    </row>
    <row r="2732" spans="1:3" x14ac:dyDescent="0.35">
      <c r="A2732" s="2">
        <v>42904</v>
      </c>
      <c r="B2732">
        <v>2974.82</v>
      </c>
      <c r="C2732">
        <f t="shared" si="41"/>
        <v>1.9329634919665006E-2</v>
      </c>
    </row>
    <row r="2733" spans="1:3" x14ac:dyDescent="0.35">
      <c r="A2733" s="2">
        <v>42905</v>
      </c>
      <c r="B2733">
        <v>2975.84</v>
      </c>
      <c r="C2733">
        <f t="shared" si="41"/>
        <v>1.8518168411734936E-2</v>
      </c>
    </row>
    <row r="2734" spans="1:3" x14ac:dyDescent="0.35">
      <c r="A2734" s="2">
        <v>42906</v>
      </c>
      <c r="B2734">
        <v>3033.03</v>
      </c>
      <c r="C2734">
        <f t="shared" si="41"/>
        <v>3.8516319404057892E-2</v>
      </c>
    </row>
    <row r="2735" spans="1:3" x14ac:dyDescent="0.35">
      <c r="A2735" s="2">
        <v>42907</v>
      </c>
      <c r="B2735">
        <v>3058.2</v>
      </c>
      <c r="C2735">
        <f t="shared" si="41"/>
        <v>5.3905737713773522E-2</v>
      </c>
    </row>
    <row r="2736" spans="1:3" x14ac:dyDescent="0.35">
      <c r="A2736" s="2">
        <v>42908</v>
      </c>
      <c r="B2736">
        <v>3027.61</v>
      </c>
      <c r="C2736">
        <f t="shared" si="41"/>
        <v>4.3852759515508238E-2</v>
      </c>
    </row>
    <row r="2737" spans="1:3" x14ac:dyDescent="0.35">
      <c r="A2737" s="2">
        <v>42909</v>
      </c>
      <c r="B2737">
        <v>3023.5</v>
      </c>
      <c r="C2737">
        <f t="shared" si="41"/>
        <v>4.2494330852990141E-2</v>
      </c>
    </row>
    <row r="2738" spans="1:3" x14ac:dyDescent="0.35">
      <c r="A2738" s="2">
        <v>42910</v>
      </c>
      <c r="B2738">
        <v>3023.5</v>
      </c>
      <c r="C2738">
        <f t="shared" si="41"/>
        <v>3.5174008859152894E-2</v>
      </c>
    </row>
    <row r="2739" spans="1:3" x14ac:dyDescent="0.35">
      <c r="A2739" s="2">
        <v>42911</v>
      </c>
      <c r="B2739">
        <v>3023.5</v>
      </c>
      <c r="C2739">
        <f t="shared" si="41"/>
        <v>3.8818875594210364E-2</v>
      </c>
    </row>
    <row r="2740" spans="1:3" x14ac:dyDescent="0.35">
      <c r="A2740" s="2">
        <v>42912</v>
      </c>
      <c r="B2740">
        <v>3021.02</v>
      </c>
      <c r="C2740">
        <f t="shared" si="41"/>
        <v>4.7144723857981241E-2</v>
      </c>
    </row>
    <row r="2741" spans="1:3" x14ac:dyDescent="0.35">
      <c r="A2741" s="2">
        <v>42913</v>
      </c>
      <c r="B2741">
        <v>3029.46</v>
      </c>
      <c r="C2741">
        <f t="shared" si="41"/>
        <v>4.9282452244161896E-2</v>
      </c>
    </row>
    <row r="2742" spans="1:3" x14ac:dyDescent="0.35">
      <c r="A2742" s="2">
        <v>42914</v>
      </c>
      <c r="B2742">
        <v>3018.94</v>
      </c>
      <c r="C2742">
        <f t="shared" si="41"/>
        <v>4.9207947706323057E-2</v>
      </c>
    </row>
    <row r="2743" spans="1:3" x14ac:dyDescent="0.35">
      <c r="A2743" s="2">
        <v>42915</v>
      </c>
      <c r="B2743">
        <v>3047.52</v>
      </c>
      <c r="C2743">
        <f t="shared" si="41"/>
        <v>5.8630316417733502E-2</v>
      </c>
    </row>
    <row r="2744" spans="1:3" x14ac:dyDescent="0.35">
      <c r="A2744" s="2">
        <v>42916</v>
      </c>
      <c r="B2744">
        <v>3045.67</v>
      </c>
      <c r="C2744">
        <f t="shared" si="41"/>
        <v>5.8023081108528905E-2</v>
      </c>
    </row>
    <row r="2745" spans="1:3" x14ac:dyDescent="0.35">
      <c r="A2745" s="2">
        <v>42917</v>
      </c>
      <c r="B2745">
        <v>3045.67</v>
      </c>
      <c r="C2745">
        <f t="shared" si="41"/>
        <v>5.9659782580930722E-2</v>
      </c>
    </row>
    <row r="2746" spans="1:3" x14ac:dyDescent="0.35">
      <c r="A2746" s="2">
        <v>42918</v>
      </c>
      <c r="B2746">
        <v>3045.67</v>
      </c>
      <c r="C2746">
        <f t="shared" si="41"/>
        <v>6.095013684010344E-2</v>
      </c>
    </row>
    <row r="2747" spans="1:3" x14ac:dyDescent="0.35">
      <c r="A2747" s="2">
        <v>42919</v>
      </c>
      <c r="B2747">
        <v>3046</v>
      </c>
      <c r="C2747">
        <f t="shared" si="41"/>
        <v>6.3164984678205957E-2</v>
      </c>
    </row>
    <row r="2748" spans="1:3" x14ac:dyDescent="0.35">
      <c r="A2748" s="2">
        <v>42920</v>
      </c>
      <c r="B2748">
        <v>3045.96</v>
      </c>
      <c r="C2748">
        <f t="shared" si="41"/>
        <v>6.4408083633364768E-2</v>
      </c>
    </row>
    <row r="2749" spans="1:3" x14ac:dyDescent="0.35">
      <c r="A2749" s="2">
        <v>42921</v>
      </c>
      <c r="B2749">
        <v>3084.66</v>
      </c>
      <c r="C2749">
        <f t="shared" si="41"/>
        <v>7.4665725589284887E-2</v>
      </c>
    </row>
    <row r="2750" spans="1:3" x14ac:dyDescent="0.35">
      <c r="A2750" s="2">
        <v>42922</v>
      </c>
      <c r="B2750">
        <v>3094.68</v>
      </c>
      <c r="C2750">
        <f t="shared" si="41"/>
        <v>7.790879322501959E-2</v>
      </c>
    </row>
    <row r="2751" spans="1:3" x14ac:dyDescent="0.35">
      <c r="A2751" s="2">
        <v>42923</v>
      </c>
      <c r="B2751">
        <v>3088.37</v>
      </c>
      <c r="C2751">
        <f t="shared" si="41"/>
        <v>7.5867728640197571E-2</v>
      </c>
    </row>
    <row r="2752" spans="1:3" x14ac:dyDescent="0.35">
      <c r="A2752" s="2">
        <v>42924</v>
      </c>
      <c r="B2752">
        <v>3088.37</v>
      </c>
      <c r="C2752">
        <f t="shared" si="41"/>
        <v>7.501226821941176E-2</v>
      </c>
    </row>
    <row r="2753" spans="1:3" x14ac:dyDescent="0.35">
      <c r="A2753" s="2">
        <v>42925</v>
      </c>
      <c r="B2753">
        <v>3088.37</v>
      </c>
      <c r="C2753">
        <f t="shared" si="41"/>
        <v>7.1284729266918201E-2</v>
      </c>
    </row>
    <row r="2754" spans="1:3" x14ac:dyDescent="0.35">
      <c r="A2754" s="2">
        <v>42926</v>
      </c>
      <c r="B2754">
        <v>3062.23</v>
      </c>
      <c r="C2754">
        <f t="shared" si="41"/>
        <v>6.4190469391235835E-2</v>
      </c>
    </row>
    <row r="2755" spans="1:3" x14ac:dyDescent="0.35">
      <c r="A2755" s="2">
        <v>42927</v>
      </c>
      <c r="B2755">
        <v>3073.79</v>
      </c>
      <c r="C2755">
        <f t="shared" si="41"/>
        <v>6.8860656305040277E-2</v>
      </c>
    </row>
    <row r="2756" spans="1:3" x14ac:dyDescent="0.35">
      <c r="A2756" s="2">
        <v>42928</v>
      </c>
      <c r="B2756">
        <v>3049.92</v>
      </c>
      <c r="C2756">
        <f t="shared" si="41"/>
        <v>6.1953818336398535E-2</v>
      </c>
    </row>
    <row r="2757" spans="1:3" x14ac:dyDescent="0.35">
      <c r="A2757" s="2">
        <v>42929</v>
      </c>
      <c r="B2757">
        <v>3044.94</v>
      </c>
      <c r="C2757">
        <f t="shared" si="41"/>
        <v>6.0319654103502533E-2</v>
      </c>
    </row>
    <row r="2758" spans="1:3" x14ac:dyDescent="0.35">
      <c r="A2758" s="2">
        <v>42930</v>
      </c>
      <c r="B2758">
        <v>3027.8</v>
      </c>
      <c r="C2758">
        <f t="shared" si="41"/>
        <v>5.4674740764915894E-2</v>
      </c>
    </row>
    <row r="2759" spans="1:3" x14ac:dyDescent="0.35">
      <c r="A2759" s="2">
        <v>42931</v>
      </c>
      <c r="B2759">
        <v>3027.8</v>
      </c>
      <c r="C2759">
        <f t="shared" si="41"/>
        <v>5.9402121471812473E-2</v>
      </c>
    </row>
    <row r="2760" spans="1:3" x14ac:dyDescent="0.35">
      <c r="A2760" s="2">
        <v>42932</v>
      </c>
      <c r="B2760">
        <v>3027.8</v>
      </c>
      <c r="C2760">
        <f t="shared" si="41"/>
        <v>6.4380883343980136E-2</v>
      </c>
    </row>
    <row r="2761" spans="1:3" x14ac:dyDescent="0.35">
      <c r="A2761" s="2">
        <v>42933</v>
      </c>
      <c r="B2761">
        <v>3030.64</v>
      </c>
      <c r="C2761">
        <f t="shared" si="41"/>
        <v>5.4618595286437692E-2</v>
      </c>
    </row>
    <row r="2762" spans="1:3" x14ac:dyDescent="0.35">
      <c r="A2762" s="2">
        <v>42934</v>
      </c>
      <c r="B2762">
        <v>3011.85</v>
      </c>
      <c r="C2762">
        <f t="shared" si="41"/>
        <v>5.4569069077013824E-2</v>
      </c>
    </row>
    <row r="2763" spans="1:3" x14ac:dyDescent="0.35">
      <c r="A2763" s="2">
        <v>42935</v>
      </c>
      <c r="B2763">
        <v>3004.14</v>
      </c>
      <c r="C2763">
        <f t="shared" si="41"/>
        <v>4.2770649834882525E-2</v>
      </c>
    </row>
    <row r="2764" spans="1:3" x14ac:dyDescent="0.35">
      <c r="A2764" s="2">
        <v>42936</v>
      </c>
      <c r="B2764">
        <v>3000.46</v>
      </c>
      <c r="C2764">
        <f t="shared" si="41"/>
        <v>4.1544922738743516E-2</v>
      </c>
    </row>
    <row r="2765" spans="1:3" x14ac:dyDescent="0.35">
      <c r="A2765" s="2">
        <v>42937</v>
      </c>
      <c r="B2765">
        <v>3014.29</v>
      </c>
      <c r="C2765">
        <f t="shared" si="41"/>
        <v>4.6143625718299094E-2</v>
      </c>
    </row>
    <row r="2766" spans="1:3" x14ac:dyDescent="0.35">
      <c r="A2766" s="2">
        <v>42938</v>
      </c>
      <c r="B2766">
        <v>3014.29</v>
      </c>
      <c r="C2766">
        <f t="shared" si="41"/>
        <v>4.7850914795182241E-2</v>
      </c>
    </row>
    <row r="2767" spans="1:3" x14ac:dyDescent="0.35">
      <c r="A2767" s="2">
        <v>42939</v>
      </c>
      <c r="B2767">
        <v>3014.29</v>
      </c>
      <c r="C2767">
        <f t="shared" si="41"/>
        <v>3.7791878636735186E-2</v>
      </c>
    </row>
    <row r="2768" spans="1:3" x14ac:dyDescent="0.35">
      <c r="A2768" s="2">
        <v>42940</v>
      </c>
      <c r="B2768">
        <v>3030.2</v>
      </c>
      <c r="C2768">
        <f t="shared" si="41"/>
        <v>3.33907337586428E-2</v>
      </c>
    </row>
    <row r="2769" spans="1:3" x14ac:dyDescent="0.35">
      <c r="A2769" s="2">
        <v>42941</v>
      </c>
      <c r="B2769">
        <v>3030.8</v>
      </c>
      <c r="C2769">
        <f t="shared" si="41"/>
        <v>3.1264327355279183E-2</v>
      </c>
    </row>
    <row r="2770" spans="1:3" x14ac:dyDescent="0.35">
      <c r="A2770" s="2">
        <v>42942</v>
      </c>
      <c r="B2770">
        <v>3017.93</v>
      </c>
      <c r="C2770">
        <f t="shared" si="41"/>
        <v>2.5141696657009122E-2</v>
      </c>
    </row>
    <row r="2771" spans="1:3" x14ac:dyDescent="0.35">
      <c r="A2771" s="2">
        <v>42943</v>
      </c>
      <c r="B2771">
        <v>3013.06</v>
      </c>
      <c r="C2771">
        <f t="shared" si="41"/>
        <v>2.3526704405821657E-2</v>
      </c>
    </row>
    <row r="2772" spans="1:3" x14ac:dyDescent="0.35">
      <c r="A2772" s="2">
        <v>42944</v>
      </c>
      <c r="B2772">
        <v>3000.72</v>
      </c>
      <c r="C2772">
        <f t="shared" si="41"/>
        <v>1.942279062138098E-2</v>
      </c>
    </row>
    <row r="2773" spans="1:3" x14ac:dyDescent="0.35">
      <c r="A2773" s="2">
        <v>42945</v>
      </c>
      <c r="B2773">
        <v>3000.72</v>
      </c>
      <c r="C2773">
        <f t="shared" si="41"/>
        <v>1.976263769347095E-2</v>
      </c>
    </row>
    <row r="2774" spans="1:3" x14ac:dyDescent="0.35">
      <c r="A2774" s="2">
        <v>42946</v>
      </c>
      <c r="B2774">
        <v>3000.72</v>
      </c>
      <c r="C2774">
        <f t="shared" si="41"/>
        <v>1.961648929820917E-2</v>
      </c>
    </row>
    <row r="2775" spans="1:3" x14ac:dyDescent="0.35">
      <c r="A2775" s="2">
        <v>42947</v>
      </c>
      <c r="B2775">
        <v>2985.98</v>
      </c>
      <c r="C2775">
        <f t="shared" si="41"/>
        <v>1.8778831230621757E-2</v>
      </c>
    </row>
    <row r="2776" spans="1:3" x14ac:dyDescent="0.35">
      <c r="A2776" s="2">
        <v>42948</v>
      </c>
      <c r="B2776">
        <v>2968.74</v>
      </c>
      <c r="C2776">
        <f t="shared" si="41"/>
        <v>-3.6413744296426593E-3</v>
      </c>
    </row>
    <row r="2777" spans="1:3" x14ac:dyDescent="0.35">
      <c r="A2777" s="2">
        <v>42949</v>
      </c>
      <c r="B2777">
        <v>2963.24</v>
      </c>
      <c r="C2777">
        <f t="shared" si="41"/>
        <v>4.7289728720845154E-3</v>
      </c>
    </row>
    <row r="2778" spans="1:3" x14ac:dyDescent="0.35">
      <c r="A2778" s="2">
        <v>42950</v>
      </c>
      <c r="B2778">
        <v>2953.7</v>
      </c>
      <c r="C2778">
        <f t="shared" si="41"/>
        <v>1.5043303147278268E-3</v>
      </c>
    </row>
    <row r="2779" spans="1:3" x14ac:dyDescent="0.35">
      <c r="A2779" s="2">
        <v>42951</v>
      </c>
      <c r="B2779">
        <v>2986.96</v>
      </c>
      <c r="C2779">
        <f t="shared" si="41"/>
        <v>1.2701856355121052E-2</v>
      </c>
    </row>
    <row r="2780" spans="1:3" x14ac:dyDescent="0.35">
      <c r="A2780" s="2">
        <v>42952</v>
      </c>
      <c r="B2780">
        <v>2986.96</v>
      </c>
      <c r="C2780">
        <f t="shared" si="41"/>
        <v>8.7324759054050131E-3</v>
      </c>
    </row>
    <row r="2781" spans="1:3" x14ac:dyDescent="0.35">
      <c r="A2781" s="2">
        <v>42953</v>
      </c>
      <c r="B2781">
        <v>2986.96</v>
      </c>
      <c r="C2781">
        <f t="shared" si="41"/>
        <v>5.7783735942246528E-3</v>
      </c>
    </row>
    <row r="2782" spans="1:3" x14ac:dyDescent="0.35">
      <c r="A2782" s="2">
        <v>42954</v>
      </c>
      <c r="B2782">
        <v>2983.05</v>
      </c>
      <c r="C2782">
        <f t="shared" si="41"/>
        <v>1.3143099360427634E-2</v>
      </c>
    </row>
    <row r="2783" spans="1:3" x14ac:dyDescent="0.35">
      <c r="A2783" s="2">
        <v>42955</v>
      </c>
      <c r="B2783">
        <v>2996.7</v>
      </c>
      <c r="C2783">
        <f t="shared" si="41"/>
        <v>2.3034995639388336E-2</v>
      </c>
    </row>
    <row r="2784" spans="1:3" x14ac:dyDescent="0.35">
      <c r="A2784" s="2">
        <v>42956</v>
      </c>
      <c r="B2784">
        <v>3002.36</v>
      </c>
      <c r="C2784">
        <f t="shared" si="41"/>
        <v>2.8387111210134777E-2</v>
      </c>
    </row>
    <row r="2785" spans="1:3" x14ac:dyDescent="0.35">
      <c r="A2785" s="2">
        <v>42957</v>
      </c>
      <c r="B2785">
        <v>2997.03</v>
      </c>
      <c r="C2785">
        <f t="shared" ref="C2785:C2848" si="42">+LN(B2785/B2696)</f>
        <v>2.6610263429837768E-2</v>
      </c>
    </row>
    <row r="2786" spans="1:3" x14ac:dyDescent="0.35">
      <c r="A2786" s="2">
        <v>42958</v>
      </c>
      <c r="B2786">
        <v>2977.49</v>
      </c>
      <c r="C2786">
        <f t="shared" si="42"/>
        <v>2.0069128854829532E-2</v>
      </c>
    </row>
    <row r="2787" spans="1:3" x14ac:dyDescent="0.35">
      <c r="A2787" s="2">
        <v>42959</v>
      </c>
      <c r="B2787">
        <v>2977.49</v>
      </c>
      <c r="C2787">
        <f t="shared" si="42"/>
        <v>2.8593085769951017E-2</v>
      </c>
    </row>
    <row r="2788" spans="1:3" x14ac:dyDescent="0.35">
      <c r="A2788" s="2">
        <v>42960</v>
      </c>
      <c r="B2788">
        <v>2977.49</v>
      </c>
      <c r="C2788">
        <f t="shared" si="42"/>
        <v>3.2728027715397207E-2</v>
      </c>
    </row>
    <row r="2789" spans="1:3" x14ac:dyDescent="0.35">
      <c r="A2789" s="2">
        <v>42961</v>
      </c>
      <c r="B2789">
        <v>2966.63</v>
      </c>
      <c r="C2789">
        <f t="shared" si="42"/>
        <v>2.3322972238596328E-2</v>
      </c>
    </row>
    <row r="2790" spans="1:3" x14ac:dyDescent="0.35">
      <c r="A2790" s="2">
        <v>42962</v>
      </c>
      <c r="B2790">
        <v>2966.06</v>
      </c>
      <c r="C2790">
        <f t="shared" si="42"/>
        <v>1.3440971324746667E-2</v>
      </c>
    </row>
    <row r="2791" spans="1:3" x14ac:dyDescent="0.35">
      <c r="A2791" s="2">
        <v>42963</v>
      </c>
      <c r="B2791">
        <v>2968.91</v>
      </c>
      <c r="C2791">
        <f t="shared" si="42"/>
        <v>2.8597194479781929E-2</v>
      </c>
    </row>
    <row r="2792" spans="1:3" x14ac:dyDescent="0.35">
      <c r="A2792" s="2">
        <v>42964</v>
      </c>
      <c r="B2792">
        <v>2990.43</v>
      </c>
      <c r="C2792">
        <f t="shared" si="42"/>
        <v>3.5819502165963558E-2</v>
      </c>
    </row>
    <row r="2793" spans="1:3" x14ac:dyDescent="0.35">
      <c r="A2793" s="2">
        <v>42965</v>
      </c>
      <c r="B2793">
        <v>2987.69</v>
      </c>
      <c r="C2793">
        <f t="shared" si="42"/>
        <v>3.4902825956095708E-2</v>
      </c>
    </row>
    <row r="2794" spans="1:3" x14ac:dyDescent="0.35">
      <c r="A2794" s="2">
        <v>42966</v>
      </c>
      <c r="B2794">
        <v>2987.69</v>
      </c>
      <c r="C2794">
        <f t="shared" si="42"/>
        <v>2.7925997244109688E-2</v>
      </c>
    </row>
    <row r="2795" spans="1:3" x14ac:dyDescent="0.35">
      <c r="A2795" s="2">
        <v>42967</v>
      </c>
      <c r="B2795">
        <v>2987.69</v>
      </c>
      <c r="C2795">
        <f t="shared" si="42"/>
        <v>2.6818333612891664E-2</v>
      </c>
    </row>
    <row r="2796" spans="1:3" x14ac:dyDescent="0.35">
      <c r="A2796" s="2">
        <v>42968</v>
      </c>
      <c r="B2796">
        <v>2987.67</v>
      </c>
      <c r="C2796">
        <f t="shared" si="42"/>
        <v>2.7048892683222976E-2</v>
      </c>
    </row>
    <row r="2797" spans="1:3" x14ac:dyDescent="0.35">
      <c r="A2797" s="2">
        <v>42969</v>
      </c>
      <c r="B2797">
        <v>2984.93</v>
      </c>
      <c r="C2797">
        <f t="shared" si="42"/>
        <v>2.2451689141446001E-2</v>
      </c>
    </row>
    <row r="2798" spans="1:3" x14ac:dyDescent="0.35">
      <c r="A2798" s="2">
        <v>42970</v>
      </c>
      <c r="B2798">
        <v>2981.86</v>
      </c>
      <c r="C2798">
        <f t="shared" si="42"/>
        <v>2.4074649128611948E-2</v>
      </c>
    </row>
    <row r="2799" spans="1:3" x14ac:dyDescent="0.35">
      <c r="A2799" s="2">
        <v>42971</v>
      </c>
      <c r="B2799">
        <v>2960.63</v>
      </c>
      <c r="C2799">
        <f t="shared" si="42"/>
        <v>1.6929465772028838E-2</v>
      </c>
    </row>
    <row r="2800" spans="1:3" x14ac:dyDescent="0.35">
      <c r="A2800" s="2">
        <v>42972</v>
      </c>
      <c r="B2800">
        <v>2926.31</v>
      </c>
      <c r="C2800">
        <f t="shared" si="42"/>
        <v>5.2696259158542397E-3</v>
      </c>
    </row>
    <row r="2801" spans="1:3" x14ac:dyDescent="0.35">
      <c r="A2801" s="2">
        <v>42973</v>
      </c>
      <c r="B2801">
        <v>2926.31</v>
      </c>
      <c r="C2801">
        <f t="shared" si="42"/>
        <v>5.1081785224494965E-3</v>
      </c>
    </row>
    <row r="2802" spans="1:3" x14ac:dyDescent="0.35">
      <c r="A2802" s="2">
        <v>42974</v>
      </c>
      <c r="B2802">
        <v>2926.31</v>
      </c>
      <c r="C2802">
        <f t="shared" si="42"/>
        <v>2.5285588205758826E-3</v>
      </c>
    </row>
    <row r="2803" spans="1:3" x14ac:dyDescent="0.35">
      <c r="A2803" s="2">
        <v>42975</v>
      </c>
      <c r="B2803">
        <v>2947.4</v>
      </c>
      <c r="C2803">
        <f t="shared" si="42"/>
        <v>1.0607736284029461E-2</v>
      </c>
    </row>
    <row r="2804" spans="1:3" x14ac:dyDescent="0.35">
      <c r="A2804" s="2">
        <v>42976</v>
      </c>
      <c r="B2804">
        <v>2935.72</v>
      </c>
      <c r="C2804">
        <f t="shared" si="42"/>
        <v>1.4541194208095222E-2</v>
      </c>
    </row>
    <row r="2805" spans="1:3" x14ac:dyDescent="0.35">
      <c r="A2805" s="2">
        <v>42977</v>
      </c>
      <c r="B2805">
        <v>2953.38</v>
      </c>
      <c r="C2805">
        <f t="shared" si="42"/>
        <v>1.9751026734087868E-2</v>
      </c>
    </row>
    <row r="2806" spans="1:3" x14ac:dyDescent="0.35">
      <c r="A2806" s="2">
        <v>42978</v>
      </c>
      <c r="B2806">
        <v>2946.39</v>
      </c>
      <c r="C2806">
        <f t="shared" si="42"/>
        <v>1.7381441726299997E-2</v>
      </c>
    </row>
    <row r="2807" spans="1:3" x14ac:dyDescent="0.35">
      <c r="A2807" s="2">
        <v>42979</v>
      </c>
      <c r="B2807">
        <v>2931.3</v>
      </c>
      <c r="C2807">
        <f t="shared" si="42"/>
        <v>1.2246760191916353E-2</v>
      </c>
    </row>
    <row r="2808" spans="1:3" x14ac:dyDescent="0.35">
      <c r="A2808" s="2">
        <v>42980</v>
      </c>
      <c r="B2808">
        <v>2931.3</v>
      </c>
      <c r="C2808">
        <f t="shared" si="42"/>
        <v>1.1407913608492776E-2</v>
      </c>
    </row>
    <row r="2809" spans="1:3" x14ac:dyDescent="0.35">
      <c r="A2809" s="2">
        <v>42981</v>
      </c>
      <c r="B2809">
        <v>2931.3</v>
      </c>
      <c r="C2809">
        <f t="shared" si="42"/>
        <v>1.2913506340075192E-2</v>
      </c>
    </row>
    <row r="2810" spans="1:3" x14ac:dyDescent="0.35">
      <c r="A2810" s="2">
        <v>42982</v>
      </c>
      <c r="B2810">
        <v>2931.83</v>
      </c>
      <c r="C2810">
        <f t="shared" si="42"/>
        <v>5.3248280341202919E-3</v>
      </c>
    </row>
    <row r="2811" spans="1:3" x14ac:dyDescent="0.35">
      <c r="A2811" s="2">
        <v>42983</v>
      </c>
      <c r="B2811">
        <v>2934</v>
      </c>
      <c r="C2811">
        <f t="shared" si="42"/>
        <v>5.0262436914517332E-3</v>
      </c>
    </row>
    <row r="2812" spans="1:3" x14ac:dyDescent="0.35">
      <c r="A2812" s="2">
        <v>42984</v>
      </c>
      <c r="B2812">
        <v>2913</v>
      </c>
      <c r="C2812">
        <f t="shared" si="42"/>
        <v>-1.4716251761853806E-3</v>
      </c>
    </row>
    <row r="2813" spans="1:3" x14ac:dyDescent="0.35">
      <c r="A2813" s="2">
        <v>42985</v>
      </c>
      <c r="B2813">
        <v>2906.65</v>
      </c>
      <c r="C2813">
        <f t="shared" si="42"/>
        <v>-3.653887862097509E-3</v>
      </c>
    </row>
    <row r="2814" spans="1:3" x14ac:dyDescent="0.35">
      <c r="A2814" s="2">
        <v>42986</v>
      </c>
      <c r="B2814">
        <v>2907</v>
      </c>
      <c r="C2814">
        <f t="shared" si="42"/>
        <v>-3.5334815767440568E-3</v>
      </c>
    </row>
    <row r="2815" spans="1:3" x14ac:dyDescent="0.35">
      <c r="A2815" s="2">
        <v>42987</v>
      </c>
      <c r="B2815">
        <v>2907</v>
      </c>
      <c r="C2815">
        <f t="shared" si="42"/>
        <v>-8.5972682780611192E-3</v>
      </c>
    </row>
    <row r="2816" spans="1:3" x14ac:dyDescent="0.35">
      <c r="A2816" s="2">
        <v>42988</v>
      </c>
      <c r="B2816">
        <v>2907</v>
      </c>
      <c r="C2816">
        <f t="shared" si="42"/>
        <v>-8.904168418575123E-3</v>
      </c>
    </row>
    <row r="2817" spans="1:3" x14ac:dyDescent="0.35">
      <c r="A2817" s="2">
        <v>42989</v>
      </c>
      <c r="B2817">
        <v>2922.75</v>
      </c>
      <c r="C2817">
        <f t="shared" si="42"/>
        <v>-4.1143539529109692E-3</v>
      </c>
    </row>
    <row r="2818" spans="1:3" x14ac:dyDescent="0.35">
      <c r="A2818" s="2">
        <v>42990</v>
      </c>
      <c r="B2818">
        <v>2908.76</v>
      </c>
      <c r="C2818">
        <f t="shared" si="42"/>
        <v>-1.4664565609224517E-2</v>
      </c>
    </row>
    <row r="2819" spans="1:3" x14ac:dyDescent="0.35">
      <c r="A2819" s="2">
        <v>42991</v>
      </c>
      <c r="B2819">
        <v>2911.52</v>
      </c>
      <c r="C2819">
        <f t="shared" si="42"/>
        <v>-2.1508251382663962E-2</v>
      </c>
    </row>
    <row r="2820" spans="1:3" x14ac:dyDescent="0.35">
      <c r="A2820" s="2">
        <v>42992</v>
      </c>
      <c r="B2820">
        <v>2899.32</v>
      </c>
      <c r="C2820">
        <f t="shared" si="42"/>
        <v>-2.5707306227031965E-2</v>
      </c>
    </row>
    <row r="2821" spans="1:3" x14ac:dyDescent="0.35">
      <c r="A2821" s="2">
        <v>42993</v>
      </c>
      <c r="B2821">
        <v>2897.36</v>
      </c>
      <c r="C2821">
        <f t="shared" si="42"/>
        <v>-2.6383555416117564E-2</v>
      </c>
    </row>
    <row r="2822" spans="1:3" x14ac:dyDescent="0.35">
      <c r="A2822" s="2">
        <v>42994</v>
      </c>
      <c r="B2822">
        <v>2897.36</v>
      </c>
      <c r="C2822">
        <f t="shared" si="42"/>
        <v>-2.6726374535337914E-2</v>
      </c>
    </row>
    <row r="2823" spans="1:3" x14ac:dyDescent="0.35">
      <c r="A2823" s="2">
        <v>42995</v>
      </c>
      <c r="B2823">
        <v>2897.36</v>
      </c>
      <c r="C2823">
        <f t="shared" si="42"/>
        <v>-4.5762142305019585E-2</v>
      </c>
    </row>
    <row r="2824" spans="1:3" x14ac:dyDescent="0.35">
      <c r="A2824" s="2">
        <v>42996</v>
      </c>
      <c r="B2824">
        <v>2907.81</v>
      </c>
      <c r="C2824">
        <f t="shared" si="42"/>
        <v>-5.0426287056571338E-2</v>
      </c>
    </row>
    <row r="2825" spans="1:3" x14ac:dyDescent="0.35">
      <c r="A2825" s="2">
        <v>42997</v>
      </c>
      <c r="B2825">
        <v>2903.38</v>
      </c>
      <c r="C2825">
        <f t="shared" si="42"/>
        <v>-4.1897953847763812E-2</v>
      </c>
    </row>
    <row r="2826" spans="1:3" x14ac:dyDescent="0.35">
      <c r="A2826" s="2">
        <v>42998</v>
      </c>
      <c r="B2826">
        <v>2891.6</v>
      </c>
      <c r="C2826">
        <f t="shared" si="42"/>
        <v>-4.4605118587125604E-2</v>
      </c>
    </row>
    <row r="2827" spans="1:3" x14ac:dyDescent="0.35">
      <c r="A2827" s="2">
        <v>42999</v>
      </c>
      <c r="B2827">
        <v>2915.71</v>
      </c>
      <c r="C2827">
        <f t="shared" si="42"/>
        <v>-3.630174283348258E-2</v>
      </c>
    </row>
    <row r="2828" spans="1:3" x14ac:dyDescent="0.35">
      <c r="A2828" s="2">
        <v>43000</v>
      </c>
      <c r="B2828">
        <v>2906.03</v>
      </c>
      <c r="C2828">
        <f t="shared" si="42"/>
        <v>-3.9627212167640452E-2</v>
      </c>
    </row>
    <row r="2829" spans="1:3" x14ac:dyDescent="0.35">
      <c r="A2829" s="2">
        <v>43001</v>
      </c>
      <c r="B2829">
        <v>2906.03</v>
      </c>
      <c r="C2829">
        <f t="shared" si="42"/>
        <v>-3.8806634143526503E-2</v>
      </c>
    </row>
    <row r="2830" spans="1:3" x14ac:dyDescent="0.35">
      <c r="A2830" s="2">
        <v>43002</v>
      </c>
      <c r="B2830">
        <v>2906.03</v>
      </c>
      <c r="C2830">
        <f t="shared" si="42"/>
        <v>-4.1596497253322498E-2</v>
      </c>
    </row>
    <row r="2831" spans="1:3" x14ac:dyDescent="0.35">
      <c r="A2831" s="2">
        <v>43003</v>
      </c>
      <c r="B2831">
        <v>2925.92</v>
      </c>
      <c r="C2831">
        <f t="shared" si="42"/>
        <v>-3.1296815252516062E-2</v>
      </c>
    </row>
    <row r="2832" spans="1:3" x14ac:dyDescent="0.35">
      <c r="A2832" s="2">
        <v>43004</v>
      </c>
      <c r="B2832">
        <v>2923.85</v>
      </c>
      <c r="C2832">
        <f t="shared" si="42"/>
        <v>-4.1426904126052613E-2</v>
      </c>
    </row>
    <row r="2833" spans="1:3" x14ac:dyDescent="0.35">
      <c r="A2833" s="2">
        <v>43005</v>
      </c>
      <c r="B2833">
        <v>2937.94</v>
      </c>
      <c r="C2833">
        <f t="shared" si="42"/>
        <v>-3.6012254311575384E-2</v>
      </c>
    </row>
    <row r="2834" spans="1:3" x14ac:dyDescent="0.35">
      <c r="A2834" s="2">
        <v>43006</v>
      </c>
      <c r="B2834">
        <v>2943.21</v>
      </c>
      <c r="C2834">
        <f t="shared" si="42"/>
        <v>-3.4220087333843893E-2</v>
      </c>
    </row>
    <row r="2835" spans="1:3" x14ac:dyDescent="0.35">
      <c r="A2835" s="2">
        <v>43007</v>
      </c>
      <c r="B2835">
        <v>2937.65</v>
      </c>
      <c r="C2835">
        <f t="shared" si="42"/>
        <v>-3.6110967802556043E-2</v>
      </c>
    </row>
    <row r="2836" spans="1:3" x14ac:dyDescent="0.35">
      <c r="A2836" s="2">
        <v>43008</v>
      </c>
      <c r="B2836">
        <v>2937.65</v>
      </c>
      <c r="C2836">
        <f t="shared" si="42"/>
        <v>-3.6219312476618436E-2</v>
      </c>
    </row>
    <row r="2837" spans="1:3" x14ac:dyDescent="0.35">
      <c r="A2837" s="2">
        <v>43009</v>
      </c>
      <c r="B2837">
        <v>2937.65</v>
      </c>
      <c r="C2837">
        <f t="shared" si="42"/>
        <v>-3.6206180414030821E-2</v>
      </c>
    </row>
    <row r="2838" spans="1:3" x14ac:dyDescent="0.35">
      <c r="A2838" s="2">
        <v>43010</v>
      </c>
      <c r="B2838">
        <v>2949.89</v>
      </c>
      <c r="C2838">
        <f t="shared" si="42"/>
        <v>-4.4673559065869985E-2</v>
      </c>
    </row>
    <row r="2839" spans="1:3" x14ac:dyDescent="0.35">
      <c r="A2839" s="2">
        <v>43011</v>
      </c>
      <c r="B2839">
        <v>2953.56</v>
      </c>
      <c r="C2839">
        <f t="shared" si="42"/>
        <v>-4.667328578306159E-2</v>
      </c>
    </row>
    <row r="2840" spans="1:3" x14ac:dyDescent="0.35">
      <c r="A2840" s="2">
        <v>43012</v>
      </c>
      <c r="B2840">
        <v>2938.24</v>
      </c>
      <c r="C2840">
        <f t="shared" si="42"/>
        <v>-4.9832680999032535E-2</v>
      </c>
    </row>
    <row r="2841" spans="1:3" x14ac:dyDescent="0.35">
      <c r="A2841" s="2">
        <v>43013</v>
      </c>
      <c r="B2841">
        <v>2926.96</v>
      </c>
      <c r="C2841">
        <f t="shared" si="42"/>
        <v>-5.3679101890818995E-2</v>
      </c>
    </row>
    <row r="2842" spans="1:3" x14ac:dyDescent="0.35">
      <c r="A2842" s="2">
        <v>43014</v>
      </c>
      <c r="B2842">
        <v>2939.67</v>
      </c>
      <c r="C2842">
        <f t="shared" si="42"/>
        <v>-4.9346113484996908E-2</v>
      </c>
    </row>
    <row r="2843" spans="1:3" x14ac:dyDescent="0.35">
      <c r="A2843" s="2">
        <v>43015</v>
      </c>
      <c r="B2843">
        <v>2939.67</v>
      </c>
      <c r="C2843">
        <f t="shared" si="42"/>
        <v>-4.0846078566229092E-2</v>
      </c>
    </row>
    <row r="2844" spans="1:3" x14ac:dyDescent="0.35">
      <c r="A2844" s="2">
        <v>43016</v>
      </c>
      <c r="B2844">
        <v>2939.67</v>
      </c>
      <c r="C2844">
        <f t="shared" si="42"/>
        <v>-4.4613997730979793E-2</v>
      </c>
    </row>
    <row r="2845" spans="1:3" x14ac:dyDescent="0.35">
      <c r="A2845" s="2">
        <v>43017</v>
      </c>
      <c r="B2845">
        <v>2954.44</v>
      </c>
      <c r="C2845">
        <f t="shared" si="42"/>
        <v>-3.1806237174480646E-2</v>
      </c>
    </row>
    <row r="2846" spans="1:3" x14ac:dyDescent="0.35">
      <c r="A2846" s="2">
        <v>43018</v>
      </c>
      <c r="B2846">
        <v>2955</v>
      </c>
      <c r="C2846">
        <f t="shared" si="42"/>
        <v>-2.9982545676166379E-2</v>
      </c>
    </row>
    <row r="2847" spans="1:3" x14ac:dyDescent="0.35">
      <c r="A2847" s="2">
        <v>43019</v>
      </c>
      <c r="B2847">
        <v>2954.35</v>
      </c>
      <c r="C2847">
        <f t="shared" si="42"/>
        <v>-2.4557622692736179E-2</v>
      </c>
    </row>
    <row r="2848" spans="1:3" x14ac:dyDescent="0.35">
      <c r="A2848" s="2">
        <v>43020</v>
      </c>
      <c r="B2848">
        <v>2942.29</v>
      </c>
      <c r="C2848">
        <f t="shared" si="42"/>
        <v>-2.8648093474607315E-2</v>
      </c>
    </row>
    <row r="2849" spans="1:3" x14ac:dyDescent="0.35">
      <c r="A2849" s="2">
        <v>43021</v>
      </c>
      <c r="B2849">
        <v>2934.61</v>
      </c>
      <c r="C2849">
        <f t="shared" ref="C2849:C2912" si="43">+LN(B2849/B2760)</f>
        <v>-3.1261717790780824E-2</v>
      </c>
    </row>
    <row r="2850" spans="1:3" x14ac:dyDescent="0.35">
      <c r="A2850" s="2">
        <v>43022</v>
      </c>
      <c r="B2850">
        <v>2934.61</v>
      </c>
      <c r="C2850">
        <f t="shared" si="43"/>
        <v>-3.2199252934488741E-2</v>
      </c>
    </row>
    <row r="2851" spans="1:3" x14ac:dyDescent="0.35">
      <c r="A2851" s="2">
        <v>43023</v>
      </c>
      <c r="B2851">
        <v>2934.61</v>
      </c>
      <c r="C2851">
        <f t="shared" si="43"/>
        <v>-2.5979942495872828E-2</v>
      </c>
    </row>
    <row r="2852" spans="1:3" x14ac:dyDescent="0.35">
      <c r="A2852" s="2">
        <v>43024</v>
      </c>
      <c r="B2852">
        <v>2934.99</v>
      </c>
      <c r="C2852">
        <f t="shared" si="43"/>
        <v>-2.32872912239982E-2</v>
      </c>
    </row>
    <row r="2853" spans="1:3" x14ac:dyDescent="0.35">
      <c r="A2853" s="2">
        <v>43025</v>
      </c>
      <c r="B2853">
        <v>2947.59</v>
      </c>
      <c r="C2853">
        <f t="shared" si="43"/>
        <v>-1.7777722932718832E-2</v>
      </c>
    </row>
    <row r="2854" spans="1:3" x14ac:dyDescent="0.35">
      <c r="A2854" s="2">
        <v>43026</v>
      </c>
      <c r="B2854">
        <v>2924.5</v>
      </c>
      <c r="C2854">
        <f t="shared" si="43"/>
        <v>-3.0240787325701193E-2</v>
      </c>
    </row>
    <row r="2855" spans="1:3" x14ac:dyDescent="0.35">
      <c r="A2855" s="2">
        <v>43027</v>
      </c>
      <c r="B2855">
        <v>2919.29</v>
      </c>
      <c r="C2855">
        <f t="shared" si="43"/>
        <v>-3.2023877197306316E-2</v>
      </c>
    </row>
    <row r="2856" spans="1:3" x14ac:dyDescent="0.35">
      <c r="A2856" s="2">
        <v>43028</v>
      </c>
      <c r="B2856">
        <v>2937.38</v>
      </c>
      <c r="C2856">
        <f t="shared" si="43"/>
        <v>-2.5846285654624452E-2</v>
      </c>
    </row>
    <row r="2857" spans="1:3" x14ac:dyDescent="0.35">
      <c r="A2857" s="2">
        <v>43029</v>
      </c>
      <c r="B2857">
        <v>2937.38</v>
      </c>
      <c r="C2857">
        <f t="shared" si="43"/>
        <v>-3.1110596371577821E-2</v>
      </c>
    </row>
    <row r="2858" spans="1:3" x14ac:dyDescent="0.35">
      <c r="A2858" s="2">
        <v>43030</v>
      </c>
      <c r="B2858">
        <v>2937.38</v>
      </c>
      <c r="C2858">
        <f t="shared" si="43"/>
        <v>-3.1308583503061115E-2</v>
      </c>
    </row>
    <row r="2859" spans="1:3" x14ac:dyDescent="0.35">
      <c r="A2859" s="2">
        <v>43031</v>
      </c>
      <c r="B2859">
        <v>2951.95</v>
      </c>
      <c r="C2859">
        <f t="shared" si="43"/>
        <v>-2.2105196982939408E-2</v>
      </c>
    </row>
    <row r="2860" spans="1:3" x14ac:dyDescent="0.35">
      <c r="A2860" s="2">
        <v>43032</v>
      </c>
      <c r="B2860">
        <v>2975.7</v>
      </c>
      <c r="C2860">
        <f t="shared" si="43"/>
        <v>-1.2476868219236768E-2</v>
      </c>
    </row>
    <row r="2861" spans="1:3" x14ac:dyDescent="0.35">
      <c r="A2861" s="2">
        <v>43033</v>
      </c>
      <c r="B2861">
        <v>2998.37</v>
      </c>
      <c r="C2861">
        <f t="shared" si="43"/>
        <v>-7.8345219698384636E-4</v>
      </c>
    </row>
    <row r="2862" spans="1:3" x14ac:dyDescent="0.35">
      <c r="A2862" s="2">
        <v>43034</v>
      </c>
      <c r="B2862">
        <v>3014.95</v>
      </c>
      <c r="C2862">
        <f t="shared" si="43"/>
        <v>4.7309864209931158E-3</v>
      </c>
    </row>
    <row r="2863" spans="1:3" x14ac:dyDescent="0.35">
      <c r="A2863" s="2">
        <v>43035</v>
      </c>
      <c r="B2863">
        <v>3009.92</v>
      </c>
      <c r="C2863">
        <f t="shared" si="43"/>
        <v>3.0612404617746127E-3</v>
      </c>
    </row>
    <row r="2864" spans="1:3" x14ac:dyDescent="0.35">
      <c r="A2864" s="2">
        <v>43036</v>
      </c>
      <c r="B2864">
        <v>3009.92</v>
      </c>
      <c r="C2864">
        <f t="shared" si="43"/>
        <v>7.9854991635677063E-3</v>
      </c>
    </row>
    <row r="2865" spans="1:3" x14ac:dyDescent="0.35">
      <c r="A2865" s="2">
        <v>43037</v>
      </c>
      <c r="B2865">
        <v>3009.92</v>
      </c>
      <c r="C2865">
        <f t="shared" si="43"/>
        <v>1.3775879960402939E-2</v>
      </c>
    </row>
    <row r="2866" spans="1:3" x14ac:dyDescent="0.35">
      <c r="A2866" s="2">
        <v>43038</v>
      </c>
      <c r="B2866">
        <v>3023.6</v>
      </c>
      <c r="C2866">
        <f t="shared" si="43"/>
        <v>2.016491013718474E-2</v>
      </c>
    </row>
    <row r="2867" spans="1:3" x14ac:dyDescent="0.35">
      <c r="A2867" s="2">
        <v>43039</v>
      </c>
      <c r="B2867">
        <v>3041.93</v>
      </c>
      <c r="C2867">
        <f t="shared" si="43"/>
        <v>2.9433560654139199E-2</v>
      </c>
    </row>
    <row r="2868" spans="1:3" x14ac:dyDescent="0.35">
      <c r="A2868" s="2">
        <v>43040</v>
      </c>
      <c r="B2868">
        <v>3065.29</v>
      </c>
      <c r="C2868">
        <f t="shared" si="43"/>
        <v>2.5886033770044239E-2</v>
      </c>
    </row>
    <row r="2869" spans="1:3" x14ac:dyDescent="0.35">
      <c r="A2869" s="2">
        <v>43041</v>
      </c>
      <c r="B2869">
        <v>3029.29</v>
      </c>
      <c r="C2869">
        <f t="shared" si="43"/>
        <v>1.4072120849173024E-2</v>
      </c>
    </row>
    <row r="2870" spans="1:3" x14ac:dyDescent="0.35">
      <c r="A2870" s="2">
        <v>43042</v>
      </c>
      <c r="B2870">
        <v>3037.96</v>
      </c>
      <c r="C2870">
        <f t="shared" si="43"/>
        <v>1.6930089748219478E-2</v>
      </c>
    </row>
    <row r="2871" spans="1:3" x14ac:dyDescent="0.35">
      <c r="A2871" s="2">
        <v>43043</v>
      </c>
      <c r="B2871">
        <v>3037.96</v>
      </c>
      <c r="C2871">
        <f t="shared" si="43"/>
        <v>1.8239970488473027E-2</v>
      </c>
    </row>
    <row r="2872" spans="1:3" x14ac:dyDescent="0.35">
      <c r="A2872" s="2">
        <v>43044</v>
      </c>
      <c r="B2872">
        <v>3037.96</v>
      </c>
      <c r="C2872">
        <f t="shared" si="43"/>
        <v>1.3674554305879333E-2</v>
      </c>
    </row>
    <row r="2873" spans="1:3" x14ac:dyDescent="0.35">
      <c r="A2873" s="2">
        <v>43045</v>
      </c>
      <c r="B2873">
        <v>3040.58</v>
      </c>
      <c r="C2873">
        <f t="shared" si="43"/>
        <v>1.264964061908422E-2</v>
      </c>
    </row>
    <row r="2874" spans="1:3" x14ac:dyDescent="0.35">
      <c r="A2874" s="2">
        <v>43046</v>
      </c>
      <c r="B2874">
        <v>3038.12</v>
      </c>
      <c r="C2874">
        <f t="shared" si="43"/>
        <v>1.3617104769889175E-2</v>
      </c>
    </row>
    <row r="2875" spans="1:3" x14ac:dyDescent="0.35">
      <c r="A2875" s="2">
        <v>43047</v>
      </c>
      <c r="B2875">
        <v>3019.21</v>
      </c>
      <c r="C2875">
        <f t="shared" si="43"/>
        <v>1.3914544042900759E-2</v>
      </c>
    </row>
    <row r="2876" spans="1:3" x14ac:dyDescent="0.35">
      <c r="A2876" s="2">
        <v>43048</v>
      </c>
      <c r="B2876">
        <v>3011.9</v>
      </c>
      <c r="C2876">
        <f t="shared" si="43"/>
        <v>1.1490445135860946E-2</v>
      </c>
    </row>
    <row r="2877" spans="1:3" x14ac:dyDescent="0.35">
      <c r="A2877" s="2">
        <v>43049</v>
      </c>
      <c r="B2877">
        <v>3007.71</v>
      </c>
      <c r="C2877">
        <f t="shared" si="43"/>
        <v>1.009832814599569E-2</v>
      </c>
    </row>
    <row r="2878" spans="1:3" x14ac:dyDescent="0.35">
      <c r="A2878" s="2">
        <v>43050</v>
      </c>
      <c r="B2878">
        <v>3007.71</v>
      </c>
      <c r="C2878">
        <f t="shared" si="43"/>
        <v>1.3752363422380827E-2</v>
      </c>
    </row>
    <row r="2879" spans="1:3" x14ac:dyDescent="0.35">
      <c r="A2879" s="2">
        <v>43051</v>
      </c>
      <c r="B2879">
        <v>3007.71</v>
      </c>
      <c r="C2879">
        <f t="shared" si="43"/>
        <v>1.3944519089288674E-2</v>
      </c>
    </row>
    <row r="2880" spans="1:3" x14ac:dyDescent="0.35">
      <c r="A2880" s="2">
        <v>43052</v>
      </c>
      <c r="B2880">
        <v>3007.93</v>
      </c>
      <c r="C2880">
        <f t="shared" si="43"/>
        <v>1.3057252454830019E-2</v>
      </c>
    </row>
    <row r="2881" spans="1:3" x14ac:dyDescent="0.35">
      <c r="A2881" s="2">
        <v>43053</v>
      </c>
      <c r="B2881">
        <v>3016.95</v>
      </c>
      <c r="C2881">
        <f t="shared" si="43"/>
        <v>8.8291975136336933E-3</v>
      </c>
    </row>
    <row r="2882" spans="1:3" x14ac:dyDescent="0.35">
      <c r="A2882" s="2">
        <v>43054</v>
      </c>
      <c r="B2882">
        <v>3028.71</v>
      </c>
      <c r="C2882">
        <f t="shared" si="43"/>
        <v>1.3636272731218457E-2</v>
      </c>
    </row>
    <row r="2883" spans="1:3" x14ac:dyDescent="0.35">
      <c r="A2883" s="2">
        <v>43055</v>
      </c>
      <c r="B2883">
        <v>3015.5</v>
      </c>
      <c r="C2883">
        <f t="shared" si="43"/>
        <v>9.2651403472033805E-3</v>
      </c>
    </row>
    <row r="2884" spans="1:3" x14ac:dyDescent="0.35">
      <c r="A2884" s="2">
        <v>43056</v>
      </c>
      <c r="B2884">
        <v>3001.5</v>
      </c>
      <c r="C2884">
        <f t="shared" si="43"/>
        <v>4.6116501480596142E-3</v>
      </c>
    </row>
    <row r="2885" spans="1:3" x14ac:dyDescent="0.35">
      <c r="A2885" s="2">
        <v>43057</v>
      </c>
      <c r="B2885">
        <v>3001.5</v>
      </c>
      <c r="C2885">
        <f t="shared" si="43"/>
        <v>4.6183443053990324E-3</v>
      </c>
    </row>
    <row r="2886" spans="1:3" x14ac:dyDescent="0.35">
      <c r="A2886" s="2">
        <v>43058</v>
      </c>
      <c r="B2886">
        <v>3001.5</v>
      </c>
      <c r="C2886">
        <f t="shared" si="43"/>
        <v>5.535867726429361E-3</v>
      </c>
    </row>
    <row r="2887" spans="1:3" x14ac:dyDescent="0.35">
      <c r="A2887" s="2">
        <v>43059</v>
      </c>
      <c r="B2887">
        <v>3014.35</v>
      </c>
      <c r="C2887">
        <f t="shared" si="43"/>
        <v>1.083695132987742E-2</v>
      </c>
    </row>
    <row r="2888" spans="1:3" x14ac:dyDescent="0.35">
      <c r="A2888" s="2">
        <v>43060</v>
      </c>
      <c r="B2888">
        <v>2996.08</v>
      </c>
      <c r="C2888">
        <f t="shared" si="43"/>
        <v>1.190268404111916E-2</v>
      </c>
    </row>
    <row r="2889" spans="1:3" x14ac:dyDescent="0.35">
      <c r="A2889" s="2">
        <v>43061</v>
      </c>
      <c r="B2889">
        <v>2976.9</v>
      </c>
      <c r="C2889">
        <f t="shared" si="43"/>
        <v>1.7140246935295447E-2</v>
      </c>
    </row>
    <row r="2890" spans="1:3" x14ac:dyDescent="0.35">
      <c r="A2890" s="2">
        <v>43062</v>
      </c>
      <c r="B2890">
        <v>2977.75</v>
      </c>
      <c r="C2890">
        <f t="shared" si="43"/>
        <v>1.7425738108000313E-2</v>
      </c>
    </row>
    <row r="2891" spans="1:3" x14ac:dyDescent="0.35">
      <c r="A2891" s="2">
        <v>43063</v>
      </c>
      <c r="B2891">
        <v>2982.76</v>
      </c>
      <c r="C2891">
        <f t="shared" si="43"/>
        <v>1.9106802708125384E-2</v>
      </c>
    </row>
    <row r="2892" spans="1:3" x14ac:dyDescent="0.35">
      <c r="A2892" s="2">
        <v>43064</v>
      </c>
      <c r="B2892">
        <v>2982.76</v>
      </c>
      <c r="C2892">
        <f t="shared" si="43"/>
        <v>1.1925620581972832E-2</v>
      </c>
    </row>
    <row r="2893" spans="1:3" x14ac:dyDescent="0.35">
      <c r="A2893" s="2">
        <v>43065</v>
      </c>
      <c r="B2893">
        <v>2982.76</v>
      </c>
      <c r="C2893">
        <f t="shared" si="43"/>
        <v>1.5896308021943174E-2</v>
      </c>
    </row>
    <row r="2894" spans="1:3" x14ac:dyDescent="0.35">
      <c r="A2894" s="2">
        <v>43066</v>
      </c>
      <c r="B2894">
        <v>3004.97</v>
      </c>
      <c r="C2894">
        <f t="shared" si="43"/>
        <v>1.73173073978302E-2</v>
      </c>
    </row>
    <row r="2895" spans="1:3" x14ac:dyDescent="0.35">
      <c r="A2895" s="2">
        <v>43067</v>
      </c>
      <c r="B2895">
        <v>2996.46</v>
      </c>
      <c r="C2895">
        <f t="shared" si="43"/>
        <v>1.6850899749293425E-2</v>
      </c>
    </row>
    <row r="2896" spans="1:3" x14ac:dyDescent="0.35">
      <c r="A2896" s="2">
        <v>43068</v>
      </c>
      <c r="B2896">
        <v>3007.02</v>
      </c>
      <c r="C2896">
        <f t="shared" si="43"/>
        <v>2.5503544495326005E-2</v>
      </c>
    </row>
    <row r="2897" spans="1:3" x14ac:dyDescent="0.35">
      <c r="A2897" s="2">
        <v>43069</v>
      </c>
      <c r="B2897">
        <v>3016.37</v>
      </c>
      <c r="C2897">
        <f t="shared" si="43"/>
        <v>2.8608111030073546E-2</v>
      </c>
    </row>
    <row r="2898" spans="1:3" x14ac:dyDescent="0.35">
      <c r="A2898" s="2">
        <v>43070</v>
      </c>
      <c r="B2898">
        <v>2998.58</v>
      </c>
      <c r="C2898">
        <f t="shared" si="43"/>
        <v>2.2692832640922211E-2</v>
      </c>
    </row>
    <row r="2899" spans="1:3" x14ac:dyDescent="0.35">
      <c r="A2899" s="2">
        <v>43071</v>
      </c>
      <c r="B2899">
        <v>2998.58</v>
      </c>
      <c r="C2899">
        <f t="shared" si="43"/>
        <v>2.2512041834153961E-2</v>
      </c>
    </row>
    <row r="2900" spans="1:3" x14ac:dyDescent="0.35">
      <c r="A2900" s="2">
        <v>43072</v>
      </c>
      <c r="B2900">
        <v>2998.58</v>
      </c>
      <c r="C2900">
        <f t="shared" si="43"/>
        <v>2.1772163556402439E-2</v>
      </c>
    </row>
    <row r="2901" spans="1:3" x14ac:dyDescent="0.35">
      <c r="A2901" s="2">
        <v>43073</v>
      </c>
      <c r="B2901">
        <v>2992</v>
      </c>
      <c r="C2901">
        <f t="shared" si="43"/>
        <v>2.6758582134933293E-2</v>
      </c>
    </row>
    <row r="2902" spans="1:3" x14ac:dyDescent="0.35">
      <c r="A2902" s="2">
        <v>43074</v>
      </c>
      <c r="B2902">
        <v>2996.3</v>
      </c>
      <c r="C2902">
        <f t="shared" si="43"/>
        <v>3.0376978861910913E-2</v>
      </c>
    </row>
    <row r="2903" spans="1:3" x14ac:dyDescent="0.35">
      <c r="A2903" s="2">
        <v>43075</v>
      </c>
      <c r="B2903">
        <v>3010.23</v>
      </c>
      <c r="C2903">
        <f t="shared" si="43"/>
        <v>3.4894866224933291E-2</v>
      </c>
    </row>
    <row r="2904" spans="1:3" x14ac:dyDescent="0.35">
      <c r="A2904" s="2">
        <v>43076</v>
      </c>
      <c r="B2904">
        <v>3010.7</v>
      </c>
      <c r="C2904">
        <f t="shared" si="43"/>
        <v>3.505098828612805E-2</v>
      </c>
    </row>
    <row r="2905" spans="1:3" x14ac:dyDescent="0.35">
      <c r="A2905" s="2">
        <v>43077</v>
      </c>
      <c r="B2905">
        <v>3010.96</v>
      </c>
      <c r="C2905">
        <f t="shared" si="43"/>
        <v>3.5137343211567695E-2</v>
      </c>
    </row>
    <row r="2906" spans="1:3" x14ac:dyDescent="0.35">
      <c r="A2906" s="2">
        <v>43078</v>
      </c>
      <c r="B2906">
        <v>3010.96</v>
      </c>
      <c r="C2906">
        <f t="shared" si="43"/>
        <v>2.9734010883515353E-2</v>
      </c>
    </row>
    <row r="2907" spans="1:3" x14ac:dyDescent="0.35">
      <c r="A2907" s="2">
        <v>43079</v>
      </c>
      <c r="B2907">
        <v>3010.96</v>
      </c>
      <c r="C2907">
        <f t="shared" si="43"/>
        <v>3.4532091256972486E-2</v>
      </c>
    </row>
    <row r="2908" spans="1:3" x14ac:dyDescent="0.35">
      <c r="A2908" s="2">
        <v>43080</v>
      </c>
      <c r="B2908">
        <v>3013.75</v>
      </c>
      <c r="C2908">
        <f t="shared" si="43"/>
        <v>3.450986893044819E-2</v>
      </c>
    </row>
    <row r="2909" spans="1:3" x14ac:dyDescent="0.35">
      <c r="A2909" s="2">
        <v>43081</v>
      </c>
      <c r="B2909">
        <v>3029.3</v>
      </c>
      <c r="C2909">
        <f t="shared" si="43"/>
        <v>4.3855342990592405E-2</v>
      </c>
    </row>
    <row r="2910" spans="1:3" x14ac:dyDescent="0.35">
      <c r="A2910" s="2">
        <v>43082</v>
      </c>
      <c r="B2910">
        <v>3013.21</v>
      </c>
      <c r="C2910">
        <f t="shared" si="43"/>
        <v>3.9205978145471103E-2</v>
      </c>
    </row>
    <row r="2911" spans="1:3" x14ac:dyDescent="0.35">
      <c r="A2911" s="2">
        <v>43083</v>
      </c>
      <c r="B2911">
        <v>2996.04</v>
      </c>
      <c r="C2911">
        <f t="shared" si="43"/>
        <v>3.3491439151352158E-2</v>
      </c>
    </row>
    <row r="2912" spans="1:3" x14ac:dyDescent="0.35">
      <c r="A2912" s="2">
        <v>43084</v>
      </c>
      <c r="B2912">
        <v>2997.99</v>
      </c>
      <c r="C2912">
        <f t="shared" si="43"/>
        <v>3.4142086568463112E-2</v>
      </c>
    </row>
    <row r="2913" spans="1:3" x14ac:dyDescent="0.35">
      <c r="A2913" s="2">
        <v>43085</v>
      </c>
      <c r="B2913">
        <v>2997.99</v>
      </c>
      <c r="C2913">
        <f t="shared" ref="C2913:C2976" si="44">+LN(B2913/B2824)</f>
        <v>3.0541843582462352E-2</v>
      </c>
    </row>
    <row r="2914" spans="1:3" x14ac:dyDescent="0.35">
      <c r="A2914" s="2">
        <v>43086</v>
      </c>
      <c r="B2914">
        <v>2997.99</v>
      </c>
      <c r="C2914">
        <f t="shared" si="44"/>
        <v>3.2066488571920071E-2</v>
      </c>
    </row>
    <row r="2915" spans="1:3" x14ac:dyDescent="0.35">
      <c r="A2915" s="2">
        <v>43087</v>
      </c>
      <c r="B2915">
        <v>2979.2</v>
      </c>
      <c r="C2915">
        <f t="shared" si="44"/>
        <v>2.9844825956605817E-2</v>
      </c>
    </row>
    <row r="2916" spans="1:3" x14ac:dyDescent="0.35">
      <c r="A2916" s="2">
        <v>43088</v>
      </c>
      <c r="B2916">
        <v>2970.62</v>
      </c>
      <c r="C2916">
        <f t="shared" si="44"/>
        <v>1.8657327339586634E-2</v>
      </c>
    </row>
    <row r="2917" spans="1:3" x14ac:dyDescent="0.35">
      <c r="A2917" s="2">
        <v>43089</v>
      </c>
      <c r="B2917">
        <v>2957.75</v>
      </c>
      <c r="C2917">
        <f t="shared" si="44"/>
        <v>1.764095558814497E-2</v>
      </c>
    </row>
    <row r="2918" spans="1:3" x14ac:dyDescent="0.35">
      <c r="A2918" s="2">
        <v>43090</v>
      </c>
      <c r="B2918">
        <v>2965.98</v>
      </c>
      <c r="C2918">
        <f t="shared" si="44"/>
        <v>2.0419612041181024E-2</v>
      </c>
    </row>
    <row r="2919" spans="1:3" x14ac:dyDescent="0.35">
      <c r="A2919" s="2">
        <v>43091</v>
      </c>
      <c r="B2919">
        <v>2960.72</v>
      </c>
      <c r="C2919">
        <f t="shared" si="44"/>
        <v>1.8644593436880883E-2</v>
      </c>
    </row>
    <row r="2920" spans="1:3" x14ac:dyDescent="0.35">
      <c r="A2920" s="2">
        <v>43092</v>
      </c>
      <c r="B2920">
        <v>2960.72</v>
      </c>
      <c r="C2920">
        <f t="shared" si="44"/>
        <v>1.1823520856185205E-2</v>
      </c>
    </row>
    <row r="2921" spans="1:3" x14ac:dyDescent="0.35">
      <c r="A2921" s="2">
        <v>43093</v>
      </c>
      <c r="B2921">
        <v>2960.72</v>
      </c>
      <c r="C2921">
        <f t="shared" si="44"/>
        <v>1.2531241018311087E-2</v>
      </c>
    </row>
    <row r="2922" spans="1:3" x14ac:dyDescent="0.35">
      <c r="A2922" s="2">
        <v>43094</v>
      </c>
      <c r="B2922">
        <v>2960.72</v>
      </c>
      <c r="C2922">
        <f t="shared" si="44"/>
        <v>7.723826513038606E-3</v>
      </c>
    </row>
    <row r="2923" spans="1:3" x14ac:dyDescent="0.35">
      <c r="A2923" s="2">
        <v>43095</v>
      </c>
      <c r="B2923">
        <v>2965.26</v>
      </c>
      <c r="C2923">
        <f t="shared" si="44"/>
        <v>7.4638958534289758E-3</v>
      </c>
    </row>
    <row r="2924" spans="1:3" x14ac:dyDescent="0.35">
      <c r="A2924" s="2">
        <v>43096</v>
      </c>
      <c r="B2924">
        <v>2974.78</v>
      </c>
      <c r="C2924">
        <f t="shared" si="44"/>
        <v>1.2560144687004497E-2</v>
      </c>
    </row>
    <row r="2925" spans="1:3" x14ac:dyDescent="0.35">
      <c r="A2925" s="2">
        <v>43097</v>
      </c>
      <c r="B2925">
        <v>2985.78</v>
      </c>
      <c r="C2925">
        <f t="shared" si="44"/>
        <v>1.6251077246271315E-2</v>
      </c>
    </row>
    <row r="2926" spans="1:3" x14ac:dyDescent="0.35">
      <c r="A2926" s="2">
        <v>43098</v>
      </c>
      <c r="B2926">
        <v>2985.78</v>
      </c>
      <c r="C2926">
        <f t="shared" si="44"/>
        <v>1.6251077246271315E-2</v>
      </c>
    </row>
    <row r="2927" spans="1:3" x14ac:dyDescent="0.35">
      <c r="A2927" s="2">
        <v>43099</v>
      </c>
      <c r="B2927">
        <v>2985.78</v>
      </c>
      <c r="C2927">
        <f t="shared" si="44"/>
        <v>1.2093137721707645E-2</v>
      </c>
    </row>
    <row r="2928" spans="1:3" x14ac:dyDescent="0.35">
      <c r="A2928" s="2">
        <v>43100</v>
      </c>
      <c r="B2928">
        <v>2985.78</v>
      </c>
      <c r="C2928">
        <f t="shared" si="44"/>
        <v>1.0849796803164511E-2</v>
      </c>
    </row>
    <row r="2929" spans="1:3" x14ac:dyDescent="0.35">
      <c r="A2929" s="2">
        <v>43101</v>
      </c>
      <c r="B2929">
        <v>2985.78</v>
      </c>
      <c r="C2929">
        <f t="shared" si="44"/>
        <v>1.6050256603957674E-2</v>
      </c>
    </row>
    <row r="2930" spans="1:3" x14ac:dyDescent="0.35">
      <c r="A2930" s="2">
        <v>43102</v>
      </c>
      <c r="B2930">
        <v>2932.15</v>
      </c>
      <c r="C2930">
        <f t="shared" si="44"/>
        <v>1.7716005869256339E-3</v>
      </c>
    </row>
    <row r="2931" spans="1:3" x14ac:dyDescent="0.35">
      <c r="A2931" s="2">
        <v>43103</v>
      </c>
      <c r="B2931">
        <v>2902.46</v>
      </c>
      <c r="C2931">
        <f t="shared" si="44"/>
        <v>-1.2738676880837019E-2</v>
      </c>
    </row>
    <row r="2932" spans="1:3" x14ac:dyDescent="0.35">
      <c r="A2932" s="2">
        <v>43104</v>
      </c>
      <c r="B2932">
        <v>2887.19</v>
      </c>
      <c r="C2932">
        <f t="shared" si="44"/>
        <v>-1.801361937557144E-2</v>
      </c>
    </row>
    <row r="2933" spans="1:3" x14ac:dyDescent="0.35">
      <c r="A2933" s="2">
        <v>43105</v>
      </c>
      <c r="B2933">
        <v>2905.55</v>
      </c>
      <c r="C2933">
        <f t="shared" si="44"/>
        <v>-1.1674629025705627E-2</v>
      </c>
    </row>
    <row r="2934" spans="1:3" x14ac:dyDescent="0.35">
      <c r="A2934" s="2">
        <v>43106</v>
      </c>
      <c r="B2934">
        <v>2905.55</v>
      </c>
      <c r="C2934">
        <f t="shared" si="44"/>
        <v>-1.6686422465647829E-2</v>
      </c>
    </row>
    <row r="2935" spans="1:3" x14ac:dyDescent="0.35">
      <c r="A2935" s="2">
        <v>43107</v>
      </c>
      <c r="B2935">
        <v>2905.55</v>
      </c>
      <c r="C2935">
        <f t="shared" si="44"/>
        <v>-1.6875949731066035E-2</v>
      </c>
    </row>
    <row r="2936" spans="1:3" x14ac:dyDescent="0.35">
      <c r="A2936" s="2">
        <v>43108</v>
      </c>
      <c r="B2936">
        <v>2905.98</v>
      </c>
      <c r="C2936">
        <f t="shared" si="44"/>
        <v>-1.6507977690954242E-2</v>
      </c>
    </row>
    <row r="2937" spans="1:3" x14ac:dyDescent="0.35">
      <c r="A2937" s="2">
        <v>43109</v>
      </c>
      <c r="B2937">
        <v>2910.32</v>
      </c>
      <c r="C2937">
        <f t="shared" si="44"/>
        <v>-1.0925148947671347E-2</v>
      </c>
    </row>
    <row r="2938" spans="1:3" x14ac:dyDescent="0.35">
      <c r="A2938" s="2">
        <v>43110</v>
      </c>
      <c r="B2938">
        <v>2889.68</v>
      </c>
      <c r="C2938">
        <f t="shared" si="44"/>
        <v>-1.5428796054765865E-2</v>
      </c>
    </row>
    <row r="2939" spans="1:3" x14ac:dyDescent="0.35">
      <c r="A2939" s="2">
        <v>43111</v>
      </c>
      <c r="B2939">
        <v>2857.48</v>
      </c>
      <c r="C2939">
        <f t="shared" si="44"/>
        <v>-2.6634447867635271E-2</v>
      </c>
    </row>
    <row r="2940" spans="1:3" x14ac:dyDescent="0.35">
      <c r="A2940" s="2">
        <v>43112</v>
      </c>
      <c r="B2940">
        <v>2859.78</v>
      </c>
      <c r="C2940">
        <f t="shared" si="44"/>
        <v>-2.5829866608753985E-2</v>
      </c>
    </row>
    <row r="2941" spans="1:3" x14ac:dyDescent="0.35">
      <c r="A2941" s="2">
        <v>43113</v>
      </c>
      <c r="B2941">
        <v>2859.78</v>
      </c>
      <c r="C2941">
        <f t="shared" si="44"/>
        <v>-2.5959347323123182E-2</v>
      </c>
    </row>
    <row r="2942" spans="1:3" x14ac:dyDescent="0.35">
      <c r="A2942" s="2">
        <v>43114</v>
      </c>
      <c r="B2942">
        <v>2859.78</v>
      </c>
      <c r="C2942">
        <f t="shared" si="44"/>
        <v>-3.0243188518263606E-2</v>
      </c>
    </row>
    <row r="2943" spans="1:3" x14ac:dyDescent="0.35">
      <c r="A2943" s="2">
        <v>43115</v>
      </c>
      <c r="B2943">
        <v>2840.98</v>
      </c>
      <c r="C2943">
        <f t="shared" si="44"/>
        <v>-2.8974462828399088E-2</v>
      </c>
    </row>
    <row r="2944" spans="1:3" x14ac:dyDescent="0.35">
      <c r="A2944" s="2">
        <v>43116</v>
      </c>
      <c r="B2944">
        <v>2864.64</v>
      </c>
      <c r="C2944">
        <f t="shared" si="44"/>
        <v>-1.8897748208079098E-2</v>
      </c>
    </row>
    <row r="2945" spans="1:3" x14ac:dyDescent="0.35">
      <c r="A2945" s="2">
        <v>43117</v>
      </c>
      <c r="B2945">
        <v>2845.13</v>
      </c>
      <c r="C2945">
        <f t="shared" si="44"/>
        <v>-3.1909266837322529E-2</v>
      </c>
    </row>
    <row r="2946" spans="1:3" x14ac:dyDescent="0.35">
      <c r="A2946" s="2">
        <v>43118</v>
      </c>
      <c r="B2946">
        <v>2843.35</v>
      </c>
      <c r="C2946">
        <f t="shared" si="44"/>
        <v>-3.2535093089008801E-2</v>
      </c>
    </row>
    <row r="2947" spans="1:3" x14ac:dyDescent="0.35">
      <c r="A2947" s="2">
        <v>43119</v>
      </c>
      <c r="B2947">
        <v>2851.13</v>
      </c>
      <c r="C2947">
        <f t="shared" si="44"/>
        <v>-2.9802620645267144E-2</v>
      </c>
    </row>
    <row r="2948" spans="1:3" x14ac:dyDescent="0.35">
      <c r="A2948" s="2">
        <v>43120</v>
      </c>
      <c r="B2948">
        <v>2851.13</v>
      </c>
      <c r="C2948">
        <f t="shared" si="44"/>
        <v>-3.4750561998652341E-2</v>
      </c>
    </row>
    <row r="2949" spans="1:3" x14ac:dyDescent="0.35">
      <c r="A2949" s="2">
        <v>43121</v>
      </c>
      <c r="B2949">
        <v>2851.13</v>
      </c>
      <c r="C2949">
        <f t="shared" si="44"/>
        <v>-4.2763898511167554E-2</v>
      </c>
    </row>
    <row r="2950" spans="1:3" x14ac:dyDescent="0.35">
      <c r="A2950" s="2">
        <v>43122</v>
      </c>
      <c r="B2950">
        <v>2851.98</v>
      </c>
      <c r="C2950">
        <f t="shared" si="44"/>
        <v>-5.0055317770992876E-2</v>
      </c>
    </row>
    <row r="2951" spans="1:3" x14ac:dyDescent="0.35">
      <c r="A2951" s="2">
        <v>43123</v>
      </c>
      <c r="B2951">
        <v>2856.45</v>
      </c>
      <c r="C2951">
        <f t="shared" si="44"/>
        <v>-5.4003651202911576E-2</v>
      </c>
    </row>
    <row r="2952" spans="1:3" x14ac:dyDescent="0.35">
      <c r="A2952" s="2">
        <v>43124</v>
      </c>
      <c r="B2952">
        <v>2814.2</v>
      </c>
      <c r="C2952">
        <f t="shared" si="44"/>
        <v>-6.7235470962473232E-2</v>
      </c>
    </row>
    <row r="2953" spans="1:3" x14ac:dyDescent="0.35">
      <c r="A2953" s="2">
        <v>43125</v>
      </c>
      <c r="B2953">
        <v>2790.45</v>
      </c>
      <c r="C2953">
        <f t="shared" si="44"/>
        <v>-7.5710627184522192E-2</v>
      </c>
    </row>
    <row r="2954" spans="1:3" x14ac:dyDescent="0.35">
      <c r="A2954" s="2">
        <v>43126</v>
      </c>
      <c r="B2954">
        <v>2813.05</v>
      </c>
      <c r="C2954">
        <f t="shared" si="44"/>
        <v>-6.7644196366892492E-2</v>
      </c>
    </row>
    <row r="2955" spans="1:3" x14ac:dyDescent="0.35">
      <c r="A2955" s="2">
        <v>43127</v>
      </c>
      <c r="B2955">
        <v>2813.05</v>
      </c>
      <c r="C2955">
        <f t="shared" si="44"/>
        <v>-7.217887046828568E-2</v>
      </c>
    </row>
    <row r="2956" spans="1:3" x14ac:dyDescent="0.35">
      <c r="A2956" s="2">
        <v>43128</v>
      </c>
      <c r="B2956">
        <v>2813.05</v>
      </c>
      <c r="C2956">
        <f t="shared" si="44"/>
        <v>-7.8222878427883544E-2</v>
      </c>
    </row>
    <row r="2957" spans="1:3" x14ac:dyDescent="0.35">
      <c r="A2957" s="2">
        <v>43129</v>
      </c>
      <c r="B2957">
        <v>2839.35</v>
      </c>
      <c r="C2957">
        <f t="shared" si="44"/>
        <v>-7.6567028813579685E-2</v>
      </c>
    </row>
    <row r="2958" spans="1:3" x14ac:dyDescent="0.35">
      <c r="A2958" s="2">
        <v>43130</v>
      </c>
      <c r="B2958">
        <v>2849.5</v>
      </c>
      <c r="C2958">
        <f t="shared" si="44"/>
        <v>-6.1184728337992433E-2</v>
      </c>
    </row>
    <row r="2959" spans="1:3" x14ac:dyDescent="0.35">
      <c r="A2959" s="2">
        <v>43131</v>
      </c>
      <c r="B2959">
        <v>2830.82</v>
      </c>
      <c r="C2959">
        <f t="shared" si="44"/>
        <v>-7.0619815194824909E-2</v>
      </c>
    </row>
    <row r="2960" spans="1:3" x14ac:dyDescent="0.35">
      <c r="A2960" s="2">
        <v>43132</v>
      </c>
      <c r="B2960">
        <v>2794.9</v>
      </c>
      <c r="C2960">
        <f t="shared" si="44"/>
        <v>-8.338990973826059E-2</v>
      </c>
    </row>
    <row r="2961" spans="1:3" x14ac:dyDescent="0.35">
      <c r="A2961" s="2">
        <v>43133</v>
      </c>
      <c r="B2961">
        <v>2841.84</v>
      </c>
      <c r="C2961">
        <f t="shared" si="44"/>
        <v>-6.673450782128186E-2</v>
      </c>
    </row>
    <row r="2962" spans="1:3" x14ac:dyDescent="0.35">
      <c r="A2962" s="2">
        <v>43134</v>
      </c>
      <c r="B2962">
        <v>2841.84</v>
      </c>
      <c r="C2962">
        <f t="shared" si="44"/>
        <v>-6.7596556985143441E-2</v>
      </c>
    </row>
    <row r="2963" spans="1:3" x14ac:dyDescent="0.35">
      <c r="A2963" s="2">
        <v>43135</v>
      </c>
      <c r="B2963">
        <v>2841.84</v>
      </c>
      <c r="C2963">
        <f t="shared" si="44"/>
        <v>-6.6787173355651638E-2</v>
      </c>
    </row>
    <row r="2964" spans="1:3" x14ac:dyDescent="0.35">
      <c r="A2964" s="2">
        <v>43136</v>
      </c>
      <c r="B2964">
        <v>2842.94</v>
      </c>
      <c r="C2964">
        <f t="shared" si="44"/>
        <v>-6.0156479783280516E-2</v>
      </c>
    </row>
    <row r="2965" spans="1:3" x14ac:dyDescent="0.35">
      <c r="A2965" s="2">
        <v>43137</v>
      </c>
      <c r="B2965">
        <v>2829.77</v>
      </c>
      <c r="C2965">
        <f t="shared" si="44"/>
        <v>-6.2375672587703088E-2</v>
      </c>
    </row>
    <row r="2966" spans="1:3" x14ac:dyDescent="0.35">
      <c r="A2966" s="2">
        <v>43138</v>
      </c>
      <c r="B2966">
        <v>2847.23</v>
      </c>
      <c r="C2966">
        <f t="shared" si="44"/>
        <v>-5.4832400039484766E-2</v>
      </c>
    </row>
    <row r="2967" spans="1:3" x14ac:dyDescent="0.35">
      <c r="A2967" s="2">
        <v>43139</v>
      </c>
      <c r="B2967">
        <v>2887.73</v>
      </c>
      <c r="C2967">
        <f t="shared" si="44"/>
        <v>-4.0708265510043792E-2</v>
      </c>
    </row>
    <row r="2968" spans="1:3" x14ac:dyDescent="0.35">
      <c r="A2968" s="2">
        <v>43140</v>
      </c>
      <c r="B2968">
        <v>2940.98</v>
      </c>
      <c r="C2968">
        <f t="shared" si="44"/>
        <v>-2.2436132724712975E-2</v>
      </c>
    </row>
    <row r="2969" spans="1:3" x14ac:dyDescent="0.35">
      <c r="A2969" s="2">
        <v>43141</v>
      </c>
      <c r="B2969">
        <v>2940.98</v>
      </c>
      <c r="C2969">
        <f t="shared" si="44"/>
        <v>-2.2509275399506628E-2</v>
      </c>
    </row>
    <row r="2970" spans="1:3" x14ac:dyDescent="0.35">
      <c r="A2970" s="2">
        <v>43142</v>
      </c>
      <c r="B2970">
        <v>2940.98</v>
      </c>
      <c r="C2970">
        <f t="shared" si="44"/>
        <v>-2.5503528144492006E-2</v>
      </c>
    </row>
    <row r="2971" spans="1:3" x14ac:dyDescent="0.35">
      <c r="A2971" s="2">
        <v>43143</v>
      </c>
      <c r="B2971">
        <v>2890.82</v>
      </c>
      <c r="C2971">
        <f t="shared" si="44"/>
        <v>-4.6596587390094056E-2</v>
      </c>
    </row>
    <row r="2972" spans="1:3" x14ac:dyDescent="0.35">
      <c r="A2972" s="2">
        <v>43144</v>
      </c>
      <c r="B2972">
        <v>2904.11</v>
      </c>
      <c r="C2972">
        <f t="shared" si="44"/>
        <v>-3.7638678875859102E-2</v>
      </c>
    </row>
    <row r="2973" spans="1:3" x14ac:dyDescent="0.35">
      <c r="A2973" s="2">
        <v>43145</v>
      </c>
      <c r="B2973">
        <v>2868.83</v>
      </c>
      <c r="C2973">
        <f t="shared" si="44"/>
        <v>-4.5207882561629935E-2</v>
      </c>
    </row>
    <row r="2974" spans="1:3" x14ac:dyDescent="0.35">
      <c r="A2974" s="2">
        <v>43146</v>
      </c>
      <c r="B2974">
        <v>2856.53</v>
      </c>
      <c r="C2974">
        <f t="shared" si="44"/>
        <v>-4.950456221949829E-2</v>
      </c>
    </row>
    <row r="2975" spans="1:3" x14ac:dyDescent="0.35">
      <c r="A2975" s="2">
        <v>43147</v>
      </c>
      <c r="B2975">
        <v>2837.61</v>
      </c>
      <c r="C2975">
        <f t="shared" si="44"/>
        <v>-5.6150015133817906E-2</v>
      </c>
    </row>
    <row r="2976" spans="1:3" x14ac:dyDescent="0.35">
      <c r="A2976" s="2">
        <v>43148</v>
      </c>
      <c r="B2976">
        <v>2837.61</v>
      </c>
      <c r="C2976">
        <f t="shared" si="44"/>
        <v>-6.0422069637565211E-2</v>
      </c>
    </row>
    <row r="2977" spans="1:3" x14ac:dyDescent="0.35">
      <c r="A2977" s="2">
        <v>43149</v>
      </c>
      <c r="B2977">
        <v>2837.61</v>
      </c>
      <c r="C2977">
        <f t="shared" ref="C2977:C3040" si="45">+LN(B2977/B2888)</f>
        <v>-5.4342618992223916E-2</v>
      </c>
    </row>
    <row r="2978" spans="1:3" x14ac:dyDescent="0.35">
      <c r="A2978" s="2">
        <v>43150</v>
      </c>
      <c r="B2978">
        <v>2837.61</v>
      </c>
      <c r="C2978">
        <f t="shared" si="45"/>
        <v>-4.7920342030225702E-2</v>
      </c>
    </row>
    <row r="2979" spans="1:3" x14ac:dyDescent="0.35">
      <c r="A2979" s="2">
        <v>43151</v>
      </c>
      <c r="B2979">
        <v>2861.39</v>
      </c>
      <c r="C2979">
        <f t="shared" si="45"/>
        <v>-3.986046102764227E-2</v>
      </c>
    </row>
    <row r="2980" spans="1:3" x14ac:dyDescent="0.35">
      <c r="A2980" s="2">
        <v>43152</v>
      </c>
      <c r="B2980">
        <v>2882.78</v>
      </c>
      <c r="C2980">
        <f t="shared" si="45"/>
        <v>-3.4093940034374277E-2</v>
      </c>
    </row>
    <row r="2981" spans="1:3" x14ac:dyDescent="0.35">
      <c r="A2981" s="2">
        <v>43153</v>
      </c>
      <c r="B2981">
        <v>2860.6</v>
      </c>
      <c r="C2981">
        <f t="shared" si="45"/>
        <v>-4.1817653340335818E-2</v>
      </c>
    </row>
    <row r="2982" spans="1:3" x14ac:dyDescent="0.35">
      <c r="A2982" s="2">
        <v>43154</v>
      </c>
      <c r="B2982">
        <v>2845.47</v>
      </c>
      <c r="C2982">
        <f t="shared" si="45"/>
        <v>-4.7120790336106826E-2</v>
      </c>
    </row>
    <row r="2983" spans="1:3" x14ac:dyDescent="0.35">
      <c r="A2983" s="2">
        <v>43155</v>
      </c>
      <c r="B2983">
        <v>2845.47</v>
      </c>
      <c r="C2983">
        <f t="shared" si="45"/>
        <v>-5.4539328533380345E-2</v>
      </c>
    </row>
    <row r="2984" spans="1:3" x14ac:dyDescent="0.35">
      <c r="A2984" s="2">
        <v>43156</v>
      </c>
      <c r="B2984">
        <v>2845.47</v>
      </c>
      <c r="C2984">
        <f t="shared" si="45"/>
        <v>-5.170333587705566E-2</v>
      </c>
    </row>
    <row r="2985" spans="1:3" x14ac:dyDescent="0.35">
      <c r="A2985" s="2">
        <v>43157</v>
      </c>
      <c r="B2985">
        <v>2838.7</v>
      </c>
      <c r="C2985">
        <f t="shared" si="45"/>
        <v>-5.7603354235256053E-2</v>
      </c>
    </row>
    <row r="2986" spans="1:3" x14ac:dyDescent="0.35">
      <c r="A2986" s="2">
        <v>43158</v>
      </c>
      <c r="B2986">
        <v>2859.33</v>
      </c>
      <c r="C2986">
        <f t="shared" si="45"/>
        <v>-5.3466790013351681E-2</v>
      </c>
    </row>
    <row r="2987" spans="1:3" x14ac:dyDescent="0.35">
      <c r="A2987" s="2">
        <v>43159</v>
      </c>
      <c r="B2987">
        <v>2864.4</v>
      </c>
      <c r="C2987">
        <f t="shared" si="45"/>
        <v>-4.57799391265446E-2</v>
      </c>
    </row>
    <row r="2988" spans="1:3" x14ac:dyDescent="0.35">
      <c r="A2988" s="2">
        <v>43160</v>
      </c>
      <c r="B2988">
        <v>2879</v>
      </c>
      <c r="C2988">
        <f t="shared" si="45"/>
        <v>-4.0695831647153478E-2</v>
      </c>
    </row>
    <row r="2989" spans="1:3" x14ac:dyDescent="0.35">
      <c r="A2989" s="2">
        <v>43161</v>
      </c>
      <c r="B2989">
        <v>2864.21</v>
      </c>
      <c r="C2989">
        <f t="shared" si="45"/>
        <v>-4.5846272844521453E-2</v>
      </c>
    </row>
    <row r="2990" spans="1:3" x14ac:dyDescent="0.35">
      <c r="A2990" s="2">
        <v>43162</v>
      </c>
      <c r="B2990">
        <v>2864.21</v>
      </c>
      <c r="C2990">
        <f t="shared" si="45"/>
        <v>-4.3649489679559998E-2</v>
      </c>
    </row>
    <row r="2991" spans="1:3" x14ac:dyDescent="0.35">
      <c r="A2991" s="2">
        <v>43163</v>
      </c>
      <c r="B2991">
        <v>2864.21</v>
      </c>
      <c r="C2991">
        <f t="shared" si="45"/>
        <v>-4.5085623720625301E-2</v>
      </c>
    </row>
    <row r="2992" spans="1:3" x14ac:dyDescent="0.35">
      <c r="A2992" s="2">
        <v>43164</v>
      </c>
      <c r="B2992">
        <v>2855.2</v>
      </c>
      <c r="C2992">
        <f t="shared" si="45"/>
        <v>-5.2874594607858691E-2</v>
      </c>
    </row>
    <row r="2993" spans="1:3" x14ac:dyDescent="0.35">
      <c r="A2993" s="2">
        <v>43165</v>
      </c>
      <c r="B2993">
        <v>2854.03</v>
      </c>
      <c r="C2993">
        <f t="shared" si="45"/>
        <v>-5.3440579300749164E-2</v>
      </c>
    </row>
    <row r="2994" spans="1:3" x14ac:dyDescent="0.35">
      <c r="A2994" s="2">
        <v>43166</v>
      </c>
      <c r="B2994">
        <v>2865.64</v>
      </c>
      <c r="C2994">
        <f t="shared" si="45"/>
        <v>-4.9467253879117462E-2</v>
      </c>
    </row>
    <row r="2995" spans="1:3" x14ac:dyDescent="0.35">
      <c r="A2995" s="2">
        <v>43167</v>
      </c>
      <c r="B2995">
        <v>2876.5</v>
      </c>
      <c r="C2995">
        <f t="shared" si="45"/>
        <v>-4.5684687467095544E-2</v>
      </c>
    </row>
    <row r="2996" spans="1:3" x14ac:dyDescent="0.35">
      <c r="A2996" s="2">
        <v>43168</v>
      </c>
      <c r="B2996">
        <v>2870.2</v>
      </c>
      <c r="C2996">
        <f t="shared" si="45"/>
        <v>-4.7877251033612185E-2</v>
      </c>
    </row>
    <row r="2997" spans="1:3" x14ac:dyDescent="0.35">
      <c r="A2997" s="2">
        <v>43169</v>
      </c>
      <c r="B2997">
        <v>2870.2</v>
      </c>
      <c r="C2997">
        <f t="shared" si="45"/>
        <v>-4.8803436758549347E-2</v>
      </c>
    </row>
    <row r="2998" spans="1:3" x14ac:dyDescent="0.35">
      <c r="A2998" s="2">
        <v>43170</v>
      </c>
      <c r="B2998">
        <v>2870.2</v>
      </c>
      <c r="C2998">
        <f t="shared" si="45"/>
        <v>-5.3949855974325646E-2</v>
      </c>
    </row>
    <row r="2999" spans="1:3" x14ac:dyDescent="0.35">
      <c r="A2999" s="2">
        <v>43171</v>
      </c>
      <c r="B2999">
        <v>2847.77</v>
      </c>
      <c r="C2999">
        <f t="shared" si="45"/>
        <v>-5.6469723833187227E-2</v>
      </c>
    </row>
    <row r="3000" spans="1:3" x14ac:dyDescent="0.35">
      <c r="A3000" s="2">
        <v>43172</v>
      </c>
      <c r="B3000">
        <v>2853.05</v>
      </c>
      <c r="C3000">
        <f t="shared" si="45"/>
        <v>-4.890281921105194E-2</v>
      </c>
    </row>
    <row r="3001" spans="1:3" x14ac:dyDescent="0.35">
      <c r="A3001" s="2">
        <v>43173</v>
      </c>
      <c r="B3001">
        <v>2843.53</v>
      </c>
      <c r="C3001">
        <f t="shared" si="45"/>
        <v>-5.2895826030687189E-2</v>
      </c>
    </row>
    <row r="3002" spans="1:3" x14ac:dyDescent="0.35">
      <c r="A3002" s="2">
        <v>43174</v>
      </c>
      <c r="B3002">
        <v>2845.28</v>
      </c>
      <c r="C3002">
        <f t="shared" si="45"/>
        <v>-5.228058310459141E-2</v>
      </c>
    </row>
    <row r="3003" spans="1:3" x14ac:dyDescent="0.35">
      <c r="A3003" s="2">
        <v>43175</v>
      </c>
      <c r="B3003">
        <v>2854.48</v>
      </c>
      <c r="C3003">
        <f t="shared" si="45"/>
        <v>-4.9052374201168418E-2</v>
      </c>
    </row>
    <row r="3004" spans="1:3" x14ac:dyDescent="0.35">
      <c r="A3004" s="2">
        <v>43176</v>
      </c>
      <c r="B3004">
        <v>2854.48</v>
      </c>
      <c r="C3004">
        <f t="shared" si="45"/>
        <v>-4.2765118183974403E-2</v>
      </c>
    </row>
    <row r="3005" spans="1:3" x14ac:dyDescent="0.35">
      <c r="A3005" s="2">
        <v>43177</v>
      </c>
      <c r="B3005">
        <v>2854.48</v>
      </c>
      <c r="C3005">
        <f t="shared" si="45"/>
        <v>-3.9880995320598134E-2</v>
      </c>
    </row>
    <row r="3006" spans="1:3" x14ac:dyDescent="0.35">
      <c r="A3006" s="2">
        <v>43178</v>
      </c>
      <c r="B3006">
        <v>2855.23</v>
      </c>
      <c r="C3006">
        <f t="shared" si="45"/>
        <v>-3.5276443868162727E-2</v>
      </c>
    </row>
    <row r="3007" spans="1:3" x14ac:dyDescent="0.35">
      <c r="A3007" s="2">
        <v>43179</v>
      </c>
      <c r="B3007">
        <v>2870.29</v>
      </c>
      <c r="C3007">
        <f t="shared" si="45"/>
        <v>-3.2794430641706271E-2</v>
      </c>
    </row>
    <row r="3008" spans="1:3" x14ac:dyDescent="0.35">
      <c r="A3008" s="2">
        <v>43180</v>
      </c>
      <c r="B3008">
        <v>2851.02</v>
      </c>
      <c r="C3008">
        <f t="shared" si="45"/>
        <v>-3.7755657012014353E-2</v>
      </c>
    </row>
    <row r="3009" spans="1:3" x14ac:dyDescent="0.35">
      <c r="A3009" s="2">
        <v>43181</v>
      </c>
      <c r="B3009">
        <v>2860.48</v>
      </c>
      <c r="C3009">
        <f t="shared" si="45"/>
        <v>-3.4443039083020176E-2</v>
      </c>
    </row>
    <row r="3010" spans="1:3" x14ac:dyDescent="0.35">
      <c r="A3010" s="2">
        <v>43182</v>
      </c>
      <c r="B3010">
        <v>2841.88</v>
      </c>
      <c r="C3010">
        <f t="shared" si="45"/>
        <v>-4.0966677002977347E-2</v>
      </c>
    </row>
    <row r="3011" spans="1:3" x14ac:dyDescent="0.35">
      <c r="A3011" s="2">
        <v>43183</v>
      </c>
      <c r="B3011">
        <v>2841.88</v>
      </c>
      <c r="C3011">
        <f t="shared" si="45"/>
        <v>-4.0966677002977347E-2</v>
      </c>
    </row>
    <row r="3012" spans="1:3" x14ac:dyDescent="0.35">
      <c r="A3012" s="2">
        <v>43184</v>
      </c>
      <c r="B3012">
        <v>2841.88</v>
      </c>
      <c r="C3012">
        <f t="shared" si="45"/>
        <v>-4.2498913321099105E-2</v>
      </c>
    </row>
    <row r="3013" spans="1:3" x14ac:dyDescent="0.35">
      <c r="A3013" s="2">
        <v>43185</v>
      </c>
      <c r="B3013">
        <v>2800.57</v>
      </c>
      <c r="C3013">
        <f t="shared" si="45"/>
        <v>-6.0347118791478145E-2</v>
      </c>
    </row>
    <row r="3014" spans="1:3" x14ac:dyDescent="0.35">
      <c r="A3014" s="2">
        <v>43186</v>
      </c>
      <c r="B3014">
        <v>2782.93</v>
      </c>
      <c r="C3014">
        <f t="shared" si="45"/>
        <v>-7.0356689728103869E-2</v>
      </c>
    </row>
    <row r="3015" spans="1:3" x14ac:dyDescent="0.35">
      <c r="A3015" s="2">
        <v>43187</v>
      </c>
      <c r="B3015">
        <v>2794.84</v>
      </c>
      <c r="C3015">
        <f t="shared" si="45"/>
        <v>-6.6086159354623586E-2</v>
      </c>
    </row>
    <row r="3016" spans="1:3" x14ac:dyDescent="0.35">
      <c r="A3016" s="2">
        <v>43188</v>
      </c>
      <c r="B3016">
        <v>2794.06</v>
      </c>
      <c r="C3016">
        <f t="shared" si="45"/>
        <v>-6.6365284050024897E-2</v>
      </c>
    </row>
    <row r="3017" spans="1:3" x14ac:dyDescent="0.35">
      <c r="A3017" s="2">
        <v>43189</v>
      </c>
      <c r="B3017">
        <v>2794.06</v>
      </c>
      <c r="C3017">
        <f t="shared" si="45"/>
        <v>-6.6365284050024897E-2</v>
      </c>
    </row>
    <row r="3018" spans="1:3" x14ac:dyDescent="0.35">
      <c r="A3018" s="2">
        <v>43190</v>
      </c>
      <c r="B3018">
        <v>2794.06</v>
      </c>
      <c r="C3018">
        <f t="shared" si="45"/>
        <v>-6.6365284050024897E-2</v>
      </c>
    </row>
    <row r="3019" spans="1:3" x14ac:dyDescent="0.35">
      <c r="A3019" s="2">
        <v>43191</v>
      </c>
      <c r="B3019">
        <v>2794.06</v>
      </c>
      <c r="C3019">
        <f t="shared" si="45"/>
        <v>-4.8240207141206533E-2</v>
      </c>
    </row>
    <row r="3020" spans="1:3" x14ac:dyDescent="0.35">
      <c r="A3020" s="2">
        <v>43192</v>
      </c>
      <c r="B3020">
        <v>2802.91</v>
      </c>
      <c r="C3020">
        <f t="shared" si="45"/>
        <v>-3.4900490059926875E-2</v>
      </c>
    </row>
    <row r="3021" spans="1:3" x14ac:dyDescent="0.35">
      <c r="A3021" s="2">
        <v>43193</v>
      </c>
      <c r="B3021">
        <v>2778.69</v>
      </c>
      <c r="C3021">
        <f t="shared" si="45"/>
        <v>-3.8304117156625607E-2</v>
      </c>
    </row>
    <row r="3022" spans="1:3" x14ac:dyDescent="0.35">
      <c r="A3022" s="2">
        <v>43194</v>
      </c>
      <c r="B3022">
        <v>2793.52</v>
      </c>
      <c r="C3022">
        <f t="shared" si="45"/>
        <v>-3.9320251758199927E-2</v>
      </c>
    </row>
    <row r="3023" spans="1:3" x14ac:dyDescent="0.35">
      <c r="A3023" s="2">
        <v>43195</v>
      </c>
      <c r="B3023">
        <v>2790.9</v>
      </c>
      <c r="C3023">
        <f t="shared" si="45"/>
        <v>-4.0258576666509928E-2</v>
      </c>
    </row>
    <row r="3024" spans="1:3" x14ac:dyDescent="0.35">
      <c r="A3024" s="2">
        <v>43196</v>
      </c>
      <c r="B3024">
        <v>2792.87</v>
      </c>
      <c r="C3024">
        <f t="shared" si="45"/>
        <v>-3.9552960180967836E-2</v>
      </c>
    </row>
    <row r="3025" spans="1:3" x14ac:dyDescent="0.35">
      <c r="A3025" s="2">
        <v>43197</v>
      </c>
      <c r="B3025">
        <v>2792.87</v>
      </c>
      <c r="C3025">
        <f t="shared" si="45"/>
        <v>-3.9700941865923253E-2</v>
      </c>
    </row>
    <row r="3026" spans="1:3" x14ac:dyDescent="0.35">
      <c r="A3026" s="2">
        <v>43198</v>
      </c>
      <c r="B3026">
        <v>2792.87</v>
      </c>
      <c r="C3026">
        <f t="shared" si="45"/>
        <v>-4.1193299827335099E-2</v>
      </c>
    </row>
    <row r="3027" spans="1:3" x14ac:dyDescent="0.35">
      <c r="A3027" s="2">
        <v>43199</v>
      </c>
      <c r="B3027">
        <v>2779.02</v>
      </c>
      <c r="C3027">
        <f t="shared" si="45"/>
        <v>-3.9047421782231841E-2</v>
      </c>
    </row>
    <row r="3028" spans="1:3" x14ac:dyDescent="0.35">
      <c r="A3028" s="2">
        <v>43200</v>
      </c>
      <c r="B3028">
        <v>2771.85</v>
      </c>
      <c r="C3028">
        <f t="shared" si="45"/>
        <v>-3.0425150227818179E-2</v>
      </c>
    </row>
    <row r="3029" spans="1:3" x14ac:dyDescent="0.35">
      <c r="A3029" s="2">
        <v>43201</v>
      </c>
      <c r="B3029">
        <v>2719.3</v>
      </c>
      <c r="C3029">
        <f t="shared" si="45"/>
        <v>-5.0370204550327827E-2</v>
      </c>
    </row>
    <row r="3030" spans="1:3" x14ac:dyDescent="0.35">
      <c r="A3030" s="2">
        <v>43202</v>
      </c>
      <c r="B3030">
        <v>2706.37</v>
      </c>
      <c r="C3030">
        <f t="shared" si="45"/>
        <v>-5.5136445209126639E-2</v>
      </c>
    </row>
    <row r="3031" spans="1:3" x14ac:dyDescent="0.35">
      <c r="A3031" s="2">
        <v>43203</v>
      </c>
      <c r="B3031">
        <v>2712.29</v>
      </c>
      <c r="C3031">
        <f t="shared" si="45"/>
        <v>-5.2951402281400321E-2</v>
      </c>
    </row>
    <row r="3032" spans="1:3" x14ac:dyDescent="0.35">
      <c r="A3032" s="2">
        <v>43204</v>
      </c>
      <c r="B3032">
        <v>2712.29</v>
      </c>
      <c r="C3032">
        <f t="shared" si="45"/>
        <v>-4.6355766557838046E-2</v>
      </c>
    </row>
    <row r="3033" spans="1:3" x14ac:dyDescent="0.35">
      <c r="A3033" s="2">
        <v>43205</v>
      </c>
      <c r="B3033">
        <v>2712.29</v>
      </c>
      <c r="C3033">
        <f t="shared" si="45"/>
        <v>-5.4649391306552934E-2</v>
      </c>
    </row>
    <row r="3034" spans="1:3" x14ac:dyDescent="0.35">
      <c r="A3034" s="2">
        <v>43206</v>
      </c>
      <c r="B3034">
        <v>2727.34</v>
      </c>
      <c r="C3034">
        <f t="shared" si="45"/>
        <v>-4.2281985508463286E-2</v>
      </c>
    </row>
    <row r="3035" spans="1:3" x14ac:dyDescent="0.35">
      <c r="A3035" s="2">
        <v>43207</v>
      </c>
      <c r="B3035">
        <v>2724.72</v>
      </c>
      <c r="C3035">
        <f t="shared" si="45"/>
        <v>-4.2617263940760569E-2</v>
      </c>
    </row>
    <row r="3036" spans="1:3" x14ac:dyDescent="0.35">
      <c r="A3036" s="2">
        <v>43208</v>
      </c>
      <c r="B3036">
        <v>2710.42</v>
      </c>
      <c r="C3036">
        <f t="shared" si="45"/>
        <v>-5.0611802493727667E-2</v>
      </c>
    </row>
    <row r="3037" spans="1:3" x14ac:dyDescent="0.35">
      <c r="A3037" s="2">
        <v>43209</v>
      </c>
      <c r="B3037">
        <v>2731.69</v>
      </c>
      <c r="C3037">
        <f t="shared" si="45"/>
        <v>-4.2794941641773956E-2</v>
      </c>
    </row>
    <row r="3038" spans="1:3" x14ac:dyDescent="0.35">
      <c r="A3038" s="2">
        <v>43210</v>
      </c>
      <c r="B3038">
        <v>2759.86</v>
      </c>
      <c r="C3038">
        <f t="shared" si="45"/>
        <v>-3.2535453121913541E-2</v>
      </c>
    </row>
    <row r="3039" spans="1:3" x14ac:dyDescent="0.35">
      <c r="A3039" s="2">
        <v>43211</v>
      </c>
      <c r="B3039">
        <v>2759.86</v>
      </c>
      <c r="C3039">
        <f t="shared" si="45"/>
        <v>-3.2833536099900536E-2</v>
      </c>
    </row>
    <row r="3040" spans="1:3" x14ac:dyDescent="0.35">
      <c r="A3040" s="2">
        <v>43212</v>
      </c>
      <c r="B3040">
        <v>2759.86</v>
      </c>
      <c r="C3040">
        <f t="shared" si="45"/>
        <v>-3.4399641285958689E-2</v>
      </c>
    </row>
    <row r="3041" spans="1:3" x14ac:dyDescent="0.35">
      <c r="A3041" s="2">
        <v>43213</v>
      </c>
      <c r="B3041">
        <v>2813.16</v>
      </c>
      <c r="C3041">
        <f t="shared" ref="C3041:C3104" si="46">+LN(B3041/B2952)</f>
        <v>-3.6962270472850348E-4</v>
      </c>
    </row>
    <row r="3042" spans="1:3" x14ac:dyDescent="0.35">
      <c r="A3042" s="2">
        <v>43214</v>
      </c>
      <c r="B3042">
        <v>2784.04</v>
      </c>
      <c r="C3042">
        <f t="shared" si="46"/>
        <v>-2.2997629649201511E-3</v>
      </c>
    </row>
    <row r="3043" spans="1:3" x14ac:dyDescent="0.35">
      <c r="A3043" s="2">
        <v>43215</v>
      </c>
      <c r="B3043">
        <v>2814.54</v>
      </c>
      <c r="C3043">
        <f t="shared" si="46"/>
        <v>5.2953396918277603E-4</v>
      </c>
    </row>
    <row r="3044" spans="1:3" x14ac:dyDescent="0.35">
      <c r="A3044" s="2">
        <v>43216</v>
      </c>
      <c r="B3044">
        <v>2817.55</v>
      </c>
      <c r="C3044">
        <f t="shared" si="46"/>
        <v>1.5984090356593482E-3</v>
      </c>
    </row>
    <row r="3045" spans="1:3" x14ac:dyDescent="0.35">
      <c r="A3045" s="2">
        <v>43217</v>
      </c>
      <c r="B3045">
        <v>2806.21</v>
      </c>
      <c r="C3045">
        <f t="shared" si="46"/>
        <v>-2.4344854583094062E-3</v>
      </c>
    </row>
    <row r="3046" spans="1:3" x14ac:dyDescent="0.35">
      <c r="A3046" s="2">
        <v>43218</v>
      </c>
      <c r="B3046">
        <v>2806.21</v>
      </c>
      <c r="C3046">
        <f t="shared" si="46"/>
        <v>-1.1740334228911607E-2</v>
      </c>
    </row>
    <row r="3047" spans="1:3" x14ac:dyDescent="0.35">
      <c r="A3047" s="2">
        <v>43219</v>
      </c>
      <c r="B3047">
        <v>2806.21</v>
      </c>
      <c r="C3047">
        <f t="shared" si="46"/>
        <v>-1.5308721783627698E-2</v>
      </c>
    </row>
    <row r="3048" spans="1:3" x14ac:dyDescent="0.35">
      <c r="A3048" s="2">
        <v>43220</v>
      </c>
      <c r="B3048">
        <v>2802.64</v>
      </c>
      <c r="C3048">
        <f t="shared" si="46"/>
        <v>-1.0004592221715394E-2</v>
      </c>
    </row>
    <row r="3049" spans="1:3" x14ac:dyDescent="0.35">
      <c r="A3049" s="2">
        <v>43221</v>
      </c>
      <c r="B3049">
        <v>2801.35</v>
      </c>
      <c r="C3049">
        <f t="shared" si="46"/>
        <v>2.3051160530848905E-3</v>
      </c>
    </row>
    <row r="3050" spans="1:3" x14ac:dyDescent="0.35">
      <c r="A3050" s="2">
        <v>43222</v>
      </c>
      <c r="B3050">
        <v>2833.52</v>
      </c>
      <c r="C3050">
        <f t="shared" si="46"/>
        <v>-2.9319746977187126E-3</v>
      </c>
    </row>
    <row r="3051" spans="1:3" x14ac:dyDescent="0.35">
      <c r="A3051" s="2">
        <v>43223</v>
      </c>
      <c r="B3051">
        <v>2858.45</v>
      </c>
      <c r="C3051">
        <f t="shared" si="46"/>
        <v>5.8277901687867331E-3</v>
      </c>
    </row>
    <row r="3052" spans="1:3" x14ac:dyDescent="0.35">
      <c r="A3052" s="2">
        <v>43224</v>
      </c>
      <c r="B3052">
        <v>2822.93</v>
      </c>
      <c r="C3052">
        <f t="shared" si="46"/>
        <v>-6.6763770607314301E-3</v>
      </c>
    </row>
    <row r="3053" spans="1:3" x14ac:dyDescent="0.35">
      <c r="A3053" s="2">
        <v>43225</v>
      </c>
      <c r="B3053">
        <v>2822.93</v>
      </c>
      <c r="C3053">
        <f t="shared" si="46"/>
        <v>-7.0633753311055399E-3</v>
      </c>
    </row>
    <row r="3054" spans="1:3" x14ac:dyDescent="0.35">
      <c r="A3054" s="2">
        <v>43226</v>
      </c>
      <c r="B3054">
        <v>2822.93</v>
      </c>
      <c r="C3054">
        <f t="shared" si="46"/>
        <v>-2.4200836196431319E-3</v>
      </c>
    </row>
    <row r="3055" spans="1:3" x14ac:dyDescent="0.35">
      <c r="A3055" s="2">
        <v>43227</v>
      </c>
      <c r="B3055">
        <v>2815.28</v>
      </c>
      <c r="C3055">
        <f t="shared" si="46"/>
        <v>-1.1284868040493343E-2</v>
      </c>
    </row>
    <row r="3056" spans="1:3" x14ac:dyDescent="0.35">
      <c r="A3056" s="2">
        <v>43228</v>
      </c>
      <c r="B3056">
        <v>2873.29</v>
      </c>
      <c r="C3056">
        <f t="shared" si="46"/>
        <v>-5.0130116681067855E-3</v>
      </c>
    </row>
    <row r="3057" spans="1:3" x14ac:dyDescent="0.35">
      <c r="A3057" s="2">
        <v>43229</v>
      </c>
      <c r="B3057">
        <v>2864.37</v>
      </c>
      <c r="C3057">
        <f t="shared" si="46"/>
        <v>-2.6394428442479557E-2</v>
      </c>
    </row>
    <row r="3058" spans="1:3" x14ac:dyDescent="0.35">
      <c r="A3058" s="2">
        <v>43230</v>
      </c>
      <c r="B3058">
        <v>2824.29</v>
      </c>
      <c r="C3058">
        <f t="shared" si="46"/>
        <v>-4.0485853563966875E-2</v>
      </c>
    </row>
    <row r="3059" spans="1:3" x14ac:dyDescent="0.35">
      <c r="A3059" s="2">
        <v>43231</v>
      </c>
      <c r="B3059">
        <v>2836.13</v>
      </c>
      <c r="C3059">
        <f t="shared" si="46"/>
        <v>-3.6302412311258837E-2</v>
      </c>
    </row>
    <row r="3060" spans="1:3" x14ac:dyDescent="0.35">
      <c r="A3060" s="2">
        <v>43232</v>
      </c>
      <c r="B3060">
        <v>2836.13</v>
      </c>
      <c r="C3060">
        <f t="shared" si="46"/>
        <v>-1.9099752073373711E-2</v>
      </c>
    </row>
    <row r="3061" spans="1:3" x14ac:dyDescent="0.35">
      <c r="A3061" s="2">
        <v>43233</v>
      </c>
      <c r="B3061">
        <v>2836.13</v>
      </c>
      <c r="C3061">
        <f t="shared" si="46"/>
        <v>-2.3686528203593502E-2</v>
      </c>
    </row>
    <row r="3062" spans="1:3" x14ac:dyDescent="0.35">
      <c r="A3062" s="2">
        <v>43234</v>
      </c>
      <c r="B3062">
        <v>2836.1</v>
      </c>
      <c r="C3062">
        <f t="shared" si="46"/>
        <v>-1.1474412169013138E-2</v>
      </c>
    </row>
    <row r="3063" spans="1:3" x14ac:dyDescent="0.35">
      <c r="A3063" s="2">
        <v>43235</v>
      </c>
      <c r="B3063">
        <v>2873.49</v>
      </c>
      <c r="C3063">
        <f t="shared" si="46"/>
        <v>5.9197173927793938E-3</v>
      </c>
    </row>
    <row r="3064" spans="1:3" x14ac:dyDescent="0.35">
      <c r="A3064" s="2">
        <v>43236</v>
      </c>
      <c r="B3064">
        <v>2860.44</v>
      </c>
      <c r="C3064">
        <f t="shared" si="46"/>
        <v>8.0133105765586177E-3</v>
      </c>
    </row>
    <row r="3065" spans="1:3" x14ac:dyDescent="0.35">
      <c r="A3065" s="2">
        <v>43237</v>
      </c>
      <c r="B3065">
        <v>2904.9</v>
      </c>
      <c r="C3065">
        <f t="shared" si="46"/>
        <v>2.3436817727515311E-2</v>
      </c>
    </row>
    <row r="3066" spans="1:3" x14ac:dyDescent="0.35">
      <c r="A3066" s="2">
        <v>43238</v>
      </c>
      <c r="B3066">
        <v>2923.55</v>
      </c>
      <c r="C3066">
        <f t="shared" si="46"/>
        <v>2.9836482699148903E-2</v>
      </c>
    </row>
    <row r="3067" spans="1:3" x14ac:dyDescent="0.35">
      <c r="A3067" s="2">
        <v>43239</v>
      </c>
      <c r="B3067">
        <v>2923.55</v>
      </c>
      <c r="C3067">
        <f t="shared" si="46"/>
        <v>2.9836482699148903E-2</v>
      </c>
    </row>
    <row r="3068" spans="1:3" x14ac:dyDescent="0.35">
      <c r="A3068" s="2">
        <v>43240</v>
      </c>
      <c r="B3068">
        <v>2923.55</v>
      </c>
      <c r="C3068">
        <f t="shared" si="46"/>
        <v>2.1491110523860713E-2</v>
      </c>
    </row>
    <row r="3069" spans="1:3" x14ac:dyDescent="0.35">
      <c r="A3069" s="2">
        <v>43241</v>
      </c>
      <c r="B3069">
        <v>2876.45</v>
      </c>
      <c r="C3069">
        <f t="shared" si="46"/>
        <v>-2.1982114098414631E-3</v>
      </c>
    </row>
    <row r="3070" spans="1:3" x14ac:dyDescent="0.35">
      <c r="A3070" s="2">
        <v>43242</v>
      </c>
      <c r="B3070">
        <v>2852.73</v>
      </c>
      <c r="C3070">
        <f t="shared" si="46"/>
        <v>-2.75496250965901E-3</v>
      </c>
    </row>
    <row r="3071" spans="1:3" x14ac:dyDescent="0.35">
      <c r="A3071" s="2">
        <v>43243</v>
      </c>
      <c r="B3071">
        <v>2875.39</v>
      </c>
      <c r="C3071">
        <f t="shared" si="46"/>
        <v>1.0460061180410991E-2</v>
      </c>
    </row>
    <row r="3072" spans="1:3" x14ac:dyDescent="0.35">
      <c r="A3072" s="2">
        <v>43244</v>
      </c>
      <c r="B3072">
        <v>2853.89</v>
      </c>
      <c r="C3072">
        <f t="shared" si="46"/>
        <v>2.954719872339489E-3</v>
      </c>
    </row>
    <row r="3073" spans="1:3" x14ac:dyDescent="0.35">
      <c r="A3073" s="2">
        <v>43245</v>
      </c>
      <c r="B3073">
        <v>2879</v>
      </c>
      <c r="C3073">
        <f t="shared" si="46"/>
        <v>1.1714755587147276E-2</v>
      </c>
    </row>
    <row r="3074" spans="1:3" x14ac:dyDescent="0.35">
      <c r="A3074" s="2">
        <v>43246</v>
      </c>
      <c r="B3074">
        <v>2879</v>
      </c>
      <c r="C3074">
        <f t="shared" si="46"/>
        <v>1.4096810733698728E-2</v>
      </c>
    </row>
    <row r="3075" spans="1:3" x14ac:dyDescent="0.35">
      <c r="A3075" s="2">
        <v>43247</v>
      </c>
      <c r="B3075">
        <v>2879</v>
      </c>
      <c r="C3075">
        <f t="shared" si="46"/>
        <v>6.8556799770468245E-3</v>
      </c>
    </row>
    <row r="3076" spans="1:3" x14ac:dyDescent="0.35">
      <c r="A3076" s="2">
        <v>43248</v>
      </c>
      <c r="B3076">
        <v>2876.85</v>
      </c>
      <c r="C3076">
        <f t="shared" si="46"/>
        <v>4.3370414161704157E-3</v>
      </c>
    </row>
    <row r="3077" spans="1:3" x14ac:dyDescent="0.35">
      <c r="A3077" s="2">
        <v>43249</v>
      </c>
      <c r="B3077">
        <v>2905.63</v>
      </c>
      <c r="C3077">
        <f t="shared" si="46"/>
        <v>9.2072226313647844E-3</v>
      </c>
    </row>
    <row r="3078" spans="1:3" x14ac:dyDescent="0.35">
      <c r="A3078" s="2">
        <v>43250</v>
      </c>
      <c r="B3078">
        <v>2876.85</v>
      </c>
      <c r="C3078">
        <f t="shared" si="46"/>
        <v>4.4033751341472811E-3</v>
      </c>
    </row>
    <row r="3079" spans="1:3" x14ac:dyDescent="0.35">
      <c r="A3079" s="2">
        <v>43251</v>
      </c>
      <c r="B3079">
        <v>2890.35</v>
      </c>
      <c r="C3079">
        <f t="shared" si="46"/>
        <v>9.0850316252130171E-3</v>
      </c>
    </row>
    <row r="3080" spans="1:3" x14ac:dyDescent="0.35">
      <c r="A3080" s="2">
        <v>43252</v>
      </c>
      <c r="B3080">
        <v>2866.66</v>
      </c>
      <c r="C3080">
        <f t="shared" si="46"/>
        <v>8.5501857458190336E-4</v>
      </c>
    </row>
    <row r="3081" spans="1:3" x14ac:dyDescent="0.35">
      <c r="A3081" s="2">
        <v>43253</v>
      </c>
      <c r="B3081">
        <v>2866.66</v>
      </c>
      <c r="C3081">
        <f t="shared" si="46"/>
        <v>4.0056958134394235E-3</v>
      </c>
    </row>
    <row r="3082" spans="1:3" x14ac:dyDescent="0.35">
      <c r="A3082" s="2">
        <v>43254</v>
      </c>
      <c r="B3082">
        <v>2866.66</v>
      </c>
      <c r="C3082">
        <f t="shared" si="46"/>
        <v>4.4155584451351431E-3</v>
      </c>
    </row>
    <row r="3083" spans="1:3" x14ac:dyDescent="0.35">
      <c r="A3083" s="2">
        <v>43255</v>
      </c>
      <c r="B3083">
        <v>2867.05</v>
      </c>
      <c r="C3083">
        <f t="shared" si="46"/>
        <v>4.9191567254916165E-4</v>
      </c>
    </row>
    <row r="3084" spans="1:3" x14ac:dyDescent="0.35">
      <c r="A3084" s="2">
        <v>43256</v>
      </c>
      <c r="B3084">
        <v>2852.52</v>
      </c>
      <c r="C3084">
        <f t="shared" si="46"/>
        <v>-8.3714631981827298E-3</v>
      </c>
    </row>
    <row r="3085" spans="1:3" x14ac:dyDescent="0.35">
      <c r="A3085" s="2">
        <v>43257</v>
      </c>
      <c r="B3085">
        <v>2828.96</v>
      </c>
      <c r="C3085">
        <f t="shared" si="46"/>
        <v>-1.4472560807052186E-2</v>
      </c>
    </row>
    <row r="3086" spans="1:3" x14ac:dyDescent="0.35">
      <c r="A3086" s="2">
        <v>43258</v>
      </c>
      <c r="B3086">
        <v>2849.1</v>
      </c>
      <c r="C3086">
        <f t="shared" si="46"/>
        <v>-7.378558819814935E-3</v>
      </c>
    </row>
    <row r="3087" spans="1:3" x14ac:dyDescent="0.35">
      <c r="A3087" s="2">
        <v>43259</v>
      </c>
      <c r="B3087">
        <v>2859.39</v>
      </c>
      <c r="C3087">
        <f t="shared" si="46"/>
        <v>-3.7733983850656077E-3</v>
      </c>
    </row>
    <row r="3088" spans="1:3" x14ac:dyDescent="0.35">
      <c r="A3088" s="2">
        <v>43260</v>
      </c>
      <c r="B3088">
        <v>2859.39</v>
      </c>
      <c r="C3088">
        <f t="shared" si="46"/>
        <v>4.072083508002998E-3</v>
      </c>
    </row>
    <row r="3089" spans="1:3" x14ac:dyDescent="0.35">
      <c r="A3089" s="2">
        <v>43261</v>
      </c>
      <c r="B3089">
        <v>2859.39</v>
      </c>
      <c r="C3089">
        <f t="shared" si="46"/>
        <v>2.2197178799866287E-3</v>
      </c>
    </row>
    <row r="3090" spans="1:3" x14ac:dyDescent="0.35">
      <c r="A3090" s="2">
        <v>43262</v>
      </c>
      <c r="B3090">
        <v>2856.38</v>
      </c>
      <c r="C3090">
        <f t="shared" si="46"/>
        <v>4.5088507607139745E-3</v>
      </c>
    </row>
    <row r="3091" spans="1:3" x14ac:dyDescent="0.35">
      <c r="A3091" s="2">
        <v>43263</v>
      </c>
      <c r="B3091">
        <v>2861.39</v>
      </c>
      <c r="C3091">
        <f t="shared" si="46"/>
        <v>5.6460397380173671E-3</v>
      </c>
    </row>
    <row r="3092" spans="1:3" x14ac:dyDescent="0.35">
      <c r="A3092" s="2">
        <v>43264</v>
      </c>
      <c r="B3092">
        <v>2858.83</v>
      </c>
      <c r="C3092">
        <f t="shared" si="46"/>
        <v>1.5227603055196525E-3</v>
      </c>
    </row>
    <row r="3093" spans="1:3" x14ac:dyDescent="0.35">
      <c r="A3093" s="2">
        <v>43265</v>
      </c>
      <c r="B3093">
        <v>2863.5</v>
      </c>
      <c r="C3093">
        <f t="shared" si="46"/>
        <v>3.1549629351384366E-3</v>
      </c>
    </row>
    <row r="3094" spans="1:3" x14ac:dyDescent="0.35">
      <c r="A3094" s="2">
        <v>43266</v>
      </c>
      <c r="B3094">
        <v>2895.6</v>
      </c>
      <c r="C3094">
        <f t="shared" si="46"/>
        <v>1.4302653520212915E-2</v>
      </c>
    </row>
    <row r="3095" spans="1:3" x14ac:dyDescent="0.35">
      <c r="A3095" s="2">
        <v>43267</v>
      </c>
      <c r="B3095">
        <v>2895.6</v>
      </c>
      <c r="C3095">
        <f t="shared" si="46"/>
        <v>1.4039943153376856E-2</v>
      </c>
    </row>
    <row r="3096" spans="1:3" x14ac:dyDescent="0.35">
      <c r="A3096" s="2">
        <v>43268</v>
      </c>
      <c r="B3096">
        <v>2895.6</v>
      </c>
      <c r="C3096">
        <f t="shared" si="46"/>
        <v>8.7792734738844028E-3</v>
      </c>
    </row>
    <row r="3097" spans="1:3" x14ac:dyDescent="0.35">
      <c r="A3097" s="2">
        <v>43269</v>
      </c>
      <c r="B3097">
        <v>2923.55</v>
      </c>
      <c r="C3097">
        <f t="shared" si="46"/>
        <v>2.5121806286734973E-2</v>
      </c>
    </row>
    <row r="3098" spans="1:3" x14ac:dyDescent="0.35">
      <c r="A3098" s="2">
        <v>43270</v>
      </c>
      <c r="B3098">
        <v>2922.63</v>
      </c>
      <c r="C3098">
        <f t="shared" si="46"/>
        <v>2.1494452921064479E-2</v>
      </c>
    </row>
    <row r="3099" spans="1:3" x14ac:dyDescent="0.35">
      <c r="A3099" s="2">
        <v>43271</v>
      </c>
      <c r="B3099">
        <v>2926.41</v>
      </c>
      <c r="C3099">
        <f t="shared" si="46"/>
        <v>2.9310610819083285E-2</v>
      </c>
    </row>
    <row r="3100" spans="1:3" x14ac:dyDescent="0.35">
      <c r="A3100" s="2">
        <v>43272</v>
      </c>
      <c r="B3100">
        <v>2953.41</v>
      </c>
      <c r="C3100">
        <f t="shared" si="46"/>
        <v>3.8494629982493443E-2</v>
      </c>
    </row>
    <row r="3101" spans="1:3" x14ac:dyDescent="0.35">
      <c r="A3101" s="2">
        <v>43273</v>
      </c>
      <c r="B3101">
        <v>2915.53</v>
      </c>
      <c r="C3101">
        <f t="shared" si="46"/>
        <v>2.5585816459957878E-2</v>
      </c>
    </row>
    <row r="3102" spans="1:3" x14ac:dyDescent="0.35">
      <c r="A3102" s="2">
        <v>43274</v>
      </c>
      <c r="B3102">
        <v>2915.53</v>
      </c>
      <c r="C3102">
        <f t="shared" si="46"/>
        <v>4.0228653565473484E-2</v>
      </c>
    </row>
    <row r="3103" spans="1:3" x14ac:dyDescent="0.35">
      <c r="A3103" s="2">
        <v>43275</v>
      </c>
      <c r="B3103">
        <v>2915.53</v>
      </c>
      <c r="C3103">
        <f t="shared" si="46"/>
        <v>4.6547291942832469E-2</v>
      </c>
    </row>
    <row r="3104" spans="1:3" x14ac:dyDescent="0.35">
      <c r="A3104" s="2">
        <v>43276</v>
      </c>
      <c r="B3104">
        <v>2918.75</v>
      </c>
      <c r="C3104">
        <f t="shared" si="46"/>
        <v>4.3380582547070952E-2</v>
      </c>
    </row>
    <row r="3105" spans="1:3" x14ac:dyDescent="0.35">
      <c r="A3105" s="2">
        <v>43277</v>
      </c>
      <c r="B3105">
        <v>2930.93</v>
      </c>
      <c r="C3105">
        <f t="shared" ref="C3105:C3168" si="47">+LN(B3105/B3016)</f>
        <v>4.7824043617049186E-2</v>
      </c>
    </row>
    <row r="3106" spans="1:3" x14ac:dyDescent="0.35">
      <c r="A3106" s="2">
        <v>43278</v>
      </c>
      <c r="B3106">
        <v>2946.78</v>
      </c>
      <c r="C3106">
        <f t="shared" si="47"/>
        <v>5.3217313587679907E-2</v>
      </c>
    </row>
    <row r="3107" spans="1:3" x14ac:dyDescent="0.35">
      <c r="A3107" s="2">
        <v>43279</v>
      </c>
      <c r="B3107">
        <v>2949.52</v>
      </c>
      <c r="C3107">
        <f t="shared" si="47"/>
        <v>5.4146710055711963E-2</v>
      </c>
    </row>
    <row r="3108" spans="1:3" x14ac:dyDescent="0.35">
      <c r="A3108" s="2">
        <v>43280</v>
      </c>
      <c r="B3108">
        <v>2931.61</v>
      </c>
      <c r="C3108">
        <f t="shared" si="47"/>
        <v>4.80560249777051E-2</v>
      </c>
    </row>
    <row r="3109" spans="1:3" x14ac:dyDescent="0.35">
      <c r="A3109" s="2">
        <v>43281</v>
      </c>
      <c r="B3109">
        <v>2931.61</v>
      </c>
      <c r="C3109">
        <f t="shared" si="47"/>
        <v>4.4893596958366006E-2</v>
      </c>
    </row>
    <row r="3110" spans="1:3" x14ac:dyDescent="0.35">
      <c r="A3110" s="2">
        <v>43282</v>
      </c>
      <c r="B3110">
        <v>2931.61</v>
      </c>
      <c r="C3110">
        <f t="shared" si="47"/>
        <v>5.3572166549799259E-2</v>
      </c>
    </row>
    <row r="3111" spans="1:3" x14ac:dyDescent="0.35">
      <c r="A3111" s="2">
        <v>43283</v>
      </c>
      <c r="B3111">
        <v>2931.61</v>
      </c>
      <c r="C3111">
        <f t="shared" si="47"/>
        <v>4.8249310801507538E-2</v>
      </c>
    </row>
    <row r="3112" spans="1:3" x14ac:dyDescent="0.35">
      <c r="A3112" s="2">
        <v>43284</v>
      </c>
      <c r="B3112">
        <v>2908.17</v>
      </c>
      <c r="C3112">
        <f t="shared" si="47"/>
        <v>4.1159892924385308E-2</v>
      </c>
    </row>
    <row r="3113" spans="1:3" x14ac:dyDescent="0.35">
      <c r="A3113" s="2">
        <v>43285</v>
      </c>
      <c r="B3113">
        <v>2904.99</v>
      </c>
      <c r="C3113">
        <f t="shared" si="47"/>
        <v>3.9360207011130313E-2</v>
      </c>
    </row>
    <row r="3114" spans="1:3" x14ac:dyDescent="0.35">
      <c r="A3114" s="2">
        <v>43286</v>
      </c>
      <c r="B3114">
        <v>2876.63</v>
      </c>
      <c r="C3114">
        <f t="shared" si="47"/>
        <v>2.954972916589824E-2</v>
      </c>
    </row>
    <row r="3115" spans="1:3" x14ac:dyDescent="0.35">
      <c r="A3115" s="2">
        <v>43287</v>
      </c>
      <c r="B3115">
        <v>2872.36</v>
      </c>
      <c r="C3115">
        <f t="shared" si="47"/>
        <v>2.8064250573937428E-2</v>
      </c>
    </row>
    <row r="3116" spans="1:3" x14ac:dyDescent="0.35">
      <c r="A3116" s="2">
        <v>43288</v>
      </c>
      <c r="B3116">
        <v>2872.36</v>
      </c>
      <c r="C3116">
        <f t="shared" si="47"/>
        <v>3.3035643952102074E-2</v>
      </c>
    </row>
    <row r="3117" spans="1:3" x14ac:dyDescent="0.35">
      <c r="A3117" s="2">
        <v>43289</v>
      </c>
      <c r="B3117">
        <v>2872.36</v>
      </c>
      <c r="C3117">
        <f t="shared" si="47"/>
        <v>3.5619024210557938E-2</v>
      </c>
    </row>
    <row r="3118" spans="1:3" x14ac:dyDescent="0.35">
      <c r="A3118" s="2">
        <v>43290</v>
      </c>
      <c r="B3118">
        <v>2884.3</v>
      </c>
      <c r="C3118">
        <f t="shared" si="47"/>
        <v>5.8907741958391747E-2</v>
      </c>
    </row>
    <row r="3119" spans="1:3" x14ac:dyDescent="0.35">
      <c r="A3119" s="2">
        <v>43291</v>
      </c>
      <c r="B3119">
        <v>2870</v>
      </c>
      <c r="C3119">
        <f t="shared" si="47"/>
        <v>5.8703776184549791E-2</v>
      </c>
    </row>
    <row r="3120" spans="1:3" x14ac:dyDescent="0.35">
      <c r="A3120" s="2">
        <v>43292</v>
      </c>
      <c r="B3120">
        <v>2895</v>
      </c>
      <c r="C3120">
        <f t="shared" si="47"/>
        <v>6.5191814510252383E-2</v>
      </c>
    </row>
    <row r="3121" spans="1:3" x14ac:dyDescent="0.35">
      <c r="A3121" s="2">
        <v>43293</v>
      </c>
      <c r="B3121">
        <v>2876.32</v>
      </c>
      <c r="C3121">
        <f t="shared" si="47"/>
        <v>5.8718402801262622E-2</v>
      </c>
    </row>
    <row r="3122" spans="1:3" x14ac:dyDescent="0.35">
      <c r="A3122" s="2">
        <v>43294</v>
      </c>
      <c r="B3122">
        <v>2859.62</v>
      </c>
      <c r="C3122">
        <f t="shared" si="47"/>
        <v>5.2895452356568375E-2</v>
      </c>
    </row>
    <row r="3123" spans="1:3" x14ac:dyDescent="0.35">
      <c r="A3123" s="2">
        <v>43295</v>
      </c>
      <c r="B3123">
        <v>2859.62</v>
      </c>
      <c r="C3123">
        <f t="shared" si="47"/>
        <v>4.7361973645040231E-2</v>
      </c>
    </row>
    <row r="3124" spans="1:3" x14ac:dyDescent="0.35">
      <c r="A3124" s="2">
        <v>43296</v>
      </c>
      <c r="B3124">
        <v>2859.62</v>
      </c>
      <c r="C3124">
        <f t="shared" si="47"/>
        <v>4.8323078329023793E-2</v>
      </c>
    </row>
    <row r="3125" spans="1:3" x14ac:dyDescent="0.35">
      <c r="A3125" s="2">
        <v>43297</v>
      </c>
      <c r="B3125">
        <v>2873.98</v>
      </c>
      <c r="C3125">
        <f t="shared" si="47"/>
        <v>5.859422425735341E-2</v>
      </c>
    </row>
    <row r="3126" spans="1:3" x14ac:dyDescent="0.35">
      <c r="A3126" s="2">
        <v>43298</v>
      </c>
      <c r="B3126">
        <v>2870.73</v>
      </c>
      <c r="C3126">
        <f t="shared" si="47"/>
        <v>4.9645887544396861E-2</v>
      </c>
    </row>
    <row r="3127" spans="1:3" x14ac:dyDescent="0.35">
      <c r="A3127" s="2">
        <v>43299</v>
      </c>
      <c r="B3127">
        <v>2865.99</v>
      </c>
      <c r="C3127">
        <f t="shared" si="47"/>
        <v>3.7733886411522095E-2</v>
      </c>
    </row>
    <row r="3128" spans="1:3" x14ac:dyDescent="0.35">
      <c r="A3128" s="2">
        <v>43300</v>
      </c>
      <c r="B3128">
        <v>2882.75</v>
      </c>
      <c r="C3128">
        <f t="shared" si="47"/>
        <v>4.3564745864248952E-2</v>
      </c>
    </row>
    <row r="3129" spans="1:3" x14ac:dyDescent="0.35">
      <c r="A3129" s="2">
        <v>43301</v>
      </c>
      <c r="B3129">
        <v>2878.91</v>
      </c>
      <c r="C3129">
        <f t="shared" si="47"/>
        <v>4.223179648210508E-2</v>
      </c>
    </row>
    <row r="3130" spans="1:3" x14ac:dyDescent="0.35">
      <c r="A3130" s="2">
        <v>43302</v>
      </c>
      <c r="B3130">
        <v>2878.91</v>
      </c>
      <c r="C3130">
        <f t="shared" si="47"/>
        <v>2.3103343619655055E-2</v>
      </c>
    </row>
    <row r="3131" spans="1:3" x14ac:dyDescent="0.35">
      <c r="A3131" s="2">
        <v>43303</v>
      </c>
      <c r="B3131">
        <v>2878.91</v>
      </c>
      <c r="C3131">
        <f t="shared" si="47"/>
        <v>3.3508640101895699E-2</v>
      </c>
    </row>
    <row r="3132" spans="1:3" x14ac:dyDescent="0.35">
      <c r="A3132" s="2">
        <v>43304</v>
      </c>
      <c r="B3132">
        <v>2905.75</v>
      </c>
      <c r="C3132">
        <f t="shared" si="47"/>
        <v>3.1892694604898429E-2</v>
      </c>
    </row>
    <row r="3133" spans="1:3" x14ac:dyDescent="0.35">
      <c r="A3133" s="2">
        <v>43305</v>
      </c>
      <c r="B3133">
        <v>2896.1</v>
      </c>
      <c r="C3133">
        <f t="shared" si="47"/>
        <v>2.7497291310791819E-2</v>
      </c>
    </row>
    <row r="3134" spans="1:3" x14ac:dyDescent="0.35">
      <c r="A3134" s="2">
        <v>43306</v>
      </c>
      <c r="B3134">
        <v>2883.89</v>
      </c>
      <c r="C3134">
        <f t="shared" si="47"/>
        <v>2.7305258715828361E-2</v>
      </c>
    </row>
    <row r="3135" spans="1:3" x14ac:dyDescent="0.35">
      <c r="A3135" s="2">
        <v>43307</v>
      </c>
      <c r="B3135">
        <v>2883.48</v>
      </c>
      <c r="C3135">
        <f t="shared" si="47"/>
        <v>2.7163079524727265E-2</v>
      </c>
    </row>
    <row r="3136" spans="1:3" x14ac:dyDescent="0.35">
      <c r="A3136" s="2">
        <v>43308</v>
      </c>
      <c r="B3136">
        <v>2887.35</v>
      </c>
      <c r="C3136">
        <f t="shared" si="47"/>
        <v>2.8504307937327538E-2</v>
      </c>
    </row>
    <row r="3137" spans="1:3" x14ac:dyDescent="0.35">
      <c r="A3137" s="2">
        <v>43309</v>
      </c>
      <c r="B3137">
        <v>2887.35</v>
      </c>
      <c r="C3137">
        <f t="shared" si="47"/>
        <v>2.9777296333201454E-2</v>
      </c>
    </row>
    <row r="3138" spans="1:3" x14ac:dyDescent="0.35">
      <c r="A3138" s="2">
        <v>43310</v>
      </c>
      <c r="B3138">
        <v>2887.35</v>
      </c>
      <c r="C3138">
        <f t="shared" si="47"/>
        <v>3.0237682601836898E-2</v>
      </c>
    </row>
    <row r="3139" spans="1:3" x14ac:dyDescent="0.35">
      <c r="A3139" s="2">
        <v>43311</v>
      </c>
      <c r="B3139">
        <v>2872.08</v>
      </c>
      <c r="C3139">
        <f t="shared" si="47"/>
        <v>1.3516750940278141E-2</v>
      </c>
    </row>
    <row r="3140" spans="1:3" x14ac:dyDescent="0.35">
      <c r="A3140" s="2">
        <v>43312</v>
      </c>
      <c r="B3140">
        <v>2889.23</v>
      </c>
      <c r="C3140">
        <f t="shared" si="47"/>
        <v>1.0710510760347501E-2</v>
      </c>
    </row>
    <row r="3141" spans="1:3" x14ac:dyDescent="0.35">
      <c r="A3141" s="2">
        <v>43313</v>
      </c>
      <c r="B3141">
        <v>2896.21</v>
      </c>
      <c r="C3141">
        <f t="shared" si="47"/>
        <v>2.5627633058682653E-2</v>
      </c>
    </row>
    <row r="3142" spans="1:3" x14ac:dyDescent="0.35">
      <c r="A3142" s="2">
        <v>43314</v>
      </c>
      <c r="B3142">
        <v>2906.31</v>
      </c>
      <c r="C3142">
        <f t="shared" si="47"/>
        <v>2.9108882653768608E-2</v>
      </c>
    </row>
    <row r="3143" spans="1:3" x14ac:dyDescent="0.35">
      <c r="A3143" s="2">
        <v>43315</v>
      </c>
      <c r="B3143">
        <v>2892.24</v>
      </c>
      <c r="C3143">
        <f t="shared" si="47"/>
        <v>2.4255935757166499E-2</v>
      </c>
    </row>
    <row r="3144" spans="1:3" x14ac:dyDescent="0.35">
      <c r="A3144" s="2">
        <v>43316</v>
      </c>
      <c r="B3144">
        <v>2892.24</v>
      </c>
      <c r="C3144">
        <f t="shared" si="47"/>
        <v>2.6969564619663596E-2</v>
      </c>
    </row>
    <row r="3145" spans="1:3" x14ac:dyDescent="0.35">
      <c r="A3145" s="2">
        <v>43317</v>
      </c>
      <c r="B3145">
        <v>2892.24</v>
      </c>
      <c r="C3145">
        <f t="shared" si="47"/>
        <v>6.5735737178361413E-3</v>
      </c>
    </row>
    <row r="3146" spans="1:3" x14ac:dyDescent="0.35">
      <c r="A3146" s="2">
        <v>43318</v>
      </c>
      <c r="B3146">
        <v>2901.52</v>
      </c>
      <c r="C3146">
        <f t="shared" si="47"/>
        <v>1.288630691292472E-2</v>
      </c>
    </row>
    <row r="3147" spans="1:3" x14ac:dyDescent="0.35">
      <c r="A3147" s="2">
        <v>43319</v>
      </c>
      <c r="B3147">
        <v>2900</v>
      </c>
      <c r="C3147">
        <f t="shared" si="47"/>
        <v>2.6453731415684648E-2</v>
      </c>
    </row>
    <row r="3148" spans="1:3" x14ac:dyDescent="0.35">
      <c r="A3148" s="2">
        <v>43320</v>
      </c>
      <c r="B3148">
        <v>2911.2</v>
      </c>
      <c r="C3148">
        <f t="shared" si="47"/>
        <v>2.6124920486361097E-2</v>
      </c>
    </row>
    <row r="3149" spans="1:3" x14ac:dyDescent="0.35">
      <c r="A3149" s="2">
        <v>43321</v>
      </c>
      <c r="B3149">
        <v>2913.96</v>
      </c>
      <c r="C3149">
        <f t="shared" si="47"/>
        <v>2.7072534013383148E-2</v>
      </c>
    </row>
    <row r="3150" spans="1:3" x14ac:dyDescent="0.35">
      <c r="A3150" s="2">
        <v>43322</v>
      </c>
      <c r="B3150">
        <v>2944.92</v>
      </c>
      <c r="C3150">
        <f t="shared" si="47"/>
        <v>3.7641205219223213E-2</v>
      </c>
    </row>
    <row r="3151" spans="1:3" x14ac:dyDescent="0.35">
      <c r="A3151" s="2">
        <v>43323</v>
      </c>
      <c r="B3151">
        <v>2944.92</v>
      </c>
      <c r="C3151">
        <f t="shared" si="47"/>
        <v>3.7651783069557403E-2</v>
      </c>
    </row>
    <row r="3152" spans="1:3" x14ac:dyDescent="0.35">
      <c r="A3152" s="2">
        <v>43324</v>
      </c>
      <c r="B3152">
        <v>2944.92</v>
      </c>
      <c r="C3152">
        <f t="shared" si="47"/>
        <v>2.4554333165633081E-2</v>
      </c>
    </row>
    <row r="3153" spans="1:3" x14ac:dyDescent="0.35">
      <c r="A3153" s="2">
        <v>43325</v>
      </c>
      <c r="B3153">
        <v>3003.88</v>
      </c>
      <c r="C3153">
        <f t="shared" si="47"/>
        <v>4.8929327213811678E-2</v>
      </c>
    </row>
    <row r="3154" spans="1:3" x14ac:dyDescent="0.35">
      <c r="A3154" s="2">
        <v>43326</v>
      </c>
      <c r="B3154">
        <v>3012.48</v>
      </c>
      <c r="C3154">
        <f t="shared" si="47"/>
        <v>3.636469348712764E-2</v>
      </c>
    </row>
    <row r="3155" spans="1:3" x14ac:dyDescent="0.35">
      <c r="A3155" s="2">
        <v>43327</v>
      </c>
      <c r="B3155">
        <v>3051.55</v>
      </c>
      <c r="C3155">
        <f t="shared" si="47"/>
        <v>4.2851026977319351E-2</v>
      </c>
    </row>
    <row r="3156" spans="1:3" x14ac:dyDescent="0.35">
      <c r="A3156" s="2">
        <v>43328</v>
      </c>
      <c r="B3156">
        <v>3023</v>
      </c>
      <c r="C3156">
        <f t="shared" si="47"/>
        <v>3.3451084522229335E-2</v>
      </c>
    </row>
    <row r="3157" spans="1:3" x14ac:dyDescent="0.35">
      <c r="A3157" s="2">
        <v>43329</v>
      </c>
      <c r="B3157">
        <v>3030.3</v>
      </c>
      <c r="C3157">
        <f t="shared" si="47"/>
        <v>3.5862993246019513E-2</v>
      </c>
    </row>
    <row r="3158" spans="1:3" x14ac:dyDescent="0.35">
      <c r="A3158" s="2">
        <v>43330</v>
      </c>
      <c r="B3158">
        <v>3030.3</v>
      </c>
      <c r="C3158">
        <f t="shared" si="47"/>
        <v>5.2104729586328523E-2</v>
      </c>
    </row>
    <row r="3159" spans="1:3" x14ac:dyDescent="0.35">
      <c r="A3159" s="2">
        <v>43331</v>
      </c>
      <c r="B3159">
        <v>3030.3</v>
      </c>
      <c r="C3159">
        <f t="shared" si="47"/>
        <v>6.0385193992107622E-2</v>
      </c>
    </row>
    <row r="3160" spans="1:3" x14ac:dyDescent="0.35">
      <c r="A3160" s="2">
        <v>43332</v>
      </c>
      <c r="B3160">
        <v>3033.09</v>
      </c>
      <c r="C3160">
        <f t="shared" si="47"/>
        <v>5.3393584633393609E-2</v>
      </c>
    </row>
    <row r="3161" spans="1:3" x14ac:dyDescent="0.35">
      <c r="A3161" s="2">
        <v>43333</v>
      </c>
      <c r="B3161">
        <v>2979.51</v>
      </c>
      <c r="C3161">
        <f t="shared" si="47"/>
        <v>4.307588155186344E-2</v>
      </c>
    </row>
    <row r="3162" spans="1:3" x14ac:dyDescent="0.35">
      <c r="A3162" s="2">
        <v>43334</v>
      </c>
      <c r="B3162">
        <v>2960.88</v>
      </c>
      <c r="C3162">
        <f t="shared" si="47"/>
        <v>2.8043509819143084E-2</v>
      </c>
    </row>
    <row r="3163" spans="1:3" x14ac:dyDescent="0.35">
      <c r="A3163" s="2">
        <v>43335</v>
      </c>
      <c r="B3163">
        <v>2987.05</v>
      </c>
      <c r="C3163">
        <f t="shared" si="47"/>
        <v>3.684326666704911E-2</v>
      </c>
    </row>
    <row r="3164" spans="1:3" x14ac:dyDescent="0.35">
      <c r="A3164" s="2">
        <v>43336</v>
      </c>
      <c r="B3164">
        <v>2957.79</v>
      </c>
      <c r="C3164">
        <f t="shared" si="47"/>
        <v>2.6999356223574744E-2</v>
      </c>
    </row>
    <row r="3165" spans="1:3" x14ac:dyDescent="0.35">
      <c r="A3165" s="2">
        <v>43337</v>
      </c>
      <c r="B3165">
        <v>2957.79</v>
      </c>
      <c r="C3165">
        <f t="shared" si="47"/>
        <v>2.7746422286795372E-2</v>
      </c>
    </row>
    <row r="3166" spans="1:3" x14ac:dyDescent="0.35">
      <c r="A3166" s="2">
        <v>43338</v>
      </c>
      <c r="B3166">
        <v>2957.79</v>
      </c>
      <c r="C3166">
        <f t="shared" si="47"/>
        <v>1.7792133592209842E-2</v>
      </c>
    </row>
    <row r="3167" spans="1:3" x14ac:dyDescent="0.35">
      <c r="A3167" s="2">
        <v>43339</v>
      </c>
      <c r="B3167">
        <v>2942.2</v>
      </c>
      <c r="C3167">
        <f t="shared" si="47"/>
        <v>2.2461655267156152E-2</v>
      </c>
    </row>
    <row r="3168" spans="1:3" x14ac:dyDescent="0.35">
      <c r="A3168" s="2">
        <v>43340</v>
      </c>
      <c r="B3168">
        <v>2988.05</v>
      </c>
      <c r="C3168">
        <f t="shared" si="47"/>
        <v>3.3243398673752887E-2</v>
      </c>
    </row>
    <row r="3169" spans="1:3" x14ac:dyDescent="0.35">
      <c r="A3169" s="2">
        <v>43341</v>
      </c>
      <c r="B3169">
        <v>2999.41</v>
      </c>
      <c r="C3169">
        <f t="shared" ref="C3169:C3232" si="48">+LN(B3169/B3080)</f>
        <v>4.5268013652765379E-2</v>
      </c>
    </row>
    <row r="3170" spans="1:3" x14ac:dyDescent="0.35">
      <c r="A3170" s="2">
        <v>43342</v>
      </c>
      <c r="B3170">
        <v>3033.03</v>
      </c>
      <c r="C3170">
        <f t="shared" si="48"/>
        <v>5.6414530847108506E-2</v>
      </c>
    </row>
    <row r="3171" spans="1:3" x14ac:dyDescent="0.35">
      <c r="A3171" s="2">
        <v>43343</v>
      </c>
      <c r="B3171">
        <v>3047.77</v>
      </c>
      <c r="C3171">
        <f t="shared" si="48"/>
        <v>6.1262586652364129E-2</v>
      </c>
    </row>
    <row r="3172" spans="1:3" x14ac:dyDescent="0.35">
      <c r="A3172" s="2">
        <v>43344</v>
      </c>
      <c r="B3172">
        <v>3047.77</v>
      </c>
      <c r="C3172">
        <f t="shared" si="48"/>
        <v>6.1126549077878699E-2</v>
      </c>
    </row>
    <row r="3173" spans="1:3" x14ac:dyDescent="0.35">
      <c r="A3173" s="2">
        <v>43345</v>
      </c>
      <c r="B3173">
        <v>3047.77</v>
      </c>
      <c r="C3173">
        <f t="shared" si="48"/>
        <v>6.6207361536588488E-2</v>
      </c>
    </row>
    <row r="3174" spans="1:3" x14ac:dyDescent="0.35">
      <c r="A3174" s="2">
        <v>43346</v>
      </c>
      <c r="B3174">
        <v>3050.94</v>
      </c>
      <c r="C3174">
        <f t="shared" si="48"/>
        <v>7.5540586910135904E-2</v>
      </c>
    </row>
    <row r="3175" spans="1:3" x14ac:dyDescent="0.35">
      <c r="A3175" s="2">
        <v>43347</v>
      </c>
      <c r="B3175">
        <v>3092.18</v>
      </c>
      <c r="C3175">
        <f t="shared" si="48"/>
        <v>8.1873188843619396E-2</v>
      </c>
    </row>
    <row r="3176" spans="1:3" x14ac:dyDescent="0.35">
      <c r="A3176" s="2">
        <v>43348</v>
      </c>
      <c r="B3176">
        <v>3096.33</v>
      </c>
      <c r="C3176">
        <f t="shared" si="48"/>
        <v>7.9609223824919306E-2</v>
      </c>
    </row>
    <row r="3177" spans="1:3" x14ac:dyDescent="0.35">
      <c r="A3177" s="2">
        <v>43349</v>
      </c>
      <c r="B3177">
        <v>3086.21</v>
      </c>
      <c r="C3177">
        <f t="shared" si="48"/>
        <v>7.633548551079361E-2</v>
      </c>
    </row>
    <row r="3178" spans="1:3" x14ac:dyDescent="0.35">
      <c r="A3178" s="2">
        <v>43350</v>
      </c>
      <c r="B3178">
        <v>3058.07</v>
      </c>
      <c r="C3178">
        <f t="shared" si="48"/>
        <v>6.7175682653538543E-2</v>
      </c>
    </row>
    <row r="3179" spans="1:3" x14ac:dyDescent="0.35">
      <c r="A3179" s="2">
        <v>43351</v>
      </c>
      <c r="B3179">
        <v>3058.07</v>
      </c>
      <c r="C3179">
        <f t="shared" si="48"/>
        <v>6.8228909175335459E-2</v>
      </c>
    </row>
    <row r="3180" spans="1:3" x14ac:dyDescent="0.35">
      <c r="A3180" s="2">
        <v>43352</v>
      </c>
      <c r="B3180">
        <v>3058.07</v>
      </c>
      <c r="C3180">
        <f t="shared" si="48"/>
        <v>6.6476477271936271E-2</v>
      </c>
    </row>
    <row r="3181" spans="1:3" x14ac:dyDescent="0.35">
      <c r="A3181" s="2">
        <v>43353</v>
      </c>
      <c r="B3181">
        <v>3088.25</v>
      </c>
      <c r="C3181">
        <f t="shared" si="48"/>
        <v>7.7192137212629908E-2</v>
      </c>
    </row>
    <row r="3182" spans="1:3" x14ac:dyDescent="0.35">
      <c r="A3182" s="2">
        <v>43354</v>
      </c>
      <c r="B3182">
        <v>3083.3</v>
      </c>
      <c r="C3182">
        <f t="shared" si="48"/>
        <v>7.3955799135201131E-2</v>
      </c>
    </row>
    <row r="3183" spans="1:3" x14ac:dyDescent="0.35">
      <c r="A3183" s="2">
        <v>43355</v>
      </c>
      <c r="B3183">
        <v>3045.29</v>
      </c>
      <c r="C3183">
        <f t="shared" si="48"/>
        <v>5.0403791285389736E-2</v>
      </c>
    </row>
    <row r="3184" spans="1:3" x14ac:dyDescent="0.35">
      <c r="A3184" s="2">
        <v>43356</v>
      </c>
      <c r="B3184">
        <v>3016.23</v>
      </c>
      <c r="C3184">
        <f t="shared" si="48"/>
        <v>4.0815363748168028E-2</v>
      </c>
    </row>
    <row r="3185" spans="1:3" x14ac:dyDescent="0.35">
      <c r="A3185" s="2">
        <v>43357</v>
      </c>
      <c r="B3185">
        <v>3023.37</v>
      </c>
      <c r="C3185">
        <f t="shared" si="48"/>
        <v>4.3179759842700539E-2</v>
      </c>
    </row>
    <row r="3186" spans="1:3" x14ac:dyDescent="0.35">
      <c r="A3186" s="2">
        <v>43358</v>
      </c>
      <c r="B3186">
        <v>3023.37</v>
      </c>
      <c r="C3186">
        <f t="shared" si="48"/>
        <v>3.3573472004458066E-2</v>
      </c>
    </row>
    <row r="3187" spans="1:3" x14ac:dyDescent="0.35">
      <c r="A3187" s="2">
        <v>43359</v>
      </c>
      <c r="B3187">
        <v>3023.37</v>
      </c>
      <c r="C3187">
        <f t="shared" si="48"/>
        <v>3.3888207441134584E-2</v>
      </c>
    </row>
    <row r="3188" spans="1:3" x14ac:dyDescent="0.35">
      <c r="A3188" s="2">
        <v>43360</v>
      </c>
      <c r="B3188">
        <v>3018.79</v>
      </c>
      <c r="C3188">
        <f t="shared" si="48"/>
        <v>3.1079673032079869E-2</v>
      </c>
    </row>
    <row r="3189" spans="1:3" x14ac:dyDescent="0.35">
      <c r="A3189" s="2">
        <v>43361</v>
      </c>
      <c r="B3189">
        <v>3013.65</v>
      </c>
      <c r="C3189">
        <f t="shared" si="48"/>
        <v>2.0191533730254355E-2</v>
      </c>
    </row>
    <row r="3190" spans="1:3" x14ac:dyDescent="0.35">
      <c r="A3190" s="2">
        <v>43362</v>
      </c>
      <c r="B3190">
        <v>3028.74</v>
      </c>
      <c r="C3190">
        <f t="shared" si="48"/>
        <v>3.8095069993678919E-2</v>
      </c>
    </row>
    <row r="3191" spans="1:3" x14ac:dyDescent="0.35">
      <c r="A3191" s="2">
        <v>43363</v>
      </c>
      <c r="B3191">
        <v>3005.77</v>
      </c>
      <c r="C3191">
        <f t="shared" si="48"/>
        <v>3.048215330672549E-2</v>
      </c>
    </row>
    <row r="3192" spans="1:3" x14ac:dyDescent="0.35">
      <c r="A3192" s="2">
        <v>43364</v>
      </c>
      <c r="B3192">
        <v>3000.29</v>
      </c>
      <c r="C3192">
        <f t="shared" si="48"/>
        <v>2.8657329205503575E-2</v>
      </c>
    </row>
    <row r="3193" spans="1:3" x14ac:dyDescent="0.35">
      <c r="A3193" s="2">
        <v>43365</v>
      </c>
      <c r="B3193">
        <v>3000.29</v>
      </c>
      <c r="C3193">
        <f t="shared" si="48"/>
        <v>2.7553508227784729E-2</v>
      </c>
    </row>
    <row r="3194" spans="1:3" x14ac:dyDescent="0.35">
      <c r="A3194" s="2">
        <v>43366</v>
      </c>
      <c r="B3194">
        <v>3000.29</v>
      </c>
      <c r="C3194">
        <f t="shared" si="48"/>
        <v>2.338917185320781E-2</v>
      </c>
    </row>
    <row r="3195" spans="1:3" x14ac:dyDescent="0.35">
      <c r="A3195" s="2">
        <v>43367</v>
      </c>
      <c r="B3195">
        <v>3001</v>
      </c>
      <c r="C3195">
        <f t="shared" si="48"/>
        <v>1.8232517677952136E-2</v>
      </c>
    </row>
    <row r="3196" spans="1:3" x14ac:dyDescent="0.35">
      <c r="A3196" s="2">
        <v>43368</v>
      </c>
      <c r="B3196">
        <v>3002.2</v>
      </c>
      <c r="C3196">
        <f t="shared" si="48"/>
        <v>1.7702907995628479E-2</v>
      </c>
    </row>
    <row r="3197" spans="1:3" x14ac:dyDescent="0.35">
      <c r="A3197" s="2">
        <v>43369</v>
      </c>
      <c r="B3197">
        <v>2999.23</v>
      </c>
      <c r="C3197">
        <f t="shared" si="48"/>
        <v>2.2803828886613645E-2</v>
      </c>
    </row>
    <row r="3198" spans="1:3" x14ac:dyDescent="0.35">
      <c r="A3198" s="2">
        <v>43370</v>
      </c>
      <c r="B3198">
        <v>2987.19</v>
      </c>
      <c r="C3198">
        <f t="shared" si="48"/>
        <v>1.8781386012917539E-2</v>
      </c>
    </row>
    <row r="3199" spans="1:3" x14ac:dyDescent="0.35">
      <c r="A3199" s="2">
        <v>43371</v>
      </c>
      <c r="B3199">
        <v>2966.17</v>
      </c>
      <c r="C3199">
        <f t="shared" si="48"/>
        <v>1.171979815376638E-2</v>
      </c>
    </row>
    <row r="3200" spans="1:3" x14ac:dyDescent="0.35">
      <c r="A3200" s="2">
        <v>43372</v>
      </c>
      <c r="B3200">
        <v>2966.17</v>
      </c>
      <c r="C3200">
        <f t="shared" si="48"/>
        <v>1.171979815376638E-2</v>
      </c>
    </row>
    <row r="3201" spans="1:3" x14ac:dyDescent="0.35">
      <c r="A3201" s="2">
        <v>43373</v>
      </c>
      <c r="B3201">
        <v>2966.17</v>
      </c>
      <c r="C3201">
        <f t="shared" si="48"/>
        <v>1.9747540939198852E-2</v>
      </c>
    </row>
    <row r="3202" spans="1:3" x14ac:dyDescent="0.35">
      <c r="A3202" s="2">
        <v>43374</v>
      </c>
      <c r="B3202">
        <v>2999.15</v>
      </c>
      <c r="C3202">
        <f t="shared" si="48"/>
        <v>3.1898967231146144E-2</v>
      </c>
    </row>
    <row r="3203" spans="1:3" x14ac:dyDescent="0.35">
      <c r="A3203" s="2">
        <v>43375</v>
      </c>
      <c r="B3203">
        <v>3017.11</v>
      </c>
      <c r="C3203">
        <f t="shared" si="48"/>
        <v>4.7679949460008385E-2</v>
      </c>
    </row>
    <row r="3204" spans="1:3" x14ac:dyDescent="0.35">
      <c r="A3204" s="2">
        <v>43376</v>
      </c>
      <c r="B3204">
        <v>3015.27</v>
      </c>
      <c r="C3204">
        <f t="shared" si="48"/>
        <v>4.8555386888427345E-2</v>
      </c>
    </row>
    <row r="3205" spans="1:3" x14ac:dyDescent="0.35">
      <c r="A3205" s="2">
        <v>43377</v>
      </c>
      <c r="B3205">
        <v>3035.04</v>
      </c>
      <c r="C3205">
        <f t="shared" si="48"/>
        <v>5.5090612476310662E-2</v>
      </c>
    </row>
    <row r="3206" spans="1:3" x14ac:dyDescent="0.35">
      <c r="A3206" s="2">
        <v>43378</v>
      </c>
      <c r="B3206">
        <v>3031.74</v>
      </c>
      <c r="C3206">
        <f t="shared" si="48"/>
        <v>5.4002720604357138E-2</v>
      </c>
    </row>
    <row r="3207" spans="1:3" x14ac:dyDescent="0.35">
      <c r="A3207" s="2">
        <v>43379</v>
      </c>
      <c r="B3207">
        <v>3031.74</v>
      </c>
      <c r="C3207">
        <f t="shared" si="48"/>
        <v>4.9854475920151686E-2</v>
      </c>
    </row>
    <row r="3208" spans="1:3" x14ac:dyDescent="0.35">
      <c r="A3208" s="2">
        <v>43380</v>
      </c>
      <c r="B3208">
        <v>3031.74</v>
      </c>
      <c r="C3208">
        <f t="shared" si="48"/>
        <v>5.4824682352792475E-2</v>
      </c>
    </row>
    <row r="3209" spans="1:3" x14ac:dyDescent="0.35">
      <c r="A3209" s="2">
        <v>43381</v>
      </c>
      <c r="B3209">
        <v>3045.17</v>
      </c>
      <c r="C3209">
        <f t="shared" si="48"/>
        <v>5.0571617806751526E-2</v>
      </c>
    </row>
    <row r="3210" spans="1:3" x14ac:dyDescent="0.35">
      <c r="A3210" s="2">
        <v>43382</v>
      </c>
      <c r="B3210">
        <v>3060.68</v>
      </c>
      <c r="C3210">
        <f t="shared" si="48"/>
        <v>6.2125414182841995E-2</v>
      </c>
    </row>
    <row r="3211" spans="1:3" x14ac:dyDescent="0.35">
      <c r="A3211" s="2">
        <v>43383</v>
      </c>
      <c r="B3211">
        <v>3093.76</v>
      </c>
      <c r="C3211">
        <f t="shared" si="48"/>
        <v>7.8698430781597259E-2</v>
      </c>
    </row>
    <row r="3212" spans="1:3" x14ac:dyDescent="0.35">
      <c r="A3212" s="2">
        <v>43384</v>
      </c>
      <c r="B3212">
        <v>3087.94</v>
      </c>
      <c r="C3212">
        <f t="shared" si="48"/>
        <v>7.6815453050675817E-2</v>
      </c>
    </row>
    <row r="3213" spans="1:3" x14ac:dyDescent="0.35">
      <c r="A3213" s="2">
        <v>43385</v>
      </c>
      <c r="B3213">
        <v>3094.79</v>
      </c>
      <c r="C3213">
        <f t="shared" si="48"/>
        <v>7.9031303590093679E-2</v>
      </c>
    </row>
    <row r="3214" spans="1:3" x14ac:dyDescent="0.35">
      <c r="A3214" s="2">
        <v>43386</v>
      </c>
      <c r="B3214">
        <v>3094.79</v>
      </c>
      <c r="C3214">
        <f t="shared" si="48"/>
        <v>7.4022223770989368E-2</v>
      </c>
    </row>
    <row r="3215" spans="1:3" x14ac:dyDescent="0.35">
      <c r="A3215" s="2">
        <v>43387</v>
      </c>
      <c r="B3215">
        <v>3094.79</v>
      </c>
      <c r="C3215">
        <f t="shared" si="48"/>
        <v>7.5153699631992324E-2</v>
      </c>
    </row>
    <row r="3216" spans="1:3" x14ac:dyDescent="0.35">
      <c r="A3216" s="2">
        <v>43388</v>
      </c>
      <c r="B3216">
        <v>3095.3</v>
      </c>
      <c r="C3216">
        <f t="shared" si="48"/>
        <v>7.6970991755855075E-2</v>
      </c>
    </row>
    <row r="3217" spans="1:3" x14ac:dyDescent="0.35">
      <c r="A3217" s="2">
        <v>43389</v>
      </c>
      <c r="B3217">
        <v>3052.39</v>
      </c>
      <c r="C3217">
        <f t="shared" si="48"/>
        <v>5.7180190648284515E-2</v>
      </c>
    </row>
    <row r="3218" spans="1:3" x14ac:dyDescent="0.35">
      <c r="A3218" s="2">
        <v>43390</v>
      </c>
      <c r="B3218">
        <v>3067.27</v>
      </c>
      <c r="C3218">
        <f t="shared" si="48"/>
        <v>6.3376164879770297E-2</v>
      </c>
    </row>
    <row r="3219" spans="1:3" x14ac:dyDescent="0.35">
      <c r="A3219" s="2">
        <v>43391</v>
      </c>
      <c r="B3219">
        <v>3092.13</v>
      </c>
      <c r="C3219">
        <f t="shared" si="48"/>
        <v>7.1448423538883379E-2</v>
      </c>
    </row>
    <row r="3220" spans="1:3" x14ac:dyDescent="0.35">
      <c r="A3220" s="2">
        <v>43392</v>
      </c>
      <c r="B3220">
        <v>3079.08</v>
      </c>
      <c r="C3220">
        <f t="shared" si="48"/>
        <v>6.7219100779718599E-2</v>
      </c>
    </row>
    <row r="3221" spans="1:3" x14ac:dyDescent="0.35">
      <c r="A3221" s="2">
        <v>43393</v>
      </c>
      <c r="B3221">
        <v>3079.08</v>
      </c>
      <c r="C3221">
        <f t="shared" si="48"/>
        <v>5.7939318524982998E-2</v>
      </c>
    </row>
    <row r="3222" spans="1:3" x14ac:dyDescent="0.35">
      <c r="A3222" s="2">
        <v>43394</v>
      </c>
      <c r="B3222">
        <v>3079.08</v>
      </c>
      <c r="C3222">
        <f t="shared" si="48"/>
        <v>6.1265846752612985E-2</v>
      </c>
    </row>
    <row r="3223" spans="1:3" x14ac:dyDescent="0.35">
      <c r="A3223" s="2">
        <v>43395</v>
      </c>
      <c r="B3223">
        <v>3085.5</v>
      </c>
      <c r="C3223">
        <f t="shared" si="48"/>
        <v>6.7573641553866498E-2</v>
      </c>
    </row>
    <row r="3224" spans="1:3" x14ac:dyDescent="0.35">
      <c r="A3224" s="2">
        <v>43396</v>
      </c>
      <c r="B3224">
        <v>3119.05</v>
      </c>
      <c r="C3224">
        <f t="shared" si="48"/>
        <v>7.8530570242253711E-2</v>
      </c>
    </row>
    <row r="3225" spans="1:3" x14ac:dyDescent="0.35">
      <c r="A3225" s="2">
        <v>43397</v>
      </c>
      <c r="B3225">
        <v>3165.02</v>
      </c>
      <c r="C3225">
        <f t="shared" si="48"/>
        <v>9.1820248244880706E-2</v>
      </c>
    </row>
    <row r="3226" spans="1:3" x14ac:dyDescent="0.35">
      <c r="A3226" s="2">
        <v>43398</v>
      </c>
      <c r="B3226">
        <v>3174.68</v>
      </c>
      <c r="C3226">
        <f t="shared" si="48"/>
        <v>9.4867713417071606E-2</v>
      </c>
    </row>
    <row r="3227" spans="1:3" x14ac:dyDescent="0.35">
      <c r="A3227" s="2">
        <v>43399</v>
      </c>
      <c r="B3227">
        <v>3180.41</v>
      </c>
      <c r="C3227">
        <f t="shared" si="48"/>
        <v>9.6670992852214824E-2</v>
      </c>
    </row>
    <row r="3228" spans="1:3" x14ac:dyDescent="0.35">
      <c r="A3228" s="2">
        <v>43400</v>
      </c>
      <c r="B3228">
        <v>3180.41</v>
      </c>
      <c r="C3228">
        <f t="shared" si="48"/>
        <v>0.10197361334759844</v>
      </c>
    </row>
    <row r="3229" spans="1:3" x14ac:dyDescent="0.35">
      <c r="A3229" s="2">
        <v>43401</v>
      </c>
      <c r="B3229">
        <v>3180.41</v>
      </c>
      <c r="C3229">
        <f t="shared" si="48"/>
        <v>9.6020088661023614E-2</v>
      </c>
    </row>
    <row r="3230" spans="1:3" x14ac:dyDescent="0.35">
      <c r="A3230" s="2">
        <v>43402</v>
      </c>
      <c r="B3230">
        <v>3187.29</v>
      </c>
      <c r="C3230">
        <f t="shared" si="48"/>
        <v>9.576804025464053E-2</v>
      </c>
    </row>
    <row r="3231" spans="1:3" x14ac:dyDescent="0.35">
      <c r="A3231" s="2">
        <v>43403</v>
      </c>
      <c r="B3231">
        <v>3207.83</v>
      </c>
      <c r="C3231">
        <f t="shared" si="48"/>
        <v>9.8710460779700401E-2</v>
      </c>
    </row>
    <row r="3232" spans="1:3" x14ac:dyDescent="0.35">
      <c r="A3232" s="2">
        <v>43404</v>
      </c>
      <c r="B3232">
        <v>3220.01</v>
      </c>
      <c r="C3232">
        <f t="shared" si="48"/>
        <v>0.10735317673644779</v>
      </c>
    </row>
    <row r="3233" spans="1:3" x14ac:dyDescent="0.35">
      <c r="A3233" s="2">
        <v>43405</v>
      </c>
      <c r="B3233">
        <v>3194.94</v>
      </c>
      <c r="C3233">
        <f t="shared" ref="C3233:C3296" si="49">+LN(B3233/B3144)</f>
        <v>9.9537019905332133E-2</v>
      </c>
    </row>
    <row r="3234" spans="1:3" x14ac:dyDescent="0.35">
      <c r="A3234" s="2">
        <v>43406</v>
      </c>
      <c r="B3234">
        <v>3183.85</v>
      </c>
      <c r="C3234">
        <f t="shared" si="49"/>
        <v>9.6059867914526836E-2</v>
      </c>
    </row>
    <row r="3235" spans="1:3" x14ac:dyDescent="0.35">
      <c r="A3235" s="2">
        <v>43407</v>
      </c>
      <c r="B3235">
        <v>3183.85</v>
      </c>
      <c r="C3235">
        <f t="shared" si="49"/>
        <v>9.2856418708479979E-2</v>
      </c>
    </row>
    <row r="3236" spans="1:3" x14ac:dyDescent="0.35">
      <c r="A3236" s="2">
        <v>43408</v>
      </c>
      <c r="B3236">
        <v>3183.85</v>
      </c>
      <c r="C3236">
        <f t="shared" si="49"/>
        <v>9.3380419327207545E-2</v>
      </c>
    </row>
    <row r="3237" spans="1:3" x14ac:dyDescent="0.35">
      <c r="A3237" s="2">
        <v>43409</v>
      </c>
      <c r="B3237">
        <v>3183.66</v>
      </c>
      <c r="C3237">
        <f t="shared" si="49"/>
        <v>8.9466111044916891E-2</v>
      </c>
    </row>
    <row r="3238" spans="1:3" x14ac:dyDescent="0.35">
      <c r="A3238" s="2">
        <v>43410</v>
      </c>
      <c r="B3238">
        <v>3150</v>
      </c>
      <c r="C3238">
        <f t="shared" si="49"/>
        <v>7.788947199470668E-2</v>
      </c>
    </row>
    <row r="3239" spans="1:3" x14ac:dyDescent="0.35">
      <c r="A3239" s="2">
        <v>43411</v>
      </c>
      <c r="B3239">
        <v>3129.9</v>
      </c>
      <c r="C3239">
        <f t="shared" si="49"/>
        <v>6.0919403111221425E-2</v>
      </c>
    </row>
    <row r="3240" spans="1:3" x14ac:dyDescent="0.35">
      <c r="A3240" s="2">
        <v>43412</v>
      </c>
      <c r="B3240">
        <v>3153.12</v>
      </c>
      <c r="C3240">
        <f t="shared" si="49"/>
        <v>6.8310786781460353E-2</v>
      </c>
    </row>
    <row r="3241" spans="1:3" x14ac:dyDescent="0.35">
      <c r="A3241" s="2">
        <v>43413</v>
      </c>
      <c r="B3241">
        <v>3180.19</v>
      </c>
      <c r="C3241">
        <f t="shared" si="49"/>
        <v>7.6859291386217291E-2</v>
      </c>
    </row>
    <row r="3242" spans="1:3" x14ac:dyDescent="0.35">
      <c r="A3242" s="2">
        <v>43414</v>
      </c>
      <c r="B3242">
        <v>3180.19</v>
      </c>
      <c r="C3242">
        <f t="shared" si="49"/>
        <v>5.7036157068579167E-2</v>
      </c>
    </row>
    <row r="3243" spans="1:3" x14ac:dyDescent="0.35">
      <c r="A3243" s="2">
        <v>43415</v>
      </c>
      <c r="B3243">
        <v>3180.19</v>
      </c>
      <c r="C3243">
        <f t="shared" si="49"/>
        <v>5.4177283644306504E-2</v>
      </c>
    </row>
    <row r="3244" spans="1:3" x14ac:dyDescent="0.35">
      <c r="A3244" s="2">
        <v>43416</v>
      </c>
      <c r="B3244">
        <v>3180.19</v>
      </c>
      <c r="C3244">
        <f t="shared" si="49"/>
        <v>4.1291285182481215E-2</v>
      </c>
    </row>
    <row r="3245" spans="1:3" x14ac:dyDescent="0.35">
      <c r="A3245" s="2">
        <v>43417</v>
      </c>
      <c r="B3245">
        <v>3192.21</v>
      </c>
      <c r="C3245">
        <f t="shared" si="49"/>
        <v>5.4463751099892987E-2</v>
      </c>
    </row>
    <row r="3246" spans="1:3" x14ac:dyDescent="0.35">
      <c r="A3246" s="2">
        <v>43418</v>
      </c>
      <c r="B3246">
        <v>3202</v>
      </c>
      <c r="C3246">
        <f t="shared" si="49"/>
        <v>5.5113990053411742E-2</v>
      </c>
    </row>
    <row r="3247" spans="1:3" x14ac:dyDescent="0.35">
      <c r="A3247" s="2">
        <v>43419</v>
      </c>
      <c r="B3247">
        <v>3189.71</v>
      </c>
      <c r="C3247">
        <f t="shared" si="49"/>
        <v>5.1268379052251005E-2</v>
      </c>
    </row>
    <row r="3248" spans="1:3" x14ac:dyDescent="0.35">
      <c r="A3248" s="2">
        <v>43420</v>
      </c>
      <c r="B3248">
        <v>3166.64</v>
      </c>
      <c r="C3248">
        <f t="shared" si="49"/>
        <v>4.4009464329185358E-2</v>
      </c>
    </row>
    <row r="3249" spans="1:3" x14ac:dyDescent="0.35">
      <c r="A3249" s="2">
        <v>43421</v>
      </c>
      <c r="B3249">
        <v>3166.64</v>
      </c>
      <c r="C3249">
        <f t="shared" si="49"/>
        <v>4.3089186993600391E-2</v>
      </c>
    </row>
    <row r="3250" spans="1:3" x14ac:dyDescent="0.35">
      <c r="A3250" s="2">
        <v>43422</v>
      </c>
      <c r="B3250">
        <v>3166.64</v>
      </c>
      <c r="C3250">
        <f t="shared" si="49"/>
        <v>6.0912231383201947E-2</v>
      </c>
    </row>
    <row r="3251" spans="1:3" x14ac:dyDescent="0.35">
      <c r="A3251" s="2">
        <v>43423</v>
      </c>
      <c r="B3251">
        <v>3175.73</v>
      </c>
      <c r="C3251">
        <f t="shared" si="49"/>
        <v>7.0051005727473581E-2</v>
      </c>
    </row>
    <row r="3252" spans="1:3" x14ac:dyDescent="0.35">
      <c r="A3252" s="2">
        <v>43424</v>
      </c>
      <c r="B3252">
        <v>3198.45</v>
      </c>
      <c r="C3252">
        <f t="shared" si="49"/>
        <v>6.8380039161127754E-2</v>
      </c>
    </row>
    <row r="3253" spans="1:3" x14ac:dyDescent="0.35">
      <c r="A3253" s="2">
        <v>43425</v>
      </c>
      <c r="B3253">
        <v>3190.13</v>
      </c>
      <c r="C3253">
        <f t="shared" si="49"/>
        <v>7.5619300463882488E-2</v>
      </c>
    </row>
    <row r="3254" spans="1:3" x14ac:dyDescent="0.35">
      <c r="A3254" s="2">
        <v>43426</v>
      </c>
      <c r="B3254">
        <v>3189.31</v>
      </c>
      <c r="C3254">
        <f t="shared" si="49"/>
        <v>7.5362224606278658E-2</v>
      </c>
    </row>
    <row r="3255" spans="1:3" x14ac:dyDescent="0.35">
      <c r="A3255" s="2">
        <v>43427</v>
      </c>
      <c r="B3255">
        <v>3228.07</v>
      </c>
      <c r="C3255">
        <f t="shared" si="49"/>
        <v>8.7442067572994414E-2</v>
      </c>
    </row>
    <row r="3256" spans="1:3" x14ac:dyDescent="0.35">
      <c r="A3256" s="2">
        <v>43428</v>
      </c>
      <c r="B3256">
        <v>3228.07</v>
      </c>
      <c r="C3256">
        <f t="shared" si="49"/>
        <v>9.2726834592633589E-2</v>
      </c>
    </row>
    <row r="3257" spans="1:3" x14ac:dyDescent="0.35">
      <c r="A3257" s="2">
        <v>43429</v>
      </c>
      <c r="B3257">
        <v>3228.07</v>
      </c>
      <c r="C3257">
        <f t="shared" si="49"/>
        <v>7.7263434694971198E-2</v>
      </c>
    </row>
    <row r="3258" spans="1:3" x14ac:dyDescent="0.35">
      <c r="A3258" s="2">
        <v>43430</v>
      </c>
      <c r="B3258">
        <v>3244.99</v>
      </c>
      <c r="C3258">
        <f t="shared" si="49"/>
        <v>7.869666582718822E-2</v>
      </c>
    </row>
    <row r="3259" spans="1:3" x14ac:dyDescent="0.35">
      <c r="A3259" s="2">
        <v>43431</v>
      </c>
      <c r="B3259">
        <v>3263.29</v>
      </c>
      <c r="C3259">
        <f t="shared" si="49"/>
        <v>7.3173769075807721E-2</v>
      </c>
    </row>
    <row r="3260" spans="1:3" x14ac:dyDescent="0.35">
      <c r="A3260" s="2">
        <v>43432</v>
      </c>
      <c r="B3260">
        <v>3270</v>
      </c>
      <c r="C3260">
        <f t="shared" si="49"/>
        <v>7.0379809249545108E-2</v>
      </c>
    </row>
    <row r="3261" spans="1:3" x14ac:dyDescent="0.35">
      <c r="A3261" s="2">
        <v>43433</v>
      </c>
      <c r="B3261">
        <v>3238.05</v>
      </c>
      <c r="C3261">
        <f t="shared" si="49"/>
        <v>6.0561121107241787E-2</v>
      </c>
    </row>
    <row r="3262" spans="1:3" x14ac:dyDescent="0.35">
      <c r="A3262" s="2">
        <v>43434</v>
      </c>
      <c r="B3262">
        <v>3235.24</v>
      </c>
      <c r="C3262">
        <f t="shared" si="49"/>
        <v>5.9692938104008053E-2</v>
      </c>
    </row>
    <row r="3263" spans="1:3" x14ac:dyDescent="0.35">
      <c r="A3263" s="2">
        <v>43435</v>
      </c>
      <c r="B3263">
        <v>3235.24</v>
      </c>
      <c r="C3263">
        <f t="shared" si="49"/>
        <v>5.8653373905847114E-2</v>
      </c>
    </row>
    <row r="3264" spans="1:3" x14ac:dyDescent="0.35">
      <c r="A3264" s="2">
        <v>43436</v>
      </c>
      <c r="B3264">
        <v>3235.24</v>
      </c>
      <c r="C3264">
        <f t="shared" si="49"/>
        <v>4.5226769985126203E-2</v>
      </c>
    </row>
    <row r="3265" spans="1:3" x14ac:dyDescent="0.35">
      <c r="A3265" s="2">
        <v>43437</v>
      </c>
      <c r="B3265">
        <v>3189.22</v>
      </c>
      <c r="C3265">
        <f t="shared" si="49"/>
        <v>2.9558833597174219E-2</v>
      </c>
    </row>
    <row r="3266" spans="1:3" x14ac:dyDescent="0.35">
      <c r="A3266" s="2">
        <v>43438</v>
      </c>
      <c r="B3266">
        <v>3175.96</v>
      </c>
      <c r="C3266">
        <f t="shared" si="49"/>
        <v>2.8666147966717948E-2</v>
      </c>
    </row>
    <row r="3267" spans="1:3" x14ac:dyDescent="0.35">
      <c r="A3267" s="2">
        <v>43439</v>
      </c>
      <c r="B3267">
        <v>3161.02</v>
      </c>
      <c r="C3267">
        <f t="shared" si="49"/>
        <v>3.3110762301970978E-2</v>
      </c>
    </row>
    <row r="3268" spans="1:3" x14ac:dyDescent="0.35">
      <c r="A3268" s="2">
        <v>43440</v>
      </c>
      <c r="B3268">
        <v>3187.43</v>
      </c>
      <c r="C3268">
        <f t="shared" si="49"/>
        <v>4.1430951435922035E-2</v>
      </c>
    </row>
    <row r="3269" spans="1:3" x14ac:dyDescent="0.35">
      <c r="A3269" s="2">
        <v>43441</v>
      </c>
      <c r="B3269">
        <v>3147.24</v>
      </c>
      <c r="C3269">
        <f t="shared" si="49"/>
        <v>2.8741880258941237E-2</v>
      </c>
    </row>
    <row r="3270" spans="1:3" x14ac:dyDescent="0.35">
      <c r="A3270" s="2">
        <v>43442</v>
      </c>
      <c r="B3270">
        <v>3147.24</v>
      </c>
      <c r="C3270">
        <f t="shared" si="49"/>
        <v>1.8921290847322306E-2</v>
      </c>
    </row>
    <row r="3271" spans="1:3" x14ac:dyDescent="0.35">
      <c r="A3271" s="2">
        <v>43443</v>
      </c>
      <c r="B3271">
        <v>3147.24</v>
      </c>
      <c r="C3271">
        <f t="shared" si="49"/>
        <v>2.0525426295132338E-2</v>
      </c>
    </row>
    <row r="3272" spans="1:3" x14ac:dyDescent="0.35">
      <c r="A3272" s="2">
        <v>43444</v>
      </c>
      <c r="B3272">
        <v>3189.73</v>
      </c>
      <c r="C3272">
        <f t="shared" si="49"/>
        <v>4.6340138993957093E-2</v>
      </c>
    </row>
    <row r="3273" spans="1:3" x14ac:dyDescent="0.35">
      <c r="A3273" s="2">
        <v>43445</v>
      </c>
      <c r="B3273">
        <v>3187.63</v>
      </c>
      <c r="C3273">
        <f t="shared" si="49"/>
        <v>5.5269986781595233E-2</v>
      </c>
    </row>
    <row r="3274" spans="1:3" x14ac:dyDescent="0.35">
      <c r="A3274" s="2">
        <v>43446</v>
      </c>
      <c r="B3274">
        <v>3170.58</v>
      </c>
      <c r="C3274">
        <f t="shared" si="49"/>
        <v>4.7542433173214944E-2</v>
      </c>
    </row>
    <row r="3275" spans="1:3" x14ac:dyDescent="0.35">
      <c r="A3275" s="2">
        <v>43447</v>
      </c>
      <c r="B3275">
        <v>3179.25</v>
      </c>
      <c r="C3275">
        <f t="shared" si="49"/>
        <v>5.0273216639169449E-2</v>
      </c>
    </row>
    <row r="3276" spans="1:3" x14ac:dyDescent="0.35">
      <c r="A3276" s="2">
        <v>43448</v>
      </c>
      <c r="B3276">
        <v>3195.04</v>
      </c>
      <c r="C3276">
        <f t="shared" si="49"/>
        <v>5.5227504033394638E-2</v>
      </c>
    </row>
    <row r="3277" spans="1:3" x14ac:dyDescent="0.35">
      <c r="A3277" s="2">
        <v>43449</v>
      </c>
      <c r="B3277">
        <v>3195.04</v>
      </c>
      <c r="C3277">
        <f t="shared" si="49"/>
        <v>5.6743518464387618E-2</v>
      </c>
    </row>
    <row r="3278" spans="1:3" x14ac:dyDescent="0.35">
      <c r="A3278" s="2">
        <v>43450</v>
      </c>
      <c r="B3278">
        <v>3195.04</v>
      </c>
      <c r="C3278">
        <f t="shared" si="49"/>
        <v>5.8447638602802922E-2</v>
      </c>
    </row>
    <row r="3279" spans="1:3" x14ac:dyDescent="0.35">
      <c r="A3279" s="2">
        <v>43451</v>
      </c>
      <c r="B3279">
        <v>3180.56</v>
      </c>
      <c r="C3279">
        <f t="shared" si="49"/>
        <v>4.8910590466089997E-2</v>
      </c>
    </row>
    <row r="3280" spans="1:3" x14ac:dyDescent="0.35">
      <c r="A3280" s="2">
        <v>43452</v>
      </c>
      <c r="B3280">
        <v>3206</v>
      </c>
      <c r="C3280">
        <f t="shared" si="49"/>
        <v>6.449027942328428E-2</v>
      </c>
    </row>
    <row r="3281" spans="1:3" x14ac:dyDescent="0.35">
      <c r="A3281" s="2">
        <v>43453</v>
      </c>
      <c r="B3281">
        <v>3219.99</v>
      </c>
      <c r="C3281">
        <f t="shared" si="49"/>
        <v>7.0669303298577194E-2</v>
      </c>
    </row>
    <row r="3282" spans="1:3" x14ac:dyDescent="0.35">
      <c r="A3282" s="2">
        <v>43454</v>
      </c>
      <c r="B3282">
        <v>3268.05</v>
      </c>
      <c r="C3282">
        <f t="shared" si="49"/>
        <v>8.5484526095460395E-2</v>
      </c>
    </row>
    <row r="3283" spans="1:3" x14ac:dyDescent="0.35">
      <c r="A3283" s="2">
        <v>43455</v>
      </c>
      <c r="B3283">
        <v>3291.4</v>
      </c>
      <c r="C3283">
        <f t="shared" si="49"/>
        <v>9.2604055516290279E-2</v>
      </c>
    </row>
    <row r="3284" spans="1:3" x14ac:dyDescent="0.35">
      <c r="A3284" s="2">
        <v>43456</v>
      </c>
      <c r="B3284">
        <v>3291.4</v>
      </c>
      <c r="C3284">
        <f t="shared" si="49"/>
        <v>9.2367439720915392E-2</v>
      </c>
    </row>
    <row r="3285" spans="1:3" x14ac:dyDescent="0.35">
      <c r="A3285" s="2">
        <v>43457</v>
      </c>
      <c r="B3285">
        <v>3291.4</v>
      </c>
      <c r="C3285">
        <f t="shared" si="49"/>
        <v>9.1967652935206909E-2</v>
      </c>
    </row>
    <row r="3286" spans="1:3" x14ac:dyDescent="0.35">
      <c r="A3286" s="2">
        <v>43458</v>
      </c>
      <c r="B3286">
        <v>3295.2</v>
      </c>
      <c r="C3286">
        <f t="shared" si="49"/>
        <v>9.4111275082817095E-2</v>
      </c>
    </row>
    <row r="3287" spans="1:3" x14ac:dyDescent="0.35">
      <c r="A3287" s="2">
        <v>43459</v>
      </c>
      <c r="B3287">
        <v>3295.2</v>
      </c>
      <c r="C3287">
        <f t="shared" si="49"/>
        <v>9.813371795651317E-2</v>
      </c>
    </row>
    <row r="3288" spans="1:3" x14ac:dyDescent="0.35">
      <c r="A3288" s="2">
        <v>43460</v>
      </c>
      <c r="B3288">
        <v>3284.4</v>
      </c>
      <c r="C3288">
        <f t="shared" si="49"/>
        <v>0.10191242852842705</v>
      </c>
    </row>
    <row r="3289" spans="1:3" x14ac:dyDescent="0.35">
      <c r="A3289" s="2">
        <v>43461</v>
      </c>
      <c r="B3289">
        <v>3276.79</v>
      </c>
      <c r="C3289">
        <f t="shared" si="49"/>
        <v>9.9592726336458104E-2</v>
      </c>
    </row>
    <row r="3290" spans="1:3" x14ac:dyDescent="0.35">
      <c r="A3290" s="2">
        <v>43462</v>
      </c>
      <c r="B3290">
        <v>3254.25</v>
      </c>
      <c r="C3290">
        <f t="shared" si="49"/>
        <v>9.2690276040362965E-2</v>
      </c>
    </row>
    <row r="3291" spans="1:3" x14ac:dyDescent="0.35">
      <c r="A3291" s="2">
        <v>43463</v>
      </c>
      <c r="B3291">
        <v>3254.25</v>
      </c>
      <c r="C3291">
        <f t="shared" si="49"/>
        <v>8.163291917612861E-2</v>
      </c>
    </row>
    <row r="3292" spans="1:3" x14ac:dyDescent="0.35">
      <c r="A3292" s="2">
        <v>43464</v>
      </c>
      <c r="B3292">
        <v>3254.25</v>
      </c>
      <c r="C3292">
        <f t="shared" si="49"/>
        <v>7.566241479249855E-2</v>
      </c>
    </row>
    <row r="3293" spans="1:3" x14ac:dyDescent="0.35">
      <c r="A3293" s="2">
        <v>43465</v>
      </c>
      <c r="B3293">
        <v>3254.25</v>
      </c>
      <c r="C3293">
        <f t="shared" si="49"/>
        <v>7.6272455956040416E-2</v>
      </c>
    </row>
    <row r="3294" spans="1:3" x14ac:dyDescent="0.35">
      <c r="A3294" s="2">
        <v>43466</v>
      </c>
      <c r="B3294">
        <v>3254.25</v>
      </c>
      <c r="C3294">
        <f t="shared" si="49"/>
        <v>6.9737230368157016E-2</v>
      </c>
    </row>
    <row r="3295" spans="1:3" x14ac:dyDescent="0.35">
      <c r="A3295" s="2">
        <v>43467</v>
      </c>
      <c r="B3295">
        <v>3239.48</v>
      </c>
      <c r="C3295">
        <f t="shared" si="49"/>
        <v>6.6276110972242896E-2</v>
      </c>
    </row>
    <row r="3296" spans="1:3" x14ac:dyDescent="0.35">
      <c r="A3296" s="2">
        <v>43468</v>
      </c>
      <c r="B3296">
        <v>3243.71</v>
      </c>
      <c r="C3296">
        <f t="shared" si="49"/>
        <v>6.7581024325156072E-2</v>
      </c>
    </row>
    <row r="3297" spans="1:3" x14ac:dyDescent="0.35">
      <c r="A3297" s="2">
        <v>43469</v>
      </c>
      <c r="B3297">
        <v>3193.45</v>
      </c>
      <c r="C3297">
        <f t="shared" ref="C3297:C3360" si="50">+LN(B3297/B3208)</f>
        <v>5.1965124969734718E-2</v>
      </c>
    </row>
    <row r="3298" spans="1:3" x14ac:dyDescent="0.35">
      <c r="A3298" s="2">
        <v>43470</v>
      </c>
      <c r="B3298">
        <v>3193.45</v>
      </c>
      <c r="C3298">
        <f t="shared" si="50"/>
        <v>4.7545108262346841E-2</v>
      </c>
    </row>
    <row r="3299" spans="1:3" x14ac:dyDescent="0.35">
      <c r="A3299" s="2">
        <v>43471</v>
      </c>
      <c r="B3299">
        <v>3193.45</v>
      </c>
      <c r="C3299">
        <f t="shared" si="50"/>
        <v>4.2464723595245973E-2</v>
      </c>
    </row>
    <row r="3300" spans="1:3" x14ac:dyDescent="0.35">
      <c r="A3300" s="2">
        <v>43472</v>
      </c>
      <c r="B3300">
        <v>3178.25</v>
      </c>
      <c r="C3300">
        <f t="shared" si="50"/>
        <v>2.694355119522291E-2</v>
      </c>
    </row>
    <row r="3301" spans="1:3" x14ac:dyDescent="0.35">
      <c r="A3301" s="2">
        <v>43473</v>
      </c>
      <c r="B3301">
        <v>3151.48</v>
      </c>
      <c r="C3301">
        <f t="shared" si="50"/>
        <v>2.036798184458356E-2</v>
      </c>
    </row>
    <row r="3302" spans="1:3" x14ac:dyDescent="0.35">
      <c r="A3302" s="2">
        <v>43474</v>
      </c>
      <c r="B3302">
        <v>3134.79</v>
      </c>
      <c r="C3302">
        <f t="shared" si="50"/>
        <v>1.2842133733944152E-2</v>
      </c>
    </row>
    <row r="3303" spans="1:3" x14ac:dyDescent="0.35">
      <c r="A3303" s="2">
        <v>43475</v>
      </c>
      <c r="B3303">
        <v>3136.34</v>
      </c>
      <c r="C3303">
        <f t="shared" si="50"/>
        <v>1.3336462517293684E-2</v>
      </c>
    </row>
    <row r="3304" spans="1:3" x14ac:dyDescent="0.35">
      <c r="A3304" s="2">
        <v>43476</v>
      </c>
      <c r="B3304">
        <v>3137.95</v>
      </c>
      <c r="C3304">
        <f t="shared" si="50"/>
        <v>1.3849668006786952E-2</v>
      </c>
    </row>
    <row r="3305" spans="1:3" x14ac:dyDescent="0.35">
      <c r="A3305" s="2">
        <v>43477</v>
      </c>
      <c r="B3305">
        <v>3137.95</v>
      </c>
      <c r="C3305">
        <f t="shared" si="50"/>
        <v>1.3684888495938435E-2</v>
      </c>
    </row>
    <row r="3306" spans="1:3" x14ac:dyDescent="0.35">
      <c r="A3306" s="2">
        <v>43478</v>
      </c>
      <c r="B3306">
        <v>3137.95</v>
      </c>
      <c r="C3306">
        <f t="shared" si="50"/>
        <v>2.7644830150782149E-2</v>
      </c>
    </row>
    <row r="3307" spans="1:3" x14ac:dyDescent="0.35">
      <c r="A3307" s="2">
        <v>43479</v>
      </c>
      <c r="B3307">
        <v>3140.73</v>
      </c>
      <c r="C3307">
        <f t="shared" si="50"/>
        <v>2.3667341809644967E-2</v>
      </c>
    </row>
    <row r="3308" spans="1:3" x14ac:dyDescent="0.35">
      <c r="A3308" s="2">
        <v>43480</v>
      </c>
      <c r="B3308">
        <v>3142.22</v>
      </c>
      <c r="C3308">
        <f t="shared" si="50"/>
        <v>1.6069382652495925E-2</v>
      </c>
    </row>
    <row r="3309" spans="1:3" x14ac:dyDescent="0.35">
      <c r="A3309" s="2">
        <v>43481</v>
      </c>
      <c r="B3309">
        <v>3117.84</v>
      </c>
      <c r="C3309">
        <f t="shared" si="50"/>
        <v>1.2509603306786845E-2</v>
      </c>
    </row>
    <row r="3310" spans="1:3" x14ac:dyDescent="0.35">
      <c r="A3310" s="2">
        <v>43482</v>
      </c>
      <c r="B3310">
        <v>3133.13</v>
      </c>
      <c r="C3310">
        <f t="shared" si="50"/>
        <v>1.7401653818482254E-2</v>
      </c>
    </row>
    <row r="3311" spans="1:3" x14ac:dyDescent="0.35">
      <c r="A3311" s="2">
        <v>43483</v>
      </c>
      <c r="B3311">
        <v>3124.75</v>
      </c>
      <c r="C3311">
        <f t="shared" si="50"/>
        <v>1.4723428921530902E-2</v>
      </c>
    </row>
    <row r="3312" spans="1:3" x14ac:dyDescent="0.35">
      <c r="A3312" s="2">
        <v>43484</v>
      </c>
      <c r="B3312">
        <v>3124.75</v>
      </c>
      <c r="C3312">
        <f t="shared" si="50"/>
        <v>1.2640561209209563E-2</v>
      </c>
    </row>
    <row r="3313" spans="1:3" x14ac:dyDescent="0.35">
      <c r="A3313" s="2">
        <v>43485</v>
      </c>
      <c r="B3313">
        <v>3124.75</v>
      </c>
      <c r="C3313">
        <f t="shared" si="50"/>
        <v>1.825811711923674E-3</v>
      </c>
    </row>
    <row r="3314" spans="1:3" x14ac:dyDescent="0.35">
      <c r="A3314" s="2">
        <v>43486</v>
      </c>
      <c r="B3314">
        <v>3124.79</v>
      </c>
      <c r="C3314">
        <f t="shared" si="50"/>
        <v>-1.2792293761154167E-2</v>
      </c>
    </row>
    <row r="3315" spans="1:3" x14ac:dyDescent="0.35">
      <c r="A3315" s="2">
        <v>43487</v>
      </c>
      <c r="B3315">
        <v>3145.25</v>
      </c>
      <c r="C3315">
        <f t="shared" si="50"/>
        <v>-9.313461614585395E-3</v>
      </c>
    </row>
    <row r="3316" spans="1:3" x14ac:dyDescent="0.35">
      <c r="A3316" s="2">
        <v>43488</v>
      </c>
      <c r="B3316">
        <v>3150.67</v>
      </c>
      <c r="C3316">
        <f t="shared" si="50"/>
        <v>-9.3949906656921982E-3</v>
      </c>
    </row>
    <row r="3317" spans="1:3" x14ac:dyDescent="0.35">
      <c r="A3317" s="2">
        <v>43489</v>
      </c>
      <c r="B3317">
        <v>3171.53</v>
      </c>
      <c r="C3317">
        <f t="shared" si="50"/>
        <v>-2.7959980053421608E-3</v>
      </c>
    </row>
    <row r="3318" spans="1:3" x14ac:dyDescent="0.35">
      <c r="A3318" s="2">
        <v>43490</v>
      </c>
      <c r="B3318">
        <v>3151.94</v>
      </c>
      <c r="C3318">
        <f t="shared" si="50"/>
        <v>-8.9919830173722619E-3</v>
      </c>
    </row>
    <row r="3319" spans="1:3" x14ac:dyDescent="0.35">
      <c r="A3319" s="2">
        <v>43491</v>
      </c>
      <c r="B3319">
        <v>3151.94</v>
      </c>
      <c r="C3319">
        <f t="shared" si="50"/>
        <v>-1.1152889679806028E-2</v>
      </c>
    </row>
    <row r="3320" spans="1:3" x14ac:dyDescent="0.35">
      <c r="A3320" s="2">
        <v>43492</v>
      </c>
      <c r="B3320">
        <v>3151.94</v>
      </c>
      <c r="C3320">
        <f t="shared" si="50"/>
        <v>-1.7576559799951989E-2</v>
      </c>
    </row>
    <row r="3321" spans="1:3" x14ac:dyDescent="0.35">
      <c r="A3321" s="2">
        <v>43493</v>
      </c>
      <c r="B3321">
        <v>3159.89</v>
      </c>
      <c r="C3321">
        <f t="shared" si="50"/>
        <v>-1.884724827520487E-2</v>
      </c>
    </row>
    <row r="3322" spans="1:3" x14ac:dyDescent="0.35">
      <c r="A3322" s="2">
        <v>43494</v>
      </c>
      <c r="B3322">
        <v>3154.45</v>
      </c>
      <c r="C3322">
        <f t="shared" si="50"/>
        <v>-1.2754153979816286E-2</v>
      </c>
    </row>
    <row r="3323" spans="1:3" x14ac:dyDescent="0.35">
      <c r="A3323" s="2">
        <v>43495</v>
      </c>
      <c r="B3323">
        <v>3163.93</v>
      </c>
      <c r="C3323">
        <f t="shared" si="50"/>
        <v>-6.2762305527706572E-3</v>
      </c>
    </row>
    <row r="3324" spans="1:3" x14ac:dyDescent="0.35">
      <c r="A3324" s="2">
        <v>43496</v>
      </c>
      <c r="B3324">
        <v>3106.5</v>
      </c>
      <c r="C3324">
        <f t="shared" si="50"/>
        <v>-2.4594465798024309E-2</v>
      </c>
    </row>
    <row r="3325" spans="1:3" x14ac:dyDescent="0.35">
      <c r="A3325" s="2">
        <v>43497</v>
      </c>
      <c r="B3325">
        <v>3091.48</v>
      </c>
      <c r="C3325">
        <f t="shared" si="50"/>
        <v>-2.9441215675523276E-2</v>
      </c>
    </row>
    <row r="3326" spans="1:3" x14ac:dyDescent="0.35">
      <c r="A3326" s="2">
        <v>43498</v>
      </c>
      <c r="B3326">
        <v>3091.48</v>
      </c>
      <c r="C3326">
        <f t="shared" si="50"/>
        <v>-2.9381537716617383E-2</v>
      </c>
    </row>
    <row r="3327" spans="1:3" x14ac:dyDescent="0.35">
      <c r="A3327" s="2">
        <v>43499</v>
      </c>
      <c r="B3327">
        <v>3091.48</v>
      </c>
      <c r="C3327">
        <f t="shared" si="50"/>
        <v>-1.8752512193429223E-2</v>
      </c>
    </row>
    <row r="3328" spans="1:3" x14ac:dyDescent="0.35">
      <c r="A3328" s="2">
        <v>43500</v>
      </c>
      <c r="B3328">
        <v>3087.33</v>
      </c>
      <c r="C3328">
        <f t="shared" si="50"/>
        <v>-1.3694415450443261E-2</v>
      </c>
    </row>
    <row r="3329" spans="1:3" x14ac:dyDescent="0.35">
      <c r="A3329" s="2">
        <v>43501</v>
      </c>
      <c r="B3329">
        <v>3106.88</v>
      </c>
      <c r="C3329">
        <f t="shared" si="50"/>
        <v>-1.4773431630492327E-2</v>
      </c>
    </row>
    <row r="3330" spans="1:3" x14ac:dyDescent="0.35">
      <c r="A3330" s="2">
        <v>43502</v>
      </c>
      <c r="B3330">
        <v>3105.39</v>
      </c>
      <c r="C3330">
        <f t="shared" si="50"/>
        <v>-2.3801632072220795E-2</v>
      </c>
    </row>
    <row r="3331" spans="1:3" x14ac:dyDescent="0.35">
      <c r="A3331" s="2">
        <v>43503</v>
      </c>
      <c r="B3331">
        <v>3118.29</v>
      </c>
      <c r="C3331">
        <f t="shared" si="50"/>
        <v>-1.9656168785636186E-2</v>
      </c>
    </row>
    <row r="3332" spans="1:3" x14ac:dyDescent="0.35">
      <c r="A3332" s="2">
        <v>43504</v>
      </c>
      <c r="B3332">
        <v>3116.39</v>
      </c>
      <c r="C3332">
        <f t="shared" si="50"/>
        <v>-2.0265662796176691E-2</v>
      </c>
    </row>
    <row r="3333" spans="1:3" x14ac:dyDescent="0.35">
      <c r="A3333" s="2">
        <v>43505</v>
      </c>
      <c r="B3333">
        <v>3116.39</v>
      </c>
      <c r="C3333">
        <f t="shared" si="50"/>
        <v>-2.0265662796176691E-2</v>
      </c>
    </row>
    <row r="3334" spans="1:3" x14ac:dyDescent="0.35">
      <c r="A3334" s="2">
        <v>43506</v>
      </c>
      <c r="B3334">
        <v>3116.39</v>
      </c>
      <c r="C3334">
        <f t="shared" si="50"/>
        <v>-2.4038186258498458E-2</v>
      </c>
    </row>
    <row r="3335" spans="1:3" x14ac:dyDescent="0.35">
      <c r="A3335" s="2">
        <v>43507</v>
      </c>
      <c r="B3335">
        <v>3140.2</v>
      </c>
      <c r="C3335">
        <f t="shared" si="50"/>
        <v>-1.9489122415238817E-2</v>
      </c>
    </row>
    <row r="3336" spans="1:3" x14ac:dyDescent="0.35">
      <c r="A3336" s="2">
        <v>43508</v>
      </c>
      <c r="B3336">
        <v>3127.64</v>
      </c>
      <c r="C3336">
        <f t="shared" si="50"/>
        <v>-1.9651277027670482E-2</v>
      </c>
    </row>
    <row r="3337" spans="1:3" x14ac:dyDescent="0.35">
      <c r="A3337" s="2">
        <v>43509</v>
      </c>
      <c r="B3337">
        <v>3140.58</v>
      </c>
      <c r="C3337">
        <f t="shared" si="50"/>
        <v>-8.2635926117536132E-3</v>
      </c>
    </row>
    <row r="3338" spans="1:3" x14ac:dyDescent="0.35">
      <c r="A3338" s="2">
        <v>43510</v>
      </c>
      <c r="B3338">
        <v>3151.66</v>
      </c>
      <c r="C3338">
        <f t="shared" si="50"/>
        <v>-4.7417906931418513E-3</v>
      </c>
    </row>
    <row r="3339" spans="1:3" x14ac:dyDescent="0.35">
      <c r="A3339" s="2">
        <v>43511</v>
      </c>
      <c r="B3339">
        <v>3134.21</v>
      </c>
      <c r="C3339">
        <f t="shared" si="50"/>
        <v>-1.029394014155453E-2</v>
      </c>
    </row>
    <row r="3340" spans="1:3" x14ac:dyDescent="0.35">
      <c r="A3340" s="2">
        <v>43512</v>
      </c>
      <c r="B3340">
        <v>3134.21</v>
      </c>
      <c r="C3340">
        <f t="shared" si="50"/>
        <v>-1.3160378467913399E-2</v>
      </c>
    </row>
    <row r="3341" spans="1:3" x14ac:dyDescent="0.35">
      <c r="A3341" s="2">
        <v>43513</v>
      </c>
      <c r="B3341">
        <v>3134.21</v>
      </c>
      <c r="C3341">
        <f t="shared" si="50"/>
        <v>-2.0289168749473452E-2</v>
      </c>
    </row>
    <row r="3342" spans="1:3" x14ac:dyDescent="0.35">
      <c r="A3342" s="2">
        <v>43514</v>
      </c>
      <c r="B3342">
        <v>3126.23</v>
      </c>
      <c r="C3342">
        <f t="shared" si="50"/>
        <v>-2.0233862569291428E-2</v>
      </c>
    </row>
    <row r="3343" spans="1:3" x14ac:dyDescent="0.35">
      <c r="A3343" s="2">
        <v>43515</v>
      </c>
      <c r="B3343">
        <v>3114.96</v>
      </c>
      <c r="C3343">
        <f t="shared" si="50"/>
        <v>-2.358828139441586E-2</v>
      </c>
    </row>
    <row r="3344" spans="1:3" x14ac:dyDescent="0.35">
      <c r="A3344" s="2">
        <v>43516</v>
      </c>
      <c r="B3344">
        <v>3111.64</v>
      </c>
      <c r="C3344">
        <f t="shared" si="50"/>
        <v>-3.6734517035985945E-2</v>
      </c>
    </row>
    <row r="3345" spans="1:3" x14ac:dyDescent="0.35">
      <c r="A3345" s="2">
        <v>43517</v>
      </c>
      <c r="B3345">
        <v>3123.94</v>
      </c>
      <c r="C3345">
        <f t="shared" si="50"/>
        <v>-3.2789409779575542E-2</v>
      </c>
    </row>
    <row r="3346" spans="1:3" x14ac:dyDescent="0.35">
      <c r="A3346" s="2">
        <v>43518</v>
      </c>
      <c r="B3346">
        <v>3106.14</v>
      </c>
      <c r="C3346">
        <f t="shared" si="50"/>
        <v>-3.8503637665691745E-2</v>
      </c>
    </row>
    <row r="3347" spans="1:3" x14ac:dyDescent="0.35">
      <c r="A3347" s="2">
        <v>43519</v>
      </c>
      <c r="B3347">
        <v>3106.14</v>
      </c>
      <c r="C3347">
        <f t="shared" si="50"/>
        <v>-4.3731470726290106E-2</v>
      </c>
    </row>
    <row r="3348" spans="1:3" x14ac:dyDescent="0.35">
      <c r="A3348" s="2">
        <v>43520</v>
      </c>
      <c r="B3348">
        <v>3106.14</v>
      </c>
      <c r="C3348">
        <f t="shared" si="50"/>
        <v>-4.9355091169252907E-2</v>
      </c>
    </row>
    <row r="3349" spans="1:3" x14ac:dyDescent="0.35">
      <c r="A3349" s="2">
        <v>43521</v>
      </c>
      <c r="B3349">
        <v>3106.4</v>
      </c>
      <c r="C3349">
        <f t="shared" si="50"/>
        <v>-5.1325485473841498E-2</v>
      </c>
    </row>
    <row r="3350" spans="1:3" x14ac:dyDescent="0.35">
      <c r="A3350" s="2">
        <v>43522</v>
      </c>
      <c r="B3350">
        <v>3084.38</v>
      </c>
      <c r="C3350">
        <f t="shared" si="50"/>
        <v>-4.8620632054501935E-2</v>
      </c>
    </row>
    <row r="3351" spans="1:3" x14ac:dyDescent="0.35">
      <c r="A3351" s="2">
        <v>43523</v>
      </c>
      <c r="B3351">
        <v>3071.47</v>
      </c>
      <c r="C3351">
        <f t="shared" si="50"/>
        <v>-5.194683940419563E-2</v>
      </c>
    </row>
    <row r="3352" spans="1:3" x14ac:dyDescent="0.35">
      <c r="A3352" s="2">
        <v>43524</v>
      </c>
      <c r="B3352">
        <v>3080.11</v>
      </c>
      <c r="C3352">
        <f t="shared" si="50"/>
        <v>-4.9137803130167614E-2</v>
      </c>
    </row>
    <row r="3353" spans="1:3" x14ac:dyDescent="0.35">
      <c r="A3353" s="2">
        <v>43525</v>
      </c>
      <c r="B3353">
        <v>3096.63</v>
      </c>
      <c r="C3353">
        <f t="shared" si="50"/>
        <v>-4.3788690365001992E-2</v>
      </c>
    </row>
    <row r="3354" spans="1:3" x14ac:dyDescent="0.35">
      <c r="A3354" s="2">
        <v>43526</v>
      </c>
      <c r="B3354">
        <v>3096.63</v>
      </c>
      <c r="C3354">
        <f t="shared" si="50"/>
        <v>-2.946194939309894E-2</v>
      </c>
    </row>
    <row r="3355" spans="1:3" x14ac:dyDescent="0.35">
      <c r="A3355" s="2">
        <v>43527</v>
      </c>
      <c r="B3355">
        <v>3096.63</v>
      </c>
      <c r="C3355">
        <f t="shared" si="50"/>
        <v>-2.5295525448516969E-2</v>
      </c>
    </row>
    <row r="3356" spans="1:3" x14ac:dyDescent="0.35">
      <c r="A3356" s="2">
        <v>43528</v>
      </c>
      <c r="B3356">
        <v>3095.25</v>
      </c>
      <c r="C3356">
        <f t="shared" si="50"/>
        <v>-2.1026082006474274E-2</v>
      </c>
    </row>
    <row r="3357" spans="1:3" x14ac:dyDescent="0.35">
      <c r="A3357" s="2">
        <v>43529</v>
      </c>
      <c r="B3357">
        <v>3100.02</v>
      </c>
      <c r="C3357">
        <f t="shared" si="50"/>
        <v>-2.7806386375896979E-2</v>
      </c>
    </row>
    <row r="3358" spans="1:3" x14ac:dyDescent="0.35">
      <c r="A3358" s="2">
        <v>43530</v>
      </c>
      <c r="B3358">
        <v>3106.3</v>
      </c>
      <c r="C3358">
        <f t="shared" si="50"/>
        <v>-1.30935709693783E-2</v>
      </c>
    </row>
    <row r="3359" spans="1:3" x14ac:dyDescent="0.35">
      <c r="A3359" s="2">
        <v>43531</v>
      </c>
      <c r="B3359">
        <v>3143.06</v>
      </c>
      <c r="C3359">
        <f t="shared" si="50"/>
        <v>-1.3290306075286844E-3</v>
      </c>
    </row>
    <row r="3360" spans="1:3" x14ac:dyDescent="0.35">
      <c r="A3360" s="2">
        <v>43532</v>
      </c>
      <c r="B3360">
        <v>3174.18</v>
      </c>
      <c r="C3360">
        <f t="shared" si="50"/>
        <v>8.523452989160827E-3</v>
      </c>
    </row>
    <row r="3361" spans="1:3" x14ac:dyDescent="0.35">
      <c r="A3361" s="2">
        <v>43533</v>
      </c>
      <c r="B3361">
        <v>3174.18</v>
      </c>
      <c r="C3361">
        <f t="shared" ref="C3361:C3424" si="51">+LN(B3361/B3272)</f>
        <v>-4.8869424449268029E-3</v>
      </c>
    </row>
    <row r="3362" spans="1:3" x14ac:dyDescent="0.35">
      <c r="A3362" s="2">
        <v>43534</v>
      </c>
      <c r="B3362">
        <v>3174.18</v>
      </c>
      <c r="C3362">
        <f t="shared" si="51"/>
        <v>-4.2283626953432685E-3</v>
      </c>
    </row>
    <row r="3363" spans="1:3" x14ac:dyDescent="0.35">
      <c r="A3363" s="2">
        <v>43535</v>
      </c>
      <c r="B3363">
        <v>3179.21</v>
      </c>
      <c r="C3363">
        <f t="shared" si="51"/>
        <v>2.7182018030987641E-3</v>
      </c>
    </row>
    <row r="3364" spans="1:3" x14ac:dyDescent="0.35">
      <c r="A3364" s="2">
        <v>43536</v>
      </c>
      <c r="B3364">
        <v>3149.15</v>
      </c>
      <c r="C3364">
        <f t="shared" si="51"/>
        <v>-9.5127447647249501E-3</v>
      </c>
    </row>
    <row r="3365" spans="1:3" x14ac:dyDescent="0.35">
      <c r="A3365" s="2">
        <v>43537</v>
      </c>
      <c r="B3365">
        <v>3145.98</v>
      </c>
      <c r="C3365">
        <f t="shared" si="51"/>
        <v>-1.5474159976150479E-2</v>
      </c>
    </row>
    <row r="3366" spans="1:3" x14ac:dyDescent="0.35">
      <c r="A3366" s="2">
        <v>43538</v>
      </c>
      <c r="B3366">
        <v>3142.38</v>
      </c>
      <c r="C3366">
        <f t="shared" si="51"/>
        <v>-1.6619132717306678E-2</v>
      </c>
    </row>
    <row r="3367" spans="1:3" x14ac:dyDescent="0.35">
      <c r="A3367" s="2">
        <v>43539</v>
      </c>
      <c r="B3367">
        <v>3119.49</v>
      </c>
      <c r="C3367">
        <f t="shared" si="51"/>
        <v>-2.393008039130836E-2</v>
      </c>
    </row>
    <row r="3368" spans="1:3" x14ac:dyDescent="0.35">
      <c r="A3368" s="2">
        <v>43540</v>
      </c>
      <c r="B3368">
        <v>3119.49</v>
      </c>
      <c r="C3368">
        <f t="shared" si="51"/>
        <v>-1.9387754995484563E-2</v>
      </c>
    </row>
    <row r="3369" spans="1:3" x14ac:dyDescent="0.35">
      <c r="A3369" s="2">
        <v>43541</v>
      </c>
      <c r="B3369">
        <v>3119.49</v>
      </c>
      <c r="C3369">
        <f t="shared" si="51"/>
        <v>-2.7354527265725199E-2</v>
      </c>
    </row>
    <row r="3370" spans="1:3" x14ac:dyDescent="0.35">
      <c r="A3370" s="2">
        <v>43542</v>
      </c>
      <c r="B3370">
        <v>3098.68</v>
      </c>
      <c r="C3370">
        <f t="shared" si="51"/>
        <v>-3.840203960325457E-2</v>
      </c>
    </row>
    <row r="3371" spans="1:3" x14ac:dyDescent="0.35">
      <c r="A3371" s="2">
        <v>43543</v>
      </c>
      <c r="B3371">
        <v>3097.3</v>
      </c>
      <c r="C3371">
        <f t="shared" si="51"/>
        <v>-5.3662712521932374E-2</v>
      </c>
    </row>
    <row r="3372" spans="1:3" x14ac:dyDescent="0.35">
      <c r="A3372" s="2">
        <v>43544</v>
      </c>
      <c r="B3372">
        <v>3088.11</v>
      </c>
      <c r="C3372">
        <f t="shared" si="51"/>
        <v>-6.3753752889397483E-2</v>
      </c>
    </row>
    <row r="3373" spans="1:3" x14ac:dyDescent="0.35">
      <c r="A3373" s="2">
        <v>43545</v>
      </c>
      <c r="B3373">
        <v>3089.62</v>
      </c>
      <c r="C3373">
        <f t="shared" si="51"/>
        <v>-6.3264900178103559E-2</v>
      </c>
    </row>
    <row r="3374" spans="1:3" x14ac:dyDescent="0.35">
      <c r="A3374" s="2">
        <v>43546</v>
      </c>
      <c r="B3374">
        <v>3134</v>
      </c>
      <c r="C3374">
        <f t="shared" si="51"/>
        <v>-4.9002862245316331E-2</v>
      </c>
    </row>
    <row r="3375" spans="1:3" x14ac:dyDescent="0.35">
      <c r="A3375" s="2">
        <v>43547</v>
      </c>
      <c r="B3375">
        <v>3134</v>
      </c>
      <c r="C3375">
        <f t="shared" si="51"/>
        <v>-5.0156720205904837E-2</v>
      </c>
    </row>
    <row r="3376" spans="1:3" x14ac:dyDescent="0.35">
      <c r="A3376" s="2">
        <v>43548</v>
      </c>
      <c r="B3376">
        <v>3134</v>
      </c>
      <c r="C3376">
        <f t="shared" si="51"/>
        <v>-5.0156720205904837E-2</v>
      </c>
    </row>
    <row r="3377" spans="1:3" x14ac:dyDescent="0.35">
      <c r="A3377" s="2">
        <v>43549</v>
      </c>
      <c r="B3377">
        <v>3133.13</v>
      </c>
      <c r="C3377">
        <f t="shared" si="51"/>
        <v>-4.715148196735125E-2</v>
      </c>
    </row>
    <row r="3378" spans="1:3" x14ac:dyDescent="0.35">
      <c r="A3378" s="2">
        <v>43550</v>
      </c>
      <c r="B3378">
        <v>3155.91</v>
      </c>
      <c r="C3378">
        <f t="shared" si="51"/>
        <v>-3.7587399193786682E-2</v>
      </c>
    </row>
    <row r="3379" spans="1:3" x14ac:dyDescent="0.35">
      <c r="A3379" s="2">
        <v>43551</v>
      </c>
      <c r="B3379">
        <v>3178.58</v>
      </c>
      <c r="C3379">
        <f t="shared" si="51"/>
        <v>-2.3527278181919214E-2</v>
      </c>
    </row>
    <row r="3380" spans="1:3" x14ac:dyDescent="0.35">
      <c r="A3380" s="2">
        <v>43552</v>
      </c>
      <c r="B3380">
        <v>3178.11</v>
      </c>
      <c r="C3380">
        <f t="shared" si="51"/>
        <v>-2.3675153884794912E-2</v>
      </c>
    </row>
    <row r="3381" spans="1:3" x14ac:dyDescent="0.35">
      <c r="A3381" s="2">
        <v>43553</v>
      </c>
      <c r="B3381">
        <v>3188.74</v>
      </c>
      <c r="C3381">
        <f t="shared" si="51"/>
        <v>-2.0335979920554231E-2</v>
      </c>
    </row>
    <row r="3382" spans="1:3" x14ac:dyDescent="0.35">
      <c r="A3382" s="2">
        <v>43554</v>
      </c>
      <c r="B3382">
        <v>3188.74</v>
      </c>
      <c r="C3382">
        <f t="shared" si="51"/>
        <v>-2.0335979920554231E-2</v>
      </c>
    </row>
    <row r="3383" spans="1:3" x14ac:dyDescent="0.35">
      <c r="A3383" s="2">
        <v>43555</v>
      </c>
      <c r="B3383">
        <v>3188.74</v>
      </c>
      <c r="C3383">
        <f t="shared" si="51"/>
        <v>-2.0335979920554231E-2</v>
      </c>
    </row>
    <row r="3384" spans="1:3" x14ac:dyDescent="0.35">
      <c r="A3384" s="2">
        <v>43556</v>
      </c>
      <c r="B3384">
        <v>3142.96</v>
      </c>
      <c r="C3384">
        <f t="shared" si="51"/>
        <v>-3.0247792056360766E-2</v>
      </c>
    </row>
    <row r="3385" spans="1:3" x14ac:dyDescent="0.35">
      <c r="A3385" s="2">
        <v>43557</v>
      </c>
      <c r="B3385">
        <v>3146.12</v>
      </c>
      <c r="C3385">
        <f t="shared" si="51"/>
        <v>-3.0547788866336398E-2</v>
      </c>
    </row>
    <row r="3386" spans="1:3" x14ac:dyDescent="0.35">
      <c r="A3386" s="2">
        <v>43558</v>
      </c>
      <c r="B3386">
        <v>3123.59</v>
      </c>
      <c r="C3386">
        <f t="shared" si="51"/>
        <v>-2.2118855727041063E-2</v>
      </c>
    </row>
    <row r="3387" spans="1:3" x14ac:dyDescent="0.35">
      <c r="A3387" s="2">
        <v>43559</v>
      </c>
      <c r="B3387">
        <v>3129.65</v>
      </c>
      <c r="C3387">
        <f t="shared" si="51"/>
        <v>-2.0180659880700742E-2</v>
      </c>
    </row>
    <row r="3388" spans="1:3" x14ac:dyDescent="0.35">
      <c r="A3388" s="2">
        <v>43560</v>
      </c>
      <c r="B3388">
        <v>3123.83</v>
      </c>
      <c r="C3388">
        <f t="shared" si="51"/>
        <v>-2.2042024010870926E-2</v>
      </c>
    </row>
    <row r="3389" spans="1:3" x14ac:dyDescent="0.35">
      <c r="A3389" s="2">
        <v>43561</v>
      </c>
      <c r="B3389">
        <v>3123.83</v>
      </c>
      <c r="C3389">
        <f t="shared" si="51"/>
        <v>-1.7270917764908834E-2</v>
      </c>
    </row>
    <row r="3390" spans="1:3" x14ac:dyDescent="0.35">
      <c r="A3390" s="2">
        <v>43562</v>
      </c>
      <c r="B3390">
        <v>3123.83</v>
      </c>
      <c r="C3390">
        <f t="shared" si="51"/>
        <v>-8.8123706833479355E-3</v>
      </c>
    </row>
    <row r="3391" spans="1:3" x14ac:dyDescent="0.35">
      <c r="A3391" s="2">
        <v>43563</v>
      </c>
      <c r="B3391">
        <v>3115.34</v>
      </c>
      <c r="C3391">
        <f t="shared" si="51"/>
        <v>-6.2238906345562818E-3</v>
      </c>
    </row>
    <row r="3392" spans="1:3" x14ac:dyDescent="0.35">
      <c r="A3392" s="2">
        <v>43564</v>
      </c>
      <c r="B3392">
        <v>3103.35</v>
      </c>
      <c r="C3392">
        <f t="shared" si="51"/>
        <v>-1.0574341802937088E-2</v>
      </c>
    </row>
    <row r="3393" spans="1:3" x14ac:dyDescent="0.35">
      <c r="A3393" s="2">
        <v>43565</v>
      </c>
      <c r="B3393">
        <v>3095.97</v>
      </c>
      <c r="C3393">
        <f t="shared" si="51"/>
        <v>-1.3468454710102903E-2</v>
      </c>
    </row>
    <row r="3394" spans="1:3" x14ac:dyDescent="0.35">
      <c r="A3394" s="2">
        <v>43566</v>
      </c>
      <c r="B3394">
        <v>3119.95</v>
      </c>
      <c r="C3394">
        <f t="shared" si="51"/>
        <v>-5.7527444162019754E-3</v>
      </c>
    </row>
    <row r="3395" spans="1:3" x14ac:dyDescent="0.35">
      <c r="A3395" s="2">
        <v>43567</v>
      </c>
      <c r="B3395">
        <v>3115.52</v>
      </c>
      <c r="C3395">
        <f t="shared" si="51"/>
        <v>-7.173647971294073E-3</v>
      </c>
    </row>
    <row r="3396" spans="1:3" x14ac:dyDescent="0.35">
      <c r="A3396" s="2">
        <v>43568</v>
      </c>
      <c r="B3396">
        <v>3115.52</v>
      </c>
      <c r="C3396">
        <f t="shared" si="51"/>
        <v>-8.0591844794987919E-3</v>
      </c>
    </row>
    <row r="3397" spans="1:3" x14ac:dyDescent="0.35">
      <c r="A3397" s="2">
        <v>43569</v>
      </c>
      <c r="B3397">
        <v>3115.52</v>
      </c>
      <c r="C3397">
        <f t="shared" si="51"/>
        <v>-8.5334839814627337E-3</v>
      </c>
    </row>
    <row r="3398" spans="1:3" x14ac:dyDescent="0.35">
      <c r="A3398" s="2">
        <v>43570</v>
      </c>
      <c r="B3398">
        <v>3139.84</v>
      </c>
      <c r="C3398">
        <f t="shared" si="51"/>
        <v>7.0313888344279551E-3</v>
      </c>
    </row>
    <row r="3399" spans="1:3" x14ac:dyDescent="0.35">
      <c r="A3399" s="2">
        <v>43571</v>
      </c>
      <c r="B3399">
        <v>3163.65</v>
      </c>
      <c r="C3399">
        <f t="shared" si="51"/>
        <v>9.6939194324508378E-3</v>
      </c>
    </row>
    <row r="3400" spans="1:3" x14ac:dyDescent="0.35">
      <c r="A3400" s="2">
        <v>43572</v>
      </c>
      <c r="B3400">
        <v>3157.69</v>
      </c>
      <c r="C3400">
        <f t="shared" si="51"/>
        <v>1.0486467632361286E-2</v>
      </c>
    </row>
    <row r="3401" spans="1:3" x14ac:dyDescent="0.35">
      <c r="A3401" s="2">
        <v>43573</v>
      </c>
      <c r="B3401">
        <v>3158</v>
      </c>
      <c r="C3401">
        <f t="shared" si="51"/>
        <v>1.0584635845256303E-2</v>
      </c>
    </row>
    <row r="3402" spans="1:3" x14ac:dyDescent="0.35">
      <c r="A3402" s="2">
        <v>43574</v>
      </c>
      <c r="B3402">
        <v>3158</v>
      </c>
      <c r="C3402">
        <f t="shared" si="51"/>
        <v>1.0584635845256303E-2</v>
      </c>
    </row>
    <row r="3403" spans="1:3" x14ac:dyDescent="0.35">
      <c r="A3403" s="2">
        <v>43575</v>
      </c>
      <c r="B3403">
        <v>3158</v>
      </c>
      <c r="C3403">
        <f t="shared" si="51"/>
        <v>1.0571834903106593E-2</v>
      </c>
    </row>
    <row r="3404" spans="1:3" x14ac:dyDescent="0.35">
      <c r="A3404" s="2">
        <v>43576</v>
      </c>
      <c r="B3404">
        <v>3158</v>
      </c>
      <c r="C3404">
        <f t="shared" si="51"/>
        <v>4.0455375843470275E-3</v>
      </c>
    </row>
    <row r="3405" spans="1:3" x14ac:dyDescent="0.35">
      <c r="A3405" s="2">
        <v>43577</v>
      </c>
      <c r="B3405">
        <v>3156</v>
      </c>
      <c r="C3405">
        <f t="shared" si="51"/>
        <v>1.6902743504880096E-3</v>
      </c>
    </row>
    <row r="3406" spans="1:3" x14ac:dyDescent="0.35">
      <c r="A3406" s="2">
        <v>43578</v>
      </c>
      <c r="B3406">
        <v>3180.47</v>
      </c>
      <c r="C3406">
        <f t="shared" si="51"/>
        <v>2.8148633195759615E-3</v>
      </c>
    </row>
    <row r="3407" spans="1:3" x14ac:dyDescent="0.35">
      <c r="A3407" s="2">
        <v>43579</v>
      </c>
      <c r="B3407">
        <v>3220.25</v>
      </c>
      <c r="C3407">
        <f t="shared" si="51"/>
        <v>2.1440860012600396E-2</v>
      </c>
    </row>
    <row r="3408" spans="1:3" x14ac:dyDescent="0.35">
      <c r="A3408" s="2">
        <v>43580</v>
      </c>
      <c r="B3408">
        <v>3234.56</v>
      </c>
      <c r="C3408">
        <f t="shared" si="51"/>
        <v>2.5874770056123233E-2</v>
      </c>
    </row>
    <row r="3409" spans="1:3" x14ac:dyDescent="0.35">
      <c r="A3409" s="2">
        <v>43581</v>
      </c>
      <c r="B3409">
        <v>3228.94</v>
      </c>
      <c r="C3409">
        <f t="shared" si="51"/>
        <v>2.4135773717826433E-2</v>
      </c>
    </row>
    <row r="3410" spans="1:3" x14ac:dyDescent="0.35">
      <c r="A3410" s="2">
        <v>43582</v>
      </c>
      <c r="B3410">
        <v>3228.94</v>
      </c>
      <c r="C3410">
        <f t="shared" si="51"/>
        <v>2.1616693132934239E-2</v>
      </c>
    </row>
    <row r="3411" spans="1:3" x14ac:dyDescent="0.35">
      <c r="A3411" s="2">
        <v>43583</v>
      </c>
      <c r="B3411">
        <v>3228.94</v>
      </c>
      <c r="C3411">
        <f t="shared" si="51"/>
        <v>2.3339755668661345E-2</v>
      </c>
    </row>
    <row r="3412" spans="1:3" x14ac:dyDescent="0.35">
      <c r="A3412" s="2">
        <v>43584</v>
      </c>
      <c r="B3412">
        <v>3252.86</v>
      </c>
      <c r="C3412">
        <f t="shared" si="51"/>
        <v>2.7719683601788545E-2</v>
      </c>
    </row>
    <row r="3413" spans="1:3" x14ac:dyDescent="0.35">
      <c r="A3413" s="2">
        <v>43585</v>
      </c>
      <c r="B3413">
        <v>3232.97</v>
      </c>
      <c r="C3413">
        <f t="shared" si="51"/>
        <v>3.9904528871486468E-2</v>
      </c>
    </row>
    <row r="3414" spans="1:3" x14ac:dyDescent="0.35">
      <c r="A3414" s="2">
        <v>43586</v>
      </c>
      <c r="B3414">
        <v>3233.25</v>
      </c>
      <c r="C3414">
        <f t="shared" si="51"/>
        <v>4.483788266910417E-2</v>
      </c>
    </row>
    <row r="3415" spans="1:3" x14ac:dyDescent="0.35">
      <c r="A3415" s="2">
        <v>43587</v>
      </c>
      <c r="B3415">
        <v>3256</v>
      </c>
      <c r="C3415">
        <f t="shared" si="51"/>
        <v>5.184950749618137E-2</v>
      </c>
    </row>
    <row r="3416" spans="1:3" x14ac:dyDescent="0.35">
      <c r="A3416" s="2">
        <v>43588</v>
      </c>
      <c r="B3416">
        <v>3238.88</v>
      </c>
      <c r="C3416">
        <f t="shared" si="51"/>
        <v>4.6577650387017548E-2</v>
      </c>
    </row>
    <row r="3417" spans="1:3" x14ac:dyDescent="0.35">
      <c r="A3417" s="2">
        <v>43589</v>
      </c>
      <c r="B3417">
        <v>3238.88</v>
      </c>
      <c r="C3417">
        <f t="shared" si="51"/>
        <v>4.7920951321677133E-2</v>
      </c>
    </row>
    <row r="3418" spans="1:3" x14ac:dyDescent="0.35">
      <c r="A3418" s="2">
        <v>43590</v>
      </c>
      <c r="B3418">
        <v>3238.88</v>
      </c>
      <c r="C3418">
        <f t="shared" si="51"/>
        <v>4.1608583831487023E-2</v>
      </c>
    </row>
    <row r="3419" spans="1:3" x14ac:dyDescent="0.35">
      <c r="A3419" s="2">
        <v>43591</v>
      </c>
      <c r="B3419">
        <v>3254.7</v>
      </c>
      <c r="C3419">
        <f t="shared" si="51"/>
        <v>4.6960794151706099E-2</v>
      </c>
    </row>
    <row r="3420" spans="1:3" x14ac:dyDescent="0.35">
      <c r="A3420" s="2">
        <v>43592</v>
      </c>
      <c r="B3420">
        <v>3300.62</v>
      </c>
      <c r="C3420">
        <f t="shared" si="51"/>
        <v>5.6825554964048106E-2</v>
      </c>
    </row>
    <row r="3421" spans="1:3" x14ac:dyDescent="0.35">
      <c r="A3421" s="2">
        <v>43593</v>
      </c>
      <c r="B3421">
        <v>3293.5</v>
      </c>
      <c r="C3421">
        <f t="shared" si="51"/>
        <v>5.5275548459895081E-2</v>
      </c>
    </row>
    <row r="3422" spans="1:3" x14ac:dyDescent="0.35">
      <c r="A3422" s="2">
        <v>43594</v>
      </c>
      <c r="B3422">
        <v>3276.85</v>
      </c>
      <c r="C3422">
        <f t="shared" si="51"/>
        <v>5.0207314456929615E-2</v>
      </c>
    </row>
    <row r="3423" spans="1:3" x14ac:dyDescent="0.35">
      <c r="A3423" s="2">
        <v>43595</v>
      </c>
      <c r="B3423">
        <v>3273.85</v>
      </c>
      <c r="C3423">
        <f t="shared" si="51"/>
        <v>4.9291381744476656E-2</v>
      </c>
    </row>
    <row r="3424" spans="1:3" x14ac:dyDescent="0.35">
      <c r="A3424" s="2">
        <v>43596</v>
      </c>
      <c r="B3424">
        <v>3273.85</v>
      </c>
      <c r="C3424">
        <f t="shared" si="51"/>
        <v>4.1680170223908006E-2</v>
      </c>
    </row>
    <row r="3425" spans="1:3" x14ac:dyDescent="0.35">
      <c r="A3425" s="2">
        <v>43597</v>
      </c>
      <c r="B3425">
        <v>3273.85</v>
      </c>
      <c r="C3425">
        <f t="shared" ref="C3425:C3488" si="52">+LN(B3425/B3336)</f>
        <v>4.568793583750045E-2</v>
      </c>
    </row>
    <row r="3426" spans="1:3" x14ac:dyDescent="0.35">
      <c r="A3426" s="2">
        <v>43598</v>
      </c>
      <c r="B3426">
        <v>3304.38</v>
      </c>
      <c r="C3426">
        <f t="shared" si="52"/>
        <v>5.0841364913340924E-2</v>
      </c>
    </row>
    <row r="3427" spans="1:3" x14ac:dyDescent="0.35">
      <c r="A3427" s="2">
        <v>43599</v>
      </c>
      <c r="B3427">
        <v>3291.1</v>
      </c>
      <c r="C3427">
        <f t="shared" si="52"/>
        <v>4.3292557243347921E-2</v>
      </c>
    </row>
    <row r="3428" spans="1:3" x14ac:dyDescent="0.35">
      <c r="A3428" s="2">
        <v>43600</v>
      </c>
      <c r="B3428">
        <v>3285.54</v>
      </c>
      <c r="C3428">
        <f t="shared" si="52"/>
        <v>4.7153873279978352E-2</v>
      </c>
    </row>
    <row r="3429" spans="1:3" x14ac:dyDescent="0.35">
      <c r="A3429" s="2">
        <v>43601</v>
      </c>
      <c r="B3429">
        <v>3299.36</v>
      </c>
      <c r="C3429">
        <f t="shared" si="52"/>
        <v>5.13513615610771E-2</v>
      </c>
    </row>
    <row r="3430" spans="1:3" x14ac:dyDescent="0.35">
      <c r="A3430" s="2">
        <v>43602</v>
      </c>
      <c r="B3430">
        <v>3320.43</v>
      </c>
      <c r="C3430">
        <f t="shared" si="52"/>
        <v>5.77171439052028E-2</v>
      </c>
    </row>
    <row r="3431" spans="1:3" x14ac:dyDescent="0.35">
      <c r="A3431" s="2">
        <v>43603</v>
      </c>
      <c r="B3431">
        <v>3320.43</v>
      </c>
      <c r="C3431">
        <f t="shared" si="52"/>
        <v>6.0266486865740494E-2</v>
      </c>
    </row>
    <row r="3432" spans="1:3" x14ac:dyDescent="0.35">
      <c r="A3432" s="2">
        <v>43604</v>
      </c>
      <c r="B3432">
        <v>3320.43</v>
      </c>
      <c r="C3432">
        <f t="shared" si="52"/>
        <v>6.3877981548468826E-2</v>
      </c>
    </row>
    <row r="3433" spans="1:3" x14ac:dyDescent="0.35">
      <c r="A3433" s="2">
        <v>43605</v>
      </c>
      <c r="B3433">
        <v>3352.43</v>
      </c>
      <c r="C3433">
        <f t="shared" si="52"/>
        <v>7.4535537624742493E-2</v>
      </c>
    </row>
    <row r="3434" spans="1:3" x14ac:dyDescent="0.35">
      <c r="A3434" s="2">
        <v>43606</v>
      </c>
      <c r="B3434">
        <v>3342.46</v>
      </c>
      <c r="C3434">
        <f t="shared" si="52"/>
        <v>6.7612037184821491E-2</v>
      </c>
    </row>
    <row r="3435" spans="1:3" x14ac:dyDescent="0.35">
      <c r="A3435" s="2">
        <v>43607</v>
      </c>
      <c r="B3435">
        <v>3335.7</v>
      </c>
      <c r="C3435">
        <f t="shared" si="52"/>
        <v>7.1301754634260001E-2</v>
      </c>
    </row>
    <row r="3436" spans="1:3" x14ac:dyDescent="0.35">
      <c r="A3436" s="2">
        <v>43608</v>
      </c>
      <c r="B3436">
        <v>3379.78</v>
      </c>
      <c r="C3436">
        <f t="shared" si="52"/>
        <v>8.4429820858249821E-2</v>
      </c>
    </row>
    <row r="3437" spans="1:3" x14ac:dyDescent="0.35">
      <c r="A3437" s="2">
        <v>43609</v>
      </c>
      <c r="B3437">
        <v>3358.78</v>
      </c>
      <c r="C3437">
        <f t="shared" si="52"/>
        <v>7.8197015041064646E-2</v>
      </c>
    </row>
    <row r="3438" spans="1:3" x14ac:dyDescent="0.35">
      <c r="A3438" s="2">
        <v>43610</v>
      </c>
      <c r="B3438">
        <v>3358.78</v>
      </c>
      <c r="C3438">
        <f t="shared" si="52"/>
        <v>7.8113313366660261E-2</v>
      </c>
    </row>
    <row r="3439" spans="1:3" x14ac:dyDescent="0.35">
      <c r="A3439" s="2">
        <v>43611</v>
      </c>
      <c r="B3439">
        <v>3358.78</v>
      </c>
      <c r="C3439">
        <f t="shared" si="52"/>
        <v>8.5227148089623742E-2</v>
      </c>
    </row>
    <row r="3440" spans="1:3" x14ac:dyDescent="0.35">
      <c r="A3440" s="2">
        <v>43612</v>
      </c>
      <c r="B3440">
        <v>3362.68</v>
      </c>
      <c r="C3440">
        <f t="shared" si="52"/>
        <v>9.0582000734276164E-2</v>
      </c>
    </row>
    <row r="3441" spans="1:3" x14ac:dyDescent="0.35">
      <c r="A3441" s="2">
        <v>43613</v>
      </c>
      <c r="B3441">
        <v>3377.29</v>
      </c>
      <c r="C3441">
        <f t="shared" si="52"/>
        <v>9.2108302119938382E-2</v>
      </c>
    </row>
    <row r="3442" spans="1:3" x14ac:dyDescent="0.35">
      <c r="A3442" s="2">
        <v>43614</v>
      </c>
      <c r="B3442">
        <v>3352.8</v>
      </c>
      <c r="C3442">
        <f t="shared" si="52"/>
        <v>7.9481394230101587E-2</v>
      </c>
    </row>
    <row r="3443" spans="1:3" x14ac:dyDescent="0.35">
      <c r="A3443" s="2">
        <v>43615</v>
      </c>
      <c r="B3443">
        <v>3364.1</v>
      </c>
      <c r="C3443">
        <f t="shared" si="52"/>
        <v>8.2846044786306694E-2</v>
      </c>
    </row>
    <row r="3444" spans="1:3" x14ac:dyDescent="0.35">
      <c r="A3444" s="2">
        <v>43616</v>
      </c>
      <c r="B3444">
        <v>3379.55</v>
      </c>
      <c r="C3444">
        <f t="shared" si="52"/>
        <v>8.7428141138233162E-2</v>
      </c>
    </row>
    <row r="3445" spans="1:3" x14ac:dyDescent="0.35">
      <c r="A3445" s="2">
        <v>43617</v>
      </c>
      <c r="B3445">
        <v>3379.55</v>
      </c>
      <c r="C3445">
        <f t="shared" si="52"/>
        <v>8.7873886218192546E-2</v>
      </c>
    </row>
    <row r="3446" spans="1:3" x14ac:dyDescent="0.35">
      <c r="A3446" s="2">
        <v>43618</v>
      </c>
      <c r="B3446">
        <v>3379.55</v>
      </c>
      <c r="C3446">
        <f t="shared" si="52"/>
        <v>8.6334001453664197E-2</v>
      </c>
    </row>
    <row r="3447" spans="1:3" x14ac:dyDescent="0.35">
      <c r="A3447" s="2">
        <v>43619</v>
      </c>
      <c r="B3447">
        <v>3356.94</v>
      </c>
      <c r="C3447">
        <f t="shared" si="52"/>
        <v>7.7597537424458934E-2</v>
      </c>
    </row>
    <row r="3448" spans="1:3" x14ac:dyDescent="0.35">
      <c r="A3448" s="2">
        <v>43620</v>
      </c>
      <c r="B3448">
        <v>3292.42</v>
      </c>
      <c r="C3448">
        <f t="shared" si="52"/>
        <v>4.6426009019361184E-2</v>
      </c>
    </row>
    <row r="3449" spans="1:3" x14ac:dyDescent="0.35">
      <c r="A3449" s="2">
        <v>43621</v>
      </c>
      <c r="B3449">
        <v>3306.13</v>
      </c>
      <c r="C3449">
        <f t="shared" si="52"/>
        <v>4.0728989798497171E-2</v>
      </c>
    </row>
    <row r="3450" spans="1:3" x14ac:dyDescent="0.35">
      <c r="A3450" s="2">
        <v>43622</v>
      </c>
      <c r="B3450">
        <v>3291.42</v>
      </c>
      <c r="C3450">
        <f t="shared" si="52"/>
        <v>3.6269751331050322E-2</v>
      </c>
    </row>
    <row r="3451" spans="1:3" x14ac:dyDescent="0.35">
      <c r="A3451" s="2">
        <v>43623</v>
      </c>
      <c r="B3451">
        <v>3268.63</v>
      </c>
      <c r="C3451">
        <f t="shared" si="52"/>
        <v>2.9321605604880265E-2</v>
      </c>
    </row>
    <row r="3452" spans="1:3" x14ac:dyDescent="0.35">
      <c r="A3452" s="2">
        <v>43624</v>
      </c>
      <c r="B3452">
        <v>3268.63</v>
      </c>
      <c r="C3452">
        <f t="shared" si="52"/>
        <v>2.7738198620286165E-2</v>
      </c>
    </row>
    <row r="3453" spans="1:3" x14ac:dyDescent="0.35">
      <c r="A3453" s="2">
        <v>43625</v>
      </c>
      <c r="B3453">
        <v>3268.63</v>
      </c>
      <c r="C3453">
        <f t="shared" si="52"/>
        <v>3.7238361722155486E-2</v>
      </c>
    </row>
    <row r="3454" spans="1:3" x14ac:dyDescent="0.35">
      <c r="A3454" s="2">
        <v>43626</v>
      </c>
      <c r="B3454">
        <v>3260.61</v>
      </c>
      <c r="C3454">
        <f t="shared" si="52"/>
        <v>3.5788847102118729E-2</v>
      </c>
    </row>
    <row r="3455" spans="1:3" x14ac:dyDescent="0.35">
      <c r="A3455" s="2">
        <v>43627</v>
      </c>
      <c r="B3455">
        <v>3259.89</v>
      </c>
      <c r="C3455">
        <f t="shared" si="52"/>
        <v>3.6712977882404983E-2</v>
      </c>
    </row>
    <row r="3456" spans="1:3" x14ac:dyDescent="0.35">
      <c r="A3456" s="2">
        <v>43628</v>
      </c>
      <c r="B3456">
        <v>3268.1</v>
      </c>
      <c r="C3456">
        <f t="shared" si="52"/>
        <v>4.6539249363159403E-2</v>
      </c>
    </row>
    <row r="3457" spans="1:3" x14ac:dyDescent="0.35">
      <c r="A3457" s="2">
        <v>43629</v>
      </c>
      <c r="B3457">
        <v>3268.81</v>
      </c>
      <c r="C3457">
        <f t="shared" si="52"/>
        <v>4.675647738153256E-2</v>
      </c>
    </row>
    <row r="3458" spans="1:3" x14ac:dyDescent="0.35">
      <c r="A3458" s="2">
        <v>43630</v>
      </c>
      <c r="B3458">
        <v>3273.95</v>
      </c>
      <c r="C3458">
        <f t="shared" si="52"/>
        <v>4.832768007196199E-2</v>
      </c>
    </row>
    <row r="3459" spans="1:3" x14ac:dyDescent="0.35">
      <c r="A3459" s="2">
        <v>43631</v>
      </c>
      <c r="B3459">
        <v>3273.95</v>
      </c>
      <c r="C3459">
        <f t="shared" si="52"/>
        <v>5.5020992635420207E-2</v>
      </c>
    </row>
    <row r="3460" spans="1:3" x14ac:dyDescent="0.35">
      <c r="A3460" s="2">
        <v>43632</v>
      </c>
      <c r="B3460">
        <v>3273.95</v>
      </c>
      <c r="C3460">
        <f t="shared" si="52"/>
        <v>5.5466442757214823E-2</v>
      </c>
    </row>
    <row r="3461" spans="1:3" x14ac:dyDescent="0.35">
      <c r="A3461" s="2">
        <v>43633</v>
      </c>
      <c r="B3461">
        <v>3286.06</v>
      </c>
      <c r="C3461">
        <f t="shared" si="52"/>
        <v>6.2130025440431245E-2</v>
      </c>
    </row>
    <row r="3462" spans="1:3" x14ac:dyDescent="0.35">
      <c r="A3462" s="2">
        <v>43634</v>
      </c>
      <c r="B3462">
        <v>3255.45</v>
      </c>
      <c r="C3462">
        <f t="shared" si="52"/>
        <v>5.2282408951925666E-2</v>
      </c>
    </row>
    <row r="3463" spans="1:3" x14ac:dyDescent="0.35">
      <c r="A3463" s="2">
        <v>43635</v>
      </c>
      <c r="B3463">
        <v>3241.46</v>
      </c>
      <c r="C3463">
        <f t="shared" si="52"/>
        <v>3.3713701656881048E-2</v>
      </c>
    </row>
    <row r="3464" spans="1:3" x14ac:dyDescent="0.35">
      <c r="A3464" s="2">
        <v>43636</v>
      </c>
      <c r="B3464">
        <v>3194.03</v>
      </c>
      <c r="C3464">
        <f t="shared" si="52"/>
        <v>1.8973298426027248E-2</v>
      </c>
    </row>
    <row r="3465" spans="1:3" x14ac:dyDescent="0.35">
      <c r="A3465" s="2">
        <v>43637</v>
      </c>
      <c r="B3465">
        <v>3202.61</v>
      </c>
      <c r="C3465">
        <f t="shared" si="52"/>
        <v>2.1655958430534097E-2</v>
      </c>
    </row>
    <row r="3466" spans="1:3" x14ac:dyDescent="0.35">
      <c r="A3466" s="2">
        <v>43638</v>
      </c>
      <c r="B3466">
        <v>3202.61</v>
      </c>
      <c r="C3466">
        <f t="shared" si="52"/>
        <v>2.1933597479217918E-2</v>
      </c>
    </row>
    <row r="3467" spans="1:3" x14ac:dyDescent="0.35">
      <c r="A3467" s="2">
        <v>43639</v>
      </c>
      <c r="B3467">
        <v>3202.61</v>
      </c>
      <c r="C3467">
        <f t="shared" si="52"/>
        <v>1.4689216897622209E-2</v>
      </c>
    </row>
    <row r="3468" spans="1:3" x14ac:dyDescent="0.35">
      <c r="A3468" s="2">
        <v>43640</v>
      </c>
      <c r="B3468">
        <v>3203.5</v>
      </c>
      <c r="C3468">
        <f t="shared" si="52"/>
        <v>7.809405914425702E-3</v>
      </c>
    </row>
    <row r="3469" spans="1:3" x14ac:dyDescent="0.35">
      <c r="A3469" s="2">
        <v>43641</v>
      </c>
      <c r="B3469">
        <v>3190.6</v>
      </c>
      <c r="C3469">
        <f t="shared" si="52"/>
        <v>3.922306405122338E-3</v>
      </c>
    </row>
    <row r="3470" spans="1:3" x14ac:dyDescent="0.35">
      <c r="A3470" s="2">
        <v>43642</v>
      </c>
      <c r="B3470">
        <v>3185.91</v>
      </c>
      <c r="C3470">
        <f t="shared" si="52"/>
        <v>-8.8789194259127297E-4</v>
      </c>
    </row>
    <row r="3471" spans="1:3" x14ac:dyDescent="0.35">
      <c r="A3471" s="2">
        <v>43643</v>
      </c>
      <c r="B3471">
        <v>3197.5</v>
      </c>
      <c r="C3471">
        <f t="shared" si="52"/>
        <v>2.7434000269821938E-3</v>
      </c>
    </row>
    <row r="3472" spans="1:3" x14ac:dyDescent="0.35">
      <c r="A3472" s="2">
        <v>43644</v>
      </c>
      <c r="B3472">
        <v>3211.36</v>
      </c>
      <c r="C3472">
        <f t="shared" si="52"/>
        <v>7.06866898516744E-3</v>
      </c>
    </row>
    <row r="3473" spans="1:3" x14ac:dyDescent="0.35">
      <c r="A3473" s="2">
        <v>43645</v>
      </c>
      <c r="B3473">
        <v>3211.36</v>
      </c>
      <c r="C3473">
        <f t="shared" si="52"/>
        <v>2.152949238884156E-2</v>
      </c>
    </row>
    <row r="3474" spans="1:3" x14ac:dyDescent="0.35">
      <c r="A3474" s="2">
        <v>43646</v>
      </c>
      <c r="B3474">
        <v>3211.36</v>
      </c>
      <c r="C3474">
        <f t="shared" si="52"/>
        <v>2.0524575845904079E-2</v>
      </c>
    </row>
    <row r="3475" spans="1:3" x14ac:dyDescent="0.35">
      <c r="A3475" s="2">
        <v>43647</v>
      </c>
      <c r="B3475">
        <v>3207.33</v>
      </c>
      <c r="C3475">
        <f t="shared" si="52"/>
        <v>2.6455833956624437E-2</v>
      </c>
    </row>
    <row r="3476" spans="1:3" x14ac:dyDescent="0.35">
      <c r="A3476" s="2">
        <v>43648</v>
      </c>
      <c r="B3476">
        <v>3210.66</v>
      </c>
      <c r="C3476">
        <f t="shared" si="52"/>
        <v>2.5555346270883555E-2</v>
      </c>
    </row>
    <row r="3477" spans="1:3" x14ac:dyDescent="0.35">
      <c r="A3477" s="2">
        <v>43649</v>
      </c>
      <c r="B3477">
        <v>3196.3</v>
      </c>
      <c r="C3477">
        <f t="shared" si="52"/>
        <v>2.2934077749747428E-2</v>
      </c>
    </row>
    <row r="3478" spans="1:3" x14ac:dyDescent="0.35">
      <c r="A3478" s="2">
        <v>43650</v>
      </c>
      <c r="B3478">
        <v>3201.56</v>
      </c>
      <c r="C3478">
        <f t="shared" si="52"/>
        <v>2.4578377932974908E-2</v>
      </c>
    </row>
    <row r="3479" spans="1:3" x14ac:dyDescent="0.35">
      <c r="A3479" s="2">
        <v>43651</v>
      </c>
      <c r="B3479">
        <v>3211.76</v>
      </c>
      <c r="C3479">
        <f t="shared" si="52"/>
        <v>2.7759260408918671E-2</v>
      </c>
    </row>
    <row r="3480" spans="1:3" x14ac:dyDescent="0.35">
      <c r="A3480" s="2">
        <v>43652</v>
      </c>
      <c r="B3480">
        <v>3211.76</v>
      </c>
      <c r="C3480">
        <f t="shared" si="52"/>
        <v>3.0480777931348544E-2</v>
      </c>
    </row>
    <row r="3481" spans="1:3" x14ac:dyDescent="0.35">
      <c r="A3481" s="2">
        <v>43653</v>
      </c>
      <c r="B3481">
        <v>3211.76</v>
      </c>
      <c r="C3481">
        <f t="shared" si="52"/>
        <v>3.4336900316379808E-2</v>
      </c>
    </row>
    <row r="3482" spans="1:3" x14ac:dyDescent="0.35">
      <c r="A3482" s="2">
        <v>43654</v>
      </c>
      <c r="B3482">
        <v>3218.46</v>
      </c>
      <c r="C3482">
        <f t="shared" si="52"/>
        <v>3.8801718525491732E-2</v>
      </c>
    </row>
    <row r="3483" spans="1:3" x14ac:dyDescent="0.35">
      <c r="A3483" s="2">
        <v>43655</v>
      </c>
      <c r="B3483">
        <v>3218.53</v>
      </c>
      <c r="C3483">
        <f t="shared" si="52"/>
        <v>3.1107757527458438E-2</v>
      </c>
    </row>
    <row r="3484" spans="1:3" x14ac:dyDescent="0.35">
      <c r="A3484" s="2">
        <v>43656</v>
      </c>
      <c r="B3484">
        <v>3206.2</v>
      </c>
      <c r="C3484">
        <f t="shared" si="52"/>
        <v>2.8690362776574906E-2</v>
      </c>
    </row>
    <row r="3485" spans="1:3" x14ac:dyDescent="0.35">
      <c r="A3485" s="2">
        <v>43657</v>
      </c>
      <c r="B3485">
        <v>3199.51</v>
      </c>
      <c r="C3485">
        <f t="shared" si="52"/>
        <v>2.6601600583990064E-2</v>
      </c>
    </row>
    <row r="3486" spans="1:3" x14ac:dyDescent="0.35">
      <c r="A3486" s="2">
        <v>43658</v>
      </c>
      <c r="B3486">
        <v>3192.24</v>
      </c>
      <c r="C3486">
        <f t="shared" si="52"/>
        <v>2.4326792234152118E-2</v>
      </c>
    </row>
    <row r="3487" spans="1:3" x14ac:dyDescent="0.35">
      <c r="A3487" s="2">
        <v>43659</v>
      </c>
      <c r="B3487">
        <v>3192.24</v>
      </c>
      <c r="C3487">
        <f t="shared" si="52"/>
        <v>1.6551021523135354E-2</v>
      </c>
    </row>
    <row r="3488" spans="1:3" x14ac:dyDescent="0.35">
      <c r="A3488" s="2">
        <v>43660</v>
      </c>
      <c r="B3488">
        <v>3192.24</v>
      </c>
      <c r="C3488">
        <f t="shared" si="52"/>
        <v>8.9964404134170971E-3</v>
      </c>
    </row>
    <row r="3489" spans="1:3" x14ac:dyDescent="0.35">
      <c r="A3489" s="2">
        <v>43661</v>
      </c>
      <c r="B3489">
        <v>3190.92</v>
      </c>
      <c r="C3489">
        <f t="shared" ref="C3489:C3552" si="53">+LN(B3489/B3400)</f>
        <v>1.0468528850468853E-2</v>
      </c>
    </row>
    <row r="3490" spans="1:3" x14ac:dyDescent="0.35">
      <c r="A3490" s="2">
        <v>43662</v>
      </c>
      <c r="B3490">
        <v>3199.82</v>
      </c>
      <c r="C3490">
        <f t="shared" si="53"/>
        <v>1.3155642390139995E-2</v>
      </c>
    </row>
    <row r="3491" spans="1:3" x14ac:dyDescent="0.35">
      <c r="A3491" s="2">
        <v>43663</v>
      </c>
      <c r="B3491">
        <v>3185.1</v>
      </c>
      <c r="C3491">
        <f t="shared" si="53"/>
        <v>8.5447698720495409E-3</v>
      </c>
    </row>
    <row r="3492" spans="1:3" x14ac:dyDescent="0.35">
      <c r="A3492" s="2">
        <v>43664</v>
      </c>
      <c r="B3492">
        <v>3176.98</v>
      </c>
      <c r="C3492">
        <f t="shared" si="53"/>
        <v>5.9921441870251883E-3</v>
      </c>
    </row>
    <row r="3493" spans="1:3" x14ac:dyDescent="0.35">
      <c r="A3493" s="2">
        <v>43665</v>
      </c>
      <c r="B3493">
        <v>3174.17</v>
      </c>
      <c r="C3493">
        <f t="shared" si="53"/>
        <v>5.1072650129053909E-3</v>
      </c>
    </row>
    <row r="3494" spans="1:3" x14ac:dyDescent="0.35">
      <c r="A3494" s="2">
        <v>43666</v>
      </c>
      <c r="B3494">
        <v>3174.17</v>
      </c>
      <c r="C3494">
        <f t="shared" si="53"/>
        <v>5.7407778627279488E-3</v>
      </c>
    </row>
    <row r="3495" spans="1:3" x14ac:dyDescent="0.35">
      <c r="A3495" s="2">
        <v>43667</v>
      </c>
      <c r="B3495">
        <v>3174.17</v>
      </c>
      <c r="C3495">
        <f t="shared" si="53"/>
        <v>-1.9828037667099052E-3</v>
      </c>
    </row>
    <row r="3496" spans="1:3" x14ac:dyDescent="0.35">
      <c r="A3496" s="2">
        <v>43668</v>
      </c>
      <c r="B3496">
        <v>3178.14</v>
      </c>
      <c r="C3496">
        <f t="shared" si="53"/>
        <v>-1.3162876286398759E-2</v>
      </c>
    </row>
    <row r="3497" spans="1:3" x14ac:dyDescent="0.35">
      <c r="A3497" s="2">
        <v>43669</v>
      </c>
      <c r="B3497">
        <v>3188.08</v>
      </c>
      <c r="C3497">
        <f t="shared" si="53"/>
        <v>-1.4474051621580263E-2</v>
      </c>
    </row>
    <row r="3498" spans="1:3" x14ac:dyDescent="0.35">
      <c r="A3498" s="2">
        <v>43670</v>
      </c>
      <c r="B3498">
        <v>3199.23</v>
      </c>
      <c r="C3498">
        <f t="shared" si="53"/>
        <v>-9.2437541484456289E-3</v>
      </c>
    </row>
    <row r="3499" spans="1:3" x14ac:dyDescent="0.35">
      <c r="A3499" s="2">
        <v>43671</v>
      </c>
      <c r="B3499">
        <v>3217.57</v>
      </c>
      <c r="C3499">
        <f t="shared" si="53"/>
        <v>-3.5274937260442577E-3</v>
      </c>
    </row>
    <row r="3500" spans="1:3" x14ac:dyDescent="0.35">
      <c r="A3500" s="2">
        <v>43672</v>
      </c>
      <c r="B3500">
        <v>3238.05</v>
      </c>
      <c r="C3500">
        <f t="shared" si="53"/>
        <v>2.817386767572678E-3</v>
      </c>
    </row>
    <row r="3501" spans="1:3" x14ac:dyDescent="0.35">
      <c r="A3501" s="2">
        <v>43673</v>
      </c>
      <c r="B3501">
        <v>3238.05</v>
      </c>
      <c r="C3501">
        <f t="shared" si="53"/>
        <v>-4.5633126017947815E-3</v>
      </c>
    </row>
    <row r="3502" spans="1:3" x14ac:dyDescent="0.35">
      <c r="A3502" s="2">
        <v>43674</v>
      </c>
      <c r="B3502">
        <v>3238.05</v>
      </c>
      <c r="C3502">
        <f t="shared" si="53"/>
        <v>1.5700773737610813E-3</v>
      </c>
    </row>
    <row r="3503" spans="1:3" x14ac:dyDescent="0.35">
      <c r="A3503" s="2">
        <v>43675</v>
      </c>
      <c r="B3503">
        <v>3285.02</v>
      </c>
      <c r="C3503">
        <f t="shared" si="53"/>
        <v>1.5884916884884529E-2</v>
      </c>
    </row>
    <row r="3504" spans="1:3" x14ac:dyDescent="0.35">
      <c r="A3504" s="2">
        <v>43676</v>
      </c>
      <c r="B3504">
        <v>3303.19</v>
      </c>
      <c r="C3504">
        <f t="shared" si="53"/>
        <v>1.4389220077465719E-2</v>
      </c>
    </row>
    <row r="3505" spans="1:3" x14ac:dyDescent="0.35">
      <c r="A3505" s="2">
        <v>43677</v>
      </c>
      <c r="B3505">
        <v>3279.53</v>
      </c>
      <c r="C3505">
        <f t="shared" si="53"/>
        <v>1.2472528414618059E-2</v>
      </c>
    </row>
    <row r="3506" spans="1:3" x14ac:dyDescent="0.35">
      <c r="A3506" s="2">
        <v>43678</v>
      </c>
      <c r="B3506">
        <v>3340.15</v>
      </c>
      <c r="C3506">
        <f t="shared" si="53"/>
        <v>3.0788125128687657E-2</v>
      </c>
    </row>
    <row r="3507" spans="1:3" x14ac:dyDescent="0.35">
      <c r="A3507" s="2">
        <v>43679</v>
      </c>
      <c r="B3507">
        <v>3385.65</v>
      </c>
      <c r="C3507">
        <f t="shared" si="53"/>
        <v>4.4318320532608001E-2</v>
      </c>
    </row>
    <row r="3508" spans="1:3" x14ac:dyDescent="0.35">
      <c r="A3508" s="2">
        <v>43680</v>
      </c>
      <c r="B3508">
        <v>3385.65</v>
      </c>
      <c r="C3508">
        <f t="shared" si="53"/>
        <v>3.9445806049360571E-2</v>
      </c>
    </row>
    <row r="3509" spans="1:3" x14ac:dyDescent="0.35">
      <c r="A3509" s="2">
        <v>43681</v>
      </c>
      <c r="B3509">
        <v>3385.65</v>
      </c>
      <c r="C3509">
        <f t="shared" si="53"/>
        <v>2.5435581950434175E-2</v>
      </c>
    </row>
    <row r="3510" spans="1:3" x14ac:dyDescent="0.35">
      <c r="A3510" s="2">
        <v>43682</v>
      </c>
      <c r="B3510">
        <v>3456.62</v>
      </c>
      <c r="C3510">
        <f t="shared" si="53"/>
        <v>4.8340403901423287E-2</v>
      </c>
    </row>
    <row r="3511" spans="1:3" x14ac:dyDescent="0.35">
      <c r="A3511" s="2">
        <v>43683</v>
      </c>
      <c r="B3511">
        <v>3428.24</v>
      </c>
      <c r="C3511">
        <f t="shared" si="53"/>
        <v>4.5164414857797028E-2</v>
      </c>
    </row>
    <row r="3512" spans="1:3" x14ac:dyDescent="0.35">
      <c r="A3512" s="2">
        <v>43684</v>
      </c>
      <c r="B3512">
        <v>3447.59</v>
      </c>
      <c r="C3512">
        <f t="shared" si="53"/>
        <v>5.1708773835196856E-2</v>
      </c>
    </row>
    <row r="3513" spans="1:3" x14ac:dyDescent="0.35">
      <c r="A3513" s="2">
        <v>43685</v>
      </c>
      <c r="B3513">
        <v>3369.01</v>
      </c>
      <c r="C3513">
        <f t="shared" si="53"/>
        <v>2.8652270276652358E-2</v>
      </c>
    </row>
    <row r="3514" spans="1:3" x14ac:dyDescent="0.35">
      <c r="A3514" s="2">
        <v>43686</v>
      </c>
      <c r="B3514">
        <v>3395.53</v>
      </c>
      <c r="C3514">
        <f t="shared" si="53"/>
        <v>3.6493198372575968E-2</v>
      </c>
    </row>
    <row r="3515" spans="1:3" x14ac:dyDescent="0.35">
      <c r="A3515" s="2">
        <v>43687</v>
      </c>
      <c r="B3515">
        <v>3395.53</v>
      </c>
      <c r="C3515">
        <f t="shared" si="53"/>
        <v>2.7210999603884154E-2</v>
      </c>
    </row>
    <row r="3516" spans="1:3" x14ac:dyDescent="0.35">
      <c r="A3516" s="2">
        <v>43688</v>
      </c>
      <c r="B3516">
        <v>3395.53</v>
      </c>
      <c r="C3516">
        <f t="shared" si="53"/>
        <v>3.1238005355265362E-2</v>
      </c>
    </row>
    <row r="3517" spans="1:3" x14ac:dyDescent="0.35">
      <c r="A3517" s="2">
        <v>43689</v>
      </c>
      <c r="B3517">
        <v>3426.79</v>
      </c>
      <c r="C3517">
        <f t="shared" si="53"/>
        <v>4.2092940940383482E-2</v>
      </c>
    </row>
    <row r="3518" spans="1:3" x14ac:dyDescent="0.35">
      <c r="A3518" s="2">
        <v>43690</v>
      </c>
      <c r="B3518">
        <v>3412.43</v>
      </c>
      <c r="C3518">
        <f t="shared" si="53"/>
        <v>3.3696137210355338E-2</v>
      </c>
    </row>
    <row r="3519" spans="1:3" x14ac:dyDescent="0.35">
      <c r="A3519" s="2">
        <v>43691</v>
      </c>
      <c r="B3519">
        <v>3459.37</v>
      </c>
      <c r="C3519">
        <f t="shared" si="53"/>
        <v>4.0992198952088423E-2</v>
      </c>
    </row>
    <row r="3520" spans="1:3" x14ac:dyDescent="0.35">
      <c r="A3520" s="2">
        <v>43692</v>
      </c>
      <c r="B3520">
        <v>3471.74</v>
      </c>
      <c r="C3520">
        <f t="shared" si="53"/>
        <v>4.4561616587525874E-2</v>
      </c>
    </row>
    <row r="3521" spans="1:3" x14ac:dyDescent="0.35">
      <c r="A3521" s="2">
        <v>43693</v>
      </c>
      <c r="B3521">
        <v>3429.47</v>
      </c>
      <c r="C3521">
        <f t="shared" si="53"/>
        <v>3.2311437674183242E-2</v>
      </c>
    </row>
    <row r="3522" spans="1:3" x14ac:dyDescent="0.35">
      <c r="A3522" s="2">
        <v>43694</v>
      </c>
      <c r="B3522">
        <v>3429.47</v>
      </c>
      <c r="C3522">
        <f t="shared" si="53"/>
        <v>2.2720274272763741E-2</v>
      </c>
    </row>
    <row r="3523" spans="1:3" x14ac:dyDescent="0.35">
      <c r="A3523" s="2">
        <v>43695</v>
      </c>
      <c r="B3523">
        <v>3429.47</v>
      </c>
      <c r="C3523">
        <f t="shared" si="53"/>
        <v>2.5698667456274405E-2</v>
      </c>
    </row>
    <row r="3524" spans="1:3" x14ac:dyDescent="0.35">
      <c r="A3524" s="2">
        <v>43696</v>
      </c>
      <c r="B3524">
        <v>3437</v>
      </c>
      <c r="C3524">
        <f t="shared" si="53"/>
        <v>2.9916445472520797E-2</v>
      </c>
    </row>
    <row r="3525" spans="1:3" x14ac:dyDescent="0.35">
      <c r="A3525" s="2">
        <v>43697</v>
      </c>
      <c r="B3525">
        <v>3408.98</v>
      </c>
      <c r="C3525">
        <f t="shared" si="53"/>
        <v>8.6025076962749462E-3</v>
      </c>
    </row>
    <row r="3526" spans="1:3" x14ac:dyDescent="0.35">
      <c r="A3526" s="2">
        <v>43698</v>
      </c>
      <c r="B3526">
        <v>3377.11</v>
      </c>
      <c r="C3526">
        <f t="shared" si="53"/>
        <v>5.4425013608541527E-3</v>
      </c>
    </row>
    <row r="3527" spans="1:3" x14ac:dyDescent="0.35">
      <c r="A3527" s="2">
        <v>43699</v>
      </c>
      <c r="B3527">
        <v>3389.97</v>
      </c>
      <c r="C3527">
        <f t="shared" si="53"/>
        <v>9.2432589936983015E-3</v>
      </c>
    </row>
    <row r="3528" spans="1:3" x14ac:dyDescent="0.35">
      <c r="A3528" s="2">
        <v>43700</v>
      </c>
      <c r="B3528">
        <v>3423.3</v>
      </c>
      <c r="C3528">
        <f t="shared" si="53"/>
        <v>1.902718532462597E-2</v>
      </c>
    </row>
    <row r="3529" spans="1:3" x14ac:dyDescent="0.35">
      <c r="A3529" s="2">
        <v>43701</v>
      </c>
      <c r="B3529">
        <v>3423.3</v>
      </c>
      <c r="C3529">
        <f t="shared" si="53"/>
        <v>1.7866723032901141E-2</v>
      </c>
    </row>
    <row r="3530" spans="1:3" x14ac:dyDescent="0.35">
      <c r="A3530" s="2">
        <v>43702</v>
      </c>
      <c r="B3530">
        <v>3423.3</v>
      </c>
      <c r="C3530">
        <f t="shared" si="53"/>
        <v>1.3531385373210816E-2</v>
      </c>
    </row>
    <row r="3531" spans="1:3" x14ac:dyDescent="0.35">
      <c r="A3531" s="2">
        <v>43703</v>
      </c>
      <c r="B3531">
        <v>3445.16</v>
      </c>
      <c r="C3531">
        <f t="shared" si="53"/>
        <v>2.7174529880318023E-2</v>
      </c>
    </row>
    <row r="3532" spans="1:3" x14ac:dyDescent="0.35">
      <c r="A3532" s="2">
        <v>43704</v>
      </c>
      <c r="B3532">
        <v>3470.48</v>
      </c>
      <c r="C3532">
        <f t="shared" si="53"/>
        <v>3.1132444737588548E-2</v>
      </c>
    </row>
    <row r="3533" spans="1:3" x14ac:dyDescent="0.35">
      <c r="A3533" s="2">
        <v>43705</v>
      </c>
      <c r="B3533">
        <v>3477.03</v>
      </c>
      <c r="C3533">
        <f t="shared" si="53"/>
        <v>2.8435916579342239E-2</v>
      </c>
    </row>
    <row r="3534" spans="1:3" x14ac:dyDescent="0.35">
      <c r="A3534" s="2">
        <v>43706</v>
      </c>
      <c r="B3534">
        <v>3439.25</v>
      </c>
      <c r="C3534">
        <f t="shared" si="53"/>
        <v>1.7510859822111605E-2</v>
      </c>
    </row>
    <row r="3535" spans="1:3" x14ac:dyDescent="0.35">
      <c r="A3535" s="2">
        <v>43707</v>
      </c>
      <c r="B3535">
        <v>3442.29</v>
      </c>
      <c r="C3535">
        <f t="shared" si="53"/>
        <v>1.8394383044458614E-2</v>
      </c>
    </row>
    <row r="3536" spans="1:3" x14ac:dyDescent="0.35">
      <c r="A3536" s="2">
        <v>43708</v>
      </c>
      <c r="B3536">
        <v>3442.29</v>
      </c>
      <c r="C3536">
        <f t="shared" si="53"/>
        <v>2.5107102844125997E-2</v>
      </c>
    </row>
    <row r="3537" spans="1:3" x14ac:dyDescent="0.35">
      <c r="A3537" s="2">
        <v>43709</v>
      </c>
      <c r="B3537">
        <v>3442.29</v>
      </c>
      <c r="C3537">
        <f t="shared" si="53"/>
        <v>4.4514090887374028E-2</v>
      </c>
    </row>
    <row r="3538" spans="1:3" x14ac:dyDescent="0.35">
      <c r="A3538" s="2">
        <v>43710</v>
      </c>
      <c r="B3538">
        <v>3446.5</v>
      </c>
      <c r="C3538">
        <f t="shared" si="53"/>
        <v>4.158090227380281E-2</v>
      </c>
    </row>
    <row r="3539" spans="1:3" x14ac:dyDescent="0.35">
      <c r="A3539" s="2">
        <v>43711</v>
      </c>
      <c r="B3539">
        <v>3442.82</v>
      </c>
      <c r="C3539">
        <f t="shared" si="53"/>
        <v>4.4971820399038659E-2</v>
      </c>
    </row>
    <row r="3540" spans="1:3" x14ac:dyDescent="0.35">
      <c r="A3540" s="2">
        <v>43712</v>
      </c>
      <c r="B3540">
        <v>3396.69</v>
      </c>
      <c r="C3540">
        <f t="shared" si="53"/>
        <v>3.8430491146661618E-2</v>
      </c>
    </row>
    <row r="3541" spans="1:3" x14ac:dyDescent="0.35">
      <c r="A3541" s="2">
        <v>43713</v>
      </c>
      <c r="B3541">
        <v>3380.66</v>
      </c>
      <c r="C3541">
        <f t="shared" si="53"/>
        <v>3.3700019828989979E-2</v>
      </c>
    </row>
    <row r="3542" spans="1:3" x14ac:dyDescent="0.35">
      <c r="A3542" s="2">
        <v>43714</v>
      </c>
      <c r="B3542">
        <v>3356.49</v>
      </c>
      <c r="C3542">
        <f t="shared" si="53"/>
        <v>2.6524848222174064E-2</v>
      </c>
    </row>
    <row r="3543" spans="1:3" x14ac:dyDescent="0.35">
      <c r="A3543" s="2">
        <v>43715</v>
      </c>
      <c r="B3543">
        <v>3356.49</v>
      </c>
      <c r="C3543">
        <f t="shared" si="53"/>
        <v>2.8981490659410955E-2</v>
      </c>
    </row>
    <row r="3544" spans="1:3" x14ac:dyDescent="0.35">
      <c r="A3544" s="2">
        <v>43716</v>
      </c>
      <c r="B3544">
        <v>3356.49</v>
      </c>
      <c r="C3544">
        <f t="shared" si="53"/>
        <v>2.9202332620281084E-2</v>
      </c>
    </row>
    <row r="3545" spans="1:3" x14ac:dyDescent="0.35">
      <c r="A3545" s="2">
        <v>43717</v>
      </c>
      <c r="B3545">
        <v>3371.9</v>
      </c>
      <c r="C3545">
        <f t="shared" si="53"/>
        <v>3.1267607424555963E-2</v>
      </c>
    </row>
    <row r="3546" spans="1:3" x14ac:dyDescent="0.35">
      <c r="A3546" s="2">
        <v>43718</v>
      </c>
      <c r="B3546">
        <v>3361.56</v>
      </c>
      <c r="C3546">
        <f t="shared" si="53"/>
        <v>2.7979147638966775E-2</v>
      </c>
    </row>
    <row r="3547" spans="1:3" x14ac:dyDescent="0.35">
      <c r="A3547" s="2">
        <v>43719</v>
      </c>
      <c r="B3547">
        <v>3375.49</v>
      </c>
      <c r="C3547">
        <f t="shared" si="53"/>
        <v>3.0543291977731188E-2</v>
      </c>
    </row>
    <row r="3548" spans="1:3" x14ac:dyDescent="0.35">
      <c r="A3548" s="2">
        <v>43720</v>
      </c>
      <c r="B3548">
        <v>3365.82</v>
      </c>
      <c r="C3548">
        <f t="shared" si="53"/>
        <v>2.7674411409298553E-2</v>
      </c>
    </row>
    <row r="3549" spans="1:3" x14ac:dyDescent="0.35">
      <c r="A3549" s="2">
        <v>43721</v>
      </c>
      <c r="B3549">
        <v>3363.6</v>
      </c>
      <c r="C3549">
        <f t="shared" si="53"/>
        <v>2.7014621983007851E-2</v>
      </c>
    </row>
    <row r="3550" spans="1:3" x14ac:dyDescent="0.35">
      <c r="A3550" s="2">
        <v>43722</v>
      </c>
      <c r="B3550">
        <v>3363.6</v>
      </c>
      <c r="C3550">
        <f t="shared" si="53"/>
        <v>2.3322550246426575E-2</v>
      </c>
    </row>
    <row r="3551" spans="1:3" x14ac:dyDescent="0.35">
      <c r="A3551" s="2">
        <v>43723</v>
      </c>
      <c r="B3551">
        <v>3363.6</v>
      </c>
      <c r="C3551">
        <f t="shared" si="53"/>
        <v>3.26813140236384E-2</v>
      </c>
    </row>
    <row r="3552" spans="1:3" x14ac:dyDescent="0.35">
      <c r="A3552" s="2">
        <v>43724</v>
      </c>
      <c r="B3552">
        <v>3363.86</v>
      </c>
      <c r="C3552">
        <f t="shared" si="53"/>
        <v>3.7065278531501697E-2</v>
      </c>
    </row>
    <row r="3553" spans="1:3" x14ac:dyDescent="0.35">
      <c r="A3553" s="2">
        <v>43725</v>
      </c>
      <c r="B3553">
        <v>3385.17</v>
      </c>
      <c r="C3553">
        <f t="shared" ref="C3553:C3616" si="54">+LN(B3553/B3464)</f>
        <v>5.8120684309052616E-2</v>
      </c>
    </row>
    <row r="3554" spans="1:3" x14ac:dyDescent="0.35">
      <c r="A3554" s="2">
        <v>43726</v>
      </c>
      <c r="B3554">
        <v>3374.2</v>
      </c>
      <c r="C3554">
        <f t="shared" si="54"/>
        <v>5.2192156825374127E-2</v>
      </c>
    </row>
    <row r="3555" spans="1:3" x14ac:dyDescent="0.35">
      <c r="A3555" s="2">
        <v>43727</v>
      </c>
      <c r="B3555">
        <v>3385.2</v>
      </c>
      <c r="C3555">
        <f t="shared" si="54"/>
        <v>5.5446886449450464E-2</v>
      </c>
    </row>
    <row r="3556" spans="1:3" x14ac:dyDescent="0.35">
      <c r="A3556" s="2">
        <v>43728</v>
      </c>
      <c r="B3556">
        <v>3417</v>
      </c>
      <c r="C3556">
        <f t="shared" si="54"/>
        <v>6.4796870768791606E-2</v>
      </c>
    </row>
    <row r="3557" spans="1:3" x14ac:dyDescent="0.35">
      <c r="A3557" s="2">
        <v>43729</v>
      </c>
      <c r="B3557">
        <v>3417</v>
      </c>
      <c r="C3557">
        <f t="shared" si="54"/>
        <v>6.4519011036215518E-2</v>
      </c>
    </row>
    <row r="3558" spans="1:3" x14ac:dyDescent="0.35">
      <c r="A3558" s="2">
        <v>43730</v>
      </c>
      <c r="B3558">
        <v>3417</v>
      </c>
      <c r="C3558">
        <f t="shared" si="54"/>
        <v>6.8553986248394636E-2</v>
      </c>
    </row>
    <row r="3559" spans="1:3" x14ac:dyDescent="0.35">
      <c r="A3559" s="2">
        <v>43731</v>
      </c>
      <c r="B3559">
        <v>3437.27</v>
      </c>
      <c r="C3559">
        <f t="shared" si="54"/>
        <v>7.5939589161980209E-2</v>
      </c>
    </row>
    <row r="3560" spans="1:3" x14ac:dyDescent="0.35">
      <c r="A3560" s="2">
        <v>43732</v>
      </c>
      <c r="B3560">
        <v>3435.75</v>
      </c>
      <c r="C3560">
        <f t="shared" si="54"/>
        <v>7.186598798196342E-2</v>
      </c>
    </row>
    <row r="3561" spans="1:3" x14ac:dyDescent="0.35">
      <c r="A3561" s="2">
        <v>43733</v>
      </c>
      <c r="B3561">
        <v>3433.26</v>
      </c>
      <c r="C3561">
        <f t="shared" si="54"/>
        <v>6.6815723687022044E-2</v>
      </c>
    </row>
    <row r="3562" spans="1:3" x14ac:dyDescent="0.35">
      <c r="A3562" s="2">
        <v>43734</v>
      </c>
      <c r="B3562">
        <v>3447.59</v>
      </c>
      <c r="C3562">
        <f t="shared" si="54"/>
        <v>7.0980912789343195E-2</v>
      </c>
    </row>
    <row r="3563" spans="1:3" x14ac:dyDescent="0.35">
      <c r="A3563" s="2">
        <v>43735</v>
      </c>
      <c r="B3563">
        <v>3459.47</v>
      </c>
      <c r="C3563">
        <f t="shared" si="54"/>
        <v>7.4420874716704971E-2</v>
      </c>
    </row>
    <row r="3564" spans="1:3" x14ac:dyDescent="0.35">
      <c r="A3564" s="2">
        <v>43736</v>
      </c>
      <c r="B3564">
        <v>3459.47</v>
      </c>
      <c r="C3564">
        <f t="shared" si="54"/>
        <v>7.5676582822110622E-2</v>
      </c>
    </row>
    <row r="3565" spans="1:3" x14ac:dyDescent="0.35">
      <c r="A3565" s="2">
        <v>43737</v>
      </c>
      <c r="B3565">
        <v>3459.47</v>
      </c>
      <c r="C3565">
        <f t="shared" si="54"/>
        <v>7.463887466151127E-2</v>
      </c>
    </row>
    <row r="3566" spans="1:3" x14ac:dyDescent="0.35">
      <c r="A3566" s="2">
        <v>43738</v>
      </c>
      <c r="B3566">
        <v>3477.98</v>
      </c>
      <c r="C3566">
        <f t="shared" si="54"/>
        <v>8.4457774651341619E-2</v>
      </c>
    </row>
    <row r="3567" spans="1:3" x14ac:dyDescent="0.35">
      <c r="A3567" s="2">
        <v>43739</v>
      </c>
      <c r="B3567">
        <v>3496.91</v>
      </c>
      <c r="C3567">
        <f t="shared" si="54"/>
        <v>8.8241530388453546E-2</v>
      </c>
    </row>
    <row r="3568" spans="1:3" x14ac:dyDescent="0.35">
      <c r="A3568" s="2">
        <v>43740</v>
      </c>
      <c r="B3568">
        <v>3495.87</v>
      </c>
      <c r="C3568">
        <f t="shared" si="54"/>
        <v>8.4763198255100675E-2</v>
      </c>
    </row>
    <row r="3569" spans="1:3" x14ac:dyDescent="0.35">
      <c r="A3569" s="2">
        <v>43741</v>
      </c>
      <c r="B3569">
        <v>3450.8</v>
      </c>
      <c r="C3569">
        <f t="shared" si="54"/>
        <v>7.1787014728182039E-2</v>
      </c>
    </row>
    <row r="3570" spans="1:3" x14ac:dyDescent="0.35">
      <c r="A3570" s="2">
        <v>43742</v>
      </c>
      <c r="B3570">
        <v>3435.17</v>
      </c>
      <c r="C3570">
        <f t="shared" si="54"/>
        <v>6.7247341496165056E-2</v>
      </c>
    </row>
    <row r="3571" spans="1:3" x14ac:dyDescent="0.35">
      <c r="A3571" s="2">
        <v>43743</v>
      </c>
      <c r="B3571">
        <v>3435.17</v>
      </c>
      <c r="C3571">
        <f t="shared" si="54"/>
        <v>6.5163430704725731E-2</v>
      </c>
    </row>
    <row r="3572" spans="1:3" x14ac:dyDescent="0.35">
      <c r="A3572" s="2">
        <v>43744</v>
      </c>
      <c r="B3572">
        <v>3435.17</v>
      </c>
      <c r="C3572">
        <f t="shared" si="54"/>
        <v>6.5141681408858135E-2</v>
      </c>
    </row>
    <row r="3573" spans="1:3" x14ac:dyDescent="0.35">
      <c r="A3573" s="2">
        <v>43745</v>
      </c>
      <c r="B3573">
        <v>3451.85</v>
      </c>
      <c r="C3573">
        <f t="shared" si="54"/>
        <v>7.3823883932949599E-2</v>
      </c>
    </row>
    <row r="3574" spans="1:3" x14ac:dyDescent="0.35">
      <c r="A3574" s="2">
        <v>43746</v>
      </c>
      <c r="B3574">
        <v>3453.99</v>
      </c>
      <c r="C3574">
        <f t="shared" si="54"/>
        <v>7.6532411445466436E-2</v>
      </c>
    </row>
    <row r="3575" spans="1:3" x14ac:dyDescent="0.35">
      <c r="A3575" s="2">
        <v>43747</v>
      </c>
      <c r="B3575">
        <v>3466.31</v>
      </c>
      <c r="C3575">
        <f t="shared" si="54"/>
        <v>8.2367762839834227E-2</v>
      </c>
    </row>
    <row r="3576" spans="1:3" x14ac:dyDescent="0.35">
      <c r="A3576" s="2">
        <v>43748</v>
      </c>
      <c r="B3576">
        <v>3459.5</v>
      </c>
      <c r="C3576">
        <f t="shared" si="54"/>
        <v>8.0401205225715325E-2</v>
      </c>
    </row>
    <row r="3577" spans="1:3" x14ac:dyDescent="0.35">
      <c r="A3577" s="2">
        <v>43749</v>
      </c>
      <c r="B3577">
        <v>3430.59</v>
      </c>
      <c r="C3577">
        <f t="shared" si="54"/>
        <v>7.200939331633327E-2</v>
      </c>
    </row>
    <row r="3578" spans="1:3" x14ac:dyDescent="0.35">
      <c r="A3578" s="2">
        <v>43750</v>
      </c>
      <c r="B3578">
        <v>3430.59</v>
      </c>
      <c r="C3578">
        <f t="shared" si="54"/>
        <v>7.242298157632214E-2</v>
      </c>
    </row>
    <row r="3579" spans="1:3" x14ac:dyDescent="0.35">
      <c r="A3579" s="2">
        <v>43751</v>
      </c>
      <c r="B3579">
        <v>3430.59</v>
      </c>
      <c r="C3579">
        <f t="shared" si="54"/>
        <v>6.9637699823756269E-2</v>
      </c>
    </row>
    <row r="3580" spans="1:3" x14ac:dyDescent="0.35">
      <c r="A3580" s="2">
        <v>43752</v>
      </c>
      <c r="B3580">
        <v>3432.57</v>
      </c>
      <c r="C3580">
        <f t="shared" si="54"/>
        <v>7.4825566045893063E-2</v>
      </c>
    </row>
    <row r="3581" spans="1:3" x14ac:dyDescent="0.35">
      <c r="A3581" s="2">
        <v>43753</v>
      </c>
      <c r="B3581">
        <v>3451.54</v>
      </c>
      <c r="C3581">
        <f t="shared" si="54"/>
        <v>8.2889448237895319E-2</v>
      </c>
    </row>
    <row r="3582" spans="1:3" x14ac:dyDescent="0.35">
      <c r="A3582" s="2">
        <v>43754</v>
      </c>
      <c r="B3582">
        <v>3458.84</v>
      </c>
      <c r="C3582">
        <f t="shared" si="54"/>
        <v>8.5887091895433532E-2</v>
      </c>
    </row>
    <row r="3583" spans="1:3" x14ac:dyDescent="0.35">
      <c r="A3583" s="2">
        <v>43755</v>
      </c>
      <c r="B3583">
        <v>3451.12</v>
      </c>
      <c r="C3583">
        <f t="shared" si="54"/>
        <v>8.3652635194661554E-2</v>
      </c>
    </row>
    <row r="3584" spans="1:3" x14ac:dyDescent="0.35">
      <c r="A3584" s="2">
        <v>43756</v>
      </c>
      <c r="B3584">
        <v>3426.04</v>
      </c>
      <c r="C3584">
        <f t="shared" si="54"/>
        <v>7.6358894410649261E-2</v>
      </c>
    </row>
    <row r="3585" spans="1:3" x14ac:dyDescent="0.35">
      <c r="A3585" s="2">
        <v>43757</v>
      </c>
      <c r="B3585">
        <v>3426.04</v>
      </c>
      <c r="C3585">
        <f t="shared" si="54"/>
        <v>7.5108955249343676E-2</v>
      </c>
    </row>
    <row r="3586" spans="1:3" x14ac:dyDescent="0.35">
      <c r="A3586" s="2">
        <v>43758</v>
      </c>
      <c r="B3586">
        <v>3426.04</v>
      </c>
      <c r="C3586">
        <f t="shared" si="54"/>
        <v>7.1986220541002427E-2</v>
      </c>
    </row>
    <row r="3587" spans="1:3" x14ac:dyDescent="0.35">
      <c r="A3587" s="2">
        <v>43759</v>
      </c>
      <c r="B3587">
        <v>3448.03</v>
      </c>
      <c r="C3587">
        <f t="shared" si="54"/>
        <v>7.4892897608810974E-2</v>
      </c>
    </row>
    <row r="3588" spans="1:3" x14ac:dyDescent="0.35">
      <c r="A3588" s="2">
        <v>43760</v>
      </c>
      <c r="B3588">
        <v>3431.37</v>
      </c>
      <c r="C3588">
        <f t="shared" si="54"/>
        <v>6.4333182068527534E-2</v>
      </c>
    </row>
    <row r="3589" spans="1:3" x14ac:dyDescent="0.35">
      <c r="A3589" s="2">
        <v>43761</v>
      </c>
      <c r="B3589">
        <v>3393.36</v>
      </c>
      <c r="C3589">
        <f t="shared" si="54"/>
        <v>4.684928420269896E-2</v>
      </c>
    </row>
    <row r="3590" spans="1:3" x14ac:dyDescent="0.35">
      <c r="A3590" s="2">
        <v>43762</v>
      </c>
      <c r="B3590">
        <v>3406.05</v>
      </c>
      <c r="C3590">
        <f t="shared" si="54"/>
        <v>5.0581965342400045E-2</v>
      </c>
    </row>
    <row r="3591" spans="1:3" x14ac:dyDescent="0.35">
      <c r="A3591" s="2">
        <v>43763</v>
      </c>
      <c r="B3591">
        <v>3395.91</v>
      </c>
      <c r="C3591">
        <f t="shared" si="54"/>
        <v>4.76004695642794E-2</v>
      </c>
    </row>
    <row r="3592" spans="1:3" x14ac:dyDescent="0.35">
      <c r="A3592" s="2">
        <v>43764</v>
      </c>
      <c r="B3592">
        <v>3395.91</v>
      </c>
      <c r="C3592">
        <f t="shared" si="54"/>
        <v>3.3199026133037102E-2</v>
      </c>
    </row>
    <row r="3593" spans="1:3" x14ac:dyDescent="0.35">
      <c r="A3593" s="2">
        <v>43765</v>
      </c>
      <c r="B3593">
        <v>3395.91</v>
      </c>
      <c r="C3593">
        <f t="shared" si="54"/>
        <v>2.7683098113378605E-2</v>
      </c>
    </row>
    <row r="3594" spans="1:3" x14ac:dyDescent="0.35">
      <c r="A3594" s="2">
        <v>43766</v>
      </c>
      <c r="B3594">
        <v>3382.35</v>
      </c>
      <c r="C3594">
        <f t="shared" si="54"/>
        <v>3.0870614735744942E-2</v>
      </c>
    </row>
    <row r="3595" spans="1:3" x14ac:dyDescent="0.35">
      <c r="A3595" s="2">
        <v>43767</v>
      </c>
      <c r="B3595">
        <v>3377.46</v>
      </c>
      <c r="C3595">
        <f t="shared" si="54"/>
        <v>1.1108231543068697E-2</v>
      </c>
    </row>
    <row r="3596" spans="1:3" x14ac:dyDescent="0.35">
      <c r="A3596" s="2">
        <v>43768</v>
      </c>
      <c r="B3596">
        <v>3388.9</v>
      </c>
      <c r="C3596">
        <f t="shared" si="54"/>
        <v>9.5947339655816843E-4</v>
      </c>
    </row>
    <row r="3597" spans="1:3" x14ac:dyDescent="0.35">
      <c r="A3597" s="2">
        <v>43769</v>
      </c>
      <c r="B3597">
        <v>3380.29</v>
      </c>
      <c r="C3597">
        <f t="shared" si="54"/>
        <v>-1.5844069327506751E-3</v>
      </c>
    </row>
    <row r="3598" spans="1:3" x14ac:dyDescent="0.35">
      <c r="A3598" s="2">
        <v>43770</v>
      </c>
      <c r="B3598">
        <v>3323.47</v>
      </c>
      <c r="C3598">
        <f t="shared" si="54"/>
        <v>-1.8536493733533263E-2</v>
      </c>
    </row>
    <row r="3599" spans="1:3" x14ac:dyDescent="0.35">
      <c r="A3599" s="2">
        <v>43771</v>
      </c>
      <c r="B3599">
        <v>3323.47</v>
      </c>
      <c r="C3599">
        <f t="shared" si="54"/>
        <v>-3.9281815169828947E-2</v>
      </c>
    </row>
    <row r="3600" spans="1:3" x14ac:dyDescent="0.35">
      <c r="A3600" s="2">
        <v>43772</v>
      </c>
      <c r="B3600">
        <v>3323.47</v>
      </c>
      <c r="C3600">
        <f t="shared" si="54"/>
        <v>-3.1037592123237302E-2</v>
      </c>
    </row>
    <row r="3601" spans="1:3" x14ac:dyDescent="0.35">
      <c r="A3601" s="2">
        <v>43773</v>
      </c>
      <c r="B3601">
        <v>3322.98</v>
      </c>
      <c r="C3601">
        <f t="shared" si="54"/>
        <v>-3.681346552188329E-2</v>
      </c>
    </row>
    <row r="3602" spans="1:3" x14ac:dyDescent="0.35">
      <c r="A3602" s="2">
        <v>43774</v>
      </c>
      <c r="B3602">
        <v>3310.86</v>
      </c>
      <c r="C3602">
        <f t="shared" si="54"/>
        <v>-1.7410958286796237E-2</v>
      </c>
    </row>
    <row r="3603" spans="1:3" x14ac:dyDescent="0.35">
      <c r="A3603" s="2">
        <v>43775</v>
      </c>
      <c r="B3603">
        <v>3338</v>
      </c>
      <c r="C3603">
        <f t="shared" si="54"/>
        <v>-1.7088035516124808E-2</v>
      </c>
    </row>
    <row r="3604" spans="1:3" x14ac:dyDescent="0.35">
      <c r="A3604" s="2">
        <v>43776</v>
      </c>
      <c r="B3604">
        <v>3320.17</v>
      </c>
      <c r="C3604">
        <f t="shared" si="54"/>
        <v>-2.2443874319015851E-2</v>
      </c>
    </row>
    <row r="3605" spans="1:3" x14ac:dyDescent="0.35">
      <c r="A3605" s="2">
        <v>43777</v>
      </c>
      <c r="B3605">
        <v>3339.29</v>
      </c>
      <c r="C3605">
        <f t="shared" si="54"/>
        <v>-1.6701651214694462E-2</v>
      </c>
    </row>
    <row r="3606" spans="1:3" x14ac:dyDescent="0.35">
      <c r="A3606" s="2">
        <v>43778</v>
      </c>
      <c r="B3606">
        <v>3339.29</v>
      </c>
      <c r="C3606">
        <f t="shared" si="54"/>
        <v>-2.5865753388030155E-2</v>
      </c>
    </row>
    <row r="3607" spans="1:3" x14ac:dyDescent="0.35">
      <c r="A3607" s="2">
        <v>43779</v>
      </c>
      <c r="B3607">
        <v>3339.29</v>
      </c>
      <c r="C3607">
        <f t="shared" si="54"/>
        <v>-2.1666437939100742E-2</v>
      </c>
    </row>
    <row r="3608" spans="1:3" x14ac:dyDescent="0.35">
      <c r="A3608" s="2">
        <v>43780</v>
      </c>
      <c r="B3608">
        <v>3336.5</v>
      </c>
      <c r="C3608">
        <f t="shared" si="54"/>
        <v>-3.6164138204509103E-2</v>
      </c>
    </row>
    <row r="3609" spans="1:3" x14ac:dyDescent="0.35">
      <c r="A3609" s="2">
        <v>43781</v>
      </c>
      <c r="B3609">
        <v>3409.02</v>
      </c>
      <c r="C3609">
        <f t="shared" si="54"/>
        <v>-1.8231049239799294E-2</v>
      </c>
    </row>
    <row r="3610" spans="1:3" x14ac:dyDescent="0.35">
      <c r="A3610" s="2">
        <v>43782</v>
      </c>
      <c r="B3610">
        <v>3428.95</v>
      </c>
      <c r="C3610">
        <f t="shared" si="54"/>
        <v>-1.5163842430078838E-4</v>
      </c>
    </row>
    <row r="3611" spans="1:3" x14ac:dyDescent="0.35">
      <c r="A3611" s="2">
        <v>43783</v>
      </c>
      <c r="B3611">
        <v>3454.18</v>
      </c>
      <c r="C3611">
        <f t="shared" si="54"/>
        <v>7.1793615701015792E-3</v>
      </c>
    </row>
    <row r="3612" spans="1:3" x14ac:dyDescent="0.35">
      <c r="A3612" s="2">
        <v>43784</v>
      </c>
      <c r="B3612">
        <v>3426.42</v>
      </c>
      <c r="C3612">
        <f t="shared" si="54"/>
        <v>-8.8974595602034367E-4</v>
      </c>
    </row>
    <row r="3613" spans="1:3" x14ac:dyDescent="0.35">
      <c r="A3613" s="2">
        <v>43785</v>
      </c>
      <c r="B3613">
        <v>3426.42</v>
      </c>
      <c r="C3613">
        <f t="shared" si="54"/>
        <v>-3.083013535588929E-3</v>
      </c>
    </row>
    <row r="3614" spans="1:3" x14ac:dyDescent="0.35">
      <c r="A3614" s="2">
        <v>43786</v>
      </c>
      <c r="B3614">
        <v>3426.42</v>
      </c>
      <c r="C3614">
        <f t="shared" si="54"/>
        <v>5.1028580166668763E-3</v>
      </c>
    </row>
    <row r="3615" spans="1:3" x14ac:dyDescent="0.35">
      <c r="A3615" s="2">
        <v>43787</v>
      </c>
      <c r="B3615">
        <v>3442.7</v>
      </c>
      <c r="C3615">
        <f t="shared" si="54"/>
        <v>1.92357330832537E-2</v>
      </c>
    </row>
    <row r="3616" spans="1:3" x14ac:dyDescent="0.35">
      <c r="A3616" s="2">
        <v>43788</v>
      </c>
      <c r="B3616">
        <v>3438.84</v>
      </c>
      <c r="C3616">
        <f t="shared" si="54"/>
        <v>1.4313133419460992E-2</v>
      </c>
    </row>
    <row r="3617" spans="1:3" x14ac:dyDescent="0.35">
      <c r="A3617" s="2">
        <v>43789</v>
      </c>
      <c r="B3617">
        <v>3443.1</v>
      </c>
      <c r="C3617">
        <f t="shared" ref="C3617:C3680" si="55">+LN(B3617/B3528)</f>
        <v>5.7672302459886738E-3</v>
      </c>
    </row>
    <row r="3618" spans="1:3" x14ac:dyDescent="0.35">
      <c r="A3618" s="2">
        <v>43790</v>
      </c>
      <c r="B3618">
        <v>3420</v>
      </c>
      <c r="C3618">
        <f t="shared" si="55"/>
        <v>-9.6444705209284187E-4</v>
      </c>
    </row>
    <row r="3619" spans="1:3" x14ac:dyDescent="0.35">
      <c r="A3619" s="2">
        <v>43791</v>
      </c>
      <c r="B3619">
        <v>3424.87</v>
      </c>
      <c r="C3619">
        <f t="shared" si="55"/>
        <v>4.5851666284739385E-4</v>
      </c>
    </row>
    <row r="3620" spans="1:3" x14ac:dyDescent="0.35">
      <c r="A3620" s="2">
        <v>43792</v>
      </c>
      <c r="B3620">
        <v>3424.87</v>
      </c>
      <c r="C3620">
        <f t="shared" si="55"/>
        <v>-5.906832719588799E-3</v>
      </c>
    </row>
    <row r="3621" spans="1:3" x14ac:dyDescent="0.35">
      <c r="A3621" s="2">
        <v>43793</v>
      </c>
      <c r="B3621">
        <v>3424.87</v>
      </c>
      <c r="C3621">
        <f t="shared" si="55"/>
        <v>-1.3229398133064235E-2</v>
      </c>
    </row>
    <row r="3622" spans="1:3" x14ac:dyDescent="0.35">
      <c r="A3622" s="2">
        <v>43794</v>
      </c>
      <c r="B3622">
        <v>3435.38</v>
      </c>
      <c r="C3622">
        <f t="shared" si="55"/>
        <v>-1.2050935650728034E-2</v>
      </c>
    </row>
    <row r="3623" spans="1:3" x14ac:dyDescent="0.35">
      <c r="A3623" s="2">
        <v>43795</v>
      </c>
      <c r="B3623">
        <v>3476.84</v>
      </c>
      <c r="C3623">
        <f t="shared" si="55"/>
        <v>1.0870410926909713E-2</v>
      </c>
    </row>
    <row r="3624" spans="1:3" x14ac:dyDescent="0.35">
      <c r="A3624" s="2">
        <v>43796</v>
      </c>
      <c r="B3624">
        <v>3509.09</v>
      </c>
      <c r="C3624">
        <f t="shared" si="55"/>
        <v>1.9219797023708483E-2</v>
      </c>
    </row>
    <row r="3625" spans="1:3" x14ac:dyDescent="0.35">
      <c r="A3625" s="2">
        <v>43797</v>
      </c>
      <c r="B3625">
        <v>3513</v>
      </c>
      <c r="C3625">
        <f t="shared" si="55"/>
        <v>2.0333425702374886E-2</v>
      </c>
    </row>
    <row r="3626" spans="1:3" x14ac:dyDescent="0.35">
      <c r="A3626" s="2">
        <v>43798</v>
      </c>
      <c r="B3626">
        <v>3517.05</v>
      </c>
      <c r="C3626">
        <f t="shared" si="55"/>
        <v>2.1485622471402413E-2</v>
      </c>
    </row>
    <row r="3627" spans="1:3" x14ac:dyDescent="0.35">
      <c r="A3627" s="2">
        <v>43799</v>
      </c>
      <c r="B3627">
        <v>3517.05</v>
      </c>
      <c r="C3627">
        <f t="shared" si="55"/>
        <v>2.0263346709148061E-2</v>
      </c>
    </row>
    <row r="3628" spans="1:3" x14ac:dyDescent="0.35">
      <c r="A3628" s="2">
        <v>43800</v>
      </c>
      <c r="B3628">
        <v>3517.05</v>
      </c>
      <c r="C3628">
        <f t="shared" si="55"/>
        <v>2.1331667051359211E-2</v>
      </c>
    </row>
    <row r="3629" spans="1:3" x14ac:dyDescent="0.35">
      <c r="A3629" s="2">
        <v>43801</v>
      </c>
      <c r="B3629">
        <v>3508.77</v>
      </c>
      <c r="C3629">
        <f t="shared" si="55"/>
        <v>3.2464120690523998E-2</v>
      </c>
    </row>
    <row r="3630" spans="1:3" x14ac:dyDescent="0.35">
      <c r="A3630" s="2">
        <v>43802</v>
      </c>
      <c r="B3630">
        <v>3504.25</v>
      </c>
      <c r="C3630">
        <f t="shared" si="55"/>
        <v>3.5905560855890396E-2</v>
      </c>
    </row>
    <row r="3631" spans="1:3" x14ac:dyDescent="0.35">
      <c r="A3631" s="2">
        <v>43803</v>
      </c>
      <c r="B3631">
        <v>3471.19</v>
      </c>
      <c r="C3631">
        <f t="shared" si="55"/>
        <v>3.360168955140886E-2</v>
      </c>
    </row>
    <row r="3632" spans="1:3" x14ac:dyDescent="0.35">
      <c r="A3632" s="2">
        <v>43804</v>
      </c>
      <c r="B3632">
        <v>3458.25</v>
      </c>
      <c r="C3632">
        <f t="shared" si="55"/>
        <v>2.9866895674463882E-2</v>
      </c>
    </row>
    <row r="3633" spans="1:3" x14ac:dyDescent="0.35">
      <c r="A3633" s="2">
        <v>43805</v>
      </c>
      <c r="B3633">
        <v>3423.14</v>
      </c>
      <c r="C3633">
        <f t="shared" si="55"/>
        <v>1.9662473408851761E-2</v>
      </c>
    </row>
    <row r="3634" spans="1:3" x14ac:dyDescent="0.35">
      <c r="A3634" s="2">
        <v>43806</v>
      </c>
      <c r="B3634">
        <v>3423.14</v>
      </c>
      <c r="C3634">
        <f t="shared" si="55"/>
        <v>1.5081874797824035E-2</v>
      </c>
    </row>
    <row r="3635" spans="1:3" x14ac:dyDescent="0.35">
      <c r="A3635" s="2">
        <v>43807</v>
      </c>
      <c r="B3635">
        <v>3423.14</v>
      </c>
      <c r="C3635">
        <f t="shared" si="55"/>
        <v>1.8153106565040156E-2</v>
      </c>
    </row>
    <row r="3636" spans="1:3" x14ac:dyDescent="0.35">
      <c r="A3636" s="2">
        <v>43808</v>
      </c>
      <c r="B3636">
        <v>3418.85</v>
      </c>
      <c r="C3636">
        <f t="shared" si="55"/>
        <v>1.2763738246077051E-2</v>
      </c>
    </row>
    <row r="3637" spans="1:3" x14ac:dyDescent="0.35">
      <c r="A3637" s="2">
        <v>43809</v>
      </c>
      <c r="B3637">
        <v>3406.1</v>
      </c>
      <c r="C3637">
        <f t="shared" si="55"/>
        <v>1.1896323359628971E-2</v>
      </c>
    </row>
    <row r="3638" spans="1:3" x14ac:dyDescent="0.35">
      <c r="A3638" s="2">
        <v>43810</v>
      </c>
      <c r="B3638">
        <v>3376.24</v>
      </c>
      <c r="C3638">
        <f t="shared" si="55"/>
        <v>3.7508352777205914E-3</v>
      </c>
    </row>
    <row r="3639" spans="1:3" x14ac:dyDescent="0.35">
      <c r="A3639" s="2">
        <v>43811</v>
      </c>
      <c r="B3639">
        <v>3373.07</v>
      </c>
      <c r="C3639">
        <f t="shared" si="55"/>
        <v>2.8114799264038065E-3</v>
      </c>
    </row>
    <row r="3640" spans="1:3" x14ac:dyDescent="0.35">
      <c r="A3640" s="2">
        <v>43812</v>
      </c>
      <c r="B3640">
        <v>3386.65</v>
      </c>
      <c r="C3640">
        <f t="shared" si="55"/>
        <v>6.8294032336683507E-3</v>
      </c>
    </row>
    <row r="3641" spans="1:3" x14ac:dyDescent="0.35">
      <c r="A3641" s="2">
        <v>43813</v>
      </c>
      <c r="B3641">
        <v>3386.65</v>
      </c>
      <c r="C3641">
        <f t="shared" si="55"/>
        <v>6.7521080880622681E-3</v>
      </c>
    </row>
    <row r="3642" spans="1:3" x14ac:dyDescent="0.35">
      <c r="A3642" s="2">
        <v>43814</v>
      </c>
      <c r="B3642">
        <v>3386.65</v>
      </c>
      <c r="C3642">
        <f t="shared" si="55"/>
        <v>4.3710554136539649E-4</v>
      </c>
    </row>
    <row r="3643" spans="1:3" x14ac:dyDescent="0.35">
      <c r="A3643" s="2">
        <v>43815</v>
      </c>
      <c r="B3643">
        <v>3353.99</v>
      </c>
      <c r="C3643">
        <f t="shared" si="55"/>
        <v>-6.0075773077745047E-3</v>
      </c>
    </row>
    <row r="3644" spans="1:3" x14ac:dyDescent="0.35">
      <c r="A3644" s="2">
        <v>43816</v>
      </c>
      <c r="B3644">
        <v>3342.09</v>
      </c>
      <c r="C3644">
        <f t="shared" si="55"/>
        <v>-1.2816629021170532E-2</v>
      </c>
    </row>
    <row r="3645" spans="1:3" x14ac:dyDescent="0.35">
      <c r="A3645" s="2">
        <v>43817</v>
      </c>
      <c r="B3645">
        <v>3326.51</v>
      </c>
      <c r="C3645">
        <f t="shared" si="55"/>
        <v>-2.6839266775234655E-2</v>
      </c>
    </row>
    <row r="3646" spans="1:3" x14ac:dyDescent="0.35">
      <c r="A3646" s="2">
        <v>43818</v>
      </c>
      <c r="B3646">
        <v>3314.5</v>
      </c>
      <c r="C3646">
        <f t="shared" si="55"/>
        <v>-3.0456190433845554E-2</v>
      </c>
    </row>
    <row r="3647" spans="1:3" x14ac:dyDescent="0.35">
      <c r="A3647" s="2">
        <v>43819</v>
      </c>
      <c r="B3647">
        <v>3331.36</v>
      </c>
      <c r="C3647">
        <f t="shared" si="55"/>
        <v>-2.5382344108407704E-2</v>
      </c>
    </row>
    <row r="3648" spans="1:3" x14ac:dyDescent="0.35">
      <c r="A3648" s="2">
        <v>43820</v>
      </c>
      <c r="B3648">
        <v>3331.36</v>
      </c>
      <c r="C3648">
        <f t="shared" si="55"/>
        <v>-3.1296922638520484E-2</v>
      </c>
    </row>
    <row r="3649" spans="1:3" x14ac:dyDescent="0.35">
      <c r="A3649" s="2">
        <v>43821</v>
      </c>
      <c r="B3649">
        <v>3331.36</v>
      </c>
      <c r="C3649">
        <f t="shared" si="55"/>
        <v>-3.0854613428077077E-2</v>
      </c>
    </row>
    <row r="3650" spans="1:3" x14ac:dyDescent="0.35">
      <c r="A3650" s="2">
        <v>43822</v>
      </c>
      <c r="B3650">
        <v>3312.26</v>
      </c>
      <c r="C3650">
        <f t="shared" si="55"/>
        <v>-3.5879511258749178E-2</v>
      </c>
    </row>
    <row r="3651" spans="1:3" x14ac:dyDescent="0.35">
      <c r="A3651" s="2">
        <v>43823</v>
      </c>
      <c r="B3651">
        <v>3299.38</v>
      </c>
      <c r="C3651">
        <f t="shared" si="55"/>
        <v>-4.3940864185263634E-2</v>
      </c>
    </row>
    <row r="3652" spans="1:3" x14ac:dyDescent="0.35">
      <c r="A3652" s="2">
        <v>43824</v>
      </c>
      <c r="B3652">
        <v>3299.84</v>
      </c>
      <c r="C3652">
        <f t="shared" si="55"/>
        <v>-4.7241415697229429E-2</v>
      </c>
    </row>
    <row r="3653" spans="1:3" x14ac:dyDescent="0.35">
      <c r="A3653" s="2">
        <v>43825</v>
      </c>
      <c r="B3653">
        <v>3288.95</v>
      </c>
      <c r="C3653">
        <f t="shared" si="55"/>
        <v>-5.0547033243500815E-2</v>
      </c>
    </row>
    <row r="3654" spans="1:3" x14ac:dyDescent="0.35">
      <c r="A3654" s="2">
        <v>43826</v>
      </c>
      <c r="B3654">
        <v>3301.23</v>
      </c>
      <c r="C3654">
        <f t="shared" si="55"/>
        <v>-4.6820271846143409E-2</v>
      </c>
    </row>
    <row r="3655" spans="1:3" x14ac:dyDescent="0.35">
      <c r="A3655" s="2">
        <v>43827</v>
      </c>
      <c r="B3655">
        <v>3301.23</v>
      </c>
      <c r="C3655">
        <f t="shared" si="55"/>
        <v>-5.2156539184667568E-2</v>
      </c>
    </row>
    <row r="3656" spans="1:3" x14ac:dyDescent="0.35">
      <c r="A3656" s="2">
        <v>43828</v>
      </c>
      <c r="B3656">
        <v>3301.23</v>
      </c>
      <c r="C3656">
        <f t="shared" si="55"/>
        <v>-5.7584595105006894E-2</v>
      </c>
    </row>
    <row r="3657" spans="1:3" x14ac:dyDescent="0.35">
      <c r="A3657" s="2">
        <v>43829</v>
      </c>
      <c r="B3657">
        <v>3284.76</v>
      </c>
      <c r="C3657">
        <f t="shared" si="55"/>
        <v>-6.2288681840327299E-2</v>
      </c>
    </row>
    <row r="3658" spans="1:3" x14ac:dyDescent="0.35">
      <c r="A3658" s="2">
        <v>43830</v>
      </c>
      <c r="B3658">
        <v>3287.23</v>
      </c>
      <c r="C3658">
        <f t="shared" si="55"/>
        <v>-4.856082336676415E-2</v>
      </c>
    </row>
    <row r="3659" spans="1:3" x14ac:dyDescent="0.35">
      <c r="A3659" s="2">
        <v>43831</v>
      </c>
      <c r="B3659">
        <v>3287.23</v>
      </c>
      <c r="C3659">
        <f t="shared" si="55"/>
        <v>-4.4021150134747257E-2</v>
      </c>
    </row>
    <row r="3660" spans="1:3" x14ac:dyDescent="0.35">
      <c r="A3660" s="2">
        <v>43832</v>
      </c>
      <c r="B3660">
        <v>3255.99</v>
      </c>
      <c r="C3660">
        <f t="shared" si="55"/>
        <v>-5.3570038105763697E-2</v>
      </c>
    </row>
    <row r="3661" spans="1:3" x14ac:dyDescent="0.35">
      <c r="A3661" s="2">
        <v>43833</v>
      </c>
      <c r="B3661">
        <v>3253.63</v>
      </c>
      <c r="C3661">
        <f t="shared" si="55"/>
        <v>-5.4295118864209027E-2</v>
      </c>
    </row>
    <row r="3662" spans="1:3" x14ac:dyDescent="0.35">
      <c r="A3662" s="2">
        <v>43834</v>
      </c>
      <c r="B3662">
        <v>3253.63</v>
      </c>
      <c r="C3662">
        <f t="shared" si="55"/>
        <v>-5.9139023082324965E-2</v>
      </c>
    </row>
    <row r="3663" spans="1:3" x14ac:dyDescent="0.35">
      <c r="A3663" s="2">
        <v>43835</v>
      </c>
      <c r="B3663">
        <v>3253.63</v>
      </c>
      <c r="C3663">
        <f t="shared" si="55"/>
        <v>-5.9758788402256811E-2</v>
      </c>
    </row>
    <row r="3664" spans="1:3" x14ac:dyDescent="0.35">
      <c r="A3664" s="2">
        <v>43836</v>
      </c>
      <c r="B3664">
        <v>3246.21</v>
      </c>
      <c r="C3664">
        <f t="shared" si="55"/>
        <v>-6.5602465561837756E-2</v>
      </c>
    </row>
    <row r="3665" spans="1:3" x14ac:dyDescent="0.35">
      <c r="A3665" s="2">
        <v>43837</v>
      </c>
      <c r="B3665">
        <v>3273.52</v>
      </c>
      <c r="C3665">
        <f t="shared" si="55"/>
        <v>-5.5258211407833185E-2</v>
      </c>
    </row>
    <row r="3666" spans="1:3" x14ac:dyDescent="0.35">
      <c r="A3666" s="2">
        <v>43838</v>
      </c>
      <c r="B3666">
        <v>3246.87</v>
      </c>
      <c r="C3666">
        <f t="shared" si="55"/>
        <v>-5.5040802685329342E-2</v>
      </c>
    </row>
    <row r="3667" spans="1:3" x14ac:dyDescent="0.35">
      <c r="A3667" s="2">
        <v>43839</v>
      </c>
      <c r="B3667">
        <v>3256.27</v>
      </c>
      <c r="C3667">
        <f t="shared" si="55"/>
        <v>-5.2149889512119865E-2</v>
      </c>
    </row>
    <row r="3668" spans="1:3" x14ac:dyDescent="0.35">
      <c r="A3668" s="2">
        <v>43840</v>
      </c>
      <c r="B3668">
        <v>3271.95</v>
      </c>
      <c r="C3668">
        <f t="shared" si="55"/>
        <v>-4.7346120597198428E-2</v>
      </c>
    </row>
    <row r="3669" spans="1:3" x14ac:dyDescent="0.35">
      <c r="A3669" s="2">
        <v>43841</v>
      </c>
      <c r="B3669">
        <v>3271.95</v>
      </c>
      <c r="C3669">
        <f t="shared" si="55"/>
        <v>-4.7923114301245046E-2</v>
      </c>
    </row>
    <row r="3670" spans="1:3" x14ac:dyDescent="0.35">
      <c r="A3670" s="2">
        <v>43842</v>
      </c>
      <c r="B3670">
        <v>3271.95</v>
      </c>
      <c r="C3670">
        <f t="shared" si="55"/>
        <v>-5.343437080822281E-2</v>
      </c>
    </row>
    <row r="3671" spans="1:3" x14ac:dyDescent="0.35">
      <c r="A3671" s="2">
        <v>43843</v>
      </c>
      <c r="B3671">
        <v>3269.79</v>
      </c>
      <c r="C3671">
        <f t="shared" si="55"/>
        <v>-5.6207510078317813E-2</v>
      </c>
    </row>
    <row r="3672" spans="1:3" x14ac:dyDescent="0.35">
      <c r="A3672" s="2">
        <v>43844</v>
      </c>
      <c r="B3672">
        <v>3287.09</v>
      </c>
      <c r="C3672">
        <f t="shared" si="55"/>
        <v>-4.8696141143572749E-2</v>
      </c>
    </row>
    <row r="3673" spans="1:3" x14ac:dyDescent="0.35">
      <c r="A3673" s="2">
        <v>43845</v>
      </c>
      <c r="B3673">
        <v>3298.69</v>
      </c>
      <c r="C3673">
        <f t="shared" si="55"/>
        <v>-3.7879655294868655E-2</v>
      </c>
    </row>
    <row r="3674" spans="1:3" x14ac:dyDescent="0.35">
      <c r="A3674" s="2">
        <v>43846</v>
      </c>
      <c r="B3674">
        <v>3322.85</v>
      </c>
      <c r="C3674">
        <f t="shared" si="55"/>
        <v>-3.0582226837180052E-2</v>
      </c>
    </row>
    <row r="3675" spans="1:3" x14ac:dyDescent="0.35">
      <c r="A3675" s="2">
        <v>43847</v>
      </c>
      <c r="B3675">
        <v>3332.62</v>
      </c>
      <c r="C3675">
        <f t="shared" si="55"/>
        <v>-2.7646293832336365E-2</v>
      </c>
    </row>
    <row r="3676" spans="1:3" x14ac:dyDescent="0.35">
      <c r="A3676" s="2">
        <v>43848</v>
      </c>
      <c r="B3676">
        <v>3332.62</v>
      </c>
      <c r="C3676">
        <f t="shared" si="55"/>
        <v>-3.4044272034982864E-2</v>
      </c>
    </row>
    <row r="3677" spans="1:3" x14ac:dyDescent="0.35">
      <c r="A3677" s="2">
        <v>43849</v>
      </c>
      <c r="B3677">
        <v>3332.62</v>
      </c>
      <c r="C3677">
        <f t="shared" si="55"/>
        <v>-2.9200816917100768E-2</v>
      </c>
    </row>
    <row r="3678" spans="1:3" x14ac:dyDescent="0.35">
      <c r="A3678" s="2">
        <v>43850</v>
      </c>
      <c r="B3678">
        <v>3334</v>
      </c>
      <c r="C3678">
        <f t="shared" si="55"/>
        <v>-1.7647796640955529E-2</v>
      </c>
    </row>
    <row r="3679" spans="1:3" x14ac:dyDescent="0.35">
      <c r="A3679" s="2">
        <v>43851</v>
      </c>
      <c r="B3679">
        <v>3354.22</v>
      </c>
      <c r="C3679">
        <f t="shared" si="55"/>
        <v>-1.533400753798232E-2</v>
      </c>
    </row>
    <row r="3680" spans="1:3" x14ac:dyDescent="0.35">
      <c r="A3680" s="2">
        <v>43852</v>
      </c>
      <c r="B3680">
        <v>3332.63</v>
      </c>
      <c r="C3680">
        <f t="shared" si="55"/>
        <v>-1.8809984268834117E-2</v>
      </c>
    </row>
    <row r="3681" spans="1:3" x14ac:dyDescent="0.35">
      <c r="A3681" s="2">
        <v>43853</v>
      </c>
      <c r="B3681">
        <v>3361.29</v>
      </c>
      <c r="C3681">
        <f t="shared" ref="C3681:C3744" si="56">+LN(B3681/B3592)</f>
        <v>-1.0246937466312543E-2</v>
      </c>
    </row>
    <row r="3682" spans="1:3" x14ac:dyDescent="0.35">
      <c r="A3682" s="2">
        <v>43854</v>
      </c>
      <c r="B3682">
        <v>3366.5</v>
      </c>
      <c r="C3682">
        <f t="shared" si="56"/>
        <v>-8.698137327939821E-3</v>
      </c>
    </row>
    <row r="3683" spans="1:3" x14ac:dyDescent="0.35">
      <c r="A3683" s="2">
        <v>43855</v>
      </c>
      <c r="B3683">
        <v>3366.5</v>
      </c>
      <c r="C3683">
        <f t="shared" si="56"/>
        <v>-4.6971051782946959E-3</v>
      </c>
    </row>
    <row r="3684" spans="1:3" x14ac:dyDescent="0.35">
      <c r="A3684" s="2">
        <v>43856</v>
      </c>
      <c r="B3684">
        <v>3366.5</v>
      </c>
      <c r="C3684">
        <f t="shared" si="56"/>
        <v>-3.250318699688004E-3</v>
      </c>
    </row>
    <row r="3685" spans="1:3" x14ac:dyDescent="0.35">
      <c r="A3685" s="2">
        <v>43857</v>
      </c>
      <c r="B3685">
        <v>3399.8</v>
      </c>
      <c r="C3685">
        <f t="shared" si="56"/>
        <v>3.2112214022360108E-3</v>
      </c>
    </row>
    <row r="3686" spans="1:3" x14ac:dyDescent="0.35">
      <c r="A3686" s="2">
        <v>43858</v>
      </c>
      <c r="B3686">
        <v>3385.65</v>
      </c>
      <c r="C3686">
        <f t="shared" si="56"/>
        <v>1.5844069327507193E-3</v>
      </c>
    </row>
    <row r="3687" spans="1:3" x14ac:dyDescent="0.35">
      <c r="A3687" s="2">
        <v>43859</v>
      </c>
      <c r="B3687">
        <v>3389.11</v>
      </c>
      <c r="C3687">
        <f t="shared" si="56"/>
        <v>1.9557932220159675E-2</v>
      </c>
    </row>
    <row r="3688" spans="1:3" x14ac:dyDescent="0.35">
      <c r="A3688" s="2">
        <v>43860</v>
      </c>
      <c r="B3688">
        <v>3414.8</v>
      </c>
      <c r="C3688">
        <f t="shared" si="56"/>
        <v>2.7109508323809341E-2</v>
      </c>
    </row>
    <row r="3689" spans="1:3" x14ac:dyDescent="0.35">
      <c r="A3689" s="2">
        <v>43861</v>
      </c>
      <c r="B3689">
        <v>3420.57</v>
      </c>
      <c r="C3689">
        <f t="shared" si="56"/>
        <v>2.8797786023629597E-2</v>
      </c>
    </row>
    <row r="3690" spans="1:3" x14ac:dyDescent="0.35">
      <c r="A3690" s="2">
        <v>43862</v>
      </c>
      <c r="B3690">
        <v>3420.57</v>
      </c>
      <c r="C3690">
        <f t="shared" si="56"/>
        <v>2.8945233157328953E-2</v>
      </c>
    </row>
    <row r="3691" spans="1:3" x14ac:dyDescent="0.35">
      <c r="A3691" s="2">
        <v>43863</v>
      </c>
      <c r="B3691">
        <v>3420.57</v>
      </c>
      <c r="C3691">
        <f t="shared" si="56"/>
        <v>3.2599229480786508E-2</v>
      </c>
    </row>
    <row r="3692" spans="1:3" x14ac:dyDescent="0.35">
      <c r="A3692" s="2">
        <v>43864</v>
      </c>
      <c r="B3692">
        <v>3396.96</v>
      </c>
      <c r="C3692">
        <f t="shared" si="56"/>
        <v>1.7509088773803919E-2</v>
      </c>
    </row>
    <row r="3693" spans="1:3" x14ac:dyDescent="0.35">
      <c r="A3693" s="2">
        <v>43865</v>
      </c>
      <c r="B3693">
        <v>3361.27</v>
      </c>
      <c r="C3693">
        <f t="shared" si="56"/>
        <v>1.2302892313831451E-2</v>
      </c>
    </row>
    <row r="3694" spans="1:3" x14ac:dyDescent="0.35">
      <c r="A3694" s="2">
        <v>43866</v>
      </c>
      <c r="B3694">
        <v>3362.37</v>
      </c>
      <c r="C3694">
        <f t="shared" si="56"/>
        <v>6.8878729294634721E-3</v>
      </c>
    </row>
    <row r="3695" spans="1:3" x14ac:dyDescent="0.35">
      <c r="A3695" s="2">
        <v>43867</v>
      </c>
      <c r="B3695">
        <v>3379.77</v>
      </c>
      <c r="C3695">
        <f t="shared" si="56"/>
        <v>1.2049450301250429E-2</v>
      </c>
    </row>
    <row r="3696" spans="1:3" x14ac:dyDescent="0.35">
      <c r="A3696" s="2">
        <v>43868</v>
      </c>
      <c r="B3696">
        <v>3415.75</v>
      </c>
      <c r="C3696">
        <f t="shared" si="56"/>
        <v>2.2638878695386493E-2</v>
      </c>
    </row>
    <row r="3697" spans="1:3" x14ac:dyDescent="0.35">
      <c r="A3697" s="2">
        <v>43869</v>
      </c>
      <c r="B3697">
        <v>3415.75</v>
      </c>
      <c r="C3697">
        <f t="shared" si="56"/>
        <v>2.347473487493602E-2</v>
      </c>
    </row>
    <row r="3698" spans="1:3" x14ac:dyDescent="0.35">
      <c r="A3698" s="2">
        <v>43870</v>
      </c>
      <c r="B3698">
        <v>3415.75</v>
      </c>
      <c r="C3698">
        <f t="shared" si="56"/>
        <v>1.9722282747885959E-3</v>
      </c>
    </row>
    <row r="3699" spans="1:3" x14ac:dyDescent="0.35">
      <c r="A3699" s="2">
        <v>43871</v>
      </c>
      <c r="B3699">
        <v>3454.02</v>
      </c>
      <c r="C3699">
        <f t="shared" si="56"/>
        <v>7.2846782318510992E-3</v>
      </c>
    </row>
    <row r="3700" spans="1:3" x14ac:dyDescent="0.35">
      <c r="A3700" s="2">
        <v>43872</v>
      </c>
      <c r="B3700">
        <v>3419.81</v>
      </c>
      <c r="C3700">
        <f t="shared" si="56"/>
        <v>-1.0000097882538712E-2</v>
      </c>
    </row>
    <row r="3701" spans="1:3" x14ac:dyDescent="0.35">
      <c r="A3701" s="2">
        <v>43873</v>
      </c>
      <c r="B3701">
        <v>3389.13</v>
      </c>
      <c r="C3701">
        <f t="shared" si="56"/>
        <v>-1.0942733044843984E-2</v>
      </c>
    </row>
    <row r="3702" spans="1:3" x14ac:dyDescent="0.35">
      <c r="A3702" s="2">
        <v>43874</v>
      </c>
      <c r="B3702">
        <v>3376.1</v>
      </c>
      <c r="C3702">
        <f t="shared" si="56"/>
        <v>-1.4794787184005422E-2</v>
      </c>
    </row>
    <row r="3703" spans="1:3" x14ac:dyDescent="0.35">
      <c r="A3703" s="2">
        <v>43875</v>
      </c>
      <c r="B3703">
        <v>3392.61</v>
      </c>
      <c r="C3703">
        <f t="shared" si="56"/>
        <v>-9.9164476651490627E-3</v>
      </c>
    </row>
    <row r="3704" spans="1:3" x14ac:dyDescent="0.35">
      <c r="A3704" s="2">
        <v>43876</v>
      </c>
      <c r="B3704">
        <v>3392.61</v>
      </c>
      <c r="C3704">
        <f t="shared" si="56"/>
        <v>-1.4656510579129717E-2</v>
      </c>
    </row>
    <row r="3705" spans="1:3" x14ac:dyDescent="0.35">
      <c r="A3705" s="2">
        <v>43877</v>
      </c>
      <c r="B3705">
        <v>3392.61</v>
      </c>
      <c r="C3705">
        <f t="shared" si="56"/>
        <v>-1.3534668548181288E-2</v>
      </c>
    </row>
    <row r="3706" spans="1:3" x14ac:dyDescent="0.35">
      <c r="A3706" s="2">
        <v>43878</v>
      </c>
      <c r="B3706">
        <v>3397.22</v>
      </c>
      <c r="C3706">
        <f t="shared" si="56"/>
        <v>-1.3414778264983142E-2</v>
      </c>
    </row>
    <row r="3707" spans="1:3" x14ac:dyDescent="0.35">
      <c r="A3707" s="2">
        <v>43879</v>
      </c>
      <c r="B3707">
        <v>3403.11</v>
      </c>
      <c r="C3707">
        <f t="shared" si="56"/>
        <v>-4.9508316585381703E-3</v>
      </c>
    </row>
    <row r="3708" spans="1:3" x14ac:dyDescent="0.35">
      <c r="A3708" s="2">
        <v>43880</v>
      </c>
      <c r="B3708">
        <v>3386.08</v>
      </c>
      <c r="C3708">
        <f t="shared" si="56"/>
        <v>-1.1390604659447667E-2</v>
      </c>
    </row>
    <row r="3709" spans="1:3" x14ac:dyDescent="0.35">
      <c r="A3709" s="2">
        <v>43881</v>
      </c>
      <c r="B3709">
        <v>3403.98</v>
      </c>
      <c r="C3709">
        <f t="shared" si="56"/>
        <v>-6.1181795362448841E-3</v>
      </c>
    </row>
    <row r="3710" spans="1:3" x14ac:dyDescent="0.35">
      <c r="A3710" s="2">
        <v>43882</v>
      </c>
      <c r="B3710">
        <v>3382.43</v>
      </c>
      <c r="C3710">
        <f t="shared" si="56"/>
        <v>-1.2469128693189448E-2</v>
      </c>
    </row>
    <row r="3711" spans="1:3" x14ac:dyDescent="0.35">
      <c r="A3711" s="2">
        <v>43883</v>
      </c>
      <c r="B3711">
        <v>3382.43</v>
      </c>
      <c r="C3711">
        <f t="shared" si="56"/>
        <v>-1.5533159369205891E-2</v>
      </c>
    </row>
    <row r="3712" spans="1:3" x14ac:dyDescent="0.35">
      <c r="A3712" s="2">
        <v>43884</v>
      </c>
      <c r="B3712">
        <v>3382.43</v>
      </c>
      <c r="C3712">
        <f t="shared" si="56"/>
        <v>-2.7529449189612958E-2</v>
      </c>
    </row>
    <row r="3713" spans="1:3" x14ac:dyDescent="0.35">
      <c r="A3713" s="2">
        <v>43885</v>
      </c>
      <c r="B3713">
        <v>3429.21</v>
      </c>
      <c r="C3713">
        <f t="shared" si="56"/>
        <v>-2.3026830654769188E-2</v>
      </c>
    </row>
    <row r="3714" spans="1:3" x14ac:dyDescent="0.35">
      <c r="A3714" s="2">
        <v>43886</v>
      </c>
      <c r="B3714">
        <v>3435.86</v>
      </c>
      <c r="C3714">
        <f t="shared" si="56"/>
        <v>-2.2203115044169712E-2</v>
      </c>
    </row>
    <row r="3715" spans="1:3" x14ac:dyDescent="0.35">
      <c r="A3715" s="2">
        <v>43887</v>
      </c>
      <c r="B3715">
        <v>3459.51</v>
      </c>
      <c r="C3715">
        <f t="shared" si="56"/>
        <v>-1.6495609509040558E-2</v>
      </c>
    </row>
    <row r="3716" spans="1:3" x14ac:dyDescent="0.35">
      <c r="A3716" s="2">
        <v>43888</v>
      </c>
      <c r="B3716">
        <v>3501.63</v>
      </c>
      <c r="C3716">
        <f t="shared" si="56"/>
        <v>-4.393995682875333E-3</v>
      </c>
    </row>
    <row r="3717" spans="1:3" x14ac:dyDescent="0.35">
      <c r="A3717" s="2">
        <v>43889</v>
      </c>
      <c r="B3717">
        <v>3524.13</v>
      </c>
      <c r="C3717">
        <f t="shared" si="56"/>
        <v>2.011027238643469E-3</v>
      </c>
    </row>
    <row r="3718" spans="1:3" x14ac:dyDescent="0.35">
      <c r="A3718" s="2">
        <v>43890</v>
      </c>
      <c r="B3718">
        <v>3524.13</v>
      </c>
      <c r="C3718">
        <f t="shared" si="56"/>
        <v>4.3680485780256554E-3</v>
      </c>
    </row>
    <row r="3719" spans="1:3" x14ac:dyDescent="0.35">
      <c r="A3719" s="2">
        <v>43891</v>
      </c>
      <c r="B3719">
        <v>3524.13</v>
      </c>
      <c r="C3719">
        <f t="shared" si="56"/>
        <v>5.6570797303309535E-3</v>
      </c>
    </row>
    <row r="3720" spans="1:3" x14ac:dyDescent="0.35">
      <c r="A3720" s="2">
        <v>43892</v>
      </c>
      <c r="B3720">
        <v>3461.19</v>
      </c>
      <c r="C3720">
        <f t="shared" si="56"/>
        <v>-2.8850140748451071E-3</v>
      </c>
    </row>
    <row r="3721" spans="1:3" x14ac:dyDescent="0.35">
      <c r="A3721" s="2">
        <v>43893</v>
      </c>
      <c r="B3721">
        <v>3463.22</v>
      </c>
      <c r="C3721">
        <f t="shared" si="56"/>
        <v>1.4361113619457647E-3</v>
      </c>
    </row>
    <row r="3722" spans="1:3" x14ac:dyDescent="0.35">
      <c r="A3722" s="2">
        <v>43894</v>
      </c>
      <c r="B3722">
        <v>3477.92</v>
      </c>
      <c r="C3722">
        <f t="shared" si="56"/>
        <v>1.5876155435242789E-2</v>
      </c>
    </row>
    <row r="3723" spans="1:3" x14ac:dyDescent="0.35">
      <c r="A3723" s="2">
        <v>43895</v>
      </c>
      <c r="B3723">
        <v>3540.7</v>
      </c>
      <c r="C3723">
        <f t="shared" si="56"/>
        <v>3.3766189203502724E-2</v>
      </c>
    </row>
    <row r="3724" spans="1:3" x14ac:dyDescent="0.35">
      <c r="A3724" s="2">
        <v>43896</v>
      </c>
      <c r="B3724">
        <v>3588.1</v>
      </c>
      <c r="C3724">
        <f t="shared" si="56"/>
        <v>4.7064555981038599E-2</v>
      </c>
    </row>
    <row r="3725" spans="1:3" x14ac:dyDescent="0.35">
      <c r="A3725" s="2">
        <v>43897</v>
      </c>
      <c r="B3725">
        <v>3588.1</v>
      </c>
      <c r="C3725">
        <f t="shared" si="56"/>
        <v>4.8318577270807732E-2</v>
      </c>
    </row>
    <row r="3726" spans="1:3" x14ac:dyDescent="0.35">
      <c r="A3726" s="2">
        <v>43898</v>
      </c>
      <c r="B3726">
        <v>3588.1</v>
      </c>
      <c r="C3726">
        <f t="shared" si="56"/>
        <v>5.205487272568856E-2</v>
      </c>
    </row>
    <row r="3727" spans="1:3" x14ac:dyDescent="0.35">
      <c r="A3727" s="2">
        <v>43899</v>
      </c>
      <c r="B3727">
        <v>3812.52</v>
      </c>
      <c r="C3727">
        <f t="shared" si="56"/>
        <v>0.1215277235670833</v>
      </c>
    </row>
    <row r="3728" spans="1:3" x14ac:dyDescent="0.35">
      <c r="A3728" s="2">
        <v>43900</v>
      </c>
      <c r="B3728">
        <v>3760.39</v>
      </c>
      <c r="C3728">
        <f t="shared" si="56"/>
        <v>0.10869936652414824</v>
      </c>
    </row>
    <row r="3729" spans="1:3" x14ac:dyDescent="0.35">
      <c r="A3729" s="2">
        <v>43901</v>
      </c>
      <c r="B3729">
        <v>3891.49</v>
      </c>
      <c r="C3729">
        <f t="shared" si="56"/>
        <v>0.13895088550053059</v>
      </c>
    </row>
    <row r="3730" spans="1:3" x14ac:dyDescent="0.35">
      <c r="A3730" s="2">
        <v>43902</v>
      </c>
      <c r="B3730">
        <v>3972.73</v>
      </c>
      <c r="C3730">
        <f t="shared" si="56"/>
        <v>0.15961228359151991</v>
      </c>
    </row>
    <row r="3731" spans="1:3" x14ac:dyDescent="0.35">
      <c r="A3731" s="2">
        <v>43903</v>
      </c>
      <c r="B3731">
        <v>4004.02</v>
      </c>
      <c r="C3731">
        <f t="shared" si="56"/>
        <v>0.16745762423521987</v>
      </c>
    </row>
    <row r="3732" spans="1:3" x14ac:dyDescent="0.35">
      <c r="A3732" s="2">
        <v>43904</v>
      </c>
      <c r="B3732">
        <v>4004.02</v>
      </c>
      <c r="C3732">
        <f t="shared" si="56"/>
        <v>0.1771481745635313</v>
      </c>
    </row>
    <row r="3733" spans="1:3" x14ac:dyDescent="0.35">
      <c r="A3733" s="2">
        <v>43905</v>
      </c>
      <c r="B3733">
        <v>4004.02</v>
      </c>
      <c r="C3733">
        <f t="shared" si="56"/>
        <v>0.18070249665285096</v>
      </c>
    </row>
    <row r="3734" spans="1:3" x14ac:dyDescent="0.35">
      <c r="A3734" s="2">
        <v>43906</v>
      </c>
      <c r="B3734">
        <v>4080.85</v>
      </c>
      <c r="C3734">
        <f t="shared" si="56"/>
        <v>0.20438159369310821</v>
      </c>
    </row>
    <row r="3735" spans="1:3" x14ac:dyDescent="0.35">
      <c r="A3735" s="2">
        <v>43907</v>
      </c>
      <c r="B3735">
        <v>4129.2</v>
      </c>
      <c r="C3735">
        <f t="shared" si="56"/>
        <v>0.21977690090998869</v>
      </c>
    </row>
    <row r="3736" spans="1:3" x14ac:dyDescent="0.35">
      <c r="A3736" s="2">
        <v>43908</v>
      </c>
      <c r="B3736">
        <v>4161.03</v>
      </c>
      <c r="C3736">
        <f t="shared" si="56"/>
        <v>0.22238201075540179</v>
      </c>
    </row>
    <row r="3737" spans="1:3" x14ac:dyDescent="0.35">
      <c r="A3737" s="2">
        <v>43909</v>
      </c>
      <c r="B3737">
        <v>4089.22</v>
      </c>
      <c r="C3737">
        <f t="shared" si="56"/>
        <v>0.20497361379622595</v>
      </c>
    </row>
    <row r="3738" spans="1:3" x14ac:dyDescent="0.35">
      <c r="A3738" s="2">
        <v>43910</v>
      </c>
      <c r="B3738">
        <v>4119.7</v>
      </c>
      <c r="C3738">
        <f t="shared" si="56"/>
        <v>0.2123997161515277</v>
      </c>
    </row>
    <row r="3739" spans="1:3" x14ac:dyDescent="0.35">
      <c r="A3739" s="2">
        <v>43911</v>
      </c>
      <c r="B3739">
        <v>4119.7</v>
      </c>
      <c r="C3739">
        <f t="shared" si="56"/>
        <v>0.21814960931895586</v>
      </c>
    </row>
    <row r="3740" spans="1:3" x14ac:dyDescent="0.35">
      <c r="A3740" s="2">
        <v>43912</v>
      </c>
      <c r="B3740">
        <v>4119.7</v>
      </c>
      <c r="C3740">
        <f t="shared" si="56"/>
        <v>0.22204577314314922</v>
      </c>
    </row>
    <row r="3741" spans="1:3" x14ac:dyDescent="0.35">
      <c r="A3741" s="2">
        <v>43913</v>
      </c>
      <c r="B3741">
        <v>4180</v>
      </c>
      <c r="C3741">
        <f t="shared" si="56"/>
        <v>0.2364372640881435</v>
      </c>
    </row>
    <row r="3742" spans="1:3" x14ac:dyDescent="0.35">
      <c r="A3742" s="2">
        <v>43914</v>
      </c>
      <c r="B3742">
        <v>4080.65</v>
      </c>
      <c r="C3742">
        <f t="shared" si="56"/>
        <v>0.21568792455022648</v>
      </c>
    </row>
    <row r="3743" spans="1:3" x14ac:dyDescent="0.35">
      <c r="A3743" s="2">
        <v>43915</v>
      </c>
      <c r="B3743">
        <v>4062.02</v>
      </c>
      <c r="C3743">
        <f t="shared" si="56"/>
        <v>0.20738526052937897</v>
      </c>
    </row>
    <row r="3744" spans="1:3" x14ac:dyDescent="0.35">
      <c r="A3744" s="2">
        <v>43916</v>
      </c>
      <c r="B3744">
        <v>3985.25</v>
      </c>
      <c r="C3744">
        <f t="shared" si="56"/>
        <v>0.18830491923201143</v>
      </c>
    </row>
    <row r="3745" spans="1:3" x14ac:dyDescent="0.35">
      <c r="A3745" s="2">
        <v>43917</v>
      </c>
      <c r="B3745">
        <v>3973.3</v>
      </c>
      <c r="C3745">
        <f t="shared" ref="C3745:C3808" si="57">+LN(B3745/B3656)</f>
        <v>0.18530185737255153</v>
      </c>
    </row>
    <row r="3746" spans="1:3" x14ac:dyDescent="0.35">
      <c r="A3746" s="2">
        <v>43918</v>
      </c>
      <c r="B3746">
        <v>3973.3</v>
      </c>
      <c r="C3746">
        <f t="shared" si="57"/>
        <v>0.19030339376528077</v>
      </c>
    </row>
    <row r="3747" spans="1:3" x14ac:dyDescent="0.35">
      <c r="A3747" s="2">
        <v>43919</v>
      </c>
      <c r="B3747">
        <v>3973.3</v>
      </c>
      <c r="C3747">
        <f t="shared" si="57"/>
        <v>0.18955171881863644</v>
      </c>
    </row>
    <row r="3748" spans="1:3" x14ac:dyDescent="0.35">
      <c r="A3748" s="2">
        <v>43920</v>
      </c>
      <c r="B3748">
        <v>4065.5</v>
      </c>
      <c r="C3748">
        <f t="shared" si="57"/>
        <v>0.21249147181223263</v>
      </c>
    </row>
    <row r="3749" spans="1:3" x14ac:dyDescent="0.35">
      <c r="A3749" s="2">
        <v>43921</v>
      </c>
      <c r="B3749">
        <v>4065.37</v>
      </c>
      <c r="C3749">
        <f t="shared" si="57"/>
        <v>0.22200838288532501</v>
      </c>
    </row>
    <row r="3750" spans="1:3" x14ac:dyDescent="0.35">
      <c r="A3750" s="2">
        <v>43922</v>
      </c>
      <c r="B3750">
        <v>4084.34</v>
      </c>
      <c r="C3750">
        <f t="shared" si="57"/>
        <v>0.22738885242713247</v>
      </c>
    </row>
    <row r="3751" spans="1:3" x14ac:dyDescent="0.35">
      <c r="A3751" s="2">
        <v>43923</v>
      </c>
      <c r="B3751">
        <v>4040.65</v>
      </c>
      <c r="C3751">
        <f t="shared" si="57"/>
        <v>0.21663427399652357</v>
      </c>
    </row>
    <row r="3752" spans="1:3" x14ac:dyDescent="0.35">
      <c r="A3752" s="2">
        <v>43924</v>
      </c>
      <c r="B3752">
        <v>4027.59</v>
      </c>
      <c r="C3752">
        <f t="shared" si="57"/>
        <v>0.21339688606397023</v>
      </c>
    </row>
    <row r="3753" spans="1:3" x14ac:dyDescent="0.35">
      <c r="A3753" s="2">
        <v>43925</v>
      </c>
      <c r="B3753">
        <v>4027.59</v>
      </c>
      <c r="C3753">
        <f t="shared" si="57"/>
        <v>0.2156800201790213</v>
      </c>
    </row>
    <row r="3754" spans="1:3" x14ac:dyDescent="0.35">
      <c r="A3754" s="2">
        <v>43926</v>
      </c>
      <c r="B3754">
        <v>4027.59</v>
      </c>
      <c r="C3754">
        <f t="shared" si="57"/>
        <v>0.20730232363913556</v>
      </c>
    </row>
    <row r="3755" spans="1:3" x14ac:dyDescent="0.35">
      <c r="A3755" s="2">
        <v>43927</v>
      </c>
      <c r="B3755">
        <v>3981.36</v>
      </c>
      <c r="C3755">
        <f t="shared" si="57"/>
        <v>0.20393201410797504</v>
      </c>
    </row>
    <row r="3756" spans="1:3" x14ac:dyDescent="0.35">
      <c r="A3756" s="2">
        <v>43928</v>
      </c>
      <c r="B3756">
        <v>3907.79</v>
      </c>
      <c r="C3756">
        <f t="shared" si="57"/>
        <v>0.18238962827517793</v>
      </c>
    </row>
    <row r="3757" spans="1:3" x14ac:dyDescent="0.35">
      <c r="A3757" s="2">
        <v>43929</v>
      </c>
      <c r="B3757">
        <v>3899.01</v>
      </c>
      <c r="C3757">
        <f t="shared" si="57"/>
        <v>0.17533653730721807</v>
      </c>
    </row>
    <row r="3758" spans="1:3" x14ac:dyDescent="0.35">
      <c r="A3758" s="2">
        <v>43930</v>
      </c>
      <c r="B3758">
        <v>3836.57</v>
      </c>
      <c r="C3758">
        <f t="shared" si="57"/>
        <v>0.15919260081593264</v>
      </c>
    </row>
    <row r="3759" spans="1:3" x14ac:dyDescent="0.35">
      <c r="A3759" s="2">
        <v>43931</v>
      </c>
      <c r="B3759">
        <v>3836.57</v>
      </c>
      <c r="C3759">
        <f t="shared" si="57"/>
        <v>0.15919260081593264</v>
      </c>
    </row>
    <row r="3760" spans="1:3" x14ac:dyDescent="0.35">
      <c r="A3760" s="2">
        <v>43932</v>
      </c>
      <c r="B3760">
        <v>3836.57</v>
      </c>
      <c r="C3760">
        <f t="shared" si="57"/>
        <v>0.15985297560260919</v>
      </c>
    </row>
    <row r="3761" spans="1:3" x14ac:dyDescent="0.35">
      <c r="A3761" s="2">
        <v>43933</v>
      </c>
      <c r="B3761">
        <v>3836.57</v>
      </c>
      <c r="C3761">
        <f t="shared" si="57"/>
        <v>0.15457606336863611</v>
      </c>
    </row>
    <row r="3762" spans="1:3" x14ac:dyDescent="0.35">
      <c r="A3762" s="2">
        <v>43934</v>
      </c>
      <c r="B3762">
        <v>3873.1</v>
      </c>
      <c r="C3762">
        <f t="shared" si="57"/>
        <v>0.16052980001510397</v>
      </c>
    </row>
    <row r="3763" spans="1:3" x14ac:dyDescent="0.35">
      <c r="A3763" s="2">
        <v>43935</v>
      </c>
      <c r="B3763">
        <v>3848.87</v>
      </c>
      <c r="C3763">
        <f t="shared" si="57"/>
        <v>0.14695675030490057</v>
      </c>
    </row>
    <row r="3764" spans="1:3" x14ac:dyDescent="0.35">
      <c r="A3764" s="2">
        <v>43936</v>
      </c>
      <c r="B3764">
        <v>3919.1</v>
      </c>
      <c r="C3764">
        <f t="shared" si="57"/>
        <v>0.1621032541807273</v>
      </c>
    </row>
    <row r="3765" spans="1:3" x14ac:dyDescent="0.35">
      <c r="A3765" s="2">
        <v>43937</v>
      </c>
      <c r="B3765">
        <v>3978.57</v>
      </c>
      <c r="C3765">
        <f t="shared" si="57"/>
        <v>0.17716367682681927</v>
      </c>
    </row>
    <row r="3766" spans="1:3" x14ac:dyDescent="0.35">
      <c r="A3766" s="2">
        <v>43938</v>
      </c>
      <c r="B3766">
        <v>3940.69</v>
      </c>
      <c r="C3766">
        <f t="shared" si="57"/>
        <v>0.16759705345580109</v>
      </c>
    </row>
    <row r="3767" spans="1:3" x14ac:dyDescent="0.35">
      <c r="A3767" s="2">
        <v>43939</v>
      </c>
      <c r="B3767">
        <v>3940.69</v>
      </c>
      <c r="C3767">
        <f t="shared" si="57"/>
        <v>0.16718305055186738</v>
      </c>
    </row>
    <row r="3768" spans="1:3" x14ac:dyDescent="0.35">
      <c r="A3768" s="2">
        <v>43940</v>
      </c>
      <c r="B3768">
        <v>3940.69</v>
      </c>
      <c r="C3768">
        <f t="shared" si="57"/>
        <v>0.16113658030919317</v>
      </c>
    </row>
    <row r="3769" spans="1:3" x14ac:dyDescent="0.35">
      <c r="A3769" s="2">
        <v>43941</v>
      </c>
      <c r="B3769">
        <v>3977.57</v>
      </c>
      <c r="C3769">
        <f t="shared" si="57"/>
        <v>0.17690929800698338</v>
      </c>
    </row>
    <row r="3770" spans="1:3" x14ac:dyDescent="0.35">
      <c r="A3770" s="2">
        <v>43942</v>
      </c>
      <c r="B3770">
        <v>4047.81</v>
      </c>
      <c r="C3770">
        <f t="shared" si="57"/>
        <v>0.18585116525988118</v>
      </c>
    </row>
    <row r="3771" spans="1:3" x14ac:dyDescent="0.35">
      <c r="A3771" s="2">
        <v>43943</v>
      </c>
      <c r="B3771">
        <v>4032.62</v>
      </c>
      <c r="C3771">
        <f t="shared" si="57"/>
        <v>0.18054265978576856</v>
      </c>
    </row>
    <row r="3772" spans="1:3" x14ac:dyDescent="0.35">
      <c r="A3772" s="2">
        <v>43944</v>
      </c>
      <c r="B3772">
        <v>4022.17</v>
      </c>
      <c r="C3772">
        <f t="shared" si="57"/>
        <v>0.17794792898260764</v>
      </c>
    </row>
    <row r="3773" spans="1:3" x14ac:dyDescent="0.35">
      <c r="A3773" s="2">
        <v>43945</v>
      </c>
      <c r="B3773">
        <v>4042.44</v>
      </c>
      <c r="C3773">
        <f t="shared" si="57"/>
        <v>0.18297484105522177</v>
      </c>
    </row>
    <row r="3774" spans="1:3" x14ac:dyDescent="0.35">
      <c r="A3774" s="2">
        <v>43946</v>
      </c>
      <c r="B3774">
        <v>4042.44</v>
      </c>
      <c r="C3774">
        <f t="shared" si="57"/>
        <v>0.17313186369588793</v>
      </c>
    </row>
    <row r="3775" spans="1:3" x14ac:dyDescent="0.35">
      <c r="A3775" s="2">
        <v>43947</v>
      </c>
      <c r="B3775">
        <v>4042.44</v>
      </c>
      <c r="C3775">
        <f t="shared" si="57"/>
        <v>0.17730255849468196</v>
      </c>
    </row>
    <row r="3776" spans="1:3" x14ac:dyDescent="0.35">
      <c r="A3776" s="2">
        <v>43948</v>
      </c>
      <c r="B3776">
        <v>4060.61</v>
      </c>
      <c r="C3776">
        <f t="shared" si="57"/>
        <v>0.18076585858284966</v>
      </c>
    </row>
    <row r="3777" spans="1:3" x14ac:dyDescent="0.35">
      <c r="A3777" s="2">
        <v>43949</v>
      </c>
      <c r="B3777">
        <v>4038.58</v>
      </c>
      <c r="C3777">
        <f t="shared" si="57"/>
        <v>0.16777421888514646</v>
      </c>
    </row>
    <row r="3778" spans="1:3" x14ac:dyDescent="0.35">
      <c r="A3778" s="2">
        <v>43950</v>
      </c>
      <c r="B3778">
        <v>3926.63</v>
      </c>
      <c r="C3778">
        <f t="shared" si="57"/>
        <v>0.13797434779711734</v>
      </c>
    </row>
    <row r="3779" spans="1:3" x14ac:dyDescent="0.35">
      <c r="A3779" s="2">
        <v>43951</v>
      </c>
      <c r="B3779">
        <v>3963.61</v>
      </c>
      <c r="C3779">
        <f t="shared" si="57"/>
        <v>0.14734802230451624</v>
      </c>
    </row>
    <row r="3780" spans="1:3" x14ac:dyDescent="0.35">
      <c r="A3780" s="2">
        <v>43952</v>
      </c>
      <c r="B3780">
        <v>3962.72</v>
      </c>
      <c r="C3780">
        <f t="shared" si="57"/>
        <v>0.14712345431309001</v>
      </c>
    </row>
    <row r="3781" spans="1:3" x14ac:dyDescent="0.35">
      <c r="A3781" s="2">
        <v>43953</v>
      </c>
      <c r="B3781">
        <v>3962.72</v>
      </c>
      <c r="C3781">
        <f t="shared" si="57"/>
        <v>0.15404974415347736</v>
      </c>
    </row>
    <row r="3782" spans="1:3" x14ac:dyDescent="0.35">
      <c r="A3782" s="2">
        <v>43954</v>
      </c>
      <c r="B3782">
        <v>3962.72</v>
      </c>
      <c r="C3782">
        <f t="shared" si="57"/>
        <v>0.164611779416341</v>
      </c>
    </row>
    <row r="3783" spans="1:3" x14ac:dyDescent="0.35">
      <c r="A3783" s="2">
        <v>43955</v>
      </c>
      <c r="B3783">
        <v>3987.7</v>
      </c>
      <c r="C3783">
        <f t="shared" si="57"/>
        <v>0.17056854112243044</v>
      </c>
    </row>
    <row r="3784" spans="1:3" x14ac:dyDescent="0.35">
      <c r="A3784" s="2">
        <v>43956</v>
      </c>
      <c r="B3784">
        <v>3933.53</v>
      </c>
      <c r="C3784">
        <f t="shared" si="57"/>
        <v>0.15172958171122697</v>
      </c>
    </row>
    <row r="3785" spans="1:3" x14ac:dyDescent="0.35">
      <c r="A3785" s="2">
        <v>43957</v>
      </c>
      <c r="B3785">
        <v>3964.24</v>
      </c>
      <c r="C3785">
        <f t="shared" si="57"/>
        <v>0.14891707130264972</v>
      </c>
    </row>
    <row r="3786" spans="1:3" x14ac:dyDescent="0.35">
      <c r="A3786" s="2">
        <v>43958</v>
      </c>
      <c r="B3786">
        <v>3924.03</v>
      </c>
      <c r="C3786">
        <f t="shared" si="57"/>
        <v>0.1387220986973704</v>
      </c>
    </row>
    <row r="3787" spans="1:3" x14ac:dyDescent="0.35">
      <c r="A3787" s="2">
        <v>43959</v>
      </c>
      <c r="B3787">
        <v>3892.93</v>
      </c>
      <c r="C3787">
        <f t="shared" si="57"/>
        <v>0.13076499923867524</v>
      </c>
    </row>
    <row r="3788" spans="1:3" x14ac:dyDescent="0.35">
      <c r="A3788" s="2">
        <v>43960</v>
      </c>
      <c r="B3788">
        <v>3892.93</v>
      </c>
      <c r="C3788">
        <f t="shared" si="57"/>
        <v>0.11962331737945674</v>
      </c>
    </row>
    <row r="3789" spans="1:3" x14ac:dyDescent="0.35">
      <c r="A3789" s="2">
        <v>43961</v>
      </c>
      <c r="B3789">
        <v>3892.93</v>
      </c>
      <c r="C3789">
        <f t="shared" si="57"/>
        <v>0.12957709349944424</v>
      </c>
    </row>
    <row r="3790" spans="1:3" x14ac:dyDescent="0.35">
      <c r="A3790" s="2">
        <v>43962</v>
      </c>
      <c r="B3790">
        <v>3897.53</v>
      </c>
      <c r="C3790">
        <f t="shared" si="57"/>
        <v>0.13976976787472878</v>
      </c>
    </row>
    <row r="3791" spans="1:3" x14ac:dyDescent="0.35">
      <c r="A3791" s="2">
        <v>43963</v>
      </c>
      <c r="B3791">
        <v>3883.32</v>
      </c>
      <c r="C3791">
        <f t="shared" si="57"/>
        <v>0.13996926071320823</v>
      </c>
    </row>
    <row r="3792" spans="1:3" x14ac:dyDescent="0.35">
      <c r="A3792" s="2">
        <v>43964</v>
      </c>
      <c r="B3792">
        <v>3912.75</v>
      </c>
      <c r="C3792">
        <f t="shared" si="57"/>
        <v>0.14264091492151595</v>
      </c>
    </row>
    <row r="3793" spans="1:3" x14ac:dyDescent="0.35">
      <c r="A3793" s="2">
        <v>43965</v>
      </c>
      <c r="B3793">
        <v>3942.82</v>
      </c>
      <c r="C3793">
        <f t="shared" si="57"/>
        <v>0.15029666666660593</v>
      </c>
    </row>
    <row r="3794" spans="1:3" x14ac:dyDescent="0.35">
      <c r="A3794" s="2">
        <v>43966</v>
      </c>
      <c r="B3794">
        <v>3914.5</v>
      </c>
      <c r="C3794">
        <f t="shared" si="57"/>
        <v>0.14308807069887294</v>
      </c>
    </row>
    <row r="3795" spans="1:3" x14ac:dyDescent="0.35">
      <c r="A3795" s="2">
        <v>43967</v>
      </c>
      <c r="B3795">
        <v>3914.5</v>
      </c>
      <c r="C3795">
        <f t="shared" si="57"/>
        <v>0.14173015725821958</v>
      </c>
    </row>
    <row r="3796" spans="1:3" x14ac:dyDescent="0.35">
      <c r="A3796" s="2">
        <v>43968</v>
      </c>
      <c r="B3796">
        <v>3914.5</v>
      </c>
      <c r="C3796">
        <f t="shared" si="57"/>
        <v>0.13999788794985613</v>
      </c>
    </row>
    <row r="3797" spans="1:3" x14ac:dyDescent="0.35">
      <c r="A3797" s="2">
        <v>43969</v>
      </c>
      <c r="B3797">
        <v>3852.49</v>
      </c>
      <c r="C3797">
        <f t="shared" si="57"/>
        <v>0.12904678236169159</v>
      </c>
    </row>
    <row r="3798" spans="1:3" x14ac:dyDescent="0.35">
      <c r="A3798" s="2">
        <v>43970</v>
      </c>
      <c r="B3798">
        <v>3834.12</v>
      </c>
      <c r="C3798">
        <f t="shared" si="57"/>
        <v>0.11899460778498135</v>
      </c>
    </row>
    <row r="3799" spans="1:3" x14ac:dyDescent="0.35">
      <c r="A3799" s="2">
        <v>43971</v>
      </c>
      <c r="B3799">
        <v>3814.7</v>
      </c>
      <c r="C3799">
        <f t="shared" si="57"/>
        <v>0.12026763858873707</v>
      </c>
    </row>
    <row r="3800" spans="1:3" x14ac:dyDescent="0.35">
      <c r="A3800" s="2">
        <v>43972</v>
      </c>
      <c r="B3800">
        <v>3769.56</v>
      </c>
      <c r="C3800">
        <f t="shared" si="57"/>
        <v>0.10836389767707907</v>
      </c>
    </row>
    <row r="3801" spans="1:3" x14ac:dyDescent="0.35">
      <c r="A3801" s="2">
        <v>43973</v>
      </c>
      <c r="B3801">
        <v>3775.73</v>
      </c>
      <c r="C3801">
        <f t="shared" si="57"/>
        <v>0.10999935539315167</v>
      </c>
    </row>
    <row r="3802" spans="1:3" x14ac:dyDescent="0.35">
      <c r="A3802" s="2">
        <v>43974</v>
      </c>
      <c r="B3802">
        <v>3775.73</v>
      </c>
      <c r="C3802">
        <f t="shared" si="57"/>
        <v>9.6263827539161961E-2</v>
      </c>
    </row>
    <row r="3803" spans="1:3" x14ac:dyDescent="0.35">
      <c r="A3803" s="2">
        <v>43975</v>
      </c>
      <c r="B3803">
        <v>3775.73</v>
      </c>
      <c r="C3803">
        <f t="shared" si="57"/>
        <v>9.4326483249895926E-2</v>
      </c>
    </row>
    <row r="3804" spans="1:3" x14ac:dyDescent="0.35">
      <c r="A3804" s="2">
        <v>43976</v>
      </c>
      <c r="B3804">
        <v>3778.46</v>
      </c>
      <c r="C3804">
        <f t="shared" si="57"/>
        <v>8.8189558667466764E-2</v>
      </c>
    </row>
    <row r="3805" spans="1:3" x14ac:dyDescent="0.35">
      <c r="A3805" s="2">
        <v>43977</v>
      </c>
      <c r="B3805">
        <v>3731.5</v>
      </c>
      <c r="C3805">
        <f t="shared" si="57"/>
        <v>6.3581723219462857E-2</v>
      </c>
    </row>
    <row r="3806" spans="1:3" x14ac:dyDescent="0.35">
      <c r="A3806" s="2">
        <v>43978</v>
      </c>
      <c r="B3806">
        <v>3733</v>
      </c>
      <c r="C3806">
        <f t="shared" si="57"/>
        <v>5.7578602641085871E-2</v>
      </c>
    </row>
    <row r="3807" spans="1:3" x14ac:dyDescent="0.35">
      <c r="A3807" s="2">
        <v>43979</v>
      </c>
      <c r="B3807">
        <v>3699.57</v>
      </c>
      <c r="C3807">
        <f t="shared" si="57"/>
        <v>4.8582999388974056E-2</v>
      </c>
    </row>
    <row r="3808" spans="1:3" x14ac:dyDescent="0.35">
      <c r="A3808" s="2">
        <v>43980</v>
      </c>
      <c r="B3808">
        <v>3730.76</v>
      </c>
      <c r="C3808">
        <f t="shared" si="57"/>
        <v>5.6978368960674985E-2</v>
      </c>
    </row>
    <row r="3809" spans="1:3" x14ac:dyDescent="0.35">
      <c r="A3809" s="2">
        <v>43981</v>
      </c>
      <c r="B3809">
        <v>3730.76</v>
      </c>
      <c r="C3809">
        <f t="shared" ref="C3809:C3872" si="58">+LN(B3809/B3720)</f>
        <v>7.4999505677148498E-2</v>
      </c>
    </row>
    <row r="3810" spans="1:3" x14ac:dyDescent="0.35">
      <c r="A3810" s="2">
        <v>43982</v>
      </c>
      <c r="B3810">
        <v>3730.76</v>
      </c>
      <c r="C3810">
        <f t="shared" si="58"/>
        <v>7.441317411730243E-2</v>
      </c>
    </row>
    <row r="3811" spans="1:3" x14ac:dyDescent="0.35">
      <c r="A3811" s="2">
        <v>43983</v>
      </c>
      <c r="B3811">
        <v>3719.5</v>
      </c>
      <c r="C3811">
        <f t="shared" si="58"/>
        <v>6.7154836706840915E-2</v>
      </c>
    </row>
    <row r="3812" spans="1:3" x14ac:dyDescent="0.35">
      <c r="A3812" s="2">
        <v>43984</v>
      </c>
      <c r="B3812">
        <v>3636.32</v>
      </c>
      <c r="C3812">
        <f t="shared" si="58"/>
        <v>2.6647733532887078E-2</v>
      </c>
    </row>
    <row r="3813" spans="1:3" x14ac:dyDescent="0.35">
      <c r="A3813" s="2">
        <v>43985</v>
      </c>
      <c r="B3813">
        <v>3605.89</v>
      </c>
      <c r="C3813">
        <f t="shared" si="58"/>
        <v>4.9458051132682613E-3</v>
      </c>
    </row>
    <row r="3814" spans="1:3" x14ac:dyDescent="0.35">
      <c r="A3814" s="2">
        <v>43986</v>
      </c>
      <c r="B3814">
        <v>3590.18</v>
      </c>
      <c r="C3814">
        <f t="shared" si="58"/>
        <v>5.7952603080801306E-4</v>
      </c>
    </row>
    <row r="3815" spans="1:3" x14ac:dyDescent="0.35">
      <c r="A3815" s="2">
        <v>43987</v>
      </c>
      <c r="B3815">
        <v>3575.07</v>
      </c>
      <c r="C3815">
        <f t="shared" si="58"/>
        <v>-3.6380581143565225E-3</v>
      </c>
    </row>
    <row r="3816" spans="1:3" x14ac:dyDescent="0.35">
      <c r="A3816" s="2">
        <v>43988</v>
      </c>
      <c r="B3816">
        <v>3575.07</v>
      </c>
      <c r="C3816">
        <f t="shared" si="58"/>
        <v>-6.4305631447552067E-2</v>
      </c>
    </row>
    <row r="3817" spans="1:3" x14ac:dyDescent="0.35">
      <c r="A3817" s="2">
        <v>43989</v>
      </c>
      <c r="B3817">
        <v>3575.07</v>
      </c>
      <c r="C3817">
        <f t="shared" si="58"/>
        <v>-5.0537919053300594E-2</v>
      </c>
    </row>
    <row r="3818" spans="1:3" x14ac:dyDescent="0.35">
      <c r="A3818" s="2">
        <v>43990</v>
      </c>
      <c r="B3818">
        <v>3610.06</v>
      </c>
      <c r="C3818">
        <f t="shared" si="58"/>
        <v>-7.5067725005519212E-2</v>
      </c>
    </row>
    <row r="3819" spans="1:3" x14ac:dyDescent="0.35">
      <c r="A3819" s="2">
        <v>43991</v>
      </c>
      <c r="B3819">
        <v>3657.14</v>
      </c>
      <c r="C3819">
        <f t="shared" si="58"/>
        <v>-8.2772094621895831E-2</v>
      </c>
    </row>
    <row r="3820" spans="1:3" x14ac:dyDescent="0.35">
      <c r="A3820" s="2">
        <v>43992</v>
      </c>
      <c r="B3820">
        <v>3674.71</v>
      </c>
      <c r="C3820">
        <f t="shared" si="58"/>
        <v>-8.5824638459001346E-2</v>
      </c>
    </row>
    <row r="3821" spans="1:3" x14ac:dyDescent="0.35">
      <c r="A3821" s="2">
        <v>43993</v>
      </c>
      <c r="B3821">
        <v>3773.22</v>
      </c>
      <c r="C3821">
        <f t="shared" si="58"/>
        <v>-5.9370108125325748E-2</v>
      </c>
    </row>
    <row r="3822" spans="1:3" x14ac:dyDescent="0.35">
      <c r="A3822" s="2">
        <v>43994</v>
      </c>
      <c r="B3822">
        <v>3779.01</v>
      </c>
      <c r="C3822">
        <f t="shared" si="58"/>
        <v>-5.7836785878944259E-2</v>
      </c>
    </row>
    <row r="3823" spans="1:3" x14ac:dyDescent="0.35">
      <c r="A3823" s="2">
        <v>43995</v>
      </c>
      <c r="B3823">
        <v>3779.01</v>
      </c>
      <c r="C3823">
        <f t="shared" si="58"/>
        <v>-7.684322948447847E-2</v>
      </c>
    </row>
    <row r="3824" spans="1:3" x14ac:dyDescent="0.35">
      <c r="A3824" s="2">
        <v>43996</v>
      </c>
      <c r="B3824">
        <v>3779.01</v>
      </c>
      <c r="C3824">
        <f t="shared" si="58"/>
        <v>-8.8621613042748015E-2</v>
      </c>
    </row>
    <row r="3825" spans="1:3" x14ac:dyDescent="0.35">
      <c r="A3825" s="2">
        <v>43997</v>
      </c>
      <c r="B3825">
        <v>3782.83</v>
      </c>
      <c r="C3825">
        <f t="shared" si="58"/>
        <v>-9.5290233018982873E-2</v>
      </c>
    </row>
    <row r="3826" spans="1:3" x14ac:dyDescent="0.35">
      <c r="A3826" s="2">
        <v>43998</v>
      </c>
      <c r="B3826">
        <v>3746.98</v>
      </c>
      <c r="C3826">
        <f t="shared" si="58"/>
        <v>-8.7404060627083863E-2</v>
      </c>
    </row>
    <row r="3827" spans="1:3" x14ac:dyDescent="0.35">
      <c r="A3827" s="2">
        <v>43999</v>
      </c>
      <c r="B3827">
        <v>3749.22</v>
      </c>
      <c r="C3827">
        <f t="shared" si="58"/>
        <v>-9.4232526828955443E-2</v>
      </c>
    </row>
    <row r="3828" spans="1:3" x14ac:dyDescent="0.35">
      <c r="A3828" s="2">
        <v>44000</v>
      </c>
      <c r="B3828">
        <v>3753.25</v>
      </c>
      <c r="C3828">
        <f t="shared" si="58"/>
        <v>-9.3158213865997389E-2</v>
      </c>
    </row>
    <row r="3829" spans="1:3" x14ac:dyDescent="0.35">
      <c r="A3829" s="2">
        <v>44001</v>
      </c>
      <c r="B3829">
        <v>3749.48</v>
      </c>
      <c r="C3829">
        <f t="shared" si="58"/>
        <v>-9.4163181475732965E-2</v>
      </c>
    </row>
    <row r="3830" spans="1:3" x14ac:dyDescent="0.35">
      <c r="A3830" s="2">
        <v>44002</v>
      </c>
      <c r="B3830">
        <v>3749.48</v>
      </c>
      <c r="C3830">
        <f t="shared" si="58"/>
        <v>-0.10869408283612322</v>
      </c>
    </row>
    <row r="3831" spans="1:3" x14ac:dyDescent="0.35">
      <c r="A3831" s="2">
        <v>44003</v>
      </c>
      <c r="B3831">
        <v>3749.48</v>
      </c>
      <c r="C3831">
        <f t="shared" si="58"/>
        <v>-8.4639125751934968E-2</v>
      </c>
    </row>
    <row r="3832" spans="1:3" x14ac:dyDescent="0.35">
      <c r="A3832" s="2">
        <v>44004</v>
      </c>
      <c r="B3832">
        <v>3735.58</v>
      </c>
      <c r="C3832">
        <f t="shared" si="58"/>
        <v>-8.3777292482172555E-2</v>
      </c>
    </row>
    <row r="3833" spans="1:3" x14ac:dyDescent="0.35">
      <c r="A3833" s="2">
        <v>44005</v>
      </c>
      <c r="B3833">
        <v>3701</v>
      </c>
      <c r="C3833">
        <f t="shared" si="58"/>
        <v>-7.3996992127599998E-2</v>
      </c>
    </row>
    <row r="3834" spans="1:3" x14ac:dyDescent="0.35">
      <c r="A3834" s="2">
        <v>44006</v>
      </c>
      <c r="B3834">
        <v>3727.06</v>
      </c>
      <c r="C3834">
        <f t="shared" si="58"/>
        <v>-6.3977264565688835E-2</v>
      </c>
    </row>
    <row r="3835" spans="1:3" x14ac:dyDescent="0.35">
      <c r="A3835" s="2">
        <v>44007</v>
      </c>
      <c r="B3835">
        <v>3732.61</v>
      </c>
      <c r="C3835">
        <f t="shared" si="58"/>
        <v>-6.2489262811175797E-2</v>
      </c>
    </row>
    <row r="3836" spans="1:3" x14ac:dyDescent="0.35">
      <c r="A3836" s="2">
        <v>44008</v>
      </c>
      <c r="B3836">
        <v>3749.76</v>
      </c>
      <c r="C3836">
        <f t="shared" si="58"/>
        <v>-5.7905145737926947E-2</v>
      </c>
    </row>
    <row r="3837" spans="1:3" x14ac:dyDescent="0.35">
      <c r="A3837" s="2">
        <v>44009</v>
      </c>
      <c r="B3837">
        <v>3749.76</v>
      </c>
      <c r="C3837">
        <f t="shared" si="58"/>
        <v>-8.084489873152309E-2</v>
      </c>
    </row>
    <row r="3838" spans="1:3" x14ac:dyDescent="0.35">
      <c r="A3838" s="2">
        <v>44010</v>
      </c>
      <c r="B3838">
        <v>3749.76</v>
      </c>
      <c r="C3838">
        <f t="shared" si="58"/>
        <v>-8.0812921833599213E-2</v>
      </c>
    </row>
    <row r="3839" spans="1:3" x14ac:dyDescent="0.35">
      <c r="A3839" s="2">
        <v>44011</v>
      </c>
      <c r="B3839">
        <v>3755.93</v>
      </c>
      <c r="C3839">
        <f t="shared" si="58"/>
        <v>-8.3824224226555555E-2</v>
      </c>
    </row>
    <row r="3840" spans="1:3" x14ac:dyDescent="0.35">
      <c r="A3840" s="2">
        <v>44012</v>
      </c>
      <c r="B3840">
        <v>3758.06</v>
      </c>
      <c r="C3840">
        <f t="shared" si="58"/>
        <v>-7.2502703317435774E-2</v>
      </c>
    </row>
    <row r="3841" spans="1:3" x14ac:dyDescent="0.35">
      <c r="A3841" s="2">
        <v>44013</v>
      </c>
      <c r="B3841">
        <v>3715.21</v>
      </c>
      <c r="C3841">
        <f t="shared" si="58"/>
        <v>-8.0732978025084737E-2</v>
      </c>
    </row>
    <row r="3842" spans="1:3" x14ac:dyDescent="0.35">
      <c r="A3842" s="2">
        <v>44014</v>
      </c>
      <c r="B3842">
        <v>3645.39</v>
      </c>
      <c r="C3842">
        <f t="shared" si="58"/>
        <v>-9.970482656628743E-2</v>
      </c>
    </row>
    <row r="3843" spans="1:3" x14ac:dyDescent="0.35">
      <c r="A3843" s="2">
        <v>44015</v>
      </c>
      <c r="B3843">
        <v>3650.96</v>
      </c>
      <c r="C3843">
        <f t="shared" si="58"/>
        <v>-9.817803547704014E-2</v>
      </c>
    </row>
    <row r="3844" spans="1:3" x14ac:dyDescent="0.35">
      <c r="A3844" s="2">
        <v>44016</v>
      </c>
      <c r="B3844">
        <v>3650.96</v>
      </c>
      <c r="C3844">
        <f t="shared" si="58"/>
        <v>-8.6633322759001236E-2</v>
      </c>
    </row>
    <row r="3845" spans="1:3" x14ac:dyDescent="0.35">
      <c r="A3845" s="2">
        <v>44017</v>
      </c>
      <c r="B3845">
        <v>3650.96</v>
      </c>
      <c r="C3845">
        <f t="shared" si="58"/>
        <v>-6.798185009941371E-2</v>
      </c>
    </row>
    <row r="3846" spans="1:3" x14ac:dyDescent="0.35">
      <c r="A3846" s="2">
        <v>44018</v>
      </c>
      <c r="B3846">
        <v>3636.55</v>
      </c>
      <c r="C3846">
        <f t="shared" si="58"/>
        <v>-6.9687244755036792E-2</v>
      </c>
    </row>
    <row r="3847" spans="1:3" x14ac:dyDescent="0.35">
      <c r="A3847" s="2">
        <v>44019</v>
      </c>
      <c r="B3847">
        <v>3626.06</v>
      </c>
      <c r="C3847">
        <f t="shared" si="58"/>
        <v>-5.6432078910919808E-2</v>
      </c>
    </row>
    <row r="3848" spans="1:3" x14ac:dyDescent="0.35">
      <c r="A3848" s="2">
        <v>44020</v>
      </c>
      <c r="B3848">
        <v>3641.53</v>
      </c>
      <c r="C3848">
        <f t="shared" si="58"/>
        <v>-5.2174815260871213E-2</v>
      </c>
    </row>
    <row r="3849" spans="1:3" x14ac:dyDescent="0.35">
      <c r="A3849" s="2">
        <v>44021</v>
      </c>
      <c r="B3849">
        <v>3623.27</v>
      </c>
      <c r="C3849">
        <f t="shared" si="58"/>
        <v>-5.7201805254665047E-2</v>
      </c>
    </row>
    <row r="3850" spans="1:3" x14ac:dyDescent="0.35">
      <c r="A3850" s="2">
        <v>44022</v>
      </c>
      <c r="B3850">
        <v>3611.52</v>
      </c>
      <c r="C3850">
        <f t="shared" si="58"/>
        <v>-6.0450001907497171E-2</v>
      </c>
    </row>
    <row r="3851" spans="1:3" x14ac:dyDescent="0.35">
      <c r="A3851" s="2">
        <v>44023</v>
      </c>
      <c r="B3851">
        <v>3611.52</v>
      </c>
      <c r="C3851">
        <f t="shared" si="58"/>
        <v>-6.9926483618656818E-2</v>
      </c>
    </row>
    <row r="3852" spans="1:3" x14ac:dyDescent="0.35">
      <c r="A3852" s="2">
        <v>44024</v>
      </c>
      <c r="B3852">
        <v>3611.52</v>
      </c>
      <c r="C3852">
        <f t="shared" si="58"/>
        <v>-6.365086236614198E-2</v>
      </c>
    </row>
    <row r="3853" spans="1:3" x14ac:dyDescent="0.35">
      <c r="A3853" s="2">
        <v>44025</v>
      </c>
      <c r="B3853">
        <v>3620.62</v>
      </c>
      <c r="C3853">
        <f t="shared" si="58"/>
        <v>-7.921675371463921E-2</v>
      </c>
    </row>
    <row r="3854" spans="1:3" x14ac:dyDescent="0.35">
      <c r="A3854" s="2">
        <v>44026</v>
      </c>
      <c r="B3854">
        <v>3623.3</v>
      </c>
      <c r="C3854">
        <f t="shared" si="58"/>
        <v>-9.3537245460811144E-2</v>
      </c>
    </row>
    <row r="3855" spans="1:3" x14ac:dyDescent="0.35">
      <c r="A3855" s="2">
        <v>44027</v>
      </c>
      <c r="B3855">
        <v>3623.84</v>
      </c>
      <c r="C3855">
        <f t="shared" si="58"/>
        <v>-8.3821597784756896E-2</v>
      </c>
    </row>
    <row r="3856" spans="1:3" x14ac:dyDescent="0.35">
      <c r="A3856" s="2">
        <v>44028</v>
      </c>
      <c r="B3856">
        <v>3642.45</v>
      </c>
      <c r="C3856">
        <f t="shared" si="58"/>
        <v>-7.8699302723425041E-2</v>
      </c>
    </row>
    <row r="3857" spans="1:3" x14ac:dyDescent="0.35">
      <c r="A3857" s="2">
        <v>44029</v>
      </c>
      <c r="B3857">
        <v>3651.27</v>
      </c>
      <c r="C3857">
        <f t="shared" si="58"/>
        <v>-7.6280782599485411E-2</v>
      </c>
    </row>
    <row r="3858" spans="1:3" x14ac:dyDescent="0.35">
      <c r="A3858" s="2">
        <v>44030</v>
      </c>
      <c r="B3858">
        <v>3651.27</v>
      </c>
      <c r="C3858">
        <f t="shared" si="58"/>
        <v>-8.5596027788303289E-2</v>
      </c>
    </row>
    <row r="3859" spans="1:3" x14ac:dyDescent="0.35">
      <c r="A3859" s="2">
        <v>44031</v>
      </c>
      <c r="B3859">
        <v>3651.27</v>
      </c>
      <c r="C3859">
        <f t="shared" si="58"/>
        <v>-0.10310094184372262</v>
      </c>
    </row>
    <row r="3860" spans="1:3" x14ac:dyDescent="0.35">
      <c r="A3860" s="2">
        <v>44032</v>
      </c>
      <c r="B3860">
        <v>3652.26</v>
      </c>
      <c r="C3860">
        <f t="shared" si="58"/>
        <v>-9.9070134724033393E-2</v>
      </c>
    </row>
    <row r="3861" spans="1:3" x14ac:dyDescent="0.35">
      <c r="A3861" s="2">
        <v>44033</v>
      </c>
      <c r="B3861">
        <v>3623.65</v>
      </c>
      <c r="C3861">
        <f t="shared" si="58"/>
        <v>-0.10433975283550999</v>
      </c>
    </row>
    <row r="3862" spans="1:3" x14ac:dyDescent="0.35">
      <c r="A3862" s="2">
        <v>44034</v>
      </c>
      <c r="B3862">
        <v>3638.69</v>
      </c>
      <c r="C3862">
        <f t="shared" si="58"/>
        <v>-0.10522474329564863</v>
      </c>
    </row>
    <row r="3863" spans="1:3" x14ac:dyDescent="0.35">
      <c r="A3863" s="2">
        <v>44035</v>
      </c>
      <c r="B3863">
        <v>3668</v>
      </c>
      <c r="C3863">
        <f t="shared" si="58"/>
        <v>-9.7201915664201818E-2</v>
      </c>
    </row>
    <row r="3864" spans="1:3" x14ac:dyDescent="0.35">
      <c r="A3864" s="2">
        <v>44036</v>
      </c>
      <c r="B3864">
        <v>3694.15</v>
      </c>
      <c r="C3864">
        <f t="shared" si="58"/>
        <v>-9.009798271705062E-2</v>
      </c>
    </row>
    <row r="3865" spans="1:3" x14ac:dyDescent="0.35">
      <c r="A3865" s="2">
        <v>44037</v>
      </c>
      <c r="B3865">
        <v>3694.15</v>
      </c>
      <c r="C3865">
        <f t="shared" si="58"/>
        <v>-9.4582721291844696E-2</v>
      </c>
    </row>
    <row r="3866" spans="1:3" x14ac:dyDescent="0.35">
      <c r="A3866" s="2">
        <v>44038</v>
      </c>
      <c r="B3866">
        <v>3694.15</v>
      </c>
      <c r="C3866">
        <f t="shared" si="58"/>
        <v>-8.9142657697791158E-2</v>
      </c>
    </row>
    <row r="3867" spans="1:3" x14ac:dyDescent="0.35">
      <c r="A3867" s="2">
        <v>44039</v>
      </c>
      <c r="B3867">
        <v>3677.48</v>
      </c>
      <c r="C3867">
        <f t="shared" si="58"/>
        <v>-6.5553816649511321E-2</v>
      </c>
    </row>
    <row r="3868" spans="1:3" x14ac:dyDescent="0.35">
      <c r="A3868" s="2">
        <v>44040</v>
      </c>
      <c r="B3868">
        <v>3726.17</v>
      </c>
      <c r="C3868">
        <f t="shared" si="58"/>
        <v>-6.1774329684277665E-2</v>
      </c>
    </row>
    <row r="3869" spans="1:3" x14ac:dyDescent="0.35">
      <c r="A3869" s="2">
        <v>44041</v>
      </c>
      <c r="B3869">
        <v>3706.42</v>
      </c>
      <c r="C3869">
        <f t="shared" si="58"/>
        <v>-6.6864206989521974E-2</v>
      </c>
    </row>
    <row r="3870" spans="1:3" x14ac:dyDescent="0.35">
      <c r="A3870" s="2">
        <v>44042</v>
      </c>
      <c r="B3870">
        <v>3723.86</v>
      </c>
      <c r="C3870">
        <f t="shared" si="58"/>
        <v>-6.2169893443737884E-2</v>
      </c>
    </row>
    <row r="3871" spans="1:3" x14ac:dyDescent="0.35">
      <c r="A3871" s="2">
        <v>44043</v>
      </c>
      <c r="B3871">
        <v>3732.71</v>
      </c>
      <c r="C3871">
        <f t="shared" si="58"/>
        <v>-5.979614675978779E-2</v>
      </c>
    </row>
    <row r="3872" spans="1:3" x14ac:dyDescent="0.35">
      <c r="A3872" s="2">
        <v>44044</v>
      </c>
      <c r="B3872">
        <v>3732.71</v>
      </c>
      <c r="C3872">
        <f t="shared" si="58"/>
        <v>-6.6080112185830805E-2</v>
      </c>
    </row>
    <row r="3873" spans="1:3" x14ac:dyDescent="0.35">
      <c r="A3873" s="2">
        <v>44045</v>
      </c>
      <c r="B3873">
        <v>3732.71</v>
      </c>
      <c r="C3873">
        <f t="shared" ref="C3873:C3936" si="59">+LN(B3873/B3784)</f>
        <v>-5.2402730146414229E-2</v>
      </c>
    </row>
    <row r="3874" spans="1:3" x14ac:dyDescent="0.35">
      <c r="A3874" s="2">
        <v>44046</v>
      </c>
      <c r="B3874">
        <v>3769.22</v>
      </c>
      <c r="C3874">
        <f t="shared" si="59"/>
        <v>-5.0446076036959019E-2</v>
      </c>
    </row>
    <row r="3875" spans="1:3" x14ac:dyDescent="0.35">
      <c r="A3875" s="2">
        <v>44047</v>
      </c>
      <c r="B3875">
        <v>3781.46</v>
      </c>
      <c r="C3875">
        <f t="shared" si="59"/>
        <v>-3.7009008488866103E-2</v>
      </c>
    </row>
    <row r="3876" spans="1:3" x14ac:dyDescent="0.35">
      <c r="A3876" s="2">
        <v>44048</v>
      </c>
      <c r="B3876">
        <v>3776.5</v>
      </c>
      <c r="C3876">
        <f t="shared" si="59"/>
        <v>-3.036443270376982E-2</v>
      </c>
    </row>
    <row r="3877" spans="1:3" x14ac:dyDescent="0.35">
      <c r="A3877" s="2">
        <v>44049</v>
      </c>
      <c r="B3877">
        <v>3743.73</v>
      </c>
      <c r="C3877">
        <f t="shared" si="59"/>
        <v>-3.9079646844844544E-2</v>
      </c>
    </row>
    <row r="3878" spans="1:3" x14ac:dyDescent="0.35">
      <c r="A3878" s="2">
        <v>44050</v>
      </c>
      <c r="B3878">
        <v>3751.78</v>
      </c>
      <c r="C3878">
        <f t="shared" si="59"/>
        <v>-3.6931693444735361E-2</v>
      </c>
    </row>
    <row r="3879" spans="1:3" x14ac:dyDescent="0.35">
      <c r="A3879" s="2">
        <v>44051</v>
      </c>
      <c r="B3879">
        <v>3751.78</v>
      </c>
      <c r="C3879">
        <f t="shared" si="59"/>
        <v>-3.811262513159254E-2</v>
      </c>
    </row>
    <row r="3880" spans="1:3" x14ac:dyDescent="0.35">
      <c r="A3880" s="2">
        <v>44052</v>
      </c>
      <c r="B3880">
        <v>3751.78</v>
      </c>
      <c r="C3880">
        <f t="shared" si="59"/>
        <v>-3.4460063830910617E-2</v>
      </c>
    </row>
    <row r="3881" spans="1:3" x14ac:dyDescent="0.35">
      <c r="A3881" s="2">
        <v>44053</v>
      </c>
      <c r="B3881">
        <v>3775.08</v>
      </c>
      <c r="C3881">
        <f t="shared" si="59"/>
        <v>-3.5818877059054996E-2</v>
      </c>
    </row>
    <row r="3882" spans="1:3" x14ac:dyDescent="0.35">
      <c r="A3882" s="2">
        <v>44054</v>
      </c>
      <c r="B3882">
        <v>3741.56</v>
      </c>
      <c r="C3882">
        <f t="shared" si="59"/>
        <v>-5.2393566574811617E-2</v>
      </c>
    </row>
    <row r="3883" spans="1:3" x14ac:dyDescent="0.35">
      <c r="A3883" s="2">
        <v>44055</v>
      </c>
      <c r="B3883">
        <v>3758.44</v>
      </c>
      <c r="C3883">
        <f t="shared" si="59"/>
        <v>-4.0683629673220166E-2</v>
      </c>
    </row>
    <row r="3884" spans="1:3" x14ac:dyDescent="0.35">
      <c r="A3884" s="2">
        <v>44056</v>
      </c>
      <c r="B3884">
        <v>3771.55</v>
      </c>
      <c r="C3884">
        <f t="shared" si="59"/>
        <v>-3.7201549817488917E-2</v>
      </c>
    </row>
    <row r="3885" spans="1:3" x14ac:dyDescent="0.35">
      <c r="A3885" s="2">
        <v>44057</v>
      </c>
      <c r="B3885">
        <v>3789.64</v>
      </c>
      <c r="C3885">
        <f t="shared" si="59"/>
        <v>-3.2416579590417216E-2</v>
      </c>
    </row>
    <row r="3886" spans="1:3" x14ac:dyDescent="0.35">
      <c r="A3886" s="2">
        <v>44058</v>
      </c>
      <c r="B3886">
        <v>3789.64</v>
      </c>
      <c r="C3886">
        <f t="shared" si="59"/>
        <v>-1.6448664716283416E-2</v>
      </c>
    </row>
    <row r="3887" spans="1:3" x14ac:dyDescent="0.35">
      <c r="A3887" s="2">
        <v>44059</v>
      </c>
      <c r="B3887">
        <v>3789.64</v>
      </c>
      <c r="C3887">
        <f t="shared" si="59"/>
        <v>-1.1668915262775952E-2</v>
      </c>
    </row>
    <row r="3888" spans="1:3" x14ac:dyDescent="0.35">
      <c r="A3888" s="2">
        <v>44060</v>
      </c>
      <c r="B3888">
        <v>3790.13</v>
      </c>
      <c r="C3888">
        <f t="shared" si="59"/>
        <v>-6.4617053873685061E-3</v>
      </c>
    </row>
    <row r="3889" spans="1:3" x14ac:dyDescent="0.35">
      <c r="A3889" s="2">
        <v>44061</v>
      </c>
      <c r="B3889">
        <v>3784.45</v>
      </c>
      <c r="C3889">
        <f t="shared" si="59"/>
        <v>3.9422821215529579E-3</v>
      </c>
    </row>
    <row r="3890" spans="1:3" x14ac:dyDescent="0.35">
      <c r="A3890" s="2">
        <v>44062</v>
      </c>
      <c r="B3890">
        <v>3767.72</v>
      </c>
      <c r="C3890">
        <f t="shared" si="59"/>
        <v>-2.1236975151915738E-3</v>
      </c>
    </row>
    <row r="3891" spans="1:3" x14ac:dyDescent="0.35">
      <c r="A3891" s="2">
        <v>44063</v>
      </c>
      <c r="B3891">
        <v>3791</v>
      </c>
      <c r="C3891">
        <f t="shared" si="59"/>
        <v>4.0360950447815422E-3</v>
      </c>
    </row>
    <row r="3892" spans="1:3" x14ac:dyDescent="0.35">
      <c r="A3892" s="2">
        <v>44064</v>
      </c>
      <c r="B3892">
        <v>3836.97</v>
      </c>
      <c r="C3892">
        <f t="shared" si="59"/>
        <v>1.6089251136545798E-2</v>
      </c>
    </row>
    <row r="3893" spans="1:3" x14ac:dyDescent="0.35">
      <c r="A3893" s="2">
        <v>44065</v>
      </c>
      <c r="B3893">
        <v>3836.97</v>
      </c>
      <c r="C3893">
        <f t="shared" si="59"/>
        <v>1.5366473414818373E-2</v>
      </c>
    </row>
    <row r="3894" spans="1:3" x14ac:dyDescent="0.35">
      <c r="A3894" s="2">
        <v>44066</v>
      </c>
      <c r="B3894">
        <v>3836.97</v>
      </c>
      <c r="C3894">
        <f t="shared" si="59"/>
        <v>2.78726950366571E-2</v>
      </c>
    </row>
    <row r="3895" spans="1:3" x14ac:dyDescent="0.35">
      <c r="A3895" s="2">
        <v>44067</v>
      </c>
      <c r="B3895">
        <v>3857.33</v>
      </c>
      <c r="C3895">
        <f t="shared" si="59"/>
        <v>3.2763034358102142E-2</v>
      </c>
    </row>
    <row r="3896" spans="1:3" x14ac:dyDescent="0.35">
      <c r="A3896" s="2">
        <v>44068</v>
      </c>
      <c r="B3896">
        <v>3867.9</v>
      </c>
      <c r="C3896">
        <f t="shared" si="59"/>
        <v>4.4495127422429698E-2</v>
      </c>
    </row>
    <row r="3897" spans="1:3" x14ac:dyDescent="0.35">
      <c r="A3897" s="2">
        <v>44069</v>
      </c>
      <c r="B3897">
        <v>3835.78</v>
      </c>
      <c r="C3897">
        <f t="shared" si="59"/>
        <v>2.7760837716784854E-2</v>
      </c>
    </row>
    <row r="3898" spans="1:3" x14ac:dyDescent="0.35">
      <c r="A3898" s="2">
        <v>44070</v>
      </c>
      <c r="B3898">
        <v>3816.42</v>
      </c>
      <c r="C3898">
        <f t="shared" si="59"/>
        <v>2.2700844170610263E-2</v>
      </c>
    </row>
    <row r="3899" spans="1:3" x14ac:dyDescent="0.35">
      <c r="A3899" s="2">
        <v>44071</v>
      </c>
      <c r="B3899">
        <v>3752.62</v>
      </c>
      <c r="C3899">
        <f t="shared" si="59"/>
        <v>5.8422964430163938E-3</v>
      </c>
    </row>
    <row r="3900" spans="1:3" x14ac:dyDescent="0.35">
      <c r="A3900" s="2">
        <v>44072</v>
      </c>
      <c r="B3900">
        <v>3752.62</v>
      </c>
      <c r="C3900">
        <f t="shared" si="59"/>
        <v>8.8650120457932687E-3</v>
      </c>
    </row>
    <row r="3901" spans="1:3" x14ac:dyDescent="0.35">
      <c r="A3901" s="2">
        <v>44073</v>
      </c>
      <c r="B3901">
        <v>3752.62</v>
      </c>
      <c r="C3901">
        <f t="shared" si="59"/>
        <v>3.1482081451487003E-2</v>
      </c>
    </row>
    <row r="3902" spans="1:3" x14ac:dyDescent="0.35">
      <c r="A3902" s="2">
        <v>44074</v>
      </c>
      <c r="B3902">
        <v>3741.04</v>
      </c>
      <c r="C3902">
        <f t="shared" si="59"/>
        <v>3.6795028035618751E-2</v>
      </c>
    </row>
    <row r="3903" spans="1:3" x14ac:dyDescent="0.35">
      <c r="A3903" s="2">
        <v>44075</v>
      </c>
      <c r="B3903">
        <v>3678.79</v>
      </c>
      <c r="C3903">
        <f t="shared" si="59"/>
        <v>2.4381553245989677E-2</v>
      </c>
    </row>
    <row r="3904" spans="1:3" x14ac:dyDescent="0.35">
      <c r="A3904" s="2">
        <v>44076</v>
      </c>
      <c r="B3904">
        <v>3656.35</v>
      </c>
      <c r="C3904">
        <f t="shared" si="59"/>
        <v>2.2480625677506347E-2</v>
      </c>
    </row>
    <row r="3905" spans="1:3" x14ac:dyDescent="0.35">
      <c r="A3905" s="2">
        <v>44077</v>
      </c>
      <c r="B3905">
        <v>3685.61</v>
      </c>
      <c r="C3905">
        <f t="shared" si="59"/>
        <v>3.0451291524458593E-2</v>
      </c>
    </row>
    <row r="3906" spans="1:3" x14ac:dyDescent="0.35">
      <c r="A3906" s="2">
        <v>44078</v>
      </c>
      <c r="B3906">
        <v>3715.01</v>
      </c>
      <c r="C3906">
        <f t="shared" si="59"/>
        <v>3.8396613582282614E-2</v>
      </c>
    </row>
    <row r="3907" spans="1:3" x14ac:dyDescent="0.35">
      <c r="A3907" s="2">
        <v>44079</v>
      </c>
      <c r="B3907">
        <v>3715.01</v>
      </c>
      <c r="C3907">
        <f t="shared" si="59"/>
        <v>2.8656977250854546E-2</v>
      </c>
    </row>
    <row r="3908" spans="1:3" x14ac:dyDescent="0.35">
      <c r="A3908" s="2">
        <v>44080</v>
      </c>
      <c r="B3908">
        <v>3715.01</v>
      </c>
      <c r="C3908">
        <f t="shared" si="59"/>
        <v>1.5699948776241708E-2</v>
      </c>
    </row>
    <row r="3909" spans="1:3" x14ac:dyDescent="0.35">
      <c r="A3909" s="2">
        <v>44081</v>
      </c>
      <c r="B3909">
        <v>3714.63</v>
      </c>
      <c r="C3909">
        <f t="shared" si="59"/>
        <v>1.0804858991701768E-2</v>
      </c>
    </row>
    <row r="3910" spans="1:3" x14ac:dyDescent="0.35">
      <c r="A3910" s="2">
        <v>44082</v>
      </c>
      <c r="B3910">
        <v>3737.14</v>
      </c>
      <c r="C3910">
        <f t="shared" si="59"/>
        <v>-9.6081353127698398E-3</v>
      </c>
    </row>
    <row r="3911" spans="1:3" x14ac:dyDescent="0.35">
      <c r="A3911" s="2">
        <v>44083</v>
      </c>
      <c r="B3911">
        <v>3712.88</v>
      </c>
      <c r="C3911">
        <f t="shared" si="59"/>
        <v>-1.7654214773485236E-2</v>
      </c>
    </row>
    <row r="3912" spans="1:3" x14ac:dyDescent="0.35">
      <c r="A3912" s="2">
        <v>44084</v>
      </c>
      <c r="B3912">
        <v>3706.97</v>
      </c>
      <c r="C3912">
        <f t="shared" si="59"/>
        <v>-1.9247239228111893E-2</v>
      </c>
    </row>
    <row r="3913" spans="1:3" x14ac:dyDescent="0.35">
      <c r="A3913" s="2">
        <v>44085</v>
      </c>
      <c r="B3913">
        <v>3708.04</v>
      </c>
      <c r="C3913">
        <f t="shared" si="59"/>
        <v>-1.895863543461004E-2</v>
      </c>
    </row>
    <row r="3914" spans="1:3" x14ac:dyDescent="0.35">
      <c r="A3914" s="2">
        <v>44086</v>
      </c>
      <c r="B3914">
        <v>3708.04</v>
      </c>
      <c r="C3914">
        <f t="shared" si="59"/>
        <v>-1.9968971629226118E-2</v>
      </c>
    </row>
    <row r="3915" spans="1:3" x14ac:dyDescent="0.35">
      <c r="A3915" s="2">
        <v>44087</v>
      </c>
      <c r="B3915">
        <v>3708.04</v>
      </c>
      <c r="C3915">
        <f t="shared" si="59"/>
        <v>-1.044674706194933E-2</v>
      </c>
    </row>
    <row r="3916" spans="1:3" x14ac:dyDescent="0.35">
      <c r="A3916" s="2">
        <v>44088</v>
      </c>
      <c r="B3916">
        <v>3690.67</v>
      </c>
      <c r="C3916">
        <f t="shared" si="59"/>
        <v>-1.5739804961332333E-2</v>
      </c>
    </row>
    <row r="3917" spans="1:3" x14ac:dyDescent="0.35">
      <c r="A3917" s="2">
        <v>44089</v>
      </c>
      <c r="B3917">
        <v>3699.43</v>
      </c>
      <c r="C3917">
        <f t="shared" si="59"/>
        <v>-1.4443377581697288E-2</v>
      </c>
    </row>
    <row r="3918" spans="1:3" x14ac:dyDescent="0.35">
      <c r="A3918" s="2">
        <v>44090</v>
      </c>
      <c r="B3918">
        <v>3691.69</v>
      </c>
      <c r="C3918">
        <f t="shared" si="59"/>
        <v>-1.5532815915665896E-2</v>
      </c>
    </row>
    <row r="3919" spans="1:3" x14ac:dyDescent="0.35">
      <c r="A3919" s="2">
        <v>44091</v>
      </c>
      <c r="B3919">
        <v>3711.62</v>
      </c>
      <c r="C3919">
        <f t="shared" si="59"/>
        <v>-1.0148724706479447E-2</v>
      </c>
    </row>
    <row r="3920" spans="1:3" x14ac:dyDescent="0.35">
      <c r="A3920" s="2">
        <v>44092</v>
      </c>
      <c r="B3920">
        <v>3734.54</v>
      </c>
      <c r="C3920">
        <f t="shared" si="59"/>
        <v>-3.9925120043730437E-3</v>
      </c>
    </row>
    <row r="3921" spans="1:3" x14ac:dyDescent="0.35">
      <c r="A3921" s="2">
        <v>44093</v>
      </c>
      <c r="B3921">
        <v>3734.54</v>
      </c>
      <c r="C3921">
        <f t="shared" si="59"/>
        <v>-2.7844265064531676E-4</v>
      </c>
    </row>
    <row r="3922" spans="1:3" x14ac:dyDescent="0.35">
      <c r="A3922" s="2">
        <v>44094</v>
      </c>
      <c r="B3922">
        <v>3734.54</v>
      </c>
      <c r="C3922">
        <f t="shared" si="59"/>
        <v>9.0215982921496123E-3</v>
      </c>
    </row>
    <row r="3923" spans="1:3" x14ac:dyDescent="0.35">
      <c r="A3923" s="2">
        <v>44095</v>
      </c>
      <c r="B3923">
        <v>3789.84</v>
      </c>
      <c r="C3923">
        <f t="shared" si="59"/>
        <v>1.6704082737890216E-2</v>
      </c>
    </row>
    <row r="3924" spans="1:3" x14ac:dyDescent="0.35">
      <c r="A3924" s="2">
        <v>44096</v>
      </c>
      <c r="B3924">
        <v>3829.08</v>
      </c>
      <c r="C3924">
        <f t="shared" si="59"/>
        <v>2.5516844599513547E-2</v>
      </c>
    </row>
    <row r="3925" spans="1:3" x14ac:dyDescent="0.35">
      <c r="A3925" s="2">
        <v>44097</v>
      </c>
      <c r="B3925">
        <v>3862.19</v>
      </c>
      <c r="C3925">
        <f t="shared" si="59"/>
        <v>2.9542542169037539E-2</v>
      </c>
    </row>
    <row r="3926" spans="1:3" x14ac:dyDescent="0.35">
      <c r="A3926" s="2">
        <v>44098</v>
      </c>
      <c r="B3926">
        <v>3827.07</v>
      </c>
      <c r="C3926">
        <f t="shared" si="59"/>
        <v>2.0407659431679482E-2</v>
      </c>
    </row>
    <row r="3927" spans="1:3" x14ac:dyDescent="0.35">
      <c r="A3927" s="2">
        <v>44099</v>
      </c>
      <c r="B3927">
        <v>3887.15</v>
      </c>
      <c r="C3927">
        <f t="shared" si="59"/>
        <v>3.5984403363641879E-2</v>
      </c>
    </row>
    <row r="3928" spans="1:3" x14ac:dyDescent="0.35">
      <c r="A3928" s="2">
        <v>44100</v>
      </c>
      <c r="B3928">
        <v>3887.15</v>
      </c>
      <c r="C3928">
        <f t="shared" si="59"/>
        <v>3.4340316973236154E-2</v>
      </c>
    </row>
    <row r="3929" spans="1:3" x14ac:dyDescent="0.35">
      <c r="A3929" s="2">
        <v>44101</v>
      </c>
      <c r="B3929">
        <v>3887.15</v>
      </c>
      <c r="C3929">
        <f t="shared" si="59"/>
        <v>3.3773374494725367E-2</v>
      </c>
    </row>
    <row r="3930" spans="1:3" x14ac:dyDescent="0.35">
      <c r="A3930" s="2">
        <v>44102</v>
      </c>
      <c r="B3930">
        <v>3872.4</v>
      </c>
      <c r="C3930">
        <f t="shared" si="59"/>
        <v>4.1439265700833137E-2</v>
      </c>
    </row>
    <row r="3931" spans="1:3" x14ac:dyDescent="0.35">
      <c r="A3931" s="2">
        <v>44103</v>
      </c>
      <c r="B3931">
        <v>3887.32</v>
      </c>
      <c r="C3931">
        <f t="shared" si="59"/>
        <v>6.425661856082264E-2</v>
      </c>
    </row>
    <row r="3932" spans="1:3" x14ac:dyDescent="0.35">
      <c r="A3932" s="2">
        <v>44104</v>
      </c>
      <c r="B3932">
        <v>3828.4</v>
      </c>
      <c r="C3932">
        <f t="shared" si="59"/>
        <v>4.7456814628623452E-2</v>
      </c>
    </row>
    <row r="3933" spans="1:3" x14ac:dyDescent="0.35">
      <c r="A3933" s="2">
        <v>44105</v>
      </c>
      <c r="B3933">
        <v>3845.67</v>
      </c>
      <c r="C3933">
        <f t="shared" si="59"/>
        <v>5.1957693342134577E-2</v>
      </c>
    </row>
    <row r="3934" spans="1:3" x14ac:dyDescent="0.35">
      <c r="A3934" s="2">
        <v>44106</v>
      </c>
      <c r="B3934">
        <v>3870.37</v>
      </c>
      <c r="C3934">
        <f t="shared" si="59"/>
        <v>5.8359962995761183E-2</v>
      </c>
    </row>
    <row r="3935" spans="1:3" x14ac:dyDescent="0.35">
      <c r="A3935" s="2">
        <v>44107</v>
      </c>
      <c r="B3935">
        <v>3870.37</v>
      </c>
      <c r="C3935">
        <f t="shared" si="59"/>
        <v>6.231467970442265E-2</v>
      </c>
    </row>
    <row r="3936" spans="1:3" x14ac:dyDescent="0.35">
      <c r="A3936" s="2">
        <v>44108</v>
      </c>
      <c r="B3936">
        <v>3870.37</v>
      </c>
      <c r="C3936">
        <f t="shared" si="59"/>
        <v>6.5203450351591183E-2</v>
      </c>
    </row>
    <row r="3937" spans="1:3" x14ac:dyDescent="0.35">
      <c r="A3937" s="2">
        <v>44109</v>
      </c>
      <c r="B3937">
        <v>3829.35</v>
      </c>
      <c r="C3937">
        <f t="shared" ref="C3937:C4000" si="60">+LN(B3937/B3848)</f>
        <v>5.0291152990765593E-2</v>
      </c>
    </row>
    <row r="3938" spans="1:3" x14ac:dyDescent="0.35">
      <c r="A3938" s="2">
        <v>44110</v>
      </c>
      <c r="B3938">
        <v>3832.24</v>
      </c>
      <c r="C3938">
        <f t="shared" si="60"/>
        <v>5.6072555616158877E-2</v>
      </c>
    </row>
    <row r="3939" spans="1:3" x14ac:dyDescent="0.35">
      <c r="A3939" s="2">
        <v>44111</v>
      </c>
      <c r="B3939">
        <v>3835.94</v>
      </c>
      <c r="C3939">
        <f t="shared" si="60"/>
        <v>6.0285779247268405E-2</v>
      </c>
    </row>
    <row r="3940" spans="1:3" x14ac:dyDescent="0.35">
      <c r="A3940" s="2">
        <v>44112</v>
      </c>
      <c r="B3940">
        <v>3839.87</v>
      </c>
      <c r="C3940">
        <f t="shared" si="60"/>
        <v>6.1309775501320093E-2</v>
      </c>
    </row>
    <row r="3941" spans="1:3" x14ac:dyDescent="0.35">
      <c r="A3941" s="2">
        <v>44113</v>
      </c>
      <c r="B3941">
        <v>3826.89</v>
      </c>
      <c r="C3941">
        <f t="shared" si="60"/>
        <v>5.7923726531048242E-2</v>
      </c>
    </row>
    <row r="3942" spans="1:3" x14ac:dyDescent="0.35">
      <c r="A3942" s="2">
        <v>44114</v>
      </c>
      <c r="B3942">
        <v>3826.89</v>
      </c>
      <c r="C3942">
        <f t="shared" si="60"/>
        <v>5.5407180998875184E-2</v>
      </c>
    </row>
    <row r="3943" spans="1:3" x14ac:dyDescent="0.35">
      <c r="A3943" s="2">
        <v>44115</v>
      </c>
      <c r="B3943">
        <v>3826.89</v>
      </c>
      <c r="C3943">
        <f t="shared" si="60"/>
        <v>5.4667250098955004E-2</v>
      </c>
    </row>
    <row r="3944" spans="1:3" x14ac:dyDescent="0.35">
      <c r="A3944" s="2">
        <v>44116</v>
      </c>
      <c r="B3944">
        <v>3831.59</v>
      </c>
      <c r="C3944">
        <f t="shared" si="60"/>
        <v>5.5745623551711157E-2</v>
      </c>
    </row>
    <row r="3945" spans="1:3" x14ac:dyDescent="0.35">
      <c r="A3945" s="2">
        <v>44117</v>
      </c>
      <c r="B3945">
        <v>3862.47</v>
      </c>
      <c r="C3945">
        <f t="shared" si="60"/>
        <v>5.8650343046364739E-2</v>
      </c>
    </row>
    <row r="3946" spans="1:3" x14ac:dyDescent="0.35">
      <c r="A3946" s="2">
        <v>44118</v>
      </c>
      <c r="B3946">
        <v>3837.1</v>
      </c>
      <c r="C3946">
        <f t="shared" si="60"/>
        <v>4.9641820671848004E-2</v>
      </c>
    </row>
    <row r="3947" spans="1:3" x14ac:dyDescent="0.35">
      <c r="A3947" s="2">
        <v>44119</v>
      </c>
      <c r="B3947">
        <v>3849.27</v>
      </c>
      <c r="C3947">
        <f t="shared" si="60"/>
        <v>5.2808467650775626E-2</v>
      </c>
    </row>
    <row r="3948" spans="1:3" x14ac:dyDescent="0.35">
      <c r="A3948" s="2">
        <v>44120</v>
      </c>
      <c r="B3948">
        <v>3849.46</v>
      </c>
      <c r="C3948">
        <f t="shared" si="60"/>
        <v>5.2857826441131454E-2</v>
      </c>
    </row>
    <row r="3949" spans="1:3" x14ac:dyDescent="0.35">
      <c r="A3949" s="2">
        <v>44121</v>
      </c>
      <c r="B3949">
        <v>3849.46</v>
      </c>
      <c r="C3949">
        <f t="shared" si="60"/>
        <v>5.2586724657182289E-2</v>
      </c>
    </row>
    <row r="3950" spans="1:3" x14ac:dyDescent="0.35">
      <c r="A3950" s="2">
        <v>44122</v>
      </c>
      <c r="B3950">
        <v>3849.46</v>
      </c>
      <c r="C3950">
        <f t="shared" si="60"/>
        <v>6.04510735718196E-2</v>
      </c>
    </row>
    <row r="3951" spans="1:3" x14ac:dyDescent="0.35">
      <c r="A3951" s="2">
        <v>44123</v>
      </c>
      <c r="B3951">
        <v>3844.22</v>
      </c>
      <c r="C3951">
        <f t="shared" si="60"/>
        <v>5.4946994757531085E-2</v>
      </c>
    </row>
    <row r="3952" spans="1:3" x14ac:dyDescent="0.35">
      <c r="A3952" s="2">
        <v>44124</v>
      </c>
      <c r="B3952">
        <v>3823.6</v>
      </c>
      <c r="C3952">
        <f t="shared" si="60"/>
        <v>4.1545832813252033E-2</v>
      </c>
    </row>
    <row r="3953" spans="1:3" x14ac:dyDescent="0.35">
      <c r="A3953" s="2">
        <v>44125</v>
      </c>
      <c r="B3953">
        <v>3770.83</v>
      </c>
      <c r="C3953">
        <f t="shared" si="60"/>
        <v>2.0544649038273861E-2</v>
      </c>
    </row>
    <row r="3954" spans="1:3" x14ac:dyDescent="0.35">
      <c r="A3954" s="2">
        <v>44126</v>
      </c>
      <c r="B3954">
        <v>3785.24</v>
      </c>
      <c r="C3954">
        <f t="shared" si="60"/>
        <v>2.4358805728052654E-2</v>
      </c>
    </row>
    <row r="3955" spans="1:3" x14ac:dyDescent="0.35">
      <c r="A3955" s="2">
        <v>44127</v>
      </c>
      <c r="B3955">
        <v>3787.35</v>
      </c>
      <c r="C3955">
        <f t="shared" si="60"/>
        <v>2.49160787494642E-2</v>
      </c>
    </row>
    <row r="3956" spans="1:3" x14ac:dyDescent="0.35">
      <c r="A3956" s="2">
        <v>44128</v>
      </c>
      <c r="B3956">
        <v>3787.35</v>
      </c>
      <c r="C3956">
        <f t="shared" si="60"/>
        <v>2.943883108939328E-2</v>
      </c>
    </row>
    <row r="3957" spans="1:3" x14ac:dyDescent="0.35">
      <c r="A3957" s="2">
        <v>44129</v>
      </c>
      <c r="B3957">
        <v>3787.35</v>
      </c>
      <c r="C3957">
        <f t="shared" si="60"/>
        <v>1.6285669616760784E-2</v>
      </c>
    </row>
    <row r="3958" spans="1:3" x14ac:dyDescent="0.35">
      <c r="A3958" s="2">
        <v>44130</v>
      </c>
      <c r="B3958">
        <v>3814.5</v>
      </c>
      <c r="C3958">
        <f t="shared" si="60"/>
        <v>2.8743143370744198E-2</v>
      </c>
    </row>
    <row r="3959" spans="1:3" x14ac:dyDescent="0.35">
      <c r="A3959" s="2">
        <v>44131</v>
      </c>
      <c r="B3959">
        <v>3810.33</v>
      </c>
      <c r="C3959">
        <f t="shared" si="60"/>
        <v>2.2955034837860371E-2</v>
      </c>
    </row>
    <row r="3960" spans="1:3" x14ac:dyDescent="0.35">
      <c r="A3960" s="2">
        <v>44132</v>
      </c>
      <c r="B3960">
        <v>3830.48</v>
      </c>
      <c r="C3960">
        <f t="shared" si="60"/>
        <v>2.5855610303481411E-2</v>
      </c>
    </row>
    <row r="3961" spans="1:3" x14ac:dyDescent="0.35">
      <c r="A3961" s="2">
        <v>44133</v>
      </c>
      <c r="B3961">
        <v>3859.1</v>
      </c>
      <c r="C3961">
        <f t="shared" si="60"/>
        <v>3.329948426167724E-2</v>
      </c>
    </row>
    <row r="3962" spans="1:3" x14ac:dyDescent="0.35">
      <c r="A3962" s="2">
        <v>44134</v>
      </c>
      <c r="B3962">
        <v>3865.19</v>
      </c>
      <c r="C3962">
        <f t="shared" si="60"/>
        <v>3.4876328544289056E-2</v>
      </c>
    </row>
    <row r="3963" spans="1:3" x14ac:dyDescent="0.35">
      <c r="A3963" s="2">
        <v>44135</v>
      </c>
      <c r="B3963">
        <v>3865.19</v>
      </c>
      <c r="C3963">
        <f t="shared" si="60"/>
        <v>2.5142756449274793E-2</v>
      </c>
    </row>
    <row r="3964" spans="1:3" x14ac:dyDescent="0.35">
      <c r="A3964" s="2">
        <v>44136</v>
      </c>
      <c r="B3964">
        <v>3865.19</v>
      </c>
      <c r="C3964">
        <f t="shared" si="60"/>
        <v>2.1900661506461274E-2</v>
      </c>
    </row>
    <row r="3965" spans="1:3" x14ac:dyDescent="0.35">
      <c r="A3965" s="2">
        <v>44137</v>
      </c>
      <c r="B3965">
        <v>3871.97</v>
      </c>
      <c r="C3965">
        <f t="shared" si="60"/>
        <v>2.4965766679065131E-2</v>
      </c>
    </row>
    <row r="3966" spans="1:3" x14ac:dyDescent="0.35">
      <c r="A3966" s="2">
        <v>44138</v>
      </c>
      <c r="B3966">
        <v>3814.77</v>
      </c>
      <c r="C3966">
        <f t="shared" si="60"/>
        <v>1.8797933953196951E-2</v>
      </c>
    </row>
    <row r="3967" spans="1:3" x14ac:dyDescent="0.35">
      <c r="A3967" s="2">
        <v>44139</v>
      </c>
      <c r="B3967">
        <v>3814.47</v>
      </c>
      <c r="C3967">
        <f t="shared" si="60"/>
        <v>1.6571335760118884E-2</v>
      </c>
    </row>
    <row r="3968" spans="1:3" x14ac:dyDescent="0.35">
      <c r="A3968" s="2">
        <v>44140</v>
      </c>
      <c r="B3968">
        <v>3757.62</v>
      </c>
      <c r="C3968">
        <f t="shared" si="60"/>
        <v>1.5553842323895585E-3</v>
      </c>
    </row>
    <row r="3969" spans="1:3" x14ac:dyDescent="0.35">
      <c r="A3969" s="2">
        <v>44141</v>
      </c>
      <c r="B3969">
        <v>3722.96</v>
      </c>
      <c r="C3969">
        <f t="shared" si="60"/>
        <v>-7.7113432211745126E-3</v>
      </c>
    </row>
    <row r="3970" spans="1:3" x14ac:dyDescent="0.35">
      <c r="A3970" s="2">
        <v>44142</v>
      </c>
      <c r="B3970">
        <v>3722.96</v>
      </c>
      <c r="C3970">
        <f t="shared" si="60"/>
        <v>-1.3902523720194168E-2</v>
      </c>
    </row>
    <row r="3971" spans="1:3" x14ac:dyDescent="0.35">
      <c r="A3971" s="2">
        <v>44143</v>
      </c>
      <c r="B3971">
        <v>3722.96</v>
      </c>
      <c r="C3971">
        <f t="shared" si="60"/>
        <v>-4.9835859495275256E-3</v>
      </c>
    </row>
    <row r="3972" spans="1:3" x14ac:dyDescent="0.35">
      <c r="A3972" s="2">
        <v>44144</v>
      </c>
      <c r="B3972">
        <v>3649.89</v>
      </c>
      <c r="C3972">
        <f t="shared" si="60"/>
        <v>-2.9306947538640934E-2</v>
      </c>
    </row>
    <row r="3973" spans="1:3" x14ac:dyDescent="0.35">
      <c r="A3973" s="2">
        <v>44145</v>
      </c>
      <c r="B3973">
        <v>3630.96</v>
      </c>
      <c r="C3973">
        <f t="shared" si="60"/>
        <v>-3.7988981425790706E-2</v>
      </c>
    </row>
    <row r="3974" spans="1:3" x14ac:dyDescent="0.35">
      <c r="A3974" s="2">
        <v>44146</v>
      </c>
      <c r="B3974">
        <v>3636.41</v>
      </c>
      <c r="C3974">
        <f t="shared" si="60"/>
        <v>-4.1274096541129471E-2</v>
      </c>
    </row>
    <row r="3975" spans="1:3" x14ac:dyDescent="0.35">
      <c r="A3975" s="2">
        <v>44147</v>
      </c>
      <c r="B3975">
        <v>3643.36</v>
      </c>
      <c r="C3975">
        <f t="shared" si="60"/>
        <v>-3.9364694977197003E-2</v>
      </c>
    </row>
    <row r="3976" spans="1:3" x14ac:dyDescent="0.35">
      <c r="A3976" s="2">
        <v>44148</v>
      </c>
      <c r="B3976">
        <v>3645.19</v>
      </c>
      <c r="C3976">
        <f t="shared" si="60"/>
        <v>-3.8862537473041928E-2</v>
      </c>
    </row>
    <row r="3977" spans="1:3" x14ac:dyDescent="0.35">
      <c r="A3977" s="2">
        <v>44149</v>
      </c>
      <c r="B3977">
        <v>3645.19</v>
      </c>
      <c r="C3977">
        <f t="shared" si="60"/>
        <v>-3.8991828995260318E-2</v>
      </c>
    </row>
    <row r="3978" spans="1:3" x14ac:dyDescent="0.35">
      <c r="A3978" s="2">
        <v>44150</v>
      </c>
      <c r="B3978">
        <v>3645.19</v>
      </c>
      <c r="C3978">
        <f t="shared" si="60"/>
        <v>-3.7492075592523773E-2</v>
      </c>
    </row>
    <row r="3979" spans="1:3" x14ac:dyDescent="0.35">
      <c r="A3979" s="2">
        <v>44151</v>
      </c>
      <c r="B3979">
        <v>3637.18</v>
      </c>
      <c r="C3979">
        <f t="shared" si="60"/>
        <v>-3.5261387855013093E-2</v>
      </c>
    </row>
    <row r="3980" spans="1:3" x14ac:dyDescent="0.35">
      <c r="A3980" s="2">
        <v>44152</v>
      </c>
      <c r="B3980">
        <v>3644.89</v>
      </c>
      <c r="C3980">
        <f t="shared" si="60"/>
        <v>-3.9303649855425803E-2</v>
      </c>
    </row>
    <row r="3981" spans="1:3" x14ac:dyDescent="0.35">
      <c r="A3981" s="2">
        <v>44153</v>
      </c>
      <c r="B3981">
        <v>3643.37</v>
      </c>
      <c r="C3981">
        <f t="shared" si="60"/>
        <v>-5.1773915112350917E-2</v>
      </c>
    </row>
    <row r="3982" spans="1:3" x14ac:dyDescent="0.35">
      <c r="A3982" s="2">
        <v>44154</v>
      </c>
      <c r="B3982">
        <v>3649.27</v>
      </c>
      <c r="C3982">
        <f t="shared" si="60"/>
        <v>-5.0155845034229055E-2</v>
      </c>
    </row>
    <row r="3983" spans="1:3" x14ac:dyDescent="0.35">
      <c r="A3983" s="2">
        <v>44155</v>
      </c>
      <c r="B3983">
        <v>3633.8</v>
      </c>
      <c r="C3983">
        <f t="shared" si="60"/>
        <v>-5.4404059939758879E-2</v>
      </c>
    </row>
    <row r="3984" spans="1:3" x14ac:dyDescent="0.35">
      <c r="A3984" s="2">
        <v>44156</v>
      </c>
      <c r="B3984">
        <v>3633.8</v>
      </c>
      <c r="C3984">
        <f t="shared" si="60"/>
        <v>-5.9696301604345851E-2</v>
      </c>
    </row>
    <row r="3985" spans="1:3" x14ac:dyDescent="0.35">
      <c r="A3985" s="2">
        <v>44157</v>
      </c>
      <c r="B3985">
        <v>3633.8</v>
      </c>
      <c r="C3985">
        <f t="shared" si="60"/>
        <v>-6.2432791416561467E-2</v>
      </c>
    </row>
    <row r="3986" spans="1:3" x14ac:dyDescent="0.35">
      <c r="A3986" s="2">
        <v>44158</v>
      </c>
      <c r="B3986">
        <v>3647.54</v>
      </c>
      <c r="C3986">
        <f t="shared" si="60"/>
        <v>-5.031983619879471E-2</v>
      </c>
    </row>
    <row r="3987" spans="1:3" x14ac:dyDescent="0.35">
      <c r="A3987" s="2">
        <v>44159</v>
      </c>
      <c r="B3987">
        <v>3637.85</v>
      </c>
      <c r="C3987">
        <f t="shared" si="60"/>
        <v>-4.7919962622604416E-2</v>
      </c>
    </row>
    <row r="3988" spans="1:3" x14ac:dyDescent="0.35">
      <c r="A3988" s="2">
        <v>44160</v>
      </c>
      <c r="B3988">
        <v>3618.03</v>
      </c>
      <c r="C3988">
        <f t="shared" si="60"/>
        <v>-3.6524583882362613E-2</v>
      </c>
    </row>
    <row r="3989" spans="1:3" x14ac:dyDescent="0.35">
      <c r="A3989" s="2">
        <v>44161</v>
      </c>
      <c r="B3989">
        <v>3620.21</v>
      </c>
      <c r="C3989">
        <f t="shared" si="60"/>
        <v>-3.592222749022466E-2</v>
      </c>
    </row>
    <row r="3990" spans="1:3" x14ac:dyDescent="0.35">
      <c r="A3990" s="2">
        <v>44162</v>
      </c>
      <c r="B3990">
        <v>3606.44</v>
      </c>
      <c r="C3990">
        <f t="shared" si="60"/>
        <v>-3.9733126500162141E-2</v>
      </c>
    </row>
    <row r="3991" spans="1:3" x14ac:dyDescent="0.35">
      <c r="A3991" s="2">
        <v>44163</v>
      </c>
      <c r="B3991">
        <v>3606.44</v>
      </c>
      <c r="C3991">
        <f t="shared" si="60"/>
        <v>-3.6642511442210979E-2</v>
      </c>
    </row>
    <row r="3992" spans="1:3" x14ac:dyDescent="0.35">
      <c r="A3992" s="2">
        <v>44164</v>
      </c>
      <c r="B3992">
        <v>3606.44</v>
      </c>
      <c r="C3992">
        <f t="shared" si="60"/>
        <v>-1.9862757570121632E-2</v>
      </c>
    </row>
    <row r="3993" spans="1:3" x14ac:dyDescent="0.35">
      <c r="A3993" s="2">
        <v>44165</v>
      </c>
      <c r="B3993">
        <v>3596.93</v>
      </c>
      <c r="C3993">
        <f t="shared" si="60"/>
        <v>-1.6384678188900676E-2</v>
      </c>
    </row>
    <row r="3994" spans="1:3" x14ac:dyDescent="0.35">
      <c r="A3994" s="2">
        <v>44166</v>
      </c>
      <c r="B3994">
        <v>3548.47</v>
      </c>
      <c r="C3994">
        <f t="shared" si="60"/>
        <v>-3.7919523227608026E-2</v>
      </c>
    </row>
    <row r="3995" spans="1:3" x14ac:dyDescent="0.35">
      <c r="A3995" s="2">
        <v>44167</v>
      </c>
      <c r="B3995">
        <v>3525.02</v>
      </c>
      <c r="C3995">
        <f t="shared" si="60"/>
        <v>-5.2495259949138597E-2</v>
      </c>
    </row>
    <row r="3996" spans="1:3" x14ac:dyDescent="0.35">
      <c r="A3996" s="2">
        <v>44168</v>
      </c>
      <c r="B3996">
        <v>3472.44</v>
      </c>
      <c r="C3996">
        <f t="shared" si="60"/>
        <v>-6.7523853076765866E-2</v>
      </c>
    </row>
    <row r="3997" spans="1:3" x14ac:dyDescent="0.35">
      <c r="A3997" s="2">
        <v>44169</v>
      </c>
      <c r="B3997">
        <v>3465.86</v>
      </c>
      <c r="C3997">
        <f t="shared" si="60"/>
        <v>-6.9420571861670555E-2</v>
      </c>
    </row>
    <row r="3998" spans="1:3" x14ac:dyDescent="0.35">
      <c r="A3998" s="2">
        <v>44170</v>
      </c>
      <c r="B3998">
        <v>3465.86</v>
      </c>
      <c r="C3998">
        <f t="shared" si="60"/>
        <v>-6.931827888372509E-2</v>
      </c>
    </row>
    <row r="3999" spans="1:3" x14ac:dyDescent="0.35">
      <c r="A3999" s="2">
        <v>44171</v>
      </c>
      <c r="B3999">
        <v>3465.86</v>
      </c>
      <c r="C3999">
        <f t="shared" si="60"/>
        <v>-7.5359814912928938E-2</v>
      </c>
    </row>
    <row r="4000" spans="1:3" x14ac:dyDescent="0.35">
      <c r="A4000" s="2">
        <v>44172</v>
      </c>
      <c r="B4000">
        <v>3490.42</v>
      </c>
      <c r="C4000">
        <f t="shared" si="60"/>
        <v>-6.1785782979926179E-2</v>
      </c>
    </row>
    <row r="4001" spans="1:3" x14ac:dyDescent="0.35">
      <c r="A4001" s="2">
        <v>44173</v>
      </c>
      <c r="B4001">
        <v>3490.5</v>
      </c>
      <c r="C4001">
        <f t="shared" ref="C4001:C4064" si="61">+LN(B4001/B3912)</f>
        <v>-6.0169838910118914E-2</v>
      </c>
    </row>
    <row r="4002" spans="1:3" x14ac:dyDescent="0.35">
      <c r="A4002" s="2">
        <v>44174</v>
      </c>
      <c r="B4002">
        <v>3474.47</v>
      </c>
      <c r="C4002">
        <f t="shared" si="61"/>
        <v>-6.5061485732846633E-2</v>
      </c>
    </row>
    <row r="4003" spans="1:3" x14ac:dyDescent="0.35">
      <c r="A4003" s="2">
        <v>44175</v>
      </c>
      <c r="B4003">
        <v>3421.44</v>
      </c>
      <c r="C4003">
        <f t="shared" si="61"/>
        <v>-8.0441920043632056E-2</v>
      </c>
    </row>
    <row r="4004" spans="1:3" x14ac:dyDescent="0.35">
      <c r="A4004" s="2">
        <v>44176</v>
      </c>
      <c r="B4004">
        <v>3439.73</v>
      </c>
      <c r="C4004">
        <f t="shared" si="61"/>
        <v>-7.5110455199099327E-2</v>
      </c>
    </row>
    <row r="4005" spans="1:3" x14ac:dyDescent="0.35">
      <c r="A4005" s="2">
        <v>44177</v>
      </c>
      <c r="B4005">
        <v>3439.73</v>
      </c>
      <c r="C4005">
        <f t="shared" si="61"/>
        <v>-7.0415033453146425E-2</v>
      </c>
    </row>
    <row r="4006" spans="1:3" x14ac:dyDescent="0.35">
      <c r="A4006" s="2">
        <v>44178</v>
      </c>
      <c r="B4006">
        <v>3439.73</v>
      </c>
      <c r="C4006">
        <f t="shared" si="61"/>
        <v>-7.2785773795739542E-2</v>
      </c>
    </row>
    <row r="4007" spans="1:3" x14ac:dyDescent="0.35">
      <c r="A4007" s="2">
        <v>44179</v>
      </c>
      <c r="B4007">
        <v>3427.97</v>
      </c>
      <c r="C4007">
        <f t="shared" si="61"/>
        <v>-7.4116098546213247E-2</v>
      </c>
    </row>
    <row r="4008" spans="1:3" x14ac:dyDescent="0.35">
      <c r="A4008" s="2">
        <v>44180</v>
      </c>
      <c r="B4008">
        <v>3419.91</v>
      </c>
      <c r="C4008">
        <f t="shared" si="61"/>
        <v>-8.1854204055288607E-2</v>
      </c>
    </row>
    <row r="4009" spans="1:3" x14ac:dyDescent="0.35">
      <c r="A4009" s="2">
        <v>44181</v>
      </c>
      <c r="B4009">
        <v>3420.83</v>
      </c>
      <c r="C4009">
        <f t="shared" si="61"/>
        <v>-8.7741440007643681E-2</v>
      </c>
    </row>
    <row r="4010" spans="1:3" x14ac:dyDescent="0.35">
      <c r="A4010" s="2">
        <v>44182</v>
      </c>
      <c r="B4010">
        <v>3413.93</v>
      </c>
      <c r="C4010">
        <f t="shared" si="61"/>
        <v>-8.9760531341975716E-2</v>
      </c>
    </row>
    <row r="4011" spans="1:3" x14ac:dyDescent="0.35">
      <c r="A4011" s="2">
        <v>44183</v>
      </c>
      <c r="B4011">
        <v>3418.21</v>
      </c>
      <c r="C4011">
        <f t="shared" si="61"/>
        <v>-8.8507629451826442E-2</v>
      </c>
    </row>
    <row r="4012" spans="1:3" x14ac:dyDescent="0.35">
      <c r="A4012" s="2">
        <v>44184</v>
      </c>
      <c r="B4012">
        <v>3418.21</v>
      </c>
      <c r="C4012">
        <f t="shared" si="61"/>
        <v>-0.10320677960001827</v>
      </c>
    </row>
    <row r="4013" spans="1:3" x14ac:dyDescent="0.35">
      <c r="A4013" s="2">
        <v>44185</v>
      </c>
      <c r="B4013">
        <v>3418.21</v>
      </c>
      <c r="C4013">
        <f t="shared" si="61"/>
        <v>-0.11350754321615462</v>
      </c>
    </row>
    <row r="4014" spans="1:3" x14ac:dyDescent="0.35">
      <c r="A4014" s="2">
        <v>44186</v>
      </c>
      <c r="B4014">
        <v>3429.67</v>
      </c>
      <c r="C4014">
        <f t="shared" si="61"/>
        <v>-0.11877033346642803</v>
      </c>
    </row>
    <row r="4015" spans="1:3" x14ac:dyDescent="0.35">
      <c r="A4015" s="2">
        <v>44187</v>
      </c>
      <c r="B4015">
        <v>3461.66</v>
      </c>
      <c r="C4015">
        <f t="shared" si="61"/>
        <v>-0.10035125456239816</v>
      </c>
    </row>
    <row r="4016" spans="1:3" x14ac:dyDescent="0.35">
      <c r="A4016" s="2">
        <v>44188</v>
      </c>
      <c r="B4016">
        <v>3498.8</v>
      </c>
      <c r="C4016">
        <f t="shared" si="61"/>
        <v>-0.10525618873431124</v>
      </c>
    </row>
    <row r="4017" spans="1:3" x14ac:dyDescent="0.35">
      <c r="A4017" s="2">
        <v>44189</v>
      </c>
      <c r="B4017">
        <v>3507.79</v>
      </c>
      <c r="C4017">
        <f t="shared" si="61"/>
        <v>-0.1026900317497059</v>
      </c>
    </row>
    <row r="4018" spans="1:3" x14ac:dyDescent="0.35">
      <c r="A4018" s="2">
        <v>44190</v>
      </c>
      <c r="B4018">
        <v>3507.79</v>
      </c>
      <c r="C4018">
        <f t="shared" si="61"/>
        <v>-0.1026900317497059</v>
      </c>
    </row>
    <row r="4019" spans="1:3" x14ac:dyDescent="0.35">
      <c r="A4019" s="2">
        <v>44191</v>
      </c>
      <c r="B4019">
        <v>3507.79</v>
      </c>
      <c r="C4019">
        <f t="shared" si="61"/>
        <v>-9.8888260315611279E-2</v>
      </c>
    </row>
    <row r="4020" spans="1:3" x14ac:dyDescent="0.35">
      <c r="A4020" s="2">
        <v>44192</v>
      </c>
      <c r="B4020">
        <v>3507.79</v>
      </c>
      <c r="C4020">
        <f t="shared" si="61"/>
        <v>-0.10273376463439822</v>
      </c>
    </row>
    <row r="4021" spans="1:3" x14ac:dyDescent="0.35">
      <c r="A4021" s="2">
        <v>44193</v>
      </c>
      <c r="B4021">
        <v>3504.91</v>
      </c>
      <c r="C4021">
        <f t="shared" si="61"/>
        <v>-8.8282118786160033E-2</v>
      </c>
    </row>
    <row r="4022" spans="1:3" x14ac:dyDescent="0.35">
      <c r="A4022" s="2">
        <v>44194</v>
      </c>
      <c r="B4022">
        <v>3475.9</v>
      </c>
      <c r="C4022">
        <f t="shared" si="61"/>
        <v>-0.10109440176346172</v>
      </c>
    </row>
    <row r="4023" spans="1:3" x14ac:dyDescent="0.35">
      <c r="A4023" s="2">
        <v>44195</v>
      </c>
      <c r="B4023">
        <v>3428.45</v>
      </c>
      <c r="C4023">
        <f t="shared" si="61"/>
        <v>-0.12124184570797145</v>
      </c>
    </row>
    <row r="4024" spans="1:3" x14ac:dyDescent="0.35">
      <c r="A4024" s="2">
        <v>44196</v>
      </c>
      <c r="B4024">
        <v>3428.26</v>
      </c>
      <c r="C4024">
        <f t="shared" si="61"/>
        <v>-0.12129726587305006</v>
      </c>
    </row>
    <row r="4025" spans="1:3" x14ac:dyDescent="0.35">
      <c r="A4025" s="2">
        <v>44197</v>
      </c>
      <c r="B4025">
        <v>3428.26</v>
      </c>
      <c r="C4025">
        <f t="shared" si="61"/>
        <v>-0.12129726587305006</v>
      </c>
    </row>
    <row r="4026" spans="1:3" x14ac:dyDescent="0.35">
      <c r="A4026" s="2">
        <v>44198</v>
      </c>
      <c r="B4026">
        <v>3428.26</v>
      </c>
      <c r="C4026">
        <f t="shared" si="61"/>
        <v>-0.1106422321622731</v>
      </c>
    </row>
    <row r="4027" spans="1:3" x14ac:dyDescent="0.35">
      <c r="A4027" s="2">
        <v>44199</v>
      </c>
      <c r="B4027">
        <v>3428.26</v>
      </c>
      <c r="C4027">
        <f t="shared" si="61"/>
        <v>-0.11139664479387247</v>
      </c>
    </row>
    <row r="4028" spans="1:3" x14ac:dyDescent="0.35">
      <c r="A4028" s="2">
        <v>44200</v>
      </c>
      <c r="B4028">
        <v>3449</v>
      </c>
      <c r="C4028">
        <f t="shared" si="61"/>
        <v>-0.10633018165114815</v>
      </c>
    </row>
    <row r="4029" spans="1:3" x14ac:dyDescent="0.35">
      <c r="A4029" s="2">
        <v>44201</v>
      </c>
      <c r="B4029">
        <v>3444.19</v>
      </c>
      <c r="C4029">
        <f t="shared" si="61"/>
        <v>-0.10874975840731289</v>
      </c>
    </row>
    <row r="4030" spans="1:3" x14ac:dyDescent="0.35">
      <c r="A4030" s="2">
        <v>44202</v>
      </c>
      <c r="B4030">
        <v>3415.74</v>
      </c>
      <c r="C4030">
        <f t="shared" si="61"/>
        <v>-0.11365830227218307</v>
      </c>
    </row>
    <row r="4031" spans="1:3" x14ac:dyDescent="0.35">
      <c r="A4031" s="2">
        <v>44203</v>
      </c>
      <c r="B4031">
        <v>3489.54</v>
      </c>
      <c r="C4031">
        <f t="shared" si="61"/>
        <v>-9.228254051995223E-2</v>
      </c>
    </row>
    <row r="4032" spans="1:3" x14ac:dyDescent="0.35">
      <c r="A4032" s="2">
        <v>44204</v>
      </c>
      <c r="B4032">
        <v>3472.81</v>
      </c>
      <c r="C4032">
        <f t="shared" si="61"/>
        <v>-9.7088398369683179E-2</v>
      </c>
    </row>
    <row r="4033" spans="1:3" x14ac:dyDescent="0.35">
      <c r="A4033" s="2">
        <v>44205</v>
      </c>
      <c r="B4033">
        <v>3472.81</v>
      </c>
      <c r="C4033">
        <f t="shared" si="61"/>
        <v>-9.8315796127475361E-2</v>
      </c>
    </row>
    <row r="4034" spans="1:3" x14ac:dyDescent="0.35">
      <c r="A4034" s="2">
        <v>44206</v>
      </c>
      <c r="B4034">
        <v>3472.81</v>
      </c>
      <c r="C4034">
        <f t="shared" si="61"/>
        <v>-0.1063428106834607</v>
      </c>
    </row>
    <row r="4035" spans="1:3" x14ac:dyDescent="0.35">
      <c r="A4035" s="2">
        <v>44207</v>
      </c>
      <c r="B4035">
        <v>3511.01</v>
      </c>
      <c r="C4035">
        <f t="shared" si="61"/>
        <v>-8.8813127579194698E-2</v>
      </c>
    </row>
    <row r="4036" spans="1:3" x14ac:dyDescent="0.35">
      <c r="A4036" s="2">
        <v>44208</v>
      </c>
      <c r="B4036">
        <v>3478.86</v>
      </c>
      <c r="C4036">
        <f t="shared" si="61"/>
        <v>-0.10117886602035589</v>
      </c>
    </row>
    <row r="4037" spans="1:3" x14ac:dyDescent="0.35">
      <c r="A4037" s="2">
        <v>44209</v>
      </c>
      <c r="B4037">
        <v>3476.08</v>
      </c>
      <c r="C4037">
        <f t="shared" si="61"/>
        <v>-0.10202765662408662</v>
      </c>
    </row>
    <row r="4038" spans="1:3" x14ac:dyDescent="0.35">
      <c r="A4038" s="2">
        <v>44210</v>
      </c>
      <c r="B4038">
        <v>3450.09</v>
      </c>
      <c r="C4038">
        <f t="shared" si="61"/>
        <v>-0.10953256106258444</v>
      </c>
    </row>
    <row r="4039" spans="1:3" x14ac:dyDescent="0.35">
      <c r="A4039" s="2">
        <v>44211</v>
      </c>
      <c r="B4039">
        <v>3466.59</v>
      </c>
      <c r="C4039">
        <f t="shared" si="61"/>
        <v>-0.10476147687206272</v>
      </c>
    </row>
    <row r="4040" spans="1:3" x14ac:dyDescent="0.35">
      <c r="A4040" s="2">
        <v>44212</v>
      </c>
      <c r="B4040">
        <v>3466.59</v>
      </c>
      <c r="C4040">
        <f t="shared" si="61"/>
        <v>-0.10339931967024943</v>
      </c>
    </row>
    <row r="4041" spans="1:3" x14ac:dyDescent="0.35">
      <c r="A4041" s="2">
        <v>44213</v>
      </c>
      <c r="B4041">
        <v>3466.59</v>
      </c>
      <c r="C4041">
        <f t="shared" si="61"/>
        <v>-9.8020985357417281E-2</v>
      </c>
    </row>
    <row r="4042" spans="1:3" x14ac:dyDescent="0.35">
      <c r="A4042" s="2">
        <v>44214</v>
      </c>
      <c r="B4042">
        <v>3471.93</v>
      </c>
      <c r="C4042">
        <f t="shared" si="61"/>
        <v>-8.2584501075104011E-2</v>
      </c>
    </row>
    <row r="4043" spans="1:3" x14ac:dyDescent="0.35">
      <c r="A4043" s="2">
        <v>44215</v>
      </c>
      <c r="B4043">
        <v>3487.32</v>
      </c>
      <c r="C4043">
        <f t="shared" si="61"/>
        <v>-8.1975760157155797E-2</v>
      </c>
    </row>
    <row r="4044" spans="1:3" x14ac:dyDescent="0.35">
      <c r="A4044" s="2">
        <v>44216</v>
      </c>
      <c r="B4044">
        <v>3466.25</v>
      </c>
      <c r="C4044">
        <f t="shared" si="61"/>
        <v>-8.8593248142983222E-2</v>
      </c>
    </row>
    <row r="4045" spans="1:3" x14ac:dyDescent="0.35">
      <c r="A4045" s="2">
        <v>44217</v>
      </c>
      <c r="B4045">
        <v>3480</v>
      </c>
      <c r="C4045">
        <f t="shared" si="61"/>
        <v>-8.4634272304450905E-2</v>
      </c>
    </row>
    <row r="4046" spans="1:3" x14ac:dyDescent="0.35">
      <c r="A4046" s="2">
        <v>44218</v>
      </c>
      <c r="B4046">
        <v>3517.56</v>
      </c>
      <c r="C4046">
        <f t="shared" si="61"/>
        <v>-7.3898998660609214E-2</v>
      </c>
    </row>
    <row r="4047" spans="1:3" x14ac:dyDescent="0.35">
      <c r="A4047" s="2">
        <v>44219</v>
      </c>
      <c r="B4047">
        <v>3517.56</v>
      </c>
      <c r="C4047">
        <f t="shared" si="61"/>
        <v>-8.1042027117922272E-2</v>
      </c>
    </row>
    <row r="4048" spans="1:3" x14ac:dyDescent="0.35">
      <c r="A4048" s="2">
        <v>44220</v>
      </c>
      <c r="B4048">
        <v>3517.56</v>
      </c>
      <c r="C4048">
        <f t="shared" si="61"/>
        <v>-7.9948232130822292E-2</v>
      </c>
    </row>
    <row r="4049" spans="1:3" x14ac:dyDescent="0.35">
      <c r="A4049" s="2">
        <v>44221</v>
      </c>
      <c r="B4049">
        <v>3588.45</v>
      </c>
      <c r="C4049">
        <f t="shared" si="61"/>
        <v>-6.5269767318055338E-2</v>
      </c>
    </row>
    <row r="4050" spans="1:3" x14ac:dyDescent="0.35">
      <c r="A4050" s="2">
        <v>44222</v>
      </c>
      <c r="B4050">
        <v>3609.94</v>
      </c>
      <c r="C4050">
        <f t="shared" si="61"/>
        <v>-6.6742843960761591E-2</v>
      </c>
    </row>
    <row r="4051" spans="1:3" x14ac:dyDescent="0.35">
      <c r="A4051" s="2">
        <v>44223</v>
      </c>
      <c r="B4051">
        <v>3606.29</v>
      </c>
      <c r="C4051">
        <f t="shared" si="61"/>
        <v>-6.9331296884247967E-2</v>
      </c>
    </row>
    <row r="4052" spans="1:3" x14ac:dyDescent="0.35">
      <c r="A4052" s="2">
        <v>44224</v>
      </c>
      <c r="B4052">
        <v>3560.79</v>
      </c>
      <c r="C4052">
        <f t="shared" si="61"/>
        <v>-8.2028409593534177E-2</v>
      </c>
    </row>
    <row r="4053" spans="1:3" x14ac:dyDescent="0.35">
      <c r="A4053" s="2">
        <v>44225</v>
      </c>
      <c r="B4053">
        <v>3569.55</v>
      </c>
      <c r="C4053">
        <f t="shared" si="61"/>
        <v>-7.9571302525068E-2</v>
      </c>
    </row>
    <row r="4054" spans="1:3" x14ac:dyDescent="0.35">
      <c r="A4054" s="2">
        <v>44226</v>
      </c>
      <c r="B4054">
        <v>3569.55</v>
      </c>
      <c r="C4054">
        <f t="shared" si="61"/>
        <v>-8.1323884024072979E-2</v>
      </c>
    </row>
    <row r="4055" spans="1:3" x14ac:dyDescent="0.35">
      <c r="A4055" s="2">
        <v>44227</v>
      </c>
      <c r="B4055">
        <v>3569.55</v>
      </c>
      <c r="C4055">
        <f t="shared" si="61"/>
        <v>-6.6440837157130089E-2</v>
      </c>
    </row>
    <row r="4056" spans="1:3" x14ac:dyDescent="0.35">
      <c r="A4056" s="2">
        <v>44228</v>
      </c>
      <c r="B4056">
        <v>3572.49</v>
      </c>
      <c r="C4056">
        <f t="shared" si="61"/>
        <v>-6.5538898132803225E-2</v>
      </c>
    </row>
    <row r="4057" spans="1:3" x14ac:dyDescent="0.35">
      <c r="A4057" s="2">
        <v>44229</v>
      </c>
      <c r="B4057">
        <v>3528.35</v>
      </c>
      <c r="C4057">
        <f t="shared" si="61"/>
        <v>-6.2955438689662996E-2</v>
      </c>
    </row>
    <row r="4058" spans="1:3" x14ac:dyDescent="0.35">
      <c r="A4058" s="2">
        <v>44230</v>
      </c>
      <c r="B4058">
        <v>3533.31</v>
      </c>
      <c r="C4058">
        <f t="shared" si="61"/>
        <v>-5.2283942154703784E-2</v>
      </c>
    </row>
    <row r="4059" spans="1:3" x14ac:dyDescent="0.35">
      <c r="A4059" s="2">
        <v>44231</v>
      </c>
      <c r="B4059">
        <v>3556.63</v>
      </c>
      <c r="C4059">
        <f t="shared" si="61"/>
        <v>-4.5705583495164764E-2</v>
      </c>
    </row>
    <row r="4060" spans="1:3" x14ac:dyDescent="0.35">
      <c r="A4060" s="2">
        <v>44232</v>
      </c>
      <c r="B4060">
        <v>3547.77</v>
      </c>
      <c r="C4060">
        <f t="shared" si="61"/>
        <v>-4.8199813716804096E-2</v>
      </c>
    </row>
    <row r="4061" spans="1:3" x14ac:dyDescent="0.35">
      <c r="A4061" s="2">
        <v>44233</v>
      </c>
      <c r="B4061">
        <v>3547.77</v>
      </c>
      <c r="C4061">
        <f t="shared" si="61"/>
        <v>-2.8377793061549212E-2</v>
      </c>
    </row>
    <row r="4062" spans="1:3" x14ac:dyDescent="0.35">
      <c r="A4062" s="2">
        <v>44234</v>
      </c>
      <c r="B4062">
        <v>3547.77</v>
      </c>
      <c r="C4062">
        <f t="shared" si="61"/>
        <v>-2.3177839030130779E-2</v>
      </c>
    </row>
    <row r="4063" spans="1:3" x14ac:dyDescent="0.35">
      <c r="A4063" s="2">
        <v>44235</v>
      </c>
      <c r="B4063">
        <v>3568.94</v>
      </c>
      <c r="C4063">
        <f t="shared" si="61"/>
        <v>-1.8728298299349203E-2</v>
      </c>
    </row>
    <row r="4064" spans="1:3" x14ac:dyDescent="0.35">
      <c r="A4064" s="2">
        <v>44236</v>
      </c>
      <c r="B4064">
        <v>3581.1</v>
      </c>
      <c r="C4064">
        <f t="shared" si="61"/>
        <v>-1.7236317011252372E-2</v>
      </c>
    </row>
    <row r="4065" spans="1:3" x14ac:dyDescent="0.35">
      <c r="A4065" s="2">
        <v>44237</v>
      </c>
      <c r="B4065">
        <v>3560.79</v>
      </c>
      <c r="C4065">
        <f t="shared" ref="C4065:C4128" si="62">+LN(B4065/B3976)</f>
        <v>-2.342605994448102E-2</v>
      </c>
    </row>
    <row r="4066" spans="1:3" x14ac:dyDescent="0.35">
      <c r="A4066" s="2">
        <v>44238</v>
      </c>
      <c r="B4066">
        <v>3525</v>
      </c>
      <c r="C4066">
        <f t="shared" si="62"/>
        <v>-3.3528054038140707E-2</v>
      </c>
    </row>
    <row r="4067" spans="1:3" x14ac:dyDescent="0.35">
      <c r="A4067" s="2">
        <v>44239</v>
      </c>
      <c r="B4067">
        <v>3504.59</v>
      </c>
      <c r="C4067">
        <f t="shared" si="62"/>
        <v>-3.9334952406945796E-2</v>
      </c>
    </row>
    <row r="4068" spans="1:3" x14ac:dyDescent="0.35">
      <c r="A4068" s="2">
        <v>44240</v>
      </c>
      <c r="B4068">
        <v>3504.59</v>
      </c>
      <c r="C4068">
        <f t="shared" si="62"/>
        <v>-3.7135118223784833E-2</v>
      </c>
    </row>
    <row r="4069" spans="1:3" x14ac:dyDescent="0.35">
      <c r="A4069" s="2">
        <v>44241</v>
      </c>
      <c r="B4069">
        <v>3504.59</v>
      </c>
      <c r="C4069">
        <f t="shared" si="62"/>
        <v>-3.9252648783345161E-2</v>
      </c>
    </row>
    <row r="4070" spans="1:3" x14ac:dyDescent="0.35">
      <c r="A4070" s="2">
        <v>44242</v>
      </c>
      <c r="B4070">
        <v>3490.5</v>
      </c>
      <c r="C4070">
        <f t="shared" si="62"/>
        <v>-4.2864085085292138E-2</v>
      </c>
    </row>
    <row r="4071" spans="1:3" x14ac:dyDescent="0.35">
      <c r="A4071" s="2">
        <v>44243</v>
      </c>
      <c r="B4071">
        <v>3519.88</v>
      </c>
      <c r="C4071">
        <f t="shared" si="62"/>
        <v>-3.6100249471926506E-2</v>
      </c>
    </row>
    <row r="4072" spans="1:3" x14ac:dyDescent="0.35">
      <c r="A4072" s="2">
        <v>44244</v>
      </c>
      <c r="B4072">
        <v>3531.87</v>
      </c>
      <c r="C4072">
        <f t="shared" si="62"/>
        <v>-2.8451456963875434E-2</v>
      </c>
    </row>
    <row r="4073" spans="1:3" x14ac:dyDescent="0.35">
      <c r="A4073" s="2">
        <v>44245</v>
      </c>
      <c r="B4073">
        <v>3544.54</v>
      </c>
      <c r="C4073">
        <f t="shared" si="62"/>
        <v>-2.4870541347368689E-2</v>
      </c>
    </row>
    <row r="4074" spans="1:3" x14ac:dyDescent="0.35">
      <c r="A4074" s="2">
        <v>44246</v>
      </c>
      <c r="B4074">
        <v>3568.64</v>
      </c>
      <c r="C4074">
        <f t="shared" si="62"/>
        <v>-1.8094361856399881E-2</v>
      </c>
    </row>
    <row r="4075" spans="1:3" x14ac:dyDescent="0.35">
      <c r="A4075" s="2">
        <v>44247</v>
      </c>
      <c r="B4075">
        <v>3568.64</v>
      </c>
      <c r="C4075">
        <f t="shared" si="62"/>
        <v>-2.1868396940222749E-2</v>
      </c>
    </row>
    <row r="4076" spans="1:3" x14ac:dyDescent="0.35">
      <c r="A4076" s="2">
        <v>44248</v>
      </c>
      <c r="B4076">
        <v>3568.64</v>
      </c>
      <c r="C4076">
        <f t="shared" si="62"/>
        <v>-1.9208276970238455E-2</v>
      </c>
    </row>
    <row r="4077" spans="1:3" x14ac:dyDescent="0.35">
      <c r="A4077" s="2">
        <v>44249</v>
      </c>
      <c r="B4077">
        <v>3593.71</v>
      </c>
      <c r="C4077">
        <f t="shared" si="62"/>
        <v>-6.744583745892414E-3</v>
      </c>
    </row>
    <row r="4078" spans="1:3" x14ac:dyDescent="0.35">
      <c r="A4078" s="2">
        <v>44250</v>
      </c>
      <c r="B4078">
        <v>3593.03</v>
      </c>
      <c r="C4078">
        <f t="shared" si="62"/>
        <v>-7.5361775396977221E-3</v>
      </c>
    </row>
    <row r="4079" spans="1:3" x14ac:dyDescent="0.35">
      <c r="A4079" s="2">
        <v>44251</v>
      </c>
      <c r="B4079">
        <v>3565.54</v>
      </c>
      <c r="C4079">
        <f t="shared" si="62"/>
        <v>-1.1405621148683097E-2</v>
      </c>
    </row>
    <row r="4080" spans="1:3" x14ac:dyDescent="0.35">
      <c r="A4080" s="2">
        <v>44252</v>
      </c>
      <c r="B4080">
        <v>3604.03</v>
      </c>
      <c r="C4080">
        <f t="shared" si="62"/>
        <v>-6.6847239909274836E-4</v>
      </c>
    </row>
    <row r="4081" spans="1:3" x14ac:dyDescent="0.35">
      <c r="A4081" s="2">
        <v>44253</v>
      </c>
      <c r="B4081">
        <v>3645.04</v>
      </c>
      <c r="C4081">
        <f t="shared" si="62"/>
        <v>1.0646203142418013E-2</v>
      </c>
    </row>
    <row r="4082" spans="1:3" x14ac:dyDescent="0.35">
      <c r="A4082" s="2">
        <v>44254</v>
      </c>
      <c r="B4082">
        <v>3645.04</v>
      </c>
      <c r="C4082">
        <f t="shared" si="62"/>
        <v>1.3286635474844922E-2</v>
      </c>
    </row>
    <row r="4083" spans="1:3" x14ac:dyDescent="0.35">
      <c r="A4083" s="2">
        <v>44255</v>
      </c>
      <c r="B4083">
        <v>3645.04</v>
      </c>
      <c r="C4083">
        <f t="shared" si="62"/>
        <v>2.6850814666600008E-2</v>
      </c>
    </row>
    <row r="4084" spans="1:3" x14ac:dyDescent="0.35">
      <c r="A4084" s="2">
        <v>44256</v>
      </c>
      <c r="B4084">
        <v>3620.34</v>
      </c>
      <c r="C4084">
        <f t="shared" si="62"/>
        <v>2.6681834072155908E-2</v>
      </c>
    </row>
    <row r="4085" spans="1:3" x14ac:dyDescent="0.35">
      <c r="A4085" s="2">
        <v>44257</v>
      </c>
      <c r="B4085">
        <v>3642.82</v>
      </c>
      <c r="C4085">
        <f t="shared" si="62"/>
        <v>4.7900590099281215E-2</v>
      </c>
    </row>
    <row r="4086" spans="1:3" x14ac:dyDescent="0.35">
      <c r="A4086" s="2">
        <v>44258</v>
      </c>
      <c r="B4086">
        <v>3680.75</v>
      </c>
      <c r="C4086">
        <f t="shared" si="62"/>
        <v>6.0155737668911469E-2</v>
      </c>
    </row>
    <row r="4087" spans="1:3" x14ac:dyDescent="0.35">
      <c r="A4087" s="2">
        <v>44259</v>
      </c>
      <c r="B4087">
        <v>3647.09</v>
      </c>
      <c r="C4087">
        <f t="shared" si="62"/>
        <v>5.0968791244965478E-2</v>
      </c>
    </row>
    <row r="4088" spans="1:3" x14ac:dyDescent="0.35">
      <c r="A4088" s="2">
        <v>44260</v>
      </c>
      <c r="B4088">
        <v>3637.05</v>
      </c>
      <c r="C4088">
        <f t="shared" si="62"/>
        <v>4.821211541005628E-2</v>
      </c>
    </row>
    <row r="4089" spans="1:3" x14ac:dyDescent="0.35">
      <c r="A4089" s="2">
        <v>44261</v>
      </c>
      <c r="B4089">
        <v>3637.05</v>
      </c>
      <c r="C4089">
        <f t="shared" si="62"/>
        <v>4.1150840691387268E-2</v>
      </c>
    </row>
    <row r="4090" spans="1:3" x14ac:dyDescent="0.35">
      <c r="A4090" s="2">
        <v>44262</v>
      </c>
      <c r="B4090">
        <v>3637.05</v>
      </c>
      <c r="C4090">
        <f t="shared" si="62"/>
        <v>4.1127921076206685E-2</v>
      </c>
    </row>
    <row r="4091" spans="1:3" x14ac:dyDescent="0.35">
      <c r="A4091" s="2">
        <v>44263</v>
      </c>
      <c r="B4091">
        <v>3607.86</v>
      </c>
      <c r="C4091">
        <f t="shared" si="62"/>
        <v>3.7672849387687397E-2</v>
      </c>
    </row>
    <row r="4092" spans="1:3" x14ac:dyDescent="0.35">
      <c r="A4092" s="2">
        <v>44264</v>
      </c>
      <c r="B4092">
        <v>3597.84</v>
      </c>
      <c r="C4092">
        <f t="shared" si="62"/>
        <v>5.0272150301724279E-2</v>
      </c>
    </row>
    <row r="4093" spans="1:3" x14ac:dyDescent="0.35">
      <c r="A4093" s="2">
        <v>44265</v>
      </c>
      <c r="B4093">
        <v>3551.3</v>
      </c>
      <c r="C4093">
        <f t="shared" si="62"/>
        <v>3.1920753703758659E-2</v>
      </c>
    </row>
    <row r="4094" spans="1:3" x14ac:dyDescent="0.35">
      <c r="A4094" s="2">
        <v>44266</v>
      </c>
      <c r="B4094">
        <v>3552.44</v>
      </c>
      <c r="C4094">
        <f t="shared" si="62"/>
        <v>3.22417113992223E-2</v>
      </c>
    </row>
    <row r="4095" spans="1:3" x14ac:dyDescent="0.35">
      <c r="A4095" s="2">
        <v>44267</v>
      </c>
      <c r="B4095">
        <v>3575.4</v>
      </c>
      <c r="C4095">
        <f t="shared" si="62"/>
        <v>3.868407806601068E-2</v>
      </c>
    </row>
    <row r="4096" spans="1:3" x14ac:dyDescent="0.35">
      <c r="A4096" s="2">
        <v>44268</v>
      </c>
      <c r="B4096">
        <v>3575.4</v>
      </c>
      <c r="C4096">
        <f t="shared" si="62"/>
        <v>4.2108808760188556E-2</v>
      </c>
    </row>
    <row r="4097" spans="1:3" x14ac:dyDescent="0.35">
      <c r="A4097" s="2">
        <v>44269</v>
      </c>
      <c r="B4097">
        <v>3575.4</v>
      </c>
      <c r="C4097">
        <f t="shared" si="62"/>
        <v>4.4462823060077629E-2</v>
      </c>
    </row>
    <row r="4098" spans="1:3" x14ac:dyDescent="0.35">
      <c r="A4098" s="2">
        <v>44270</v>
      </c>
      <c r="B4098">
        <v>3561.62</v>
      </c>
      <c r="C4098">
        <f t="shared" si="62"/>
        <v>4.0332285848525759E-2</v>
      </c>
    </row>
    <row r="4099" spans="1:3" x14ac:dyDescent="0.35">
      <c r="A4099" s="2">
        <v>44271</v>
      </c>
      <c r="B4099">
        <v>3557.98</v>
      </c>
      <c r="C4099">
        <f t="shared" si="62"/>
        <v>4.1328847738182649E-2</v>
      </c>
    </row>
    <row r="4100" spans="1:3" x14ac:dyDescent="0.35">
      <c r="A4100" s="2">
        <v>44272</v>
      </c>
      <c r="B4100">
        <v>3573.29</v>
      </c>
      <c r="C4100">
        <f t="shared" si="62"/>
        <v>4.4369717791001337E-2</v>
      </c>
    </row>
    <row r="4101" spans="1:3" x14ac:dyDescent="0.35">
      <c r="A4101" s="2">
        <v>44273</v>
      </c>
      <c r="B4101">
        <v>3551.9</v>
      </c>
      <c r="C4101">
        <f t="shared" si="62"/>
        <v>3.836564933612089E-2</v>
      </c>
    </row>
    <row r="4102" spans="1:3" x14ac:dyDescent="0.35">
      <c r="A4102" s="2">
        <v>44274</v>
      </c>
      <c r="B4102">
        <v>3557.78</v>
      </c>
      <c r="C4102">
        <f t="shared" si="62"/>
        <v>4.0019732597431072E-2</v>
      </c>
    </row>
    <row r="4103" spans="1:3" x14ac:dyDescent="0.35">
      <c r="A4103" s="2">
        <v>44275</v>
      </c>
      <c r="B4103">
        <v>3557.78</v>
      </c>
      <c r="C4103">
        <f t="shared" si="62"/>
        <v>3.6672708204931605E-2</v>
      </c>
    </row>
    <row r="4104" spans="1:3" x14ac:dyDescent="0.35">
      <c r="A4104" s="2">
        <v>44276</v>
      </c>
      <c r="B4104">
        <v>3557.78</v>
      </c>
      <c r="C4104">
        <f t="shared" si="62"/>
        <v>2.7388512038259802E-2</v>
      </c>
    </row>
    <row r="4105" spans="1:3" x14ac:dyDescent="0.35">
      <c r="A4105" s="2">
        <v>44277</v>
      </c>
      <c r="B4105">
        <v>3560.43</v>
      </c>
      <c r="C4105">
        <f t="shared" si="62"/>
        <v>1.7461271523126102E-2</v>
      </c>
    </row>
    <row r="4106" spans="1:3" x14ac:dyDescent="0.35">
      <c r="A4106" s="2">
        <v>44278</v>
      </c>
      <c r="B4106">
        <v>3612.56</v>
      </c>
      <c r="C4106">
        <f t="shared" si="62"/>
        <v>2.9430452748994373E-2</v>
      </c>
    </row>
    <row r="4107" spans="1:3" x14ac:dyDescent="0.35">
      <c r="A4107" s="2">
        <v>44279</v>
      </c>
      <c r="B4107">
        <v>3644.23</v>
      </c>
      <c r="C4107">
        <f t="shared" si="62"/>
        <v>3.8158885311069153E-2</v>
      </c>
    </row>
    <row r="4108" spans="1:3" x14ac:dyDescent="0.35">
      <c r="A4108" s="2">
        <v>44280</v>
      </c>
      <c r="B4108">
        <v>3663.43</v>
      </c>
      <c r="C4108">
        <f t="shared" si="62"/>
        <v>4.3413657476218635E-2</v>
      </c>
    </row>
    <row r="4109" spans="1:3" x14ac:dyDescent="0.35">
      <c r="A4109" s="2">
        <v>44281</v>
      </c>
      <c r="B4109">
        <v>3688.93</v>
      </c>
      <c r="C4109">
        <f t="shared" si="62"/>
        <v>5.0350233554268181E-2</v>
      </c>
    </row>
    <row r="4110" spans="1:3" x14ac:dyDescent="0.35">
      <c r="A4110" s="2">
        <v>44282</v>
      </c>
      <c r="B4110">
        <v>3688.93</v>
      </c>
      <c r="C4110">
        <f t="shared" si="62"/>
        <v>5.1171600548981934E-2</v>
      </c>
    </row>
    <row r="4111" spans="1:3" x14ac:dyDescent="0.35">
      <c r="A4111" s="2">
        <v>44283</v>
      </c>
      <c r="B4111">
        <v>3688.93</v>
      </c>
      <c r="C4111">
        <f t="shared" si="62"/>
        <v>5.9483004812772446E-2</v>
      </c>
    </row>
    <row r="4112" spans="1:3" x14ac:dyDescent="0.35">
      <c r="A4112" s="2">
        <v>44284</v>
      </c>
      <c r="B4112">
        <v>3715.52</v>
      </c>
      <c r="C4112">
        <f t="shared" si="62"/>
        <v>8.0410377457723642E-2</v>
      </c>
    </row>
    <row r="4113" spans="1:3" x14ac:dyDescent="0.35">
      <c r="A4113" s="2">
        <v>44285</v>
      </c>
      <c r="B4113">
        <v>3729.36</v>
      </c>
      <c r="C4113">
        <f t="shared" si="62"/>
        <v>8.4183793330749421E-2</v>
      </c>
    </row>
    <row r="4114" spans="1:3" x14ac:dyDescent="0.35">
      <c r="A4114" s="2">
        <v>44286</v>
      </c>
      <c r="B4114">
        <v>3663.44</v>
      </c>
      <c r="C4114">
        <f t="shared" si="62"/>
        <v>6.6349752869251558E-2</v>
      </c>
    </row>
    <row r="4115" spans="1:3" x14ac:dyDescent="0.35">
      <c r="A4115" s="2">
        <v>44287</v>
      </c>
      <c r="B4115">
        <v>3659.52</v>
      </c>
      <c r="C4115">
        <f t="shared" si="62"/>
        <v>6.5279147437998453E-2</v>
      </c>
    </row>
    <row r="4116" spans="1:3" x14ac:dyDescent="0.35">
      <c r="A4116" s="2">
        <v>44288</v>
      </c>
      <c r="B4116">
        <v>3661.68</v>
      </c>
      <c r="C4116">
        <f t="shared" si="62"/>
        <v>6.5869214657217304E-2</v>
      </c>
    </row>
    <row r="4117" spans="1:3" x14ac:dyDescent="0.35">
      <c r="A4117" s="2">
        <v>44289</v>
      </c>
      <c r="B4117">
        <v>3661.68</v>
      </c>
      <c r="C4117">
        <f t="shared" si="62"/>
        <v>5.983772453621547E-2</v>
      </c>
    </row>
    <row r="4118" spans="1:3" x14ac:dyDescent="0.35">
      <c r="A4118" s="2">
        <v>44290</v>
      </c>
      <c r="B4118">
        <v>3661.68</v>
      </c>
      <c r="C4118">
        <f t="shared" si="62"/>
        <v>6.1233305038328655E-2</v>
      </c>
    </row>
    <row r="4119" spans="1:3" x14ac:dyDescent="0.35">
      <c r="A4119" s="2">
        <v>44291</v>
      </c>
      <c r="B4119">
        <v>3669.19</v>
      </c>
      <c r="C4119">
        <f t="shared" si="62"/>
        <v>7.1576768642470034E-2</v>
      </c>
    </row>
    <row r="4120" spans="1:3" x14ac:dyDescent="0.35">
      <c r="A4120" s="2">
        <v>44292</v>
      </c>
      <c r="B4120">
        <v>3641.68</v>
      </c>
      <c r="C4120">
        <f t="shared" si="62"/>
        <v>4.2675191264393092E-2</v>
      </c>
    </row>
    <row r="4121" spans="1:3" x14ac:dyDescent="0.35">
      <c r="A4121" s="2">
        <v>44293</v>
      </c>
      <c r="B4121">
        <v>3651.02</v>
      </c>
      <c r="C4121">
        <f t="shared" si="62"/>
        <v>5.0042516089793501E-2</v>
      </c>
    </row>
    <row r="4122" spans="1:3" x14ac:dyDescent="0.35">
      <c r="A4122" s="2">
        <v>44294</v>
      </c>
      <c r="B4122">
        <v>3636.64</v>
      </c>
      <c r="C4122">
        <f t="shared" si="62"/>
        <v>4.6096113907763428E-2</v>
      </c>
    </row>
    <row r="4123" spans="1:3" x14ac:dyDescent="0.35">
      <c r="A4123" s="2">
        <v>44295</v>
      </c>
      <c r="B4123">
        <v>3651.64</v>
      </c>
      <c r="C4123">
        <f t="shared" si="62"/>
        <v>5.0212317231155601E-2</v>
      </c>
    </row>
    <row r="4124" spans="1:3" x14ac:dyDescent="0.35">
      <c r="A4124" s="2">
        <v>44296</v>
      </c>
      <c r="B4124">
        <v>3651.64</v>
      </c>
      <c r="C4124">
        <f t="shared" si="62"/>
        <v>3.9272636377466662E-2</v>
      </c>
    </row>
    <row r="4125" spans="1:3" x14ac:dyDescent="0.35">
      <c r="A4125" s="2">
        <v>44297</v>
      </c>
      <c r="B4125">
        <v>3651.64</v>
      </c>
      <c r="C4125">
        <f t="shared" si="62"/>
        <v>4.8471727839700184E-2</v>
      </c>
    </row>
    <row r="4126" spans="1:3" x14ac:dyDescent="0.35">
      <c r="A4126" s="2">
        <v>44298</v>
      </c>
      <c r="B4126">
        <v>3661.36</v>
      </c>
      <c r="C4126">
        <f t="shared" si="62"/>
        <v>5.1929440994202089E-2</v>
      </c>
    </row>
    <row r="4127" spans="1:3" x14ac:dyDescent="0.35">
      <c r="A4127" s="2">
        <v>44299</v>
      </c>
      <c r="B4127">
        <v>3667.27</v>
      </c>
      <c r="C4127">
        <f t="shared" si="62"/>
        <v>6.1047198389156489E-2</v>
      </c>
    </row>
    <row r="4128" spans="1:3" x14ac:dyDescent="0.35">
      <c r="A4128" s="2">
        <v>44300</v>
      </c>
      <c r="B4128">
        <v>3656.64</v>
      </c>
      <c r="C4128">
        <f t="shared" si="62"/>
        <v>5.3373291126158691E-2</v>
      </c>
    </row>
    <row r="4129" spans="1:3" x14ac:dyDescent="0.35">
      <c r="A4129" s="2">
        <v>44301</v>
      </c>
      <c r="B4129">
        <v>3618.75</v>
      </c>
      <c r="C4129">
        <f t="shared" ref="C4129:C4192" si="63">+LN(B4129/B4040)</f>
        <v>4.2957260489115183E-2</v>
      </c>
    </row>
    <row r="4130" spans="1:3" x14ac:dyDescent="0.35">
      <c r="A4130" s="2">
        <v>44302</v>
      </c>
      <c r="B4130">
        <v>3602.77</v>
      </c>
      <c r="C4130">
        <f t="shared" si="63"/>
        <v>3.8531592185839882E-2</v>
      </c>
    </row>
    <row r="4131" spans="1:3" x14ac:dyDescent="0.35">
      <c r="A4131" s="2">
        <v>44303</v>
      </c>
      <c r="B4131">
        <v>3602.77</v>
      </c>
      <c r="C4131">
        <f t="shared" si="63"/>
        <v>3.6992358731353661E-2</v>
      </c>
    </row>
    <row r="4132" spans="1:3" x14ac:dyDescent="0.35">
      <c r="A4132" s="2">
        <v>44304</v>
      </c>
      <c r="B4132">
        <v>3602.77</v>
      </c>
      <c r="C4132">
        <f t="shared" si="63"/>
        <v>3.2569461123626645E-2</v>
      </c>
    </row>
    <row r="4133" spans="1:3" x14ac:dyDescent="0.35">
      <c r="A4133" s="2">
        <v>44305</v>
      </c>
      <c r="B4133">
        <v>3613.33</v>
      </c>
      <c r="C4133">
        <f t="shared" si="63"/>
        <v>4.1556466885889105E-2</v>
      </c>
    </row>
    <row r="4134" spans="1:3" x14ac:dyDescent="0.35">
      <c r="A4134" s="2">
        <v>44306</v>
      </c>
      <c r="B4134">
        <v>3639.66</v>
      </c>
      <c r="C4134">
        <f t="shared" si="63"/>
        <v>4.485797690619224E-2</v>
      </c>
    </row>
    <row r="4135" spans="1:3" x14ac:dyDescent="0.35">
      <c r="A4135" s="2">
        <v>44307</v>
      </c>
      <c r="B4135">
        <v>3628.19</v>
      </c>
      <c r="C4135">
        <f t="shared" si="63"/>
        <v>3.0966333903420851E-2</v>
      </c>
    </row>
    <row r="4136" spans="1:3" x14ac:dyDescent="0.35">
      <c r="A4136" s="2">
        <v>44308</v>
      </c>
      <c r="B4136">
        <v>3637.64</v>
      </c>
      <c r="C4136">
        <f t="shared" si="63"/>
        <v>3.3567552299251617E-2</v>
      </c>
    </row>
    <row r="4137" spans="1:3" x14ac:dyDescent="0.35">
      <c r="A4137" s="2">
        <v>44309</v>
      </c>
      <c r="B4137">
        <v>3631</v>
      </c>
      <c r="C4137">
        <f t="shared" si="63"/>
        <v>3.174052500197392E-2</v>
      </c>
    </row>
    <row r="4138" spans="1:3" x14ac:dyDescent="0.35">
      <c r="A4138" s="2">
        <v>44310</v>
      </c>
      <c r="B4138">
        <v>3631</v>
      </c>
      <c r="C4138">
        <f t="shared" si="63"/>
        <v>1.1787738039635814E-2</v>
      </c>
    </row>
    <row r="4139" spans="1:3" x14ac:dyDescent="0.35">
      <c r="A4139" s="2">
        <v>44311</v>
      </c>
      <c r="B4139">
        <v>3631</v>
      </c>
      <c r="C4139">
        <f t="shared" si="63"/>
        <v>5.8169407241461264E-3</v>
      </c>
    </row>
    <row r="4140" spans="1:3" x14ac:dyDescent="0.35">
      <c r="A4140" s="2">
        <v>44312</v>
      </c>
      <c r="B4140">
        <v>3691.26</v>
      </c>
      <c r="C4140">
        <f t="shared" si="63"/>
        <v>2.3288320114528221E-2</v>
      </c>
    </row>
    <row r="4141" spans="1:3" x14ac:dyDescent="0.35">
      <c r="A4141" s="2">
        <v>44313</v>
      </c>
      <c r="B4141">
        <v>3716.33</v>
      </c>
      <c r="C4141">
        <f t="shared" si="63"/>
        <v>4.275419181760113E-2</v>
      </c>
    </row>
    <row r="4142" spans="1:3" x14ac:dyDescent="0.35">
      <c r="A4142" s="2">
        <v>44314</v>
      </c>
      <c r="B4142">
        <v>3697.67</v>
      </c>
      <c r="C4142">
        <f t="shared" si="63"/>
        <v>3.5263354131043971E-2</v>
      </c>
    </row>
    <row r="4143" spans="1:3" x14ac:dyDescent="0.35">
      <c r="A4143" s="2">
        <v>44315</v>
      </c>
      <c r="B4143">
        <v>3712.75</v>
      </c>
      <c r="C4143">
        <f t="shared" si="63"/>
        <v>3.9333304502559681E-2</v>
      </c>
    </row>
    <row r="4144" spans="1:3" x14ac:dyDescent="0.35">
      <c r="A4144" s="2">
        <v>44316</v>
      </c>
      <c r="B4144">
        <v>3745.22</v>
      </c>
      <c r="C4144">
        <f t="shared" si="63"/>
        <v>4.8040822810729897E-2</v>
      </c>
    </row>
    <row r="4145" spans="1:3" x14ac:dyDescent="0.35">
      <c r="A4145" s="2">
        <v>44317</v>
      </c>
      <c r="B4145">
        <v>3745.22</v>
      </c>
      <c r="C4145">
        <f t="shared" si="63"/>
        <v>4.7217528579371948E-2</v>
      </c>
    </row>
    <row r="4146" spans="1:3" x14ac:dyDescent="0.35">
      <c r="A4146" s="2">
        <v>44318</v>
      </c>
      <c r="B4146">
        <v>3745.22</v>
      </c>
      <c r="C4146">
        <f t="shared" si="63"/>
        <v>5.9650020663960794E-2</v>
      </c>
    </row>
    <row r="4147" spans="1:3" x14ac:dyDescent="0.35">
      <c r="A4147" s="2">
        <v>44319</v>
      </c>
      <c r="B4147">
        <v>3803.63</v>
      </c>
      <c r="C4147">
        <f t="shared" si="63"/>
        <v>7.3720765262222612E-2</v>
      </c>
    </row>
    <row r="4148" spans="1:3" x14ac:dyDescent="0.35">
      <c r="A4148" s="2">
        <v>44320</v>
      </c>
      <c r="B4148">
        <v>3828.52</v>
      </c>
      <c r="C4148">
        <f t="shared" si="63"/>
        <v>7.3664838221394538E-2</v>
      </c>
    </row>
    <row r="4149" spans="1:3" x14ac:dyDescent="0.35">
      <c r="A4149" s="2">
        <v>44321</v>
      </c>
      <c r="B4149">
        <v>3848.1</v>
      </c>
      <c r="C4149">
        <f t="shared" si="63"/>
        <v>8.1260282899356134E-2</v>
      </c>
    </row>
    <row r="4150" spans="1:3" x14ac:dyDescent="0.35">
      <c r="A4150" s="2">
        <v>44322</v>
      </c>
      <c r="B4150">
        <v>3811.06</v>
      </c>
      <c r="C4150">
        <f t="shared" si="63"/>
        <v>7.1588128574606835E-2</v>
      </c>
    </row>
    <row r="4151" spans="1:3" x14ac:dyDescent="0.35">
      <c r="A4151" s="2">
        <v>44323</v>
      </c>
      <c r="B4151">
        <v>3762.16</v>
      </c>
      <c r="C4151">
        <f t="shared" si="63"/>
        <v>5.8674023450864456E-2</v>
      </c>
    </row>
    <row r="4152" spans="1:3" x14ac:dyDescent="0.35">
      <c r="A4152" s="2">
        <v>44324</v>
      </c>
      <c r="B4152">
        <v>3762.16</v>
      </c>
      <c r="C4152">
        <f t="shared" si="63"/>
        <v>5.2724627608349887E-2</v>
      </c>
    </row>
    <row r="4153" spans="1:3" x14ac:dyDescent="0.35">
      <c r="A4153" s="2">
        <v>44325</v>
      </c>
      <c r="B4153">
        <v>3762.16</v>
      </c>
      <c r="C4153">
        <f t="shared" si="63"/>
        <v>4.9323244756320737E-2</v>
      </c>
    </row>
    <row r="4154" spans="1:3" x14ac:dyDescent="0.35">
      <c r="A4154" s="2">
        <v>44326</v>
      </c>
      <c r="B4154">
        <v>3708.14</v>
      </c>
      <c r="C4154">
        <f t="shared" si="63"/>
        <v>4.0547972835774333E-2</v>
      </c>
    </row>
    <row r="4155" spans="1:3" x14ac:dyDescent="0.35">
      <c r="A4155" s="2">
        <v>44327</v>
      </c>
      <c r="B4155">
        <v>3705.73</v>
      </c>
      <c r="C4155">
        <f t="shared" si="63"/>
        <v>4.9999834114888647E-2</v>
      </c>
    </row>
    <row r="4156" spans="1:3" x14ac:dyDescent="0.35">
      <c r="A4156" s="2">
        <v>44328</v>
      </c>
      <c r="B4156">
        <v>3745.74</v>
      </c>
      <c r="C4156">
        <f t="shared" si="63"/>
        <v>6.6545656349808024E-2</v>
      </c>
    </row>
    <row r="4157" spans="1:3" x14ac:dyDescent="0.35">
      <c r="A4157" s="2">
        <v>44329</v>
      </c>
      <c r="B4157">
        <v>3725.03</v>
      </c>
      <c r="C4157">
        <f t="shared" si="63"/>
        <v>6.1001367594940348E-2</v>
      </c>
    </row>
    <row r="4158" spans="1:3" x14ac:dyDescent="0.35">
      <c r="A4158" s="2">
        <v>44330</v>
      </c>
      <c r="B4158">
        <v>3685.89</v>
      </c>
      <c r="C4158">
        <f t="shared" si="63"/>
        <v>5.0438478259047161E-2</v>
      </c>
    </row>
    <row r="4159" spans="1:3" x14ac:dyDescent="0.35">
      <c r="A4159" s="2">
        <v>44331</v>
      </c>
      <c r="B4159">
        <v>3685.89</v>
      </c>
      <c r="C4159">
        <f t="shared" si="63"/>
        <v>5.4467023726154952E-2</v>
      </c>
    </row>
    <row r="4160" spans="1:3" x14ac:dyDescent="0.35">
      <c r="A4160" s="2">
        <v>44332</v>
      </c>
      <c r="B4160">
        <v>3685.89</v>
      </c>
      <c r="C4160">
        <f t="shared" si="63"/>
        <v>4.6085118034667527E-2</v>
      </c>
    </row>
    <row r="4161" spans="1:3" x14ac:dyDescent="0.35">
      <c r="A4161" s="2">
        <v>44333</v>
      </c>
      <c r="B4161">
        <v>3686.04</v>
      </c>
      <c r="C4161">
        <f t="shared" si="63"/>
        <v>4.2725235338370568E-2</v>
      </c>
    </row>
    <row r="4162" spans="1:3" x14ac:dyDescent="0.35">
      <c r="A4162" s="2">
        <v>44334</v>
      </c>
      <c r="B4162">
        <v>3657.47</v>
      </c>
      <c r="C4162">
        <f t="shared" si="63"/>
        <v>3.13632602156768E-2</v>
      </c>
    </row>
    <row r="4163" spans="1:3" x14ac:dyDescent="0.35">
      <c r="A4163" s="2">
        <v>44335</v>
      </c>
      <c r="B4163">
        <v>3684.04</v>
      </c>
      <c r="C4163">
        <f t="shared" si="63"/>
        <v>3.1825405267612954E-2</v>
      </c>
    </row>
    <row r="4164" spans="1:3" x14ac:dyDescent="0.35">
      <c r="A4164" s="2">
        <v>44336</v>
      </c>
      <c r="B4164">
        <v>3718.6</v>
      </c>
      <c r="C4164">
        <f t="shared" si="63"/>
        <v>4.1162682534022034E-2</v>
      </c>
    </row>
    <row r="4165" spans="1:3" x14ac:dyDescent="0.35">
      <c r="A4165" s="2">
        <v>44337</v>
      </c>
      <c r="B4165">
        <v>3740.12</v>
      </c>
      <c r="C4165">
        <f t="shared" si="63"/>
        <v>4.6933125643404065E-2</v>
      </c>
    </row>
    <row r="4166" spans="1:3" x14ac:dyDescent="0.35">
      <c r="A4166" s="2">
        <v>44338</v>
      </c>
      <c r="B4166">
        <v>3740.12</v>
      </c>
      <c r="C4166">
        <f t="shared" si="63"/>
        <v>3.9932601406410112E-2</v>
      </c>
    </row>
    <row r="4167" spans="1:3" x14ac:dyDescent="0.35">
      <c r="A4167" s="2">
        <v>44339</v>
      </c>
      <c r="B4167">
        <v>3740.12</v>
      </c>
      <c r="C4167">
        <f t="shared" si="63"/>
        <v>4.0121838808077341E-2</v>
      </c>
    </row>
    <row r="4168" spans="1:3" x14ac:dyDescent="0.35">
      <c r="A4168" s="2">
        <v>44340</v>
      </c>
      <c r="B4168">
        <v>3741.77</v>
      </c>
      <c r="C4168">
        <f t="shared" si="63"/>
        <v>4.8243246459164252E-2</v>
      </c>
    </row>
    <row r="4169" spans="1:3" x14ac:dyDescent="0.35">
      <c r="A4169" s="2">
        <v>44341</v>
      </c>
      <c r="B4169">
        <v>3737</v>
      </c>
      <c r="C4169">
        <f t="shared" si="63"/>
        <v>3.6230486707549678E-2</v>
      </c>
    </row>
    <row r="4170" spans="1:3" x14ac:dyDescent="0.35">
      <c r="A4170" s="2">
        <v>44342</v>
      </c>
      <c r="B4170">
        <v>3743.57</v>
      </c>
      <c r="C4170">
        <f t="shared" si="63"/>
        <v>2.667236225487183E-2</v>
      </c>
    </row>
    <row r="4171" spans="1:3" x14ac:dyDescent="0.35">
      <c r="A4171" s="2">
        <v>44343</v>
      </c>
      <c r="B4171">
        <v>3732.16</v>
      </c>
      <c r="C4171">
        <f t="shared" si="63"/>
        <v>2.3619815183239828E-2</v>
      </c>
    </row>
    <row r="4172" spans="1:3" x14ac:dyDescent="0.35">
      <c r="A4172" s="2">
        <v>44344</v>
      </c>
      <c r="B4172">
        <v>3709.96</v>
      </c>
      <c r="C4172">
        <f t="shared" si="63"/>
        <v>1.7653755552753982E-2</v>
      </c>
    </row>
    <row r="4173" spans="1:3" x14ac:dyDescent="0.35">
      <c r="A4173" s="2">
        <v>44345</v>
      </c>
      <c r="B4173">
        <v>3709.96</v>
      </c>
      <c r="C4173">
        <f t="shared" si="63"/>
        <v>2.4453150810904906E-2</v>
      </c>
    </row>
    <row r="4174" spans="1:3" x14ac:dyDescent="0.35">
      <c r="A4174" s="2">
        <v>44346</v>
      </c>
      <c r="B4174">
        <v>3709.96</v>
      </c>
      <c r="C4174">
        <f t="shared" si="63"/>
        <v>1.8262987911406656E-2</v>
      </c>
    </row>
    <row r="4175" spans="1:3" x14ac:dyDescent="0.35">
      <c r="A4175" s="2">
        <v>44347</v>
      </c>
      <c r="B4175">
        <v>3709.8</v>
      </c>
      <c r="C4175">
        <f t="shared" si="63"/>
        <v>7.8614310470602033E-3</v>
      </c>
    </row>
    <row r="4176" spans="1:3" x14ac:dyDescent="0.35">
      <c r="A4176" s="2">
        <v>44348</v>
      </c>
      <c r="B4176">
        <v>3669.6</v>
      </c>
      <c r="C4176">
        <f t="shared" si="63"/>
        <v>6.1530749613901052E-3</v>
      </c>
    </row>
    <row r="4177" spans="1:3" x14ac:dyDescent="0.35">
      <c r="A4177" s="2">
        <v>44349</v>
      </c>
      <c r="B4177">
        <v>3652.46</v>
      </c>
      <c r="C4177">
        <f t="shared" si="63"/>
        <v>4.2279996750761648E-3</v>
      </c>
    </row>
    <row r="4178" spans="1:3" x14ac:dyDescent="0.35">
      <c r="A4178" s="2">
        <v>44350</v>
      </c>
      <c r="B4178">
        <v>3658.31</v>
      </c>
      <c r="C4178">
        <f t="shared" si="63"/>
        <v>5.8283786361407394E-3</v>
      </c>
    </row>
    <row r="4179" spans="1:3" x14ac:dyDescent="0.35">
      <c r="A4179" s="2">
        <v>44351</v>
      </c>
      <c r="B4179">
        <v>3610.75</v>
      </c>
      <c r="C4179">
        <f t="shared" si="63"/>
        <v>-7.2574065053867291E-3</v>
      </c>
    </row>
    <row r="4180" spans="1:3" x14ac:dyDescent="0.35">
      <c r="A4180" s="2">
        <v>44352</v>
      </c>
      <c r="B4180">
        <v>3610.75</v>
      </c>
      <c r="C4180">
        <f t="shared" si="63"/>
        <v>8.0070821235845354E-4</v>
      </c>
    </row>
    <row r="4181" spans="1:3" x14ac:dyDescent="0.35">
      <c r="A4181" s="2">
        <v>44353</v>
      </c>
      <c r="B4181">
        <v>3610.75</v>
      </c>
      <c r="C4181">
        <f t="shared" si="63"/>
        <v>3.5818416091071312E-3</v>
      </c>
    </row>
    <row r="4182" spans="1:3" x14ac:dyDescent="0.35">
      <c r="A4182" s="2">
        <v>44354</v>
      </c>
      <c r="B4182">
        <v>3612.94</v>
      </c>
      <c r="C4182">
        <f t="shared" si="63"/>
        <v>1.7208111692976438E-2</v>
      </c>
    </row>
    <row r="4183" spans="1:3" x14ac:dyDescent="0.35">
      <c r="A4183" s="2">
        <v>44355</v>
      </c>
      <c r="B4183">
        <v>3595.83</v>
      </c>
      <c r="C4183">
        <f t="shared" si="63"/>
        <v>1.2140149410103034E-2</v>
      </c>
    </row>
    <row r="4184" spans="1:3" x14ac:dyDescent="0.35">
      <c r="A4184" s="2">
        <v>44356</v>
      </c>
      <c r="B4184">
        <v>3588.94</v>
      </c>
      <c r="C4184">
        <f t="shared" si="63"/>
        <v>3.7798362781994157E-3</v>
      </c>
    </row>
    <row r="4185" spans="1:3" x14ac:dyDescent="0.35">
      <c r="A4185" s="2">
        <v>44357</v>
      </c>
      <c r="B4185">
        <v>3597.14</v>
      </c>
      <c r="C4185">
        <f t="shared" si="63"/>
        <v>6.0620272805454985E-3</v>
      </c>
    </row>
    <row r="4186" spans="1:3" x14ac:dyDescent="0.35">
      <c r="A4186" s="2">
        <v>44358</v>
      </c>
      <c r="B4186">
        <v>3638.09</v>
      </c>
      <c r="C4186">
        <f t="shared" si="63"/>
        <v>1.7381760658588201E-2</v>
      </c>
    </row>
    <row r="4187" spans="1:3" x14ac:dyDescent="0.35">
      <c r="A4187" s="2">
        <v>44359</v>
      </c>
      <c r="B4187">
        <v>3638.09</v>
      </c>
      <c r="C4187">
        <f t="shared" si="63"/>
        <v>2.1243321120388771E-2</v>
      </c>
    </row>
    <row r="4188" spans="1:3" x14ac:dyDescent="0.35">
      <c r="A4188" s="2">
        <v>44360</v>
      </c>
      <c r="B4188">
        <v>3638.09</v>
      </c>
      <c r="C4188">
        <f t="shared" si="63"/>
        <v>2.2265850565063926E-2</v>
      </c>
    </row>
    <row r="4189" spans="1:3" x14ac:dyDescent="0.35">
      <c r="A4189" s="2">
        <v>44361</v>
      </c>
      <c r="B4189">
        <v>3652.92</v>
      </c>
      <c r="C4189">
        <f t="shared" si="63"/>
        <v>2.2040107729620947E-2</v>
      </c>
    </row>
    <row r="4190" spans="1:3" x14ac:dyDescent="0.35">
      <c r="A4190" s="2">
        <v>44362</v>
      </c>
      <c r="B4190">
        <v>3697.61</v>
      </c>
      <c r="C4190">
        <f t="shared" si="63"/>
        <v>4.0203993410804224E-2</v>
      </c>
    </row>
    <row r="4191" spans="1:3" x14ac:dyDescent="0.35">
      <c r="A4191" s="2">
        <v>44363</v>
      </c>
      <c r="B4191">
        <v>3682.25</v>
      </c>
      <c r="C4191">
        <f t="shared" si="63"/>
        <v>3.4387223545742217E-2</v>
      </c>
    </row>
    <row r="4192" spans="1:3" x14ac:dyDescent="0.35">
      <c r="A4192" s="2">
        <v>44364</v>
      </c>
      <c r="B4192">
        <v>3729.92</v>
      </c>
      <c r="C4192">
        <f t="shared" si="63"/>
        <v>4.7250030862765614E-2</v>
      </c>
    </row>
    <row r="4193" spans="1:3" x14ac:dyDescent="0.35">
      <c r="A4193" s="2">
        <v>44365</v>
      </c>
      <c r="B4193">
        <v>3759.79</v>
      </c>
      <c r="C4193">
        <f t="shared" ref="C4193:C4256" si="64">+LN(B4193/B4104)</f>
        <v>5.5226349936471346E-2</v>
      </c>
    </row>
    <row r="4194" spans="1:3" x14ac:dyDescent="0.35">
      <c r="A4194" s="2">
        <v>44366</v>
      </c>
      <c r="B4194">
        <v>3759.79</v>
      </c>
      <c r="C4194">
        <f t="shared" si="64"/>
        <v>5.4481780691555529E-2</v>
      </c>
    </row>
    <row r="4195" spans="1:3" x14ac:dyDescent="0.35">
      <c r="A4195" s="2">
        <v>44367</v>
      </c>
      <c r="B4195">
        <v>3759.79</v>
      </c>
      <c r="C4195">
        <f t="shared" si="64"/>
        <v>3.9946442481082173E-2</v>
      </c>
    </row>
    <row r="4196" spans="1:3" x14ac:dyDescent="0.35">
      <c r="A4196" s="2">
        <v>44368</v>
      </c>
      <c r="B4196">
        <v>3758.33</v>
      </c>
      <c r="C4196">
        <f t="shared" si="64"/>
        <v>3.0829614943041719E-2</v>
      </c>
    </row>
    <row r="4197" spans="1:3" x14ac:dyDescent="0.35">
      <c r="A4197" s="2">
        <v>44369</v>
      </c>
      <c r="B4197">
        <v>3771.75</v>
      </c>
      <c r="C4197">
        <f t="shared" si="64"/>
        <v>2.9139217713660012E-2</v>
      </c>
    </row>
    <row r="4198" spans="1:3" x14ac:dyDescent="0.35">
      <c r="A4198" s="2">
        <v>44370</v>
      </c>
      <c r="B4198">
        <v>3782.21</v>
      </c>
      <c r="C4198">
        <f t="shared" si="64"/>
        <v>2.4972051768934422E-2</v>
      </c>
    </row>
    <row r="4199" spans="1:3" x14ac:dyDescent="0.35">
      <c r="A4199" s="2">
        <v>44371</v>
      </c>
      <c r="B4199">
        <v>3766.79</v>
      </c>
      <c r="C4199">
        <f t="shared" si="64"/>
        <v>2.088673677452851E-2</v>
      </c>
    </row>
    <row r="4200" spans="1:3" x14ac:dyDescent="0.35">
      <c r="A4200" s="2">
        <v>44372</v>
      </c>
      <c r="B4200">
        <v>3751.57</v>
      </c>
      <c r="C4200">
        <f t="shared" si="64"/>
        <v>1.6837975930114719E-2</v>
      </c>
    </row>
    <row r="4201" spans="1:3" x14ac:dyDescent="0.35">
      <c r="A4201" s="2">
        <v>44373</v>
      </c>
      <c r="B4201">
        <v>3751.57</v>
      </c>
      <c r="C4201">
        <f t="shared" si="64"/>
        <v>9.6557775760468586E-3</v>
      </c>
    </row>
    <row r="4202" spans="1:3" x14ac:dyDescent="0.35">
      <c r="A4202" s="2">
        <v>44374</v>
      </c>
      <c r="B4202">
        <v>3751.57</v>
      </c>
      <c r="C4202">
        <f t="shared" si="64"/>
        <v>5.9377818680998078E-3</v>
      </c>
    </row>
    <row r="4203" spans="1:3" x14ac:dyDescent="0.35">
      <c r="A4203" s="2">
        <v>44375</v>
      </c>
      <c r="B4203">
        <v>3717.31</v>
      </c>
      <c r="C4203">
        <f t="shared" si="64"/>
        <v>1.4597691726400753E-2</v>
      </c>
    </row>
    <row r="4204" spans="1:3" x14ac:dyDescent="0.35">
      <c r="A4204" s="2">
        <v>44376</v>
      </c>
      <c r="B4204">
        <v>3765.66</v>
      </c>
      <c r="C4204">
        <f t="shared" si="64"/>
        <v>2.8591153421897175E-2</v>
      </c>
    </row>
    <row r="4205" spans="1:3" x14ac:dyDescent="0.35">
      <c r="A4205" s="2">
        <v>44377</v>
      </c>
      <c r="B4205">
        <v>3755.08</v>
      </c>
      <c r="C4205">
        <f t="shared" si="64"/>
        <v>2.5187531424996336E-2</v>
      </c>
    </row>
    <row r="4206" spans="1:3" x14ac:dyDescent="0.35">
      <c r="A4206" s="2">
        <v>44378</v>
      </c>
      <c r="B4206">
        <v>3778.5</v>
      </c>
      <c r="C4206">
        <f t="shared" si="64"/>
        <v>3.1405046987718226E-2</v>
      </c>
    </row>
    <row r="4207" spans="1:3" x14ac:dyDescent="0.35">
      <c r="A4207" s="2">
        <v>44379</v>
      </c>
      <c r="B4207">
        <v>3748.55</v>
      </c>
      <c r="C4207">
        <f t="shared" si="64"/>
        <v>2.3447040049901988E-2</v>
      </c>
    </row>
    <row r="4208" spans="1:3" x14ac:dyDescent="0.35">
      <c r="A4208" s="2">
        <v>44380</v>
      </c>
      <c r="B4208">
        <v>3748.55</v>
      </c>
      <c r="C4208">
        <f t="shared" si="64"/>
        <v>2.1398169280902615E-2</v>
      </c>
    </row>
    <row r="4209" spans="1:3" x14ac:dyDescent="0.35">
      <c r="A4209" s="2">
        <v>44381</v>
      </c>
      <c r="B4209">
        <v>3748.55</v>
      </c>
      <c r="C4209">
        <f t="shared" si="64"/>
        <v>2.8923984906748836E-2</v>
      </c>
    </row>
    <row r="4210" spans="1:3" x14ac:dyDescent="0.35">
      <c r="A4210" s="2">
        <v>44382</v>
      </c>
      <c r="B4210">
        <v>3743.5</v>
      </c>
      <c r="C4210">
        <f t="shared" si="64"/>
        <v>2.5014422078860784E-2</v>
      </c>
    </row>
    <row r="4211" spans="1:3" x14ac:dyDescent="0.35">
      <c r="A4211" s="2">
        <v>44383</v>
      </c>
      <c r="B4211">
        <v>3780</v>
      </c>
      <c r="C4211">
        <f t="shared" si="64"/>
        <v>3.866383120378427E-2</v>
      </c>
    </row>
    <row r="4212" spans="1:3" x14ac:dyDescent="0.35">
      <c r="A4212" s="2">
        <v>44384</v>
      </c>
      <c r="B4212">
        <v>3818</v>
      </c>
      <c r="C4212">
        <f t="shared" si="64"/>
        <v>4.4550343552451618E-2</v>
      </c>
    </row>
    <row r="4213" spans="1:3" x14ac:dyDescent="0.35">
      <c r="A4213" s="2">
        <v>44385</v>
      </c>
      <c r="B4213">
        <v>3846.98</v>
      </c>
      <c r="C4213">
        <f t="shared" si="64"/>
        <v>5.2112043149288127E-2</v>
      </c>
    </row>
    <row r="4214" spans="1:3" x14ac:dyDescent="0.35">
      <c r="A4214" s="2">
        <v>44386</v>
      </c>
      <c r="B4214">
        <v>3833.15</v>
      </c>
      <c r="C4214">
        <f t="shared" si="64"/>
        <v>4.8510537719330331E-2</v>
      </c>
    </row>
    <row r="4215" spans="1:3" x14ac:dyDescent="0.35">
      <c r="A4215" s="2">
        <v>44387</v>
      </c>
      <c r="B4215">
        <v>3833.15</v>
      </c>
      <c r="C4215">
        <f t="shared" si="64"/>
        <v>4.5852256378202901E-2</v>
      </c>
    </row>
    <row r="4216" spans="1:3" x14ac:dyDescent="0.35">
      <c r="A4216" s="2">
        <v>44388</v>
      </c>
      <c r="B4216">
        <v>3833.15</v>
      </c>
      <c r="C4216">
        <f t="shared" si="64"/>
        <v>4.4239403421746558E-2</v>
      </c>
    </row>
    <row r="4217" spans="1:3" x14ac:dyDescent="0.35">
      <c r="A4217" s="2">
        <v>44389</v>
      </c>
      <c r="B4217">
        <v>3824</v>
      </c>
      <c r="C4217">
        <f t="shared" si="64"/>
        <v>4.4752302212942983E-2</v>
      </c>
    </row>
    <row r="4218" spans="1:3" x14ac:dyDescent="0.35">
      <c r="A4218" s="2">
        <v>44390</v>
      </c>
      <c r="B4218">
        <v>3821.73</v>
      </c>
      <c r="C4218">
        <f t="shared" si="64"/>
        <v>5.457453734146115E-2</v>
      </c>
    </row>
    <row r="4219" spans="1:3" x14ac:dyDescent="0.35">
      <c r="A4219" s="2">
        <v>44391</v>
      </c>
      <c r="B4219">
        <v>3798.51</v>
      </c>
      <c r="C4219">
        <f t="shared" si="64"/>
        <v>5.290589053991946E-2</v>
      </c>
    </row>
    <row r="4220" spans="1:3" x14ac:dyDescent="0.35">
      <c r="A4220" s="2">
        <v>44392</v>
      </c>
      <c r="B4220">
        <v>3817.23</v>
      </c>
      <c r="C4220">
        <f t="shared" si="64"/>
        <v>5.7822034657970506E-2</v>
      </c>
    </row>
    <row r="4221" spans="1:3" x14ac:dyDescent="0.35">
      <c r="A4221" s="2">
        <v>44393</v>
      </c>
      <c r="B4221">
        <v>3817.6</v>
      </c>
      <c r="C4221">
        <f t="shared" si="64"/>
        <v>5.7918958885566738E-2</v>
      </c>
    </row>
    <row r="4222" spans="1:3" x14ac:dyDescent="0.35">
      <c r="A4222" s="2">
        <v>44394</v>
      </c>
      <c r="B4222">
        <v>3817.6</v>
      </c>
      <c r="C4222">
        <f t="shared" si="64"/>
        <v>5.4992168087719964E-2</v>
      </c>
    </row>
    <row r="4223" spans="1:3" x14ac:dyDescent="0.35">
      <c r="A4223" s="2">
        <v>44395</v>
      </c>
      <c r="B4223">
        <v>3817.6</v>
      </c>
      <c r="C4223">
        <f t="shared" si="64"/>
        <v>4.7731682228884804E-2</v>
      </c>
    </row>
    <row r="4224" spans="1:3" x14ac:dyDescent="0.35">
      <c r="A4224" s="2">
        <v>44396</v>
      </c>
      <c r="B4224">
        <v>3840.07</v>
      </c>
      <c r="C4224">
        <f t="shared" si="64"/>
        <v>5.6756694266507333E-2</v>
      </c>
    </row>
    <row r="4225" spans="1:3" x14ac:dyDescent="0.35">
      <c r="A4225" s="2">
        <v>44397</v>
      </c>
      <c r="B4225">
        <v>3839.24</v>
      </c>
      <c r="C4225">
        <f t="shared" si="64"/>
        <v>5.3939310615404266E-2</v>
      </c>
    </row>
    <row r="4226" spans="1:3" x14ac:dyDescent="0.35">
      <c r="A4226" s="2">
        <v>44398</v>
      </c>
      <c r="B4226">
        <v>3856.82</v>
      </c>
      <c r="C4226">
        <f t="shared" si="64"/>
        <v>6.0334917309762939E-2</v>
      </c>
    </row>
    <row r="4227" spans="1:3" x14ac:dyDescent="0.35">
      <c r="A4227" s="2">
        <v>44399</v>
      </c>
      <c r="B4227">
        <v>3870.49</v>
      </c>
      <c r="C4227">
        <f t="shared" si="64"/>
        <v>6.3873021581570905E-2</v>
      </c>
    </row>
    <row r="4228" spans="1:3" x14ac:dyDescent="0.35">
      <c r="A4228" s="2">
        <v>44400</v>
      </c>
      <c r="B4228">
        <v>3880.64</v>
      </c>
      <c r="C4228">
        <f t="shared" si="64"/>
        <v>6.6491996054091243E-2</v>
      </c>
    </row>
    <row r="4229" spans="1:3" x14ac:dyDescent="0.35">
      <c r="A4229" s="2">
        <v>44401</v>
      </c>
      <c r="B4229">
        <v>3880.64</v>
      </c>
      <c r="C4229">
        <f t="shared" si="64"/>
        <v>5.0032225304583879E-2</v>
      </c>
    </row>
    <row r="4230" spans="1:3" x14ac:dyDescent="0.35">
      <c r="A4230" s="2">
        <v>44402</v>
      </c>
      <c r="B4230">
        <v>3880.64</v>
      </c>
      <c r="C4230">
        <f t="shared" si="64"/>
        <v>4.3263466310797208E-2</v>
      </c>
    </row>
    <row r="4231" spans="1:3" x14ac:dyDescent="0.35">
      <c r="A4231" s="2">
        <v>44403</v>
      </c>
      <c r="B4231">
        <v>3912</v>
      </c>
      <c r="C4231">
        <f t="shared" si="64"/>
        <v>5.6345860615169184E-2</v>
      </c>
    </row>
    <row r="4232" spans="1:3" x14ac:dyDescent="0.35">
      <c r="A4232" s="2">
        <v>44404</v>
      </c>
      <c r="B4232">
        <v>3929.88</v>
      </c>
      <c r="C4232">
        <f t="shared" si="64"/>
        <v>5.6836049134924564E-2</v>
      </c>
    </row>
    <row r="4233" spans="1:3" x14ac:dyDescent="0.35">
      <c r="A4233" s="2">
        <v>44405</v>
      </c>
      <c r="B4233">
        <v>3893.5</v>
      </c>
      <c r="C4233">
        <f t="shared" si="64"/>
        <v>3.8828135797816049E-2</v>
      </c>
    </row>
    <row r="4234" spans="1:3" x14ac:dyDescent="0.35">
      <c r="A4234" s="2">
        <v>44406</v>
      </c>
      <c r="B4234">
        <v>3855</v>
      </c>
      <c r="C4234">
        <f t="shared" si="64"/>
        <v>2.8890646778205215E-2</v>
      </c>
    </row>
    <row r="4235" spans="1:3" x14ac:dyDescent="0.35">
      <c r="A4235" s="2">
        <v>44407</v>
      </c>
      <c r="B4235">
        <v>3876.35</v>
      </c>
      <c r="C4235">
        <f t="shared" si="64"/>
        <v>3.4413628992303512E-2</v>
      </c>
    </row>
    <row r="4236" spans="1:3" x14ac:dyDescent="0.35">
      <c r="A4236" s="2">
        <v>44408</v>
      </c>
      <c r="B4236">
        <v>3876.35</v>
      </c>
      <c r="C4236">
        <f t="shared" si="64"/>
        <v>1.8938115312646685E-2</v>
      </c>
    </row>
    <row r="4237" spans="1:3" x14ac:dyDescent="0.35">
      <c r="A4237" s="2">
        <v>44409</v>
      </c>
      <c r="B4237">
        <v>3876.35</v>
      </c>
      <c r="C4237">
        <f t="shared" si="64"/>
        <v>1.2415683693935734E-2</v>
      </c>
    </row>
    <row r="4238" spans="1:3" x14ac:dyDescent="0.35">
      <c r="A4238" s="2">
        <v>44410</v>
      </c>
      <c r="B4238">
        <v>3889.02</v>
      </c>
      <c r="C4238">
        <f t="shared" si="64"/>
        <v>1.0577677878817261E-2</v>
      </c>
    </row>
    <row r="4239" spans="1:3" x14ac:dyDescent="0.35">
      <c r="A4239" s="2">
        <v>44411</v>
      </c>
      <c r="B4239">
        <v>3909.57</v>
      </c>
      <c r="C4239">
        <f t="shared" si="64"/>
        <v>2.5520027858063253E-2</v>
      </c>
    </row>
    <row r="4240" spans="1:3" x14ac:dyDescent="0.35">
      <c r="A4240" s="2">
        <v>44412</v>
      </c>
      <c r="B4240">
        <v>3904.36</v>
      </c>
      <c r="C4240">
        <f t="shared" si="64"/>
        <v>3.7100616870946228E-2</v>
      </c>
    </row>
    <row r="4241" spans="1:3" x14ac:dyDescent="0.35">
      <c r="A4241" s="2">
        <v>44413</v>
      </c>
      <c r="B4241">
        <v>3915.63</v>
      </c>
      <c r="C4241">
        <f t="shared" si="64"/>
        <v>3.9982975493550087E-2</v>
      </c>
    </row>
    <row r="4242" spans="1:3" x14ac:dyDescent="0.35">
      <c r="A4242" s="2">
        <v>44414</v>
      </c>
      <c r="B4242">
        <v>3964.37</v>
      </c>
      <c r="C4242">
        <f t="shared" si="64"/>
        <v>5.2353691629088095E-2</v>
      </c>
    </row>
    <row r="4243" spans="1:3" x14ac:dyDescent="0.35">
      <c r="A4243" s="2">
        <v>44415</v>
      </c>
      <c r="B4243">
        <v>3964.37</v>
      </c>
      <c r="C4243">
        <f t="shared" si="64"/>
        <v>6.6816548978708007E-2</v>
      </c>
    </row>
    <row r="4244" spans="1:3" x14ac:dyDescent="0.35">
      <c r="A4244" s="2">
        <v>44416</v>
      </c>
      <c r="B4244">
        <v>3964.37</v>
      </c>
      <c r="C4244">
        <f t="shared" si="64"/>
        <v>6.7466681793253394E-2</v>
      </c>
    </row>
    <row r="4245" spans="1:3" x14ac:dyDescent="0.35">
      <c r="A4245" s="2">
        <v>44417</v>
      </c>
      <c r="B4245">
        <v>3997.4</v>
      </c>
      <c r="C4245">
        <f t="shared" si="64"/>
        <v>6.5024955533069431E-2</v>
      </c>
    </row>
    <row r="4246" spans="1:3" x14ac:dyDescent="0.35">
      <c r="A4246" s="2">
        <v>44418</v>
      </c>
      <c r="B4246">
        <v>3970.61</v>
      </c>
      <c r="C4246">
        <f t="shared" si="64"/>
        <v>6.3844829798359093E-2</v>
      </c>
    </row>
    <row r="4247" spans="1:3" x14ac:dyDescent="0.35">
      <c r="A4247" s="2">
        <v>44419</v>
      </c>
      <c r="B4247">
        <v>3945.84</v>
      </c>
      <c r="C4247">
        <f t="shared" si="64"/>
        <v>6.8149843234120211E-2</v>
      </c>
    </row>
    <row r="4248" spans="1:3" x14ac:dyDescent="0.35">
      <c r="A4248" s="2">
        <v>44420</v>
      </c>
      <c r="B4248">
        <v>3859.19</v>
      </c>
      <c r="C4248">
        <f t="shared" si="64"/>
        <v>4.5945300742229682E-2</v>
      </c>
    </row>
    <row r="4249" spans="1:3" x14ac:dyDescent="0.35">
      <c r="A4249" s="2">
        <v>44421</v>
      </c>
      <c r="B4249">
        <v>3844.38</v>
      </c>
      <c r="C4249">
        <f t="shared" si="64"/>
        <v>4.210032542670409E-2</v>
      </c>
    </row>
    <row r="4250" spans="1:3" x14ac:dyDescent="0.35">
      <c r="A4250" s="2">
        <v>44422</v>
      </c>
      <c r="B4250">
        <v>3844.38</v>
      </c>
      <c r="C4250">
        <f t="shared" si="64"/>
        <v>4.205963052047991E-2</v>
      </c>
    </row>
    <row r="4251" spans="1:3" x14ac:dyDescent="0.35">
      <c r="A4251" s="2">
        <v>44423</v>
      </c>
      <c r="B4251">
        <v>3844.38</v>
      </c>
      <c r="C4251">
        <f t="shared" si="64"/>
        <v>4.9840690026666919E-2</v>
      </c>
    </row>
    <row r="4252" spans="1:3" x14ac:dyDescent="0.35">
      <c r="A4252" s="2">
        <v>44424</v>
      </c>
      <c r="B4252">
        <v>3849.83</v>
      </c>
      <c r="C4252">
        <f t="shared" si="64"/>
        <v>4.4019015383222962E-2</v>
      </c>
    </row>
    <row r="4253" spans="1:3" x14ac:dyDescent="0.35">
      <c r="A4253" s="2">
        <v>44425</v>
      </c>
      <c r="B4253">
        <v>3879.97</v>
      </c>
      <c r="C4253">
        <f t="shared" si="64"/>
        <v>4.2480168282702103E-2</v>
      </c>
    </row>
    <row r="4254" spans="1:3" x14ac:dyDescent="0.35">
      <c r="A4254" s="2">
        <v>44426</v>
      </c>
      <c r="B4254">
        <v>3852.52</v>
      </c>
      <c r="C4254">
        <f t="shared" si="64"/>
        <v>2.9609783159584679E-2</v>
      </c>
    </row>
    <row r="4255" spans="1:3" x14ac:dyDescent="0.35">
      <c r="A4255" s="2">
        <v>44427</v>
      </c>
      <c r="B4255">
        <v>3870.06</v>
      </c>
      <c r="C4255">
        <f t="shared" si="64"/>
        <v>3.4152314324268331E-2</v>
      </c>
    </row>
    <row r="4256" spans="1:3" x14ac:dyDescent="0.35">
      <c r="A4256" s="2">
        <v>44428</v>
      </c>
      <c r="B4256">
        <v>3871.25</v>
      </c>
      <c r="C4256">
        <f t="shared" si="64"/>
        <v>3.4459755832068284E-2</v>
      </c>
    </row>
    <row r="4257" spans="1:3" x14ac:dyDescent="0.35">
      <c r="A4257" s="2">
        <v>44429</v>
      </c>
      <c r="B4257">
        <v>3871.25</v>
      </c>
      <c r="C4257">
        <f t="shared" ref="C4257:C4320" si="65">+LN(B4257/B4168)</f>
        <v>3.4018690799904154E-2</v>
      </c>
    </row>
    <row r="4258" spans="1:3" x14ac:dyDescent="0.35">
      <c r="A4258" s="2">
        <v>44430</v>
      </c>
      <c r="B4258">
        <v>3871.25</v>
      </c>
      <c r="C4258">
        <f t="shared" si="65"/>
        <v>3.5294301801928663E-2</v>
      </c>
    </row>
    <row r="4259" spans="1:3" x14ac:dyDescent="0.35">
      <c r="A4259" s="2">
        <v>44431</v>
      </c>
      <c r="B4259">
        <v>3877.76</v>
      </c>
      <c r="C4259">
        <f t="shared" si="65"/>
        <v>3.521796574225268E-2</v>
      </c>
    </row>
    <row r="4260" spans="1:3" x14ac:dyDescent="0.35">
      <c r="A4260" s="2">
        <v>44432</v>
      </c>
      <c r="B4260">
        <v>3866.23</v>
      </c>
      <c r="C4260">
        <f t="shared" si="65"/>
        <v>3.5292717511989168E-2</v>
      </c>
    </row>
    <row r="4261" spans="1:3" x14ac:dyDescent="0.35">
      <c r="A4261" s="2">
        <v>44433</v>
      </c>
      <c r="B4261">
        <v>3864.28</v>
      </c>
      <c r="C4261">
        <f t="shared" si="65"/>
        <v>4.0754282602953419E-2</v>
      </c>
    </row>
    <row r="4262" spans="1:3" x14ac:dyDescent="0.35">
      <c r="A4262" s="2">
        <v>44434</v>
      </c>
      <c r="B4262">
        <v>3867.86</v>
      </c>
      <c r="C4262">
        <f t="shared" si="65"/>
        <v>4.1680287630233459E-2</v>
      </c>
    </row>
    <row r="4263" spans="1:3" x14ac:dyDescent="0.35">
      <c r="A4263" s="2">
        <v>44435</v>
      </c>
      <c r="B4263">
        <v>3834.86</v>
      </c>
      <c r="C4263">
        <f t="shared" si="65"/>
        <v>3.3111833395787743E-2</v>
      </c>
    </row>
    <row r="4264" spans="1:3" x14ac:dyDescent="0.35">
      <c r="A4264" s="2">
        <v>44436</v>
      </c>
      <c r="B4264">
        <v>3834.86</v>
      </c>
      <c r="C4264">
        <f t="shared" si="65"/>
        <v>3.315496147540873E-2</v>
      </c>
    </row>
    <row r="4265" spans="1:3" x14ac:dyDescent="0.35">
      <c r="A4265" s="2">
        <v>44437</v>
      </c>
      <c r="B4265">
        <v>3834.86</v>
      </c>
      <c r="C4265">
        <f t="shared" si="65"/>
        <v>4.4050263985024714E-2</v>
      </c>
    </row>
    <row r="4266" spans="1:3" x14ac:dyDescent="0.35">
      <c r="A4266" s="2">
        <v>44438</v>
      </c>
      <c r="B4266">
        <v>3816.18</v>
      </c>
      <c r="C4266">
        <f t="shared" si="65"/>
        <v>4.3849009105298382E-2</v>
      </c>
    </row>
    <row r="4267" spans="1:3" x14ac:dyDescent="0.35">
      <c r="A4267" s="2">
        <v>44439</v>
      </c>
      <c r="B4267">
        <v>3776.54</v>
      </c>
      <c r="C4267">
        <f t="shared" si="65"/>
        <v>3.1806954392426798E-2</v>
      </c>
    </row>
    <row r="4268" spans="1:3" x14ac:dyDescent="0.35">
      <c r="A4268" s="2">
        <v>44440</v>
      </c>
      <c r="B4268">
        <v>3768.53</v>
      </c>
      <c r="C4268">
        <f t="shared" si="65"/>
        <v>4.276949799764191E-2</v>
      </c>
    </row>
    <row r="4269" spans="1:3" x14ac:dyDescent="0.35">
      <c r="A4269" s="2">
        <v>44441</v>
      </c>
      <c r="B4269">
        <v>3795.62</v>
      </c>
      <c r="C4269">
        <f t="shared" si="65"/>
        <v>4.9932263363587033E-2</v>
      </c>
    </row>
    <row r="4270" spans="1:3" x14ac:dyDescent="0.35">
      <c r="A4270" s="2">
        <v>44442</v>
      </c>
      <c r="B4270">
        <v>3796.83</v>
      </c>
      <c r="C4270">
        <f t="shared" si="65"/>
        <v>5.0251001059651877E-2</v>
      </c>
    </row>
    <row r="4271" spans="1:3" x14ac:dyDescent="0.35">
      <c r="A4271" s="2">
        <v>44443</v>
      </c>
      <c r="B4271">
        <v>3796.83</v>
      </c>
      <c r="C4271">
        <f t="shared" si="65"/>
        <v>4.964466272921534E-2</v>
      </c>
    </row>
    <row r="4272" spans="1:3" x14ac:dyDescent="0.35">
      <c r="A4272" s="2">
        <v>44444</v>
      </c>
      <c r="B4272">
        <v>3796.83</v>
      </c>
      <c r="C4272">
        <f t="shared" si="65"/>
        <v>5.4391667316625258E-2</v>
      </c>
    </row>
    <row r="4273" spans="1:3" x14ac:dyDescent="0.35">
      <c r="A4273" s="2">
        <v>44445</v>
      </c>
      <c r="B4273">
        <v>3796.83</v>
      </c>
      <c r="C4273">
        <f t="shared" si="65"/>
        <v>5.6309613781740382E-2</v>
      </c>
    </row>
    <row r="4274" spans="1:3" x14ac:dyDescent="0.35">
      <c r="A4274" s="2">
        <v>44446</v>
      </c>
      <c r="B4274">
        <v>3808.79</v>
      </c>
      <c r="C4274">
        <f t="shared" si="65"/>
        <v>5.717246811648382E-2</v>
      </c>
    </row>
    <row r="4275" spans="1:3" x14ac:dyDescent="0.35">
      <c r="A4275" s="2">
        <v>44447</v>
      </c>
      <c r="B4275">
        <v>3820.5</v>
      </c>
      <c r="C4275">
        <f t="shared" si="65"/>
        <v>4.8922485448045006E-2</v>
      </c>
    </row>
    <row r="4276" spans="1:3" x14ac:dyDescent="0.35">
      <c r="A4276" s="2">
        <v>44448</v>
      </c>
      <c r="B4276">
        <v>3831.65</v>
      </c>
      <c r="C4276">
        <f t="shared" si="65"/>
        <v>5.1836701162867392E-2</v>
      </c>
    </row>
    <row r="4277" spans="1:3" x14ac:dyDescent="0.35">
      <c r="A4277" s="2">
        <v>44449</v>
      </c>
      <c r="B4277">
        <v>3840.17</v>
      </c>
      <c r="C4277">
        <f t="shared" si="65"/>
        <v>5.4057817795604965E-2</v>
      </c>
    </row>
    <row r="4278" spans="1:3" x14ac:dyDescent="0.35">
      <c r="A4278" s="2">
        <v>44450</v>
      </c>
      <c r="B4278">
        <v>3840.17</v>
      </c>
      <c r="C4278">
        <f t="shared" si="65"/>
        <v>4.9989788688080031E-2</v>
      </c>
    </row>
    <row r="4279" spans="1:3" x14ac:dyDescent="0.35">
      <c r="A4279" s="2">
        <v>44451</v>
      </c>
      <c r="B4279">
        <v>3840.17</v>
      </c>
      <c r="C4279">
        <f t="shared" si="65"/>
        <v>3.7829971461777169E-2</v>
      </c>
    </row>
    <row r="4280" spans="1:3" x14ac:dyDescent="0.35">
      <c r="A4280" s="2">
        <v>44452</v>
      </c>
      <c r="B4280">
        <v>3831.13</v>
      </c>
      <c r="C4280">
        <f t="shared" si="65"/>
        <v>3.963582045403486E-2</v>
      </c>
    </row>
    <row r="4281" spans="1:3" x14ac:dyDescent="0.35">
      <c r="A4281" s="2">
        <v>44453</v>
      </c>
      <c r="B4281">
        <v>3829.5</v>
      </c>
      <c r="C4281">
        <f t="shared" si="65"/>
        <v>2.6347460662972309E-2</v>
      </c>
    </row>
    <row r="4282" spans="1:3" x14ac:dyDescent="0.35">
      <c r="A4282" s="2">
        <v>44454</v>
      </c>
      <c r="B4282">
        <v>3815.32</v>
      </c>
      <c r="C4282">
        <f t="shared" si="65"/>
        <v>1.4661435863822571E-2</v>
      </c>
    </row>
    <row r="4283" spans="1:3" x14ac:dyDescent="0.35">
      <c r="A4283" s="2">
        <v>44455</v>
      </c>
      <c r="B4283">
        <v>3816.56</v>
      </c>
      <c r="C4283">
        <f t="shared" si="65"/>
        <v>1.4986388565099564E-2</v>
      </c>
    </row>
    <row r="4284" spans="1:3" x14ac:dyDescent="0.35">
      <c r="A4284" s="2">
        <v>44456</v>
      </c>
      <c r="B4284">
        <v>3828.56</v>
      </c>
      <c r="C4284">
        <f t="shared" si="65"/>
        <v>1.8125648604170781E-2</v>
      </c>
    </row>
    <row r="4285" spans="1:3" x14ac:dyDescent="0.35">
      <c r="A4285" s="2">
        <v>44457</v>
      </c>
      <c r="B4285">
        <v>3828.56</v>
      </c>
      <c r="C4285">
        <f t="shared" si="65"/>
        <v>1.8514043580136606E-2</v>
      </c>
    </row>
    <row r="4286" spans="1:3" x14ac:dyDescent="0.35">
      <c r="A4286" s="2">
        <v>44458</v>
      </c>
      <c r="B4286">
        <v>3828.56</v>
      </c>
      <c r="C4286">
        <f t="shared" si="65"/>
        <v>1.4949668644368676E-2</v>
      </c>
    </row>
    <row r="4287" spans="1:3" x14ac:dyDescent="0.35">
      <c r="A4287" s="2">
        <v>44459</v>
      </c>
      <c r="B4287">
        <v>3842.53</v>
      </c>
      <c r="C4287">
        <f t="shared" si="65"/>
        <v>1.5822508945811598E-2</v>
      </c>
    </row>
    <row r="4288" spans="1:3" x14ac:dyDescent="0.35">
      <c r="A4288" s="2">
        <v>44460</v>
      </c>
      <c r="B4288">
        <v>3838.14</v>
      </c>
      <c r="C4288">
        <f t="shared" si="65"/>
        <v>1.8764694375205414E-2</v>
      </c>
    </row>
    <row r="4289" spans="1:3" x14ac:dyDescent="0.35">
      <c r="A4289" s="2">
        <v>44461</v>
      </c>
      <c r="B4289">
        <v>3834.24</v>
      </c>
      <c r="C4289">
        <f t="shared" si="65"/>
        <v>2.1796821440817175E-2</v>
      </c>
    </row>
    <row r="4290" spans="1:3" x14ac:dyDescent="0.35">
      <c r="A4290" s="2">
        <v>44462</v>
      </c>
      <c r="B4290">
        <v>3834.54</v>
      </c>
      <c r="C4290">
        <f t="shared" si="65"/>
        <v>2.1875060743588505E-2</v>
      </c>
    </row>
    <row r="4291" spans="1:3" x14ac:dyDescent="0.35">
      <c r="A4291" s="2">
        <v>44463</v>
      </c>
      <c r="B4291">
        <v>3837.1</v>
      </c>
      <c r="C4291">
        <f t="shared" si="65"/>
        <v>2.2542453920281168E-2</v>
      </c>
    </row>
    <row r="4292" spans="1:3" x14ac:dyDescent="0.35">
      <c r="A4292" s="2">
        <v>44464</v>
      </c>
      <c r="B4292">
        <v>3837.1</v>
      </c>
      <c r="C4292">
        <f t="shared" si="65"/>
        <v>3.1716584523478038E-2</v>
      </c>
    </row>
    <row r="4293" spans="1:3" x14ac:dyDescent="0.35">
      <c r="A4293" s="2">
        <v>44465</v>
      </c>
      <c r="B4293">
        <v>3837.1</v>
      </c>
      <c r="C4293">
        <f t="shared" si="65"/>
        <v>1.8793728259234747E-2</v>
      </c>
    </row>
    <row r="4294" spans="1:3" x14ac:dyDescent="0.35">
      <c r="A4294" s="2">
        <v>44466</v>
      </c>
      <c r="B4294">
        <v>3841.5</v>
      </c>
      <c r="C4294">
        <f t="shared" si="65"/>
        <v>2.2753325409636944E-2</v>
      </c>
    </row>
    <row r="4295" spans="1:3" x14ac:dyDescent="0.35">
      <c r="A4295" s="2">
        <v>44467</v>
      </c>
      <c r="B4295">
        <v>3838</v>
      </c>
      <c r="C4295">
        <f t="shared" si="65"/>
        <v>1.562429210687066E-2</v>
      </c>
    </row>
    <row r="4296" spans="1:3" x14ac:dyDescent="0.35">
      <c r="A4296" s="2">
        <v>44468</v>
      </c>
      <c r="B4296">
        <v>3837.98</v>
      </c>
      <c r="C4296">
        <f t="shared" si="65"/>
        <v>2.3577087983688787E-2</v>
      </c>
    </row>
    <row r="4297" spans="1:3" x14ac:dyDescent="0.35">
      <c r="A4297" s="2">
        <v>44469</v>
      </c>
      <c r="B4297">
        <v>3809.13</v>
      </c>
      <c r="C4297">
        <f t="shared" si="65"/>
        <v>1.6031718066073619E-2</v>
      </c>
    </row>
    <row r="4298" spans="1:3" x14ac:dyDescent="0.35">
      <c r="A4298" s="2">
        <v>44470</v>
      </c>
      <c r="B4298">
        <v>3791.54</v>
      </c>
      <c r="C4298">
        <f t="shared" si="65"/>
        <v>1.1403170476663751E-2</v>
      </c>
    </row>
    <row r="4299" spans="1:3" x14ac:dyDescent="0.35">
      <c r="A4299" s="2">
        <v>44471</v>
      </c>
      <c r="B4299">
        <v>3791.54</v>
      </c>
      <c r="C4299">
        <f t="shared" si="65"/>
        <v>1.2751266328882299E-2</v>
      </c>
    </row>
    <row r="4300" spans="1:3" x14ac:dyDescent="0.35">
      <c r="A4300" s="2">
        <v>44472</v>
      </c>
      <c r="B4300">
        <v>3791.54</v>
      </c>
      <c r="C4300">
        <f t="shared" si="65"/>
        <v>3.0482593859887598E-3</v>
      </c>
    </row>
    <row r="4301" spans="1:3" x14ac:dyDescent="0.35">
      <c r="A4301" s="2">
        <v>44473</v>
      </c>
      <c r="B4301">
        <v>3791.5</v>
      </c>
      <c r="C4301">
        <f t="shared" si="65"/>
        <v>-6.9650061447027482E-3</v>
      </c>
    </row>
    <row r="4302" spans="1:3" x14ac:dyDescent="0.35">
      <c r="A4302" s="2">
        <v>44474</v>
      </c>
      <c r="B4302">
        <v>3785.75</v>
      </c>
      <c r="C4302">
        <f t="shared" si="65"/>
        <v>-1.6044407045764514E-2</v>
      </c>
    </row>
    <row r="4303" spans="1:3" x14ac:dyDescent="0.35">
      <c r="A4303" s="2">
        <v>44475</v>
      </c>
      <c r="B4303">
        <v>3787.29</v>
      </c>
      <c r="C4303">
        <f t="shared" si="65"/>
        <v>-1.2036195716662437E-2</v>
      </c>
    </row>
    <row r="4304" spans="1:3" x14ac:dyDescent="0.35">
      <c r="A4304" s="2">
        <v>44476</v>
      </c>
      <c r="B4304">
        <v>3773.34</v>
      </c>
      <c r="C4304">
        <f t="shared" si="65"/>
        <v>-1.5726368580615723E-2</v>
      </c>
    </row>
    <row r="4305" spans="1:3" x14ac:dyDescent="0.35">
      <c r="A4305" s="2">
        <v>44477</v>
      </c>
      <c r="B4305">
        <v>3767.77</v>
      </c>
      <c r="C4305">
        <f t="shared" si="65"/>
        <v>-1.7203604959057865E-2</v>
      </c>
    </row>
    <row r="4306" spans="1:3" x14ac:dyDescent="0.35">
      <c r="A4306" s="2">
        <v>44478</v>
      </c>
      <c r="B4306">
        <v>3767.77</v>
      </c>
      <c r="C4306">
        <f t="shared" si="65"/>
        <v>-1.4813680677778357E-2</v>
      </c>
    </row>
    <row r="4307" spans="1:3" x14ac:dyDescent="0.35">
      <c r="A4307" s="2">
        <v>44479</v>
      </c>
      <c r="B4307">
        <v>3767.77</v>
      </c>
      <c r="C4307">
        <f t="shared" si="65"/>
        <v>-1.421988516925296E-2</v>
      </c>
    </row>
    <row r="4308" spans="1:3" x14ac:dyDescent="0.35">
      <c r="A4308" s="2">
        <v>44480</v>
      </c>
      <c r="B4308">
        <v>3766.67</v>
      </c>
      <c r="C4308">
        <f t="shared" si="65"/>
        <v>-8.4175625702667938E-3</v>
      </c>
    </row>
    <row r="4309" spans="1:3" x14ac:dyDescent="0.35">
      <c r="A4309" s="2">
        <v>44481</v>
      </c>
      <c r="B4309">
        <v>3723.3</v>
      </c>
      <c r="C4309">
        <f t="shared" si="65"/>
        <v>-2.4914656872415373E-2</v>
      </c>
    </row>
    <row r="4310" spans="1:3" x14ac:dyDescent="0.35">
      <c r="A4310" s="2">
        <v>44482</v>
      </c>
      <c r="B4310">
        <v>3740.75</v>
      </c>
      <c r="C4310">
        <f t="shared" si="65"/>
        <v>-2.0335826840068166E-2</v>
      </c>
    </row>
    <row r="4311" spans="1:3" x14ac:dyDescent="0.35">
      <c r="A4311" s="2">
        <v>44483</v>
      </c>
      <c r="B4311">
        <v>3767.57</v>
      </c>
      <c r="C4311">
        <f t="shared" si="65"/>
        <v>-1.3191721615365951E-2</v>
      </c>
    </row>
    <row r="4312" spans="1:3" x14ac:dyDescent="0.35">
      <c r="A4312" s="2">
        <v>44484</v>
      </c>
      <c r="B4312">
        <v>3763.82</v>
      </c>
      <c r="C4312">
        <f t="shared" si="65"/>
        <v>-1.4187553808334388E-2</v>
      </c>
    </row>
    <row r="4313" spans="1:3" x14ac:dyDescent="0.35">
      <c r="A4313" s="2">
        <v>44485</v>
      </c>
      <c r="B4313">
        <v>3763.82</v>
      </c>
      <c r="C4313">
        <f t="shared" si="65"/>
        <v>-2.0056196487027483E-2</v>
      </c>
    </row>
    <row r="4314" spans="1:3" x14ac:dyDescent="0.35">
      <c r="A4314" s="2">
        <v>44486</v>
      </c>
      <c r="B4314">
        <v>3763.82</v>
      </c>
      <c r="C4314">
        <f t="shared" si="65"/>
        <v>-1.9840031231755192E-2</v>
      </c>
    </row>
    <row r="4315" spans="1:3" x14ac:dyDescent="0.35">
      <c r="A4315" s="2">
        <v>44487</v>
      </c>
      <c r="B4315">
        <v>3767</v>
      </c>
      <c r="C4315">
        <f t="shared" si="65"/>
        <v>-2.3564081032057625E-2</v>
      </c>
    </row>
    <row r="4316" spans="1:3" x14ac:dyDescent="0.35">
      <c r="A4316" s="2">
        <v>44488</v>
      </c>
      <c r="B4316">
        <v>3766.58</v>
      </c>
      <c r="C4316">
        <f t="shared" si="65"/>
        <v>-2.7213686077849564E-2</v>
      </c>
    </row>
    <row r="4317" spans="1:3" x14ac:dyDescent="0.35">
      <c r="A4317" s="2">
        <v>44489</v>
      </c>
      <c r="B4317">
        <v>3767.98</v>
      </c>
      <c r="C4317">
        <f t="shared" si="65"/>
        <v>-2.946103964188633E-2</v>
      </c>
    </row>
    <row r="4318" spans="1:3" x14ac:dyDescent="0.35">
      <c r="A4318" s="2">
        <v>44490</v>
      </c>
      <c r="B4318">
        <v>3781.75</v>
      </c>
      <c r="C4318">
        <f t="shared" si="65"/>
        <v>-2.581322302611825E-2</v>
      </c>
    </row>
    <row r="4319" spans="1:3" x14ac:dyDescent="0.35">
      <c r="A4319" s="2">
        <v>44491</v>
      </c>
      <c r="B4319">
        <v>3772.94</v>
      </c>
      <c r="C4319">
        <f t="shared" si="65"/>
        <v>-2.8145550095444116E-2</v>
      </c>
    </row>
    <row r="4320" spans="1:3" x14ac:dyDescent="0.35">
      <c r="A4320" s="2">
        <v>44492</v>
      </c>
      <c r="B4320">
        <v>3772.94</v>
      </c>
      <c r="C4320">
        <f t="shared" si="65"/>
        <v>-3.6194213781725035E-2</v>
      </c>
    </row>
    <row r="4321" spans="1:3" x14ac:dyDescent="0.35">
      <c r="A4321" s="2">
        <v>44493</v>
      </c>
      <c r="B4321">
        <v>3772.94</v>
      </c>
      <c r="C4321">
        <f t="shared" ref="C4321:C4384" si="66">+LN(B4321/B4232)</f>
        <v>-4.0754352672996284E-2</v>
      </c>
    </row>
    <row r="4322" spans="1:3" x14ac:dyDescent="0.35">
      <c r="A4322" s="2">
        <v>44494</v>
      </c>
      <c r="B4322">
        <v>3765.56</v>
      </c>
      <c r="C4322">
        <f t="shared" si="66"/>
        <v>-3.3411907463688842E-2</v>
      </c>
    </row>
    <row r="4323" spans="1:3" x14ac:dyDescent="0.35">
      <c r="A4323" s="2">
        <v>44495</v>
      </c>
      <c r="B4323">
        <v>3770.52</v>
      </c>
      <c r="C4323">
        <f t="shared" si="66"/>
        <v>-2.2158084032501212E-2</v>
      </c>
    </row>
    <row r="4324" spans="1:3" x14ac:dyDescent="0.35">
      <c r="A4324" s="2">
        <v>44496</v>
      </c>
      <c r="B4324">
        <v>3760.35</v>
      </c>
      <c r="C4324">
        <f t="shared" si="66"/>
        <v>-3.0381951053354742E-2</v>
      </c>
    </row>
    <row r="4325" spans="1:3" x14ac:dyDescent="0.35">
      <c r="A4325" s="2">
        <v>44497</v>
      </c>
      <c r="B4325">
        <v>3775.32</v>
      </c>
      <c r="C4325">
        <f t="shared" si="66"/>
        <v>-2.6408841909104454E-2</v>
      </c>
    </row>
    <row r="4326" spans="1:3" x14ac:dyDescent="0.35">
      <c r="A4326" s="2">
        <v>44498</v>
      </c>
      <c r="B4326">
        <v>3767.32</v>
      </c>
      <c r="C4326">
        <f t="shared" si="66"/>
        <v>-2.853011589271464E-2</v>
      </c>
    </row>
    <row r="4327" spans="1:3" x14ac:dyDescent="0.35">
      <c r="A4327" s="2">
        <v>44499</v>
      </c>
      <c r="B4327">
        <v>3767.32</v>
      </c>
      <c r="C4327">
        <f t="shared" si="66"/>
        <v>-3.1793324533918192E-2</v>
      </c>
    </row>
    <row r="4328" spans="1:3" x14ac:dyDescent="0.35">
      <c r="A4328" s="2">
        <v>44500</v>
      </c>
      <c r="B4328">
        <v>3767.32</v>
      </c>
      <c r="C4328">
        <f t="shared" si="66"/>
        <v>-3.7063520188415043E-2</v>
      </c>
    </row>
    <row r="4329" spans="1:3" x14ac:dyDescent="0.35">
      <c r="A4329" s="2">
        <v>44501</v>
      </c>
      <c r="B4329">
        <v>3760.08</v>
      </c>
      <c r="C4329">
        <f t="shared" si="66"/>
        <v>-3.7653643643028034E-2</v>
      </c>
    </row>
    <row r="4330" spans="1:3" x14ac:dyDescent="0.35">
      <c r="A4330" s="2">
        <v>44502</v>
      </c>
      <c r="B4330">
        <v>3794.29</v>
      </c>
      <c r="C4330">
        <f t="shared" si="66"/>
        <v>-3.1478930966481751E-2</v>
      </c>
    </row>
    <row r="4331" spans="1:3" x14ac:dyDescent="0.35">
      <c r="A4331" s="2">
        <v>44503</v>
      </c>
      <c r="B4331">
        <v>3834.23</v>
      </c>
      <c r="C4331">
        <f t="shared" si="66"/>
        <v>-3.3378319781191594E-2</v>
      </c>
    </row>
    <row r="4332" spans="1:3" x14ac:dyDescent="0.35">
      <c r="A4332" s="2">
        <v>44504</v>
      </c>
      <c r="B4332">
        <v>3869.29</v>
      </c>
      <c r="C4332">
        <f t="shared" si="66"/>
        <v>-2.4275924494292344E-2</v>
      </c>
    </row>
    <row r="4333" spans="1:3" x14ac:dyDescent="0.35">
      <c r="A4333" s="2">
        <v>44505</v>
      </c>
      <c r="B4333">
        <v>3879.06</v>
      </c>
      <c r="C4333">
        <f t="shared" si="66"/>
        <v>-2.175409593007168E-2</v>
      </c>
    </row>
    <row r="4334" spans="1:3" x14ac:dyDescent="0.35">
      <c r="A4334" s="2">
        <v>44506</v>
      </c>
      <c r="B4334">
        <v>3879.06</v>
      </c>
      <c r="C4334">
        <f t="shared" si="66"/>
        <v>-3.0051293536002031E-2</v>
      </c>
    </row>
    <row r="4335" spans="1:3" x14ac:dyDescent="0.35">
      <c r="A4335" s="2">
        <v>44507</v>
      </c>
      <c r="B4335">
        <v>3879.06</v>
      </c>
      <c r="C4335">
        <f t="shared" si="66"/>
        <v>-2.3326879046424019E-2</v>
      </c>
    </row>
    <row r="4336" spans="1:3" x14ac:dyDescent="0.35">
      <c r="A4336" s="2">
        <v>44508</v>
      </c>
      <c r="B4336">
        <v>3876.25</v>
      </c>
      <c r="C4336">
        <f t="shared" si="66"/>
        <v>-1.7793667956072536E-2</v>
      </c>
    </row>
    <row r="4337" spans="1:3" x14ac:dyDescent="0.35">
      <c r="A4337" s="2">
        <v>44509</v>
      </c>
      <c r="B4337">
        <v>3871.05</v>
      </c>
      <c r="C4337">
        <f t="shared" si="66"/>
        <v>3.0684711744178471E-3</v>
      </c>
    </row>
    <row r="4338" spans="1:3" x14ac:dyDescent="0.35">
      <c r="A4338" s="2">
        <v>44510</v>
      </c>
      <c r="B4338">
        <v>3876.58</v>
      </c>
      <c r="C4338">
        <f t="shared" si="66"/>
        <v>8.3409800554623027E-3</v>
      </c>
    </row>
    <row r="4339" spans="1:3" x14ac:dyDescent="0.35">
      <c r="A4339" s="2">
        <v>44511</v>
      </c>
      <c r="B4339">
        <v>3880.46</v>
      </c>
      <c r="C4339">
        <f t="shared" si="66"/>
        <v>9.3413617277446261E-3</v>
      </c>
    </row>
    <row r="4340" spans="1:3" x14ac:dyDescent="0.35">
      <c r="A4340" s="2">
        <v>44512</v>
      </c>
      <c r="B4340">
        <v>3884.84</v>
      </c>
      <c r="C4340">
        <f t="shared" si="66"/>
        <v>1.0469457349162744E-2</v>
      </c>
    </row>
    <row r="4341" spans="1:3" x14ac:dyDescent="0.35">
      <c r="A4341" s="2">
        <v>44513</v>
      </c>
      <c r="B4341">
        <v>3884.84</v>
      </c>
      <c r="C4341">
        <f t="shared" si="66"/>
        <v>9.0528074497018256E-3</v>
      </c>
    </row>
    <row r="4342" spans="1:3" x14ac:dyDescent="0.35">
      <c r="A4342" s="2">
        <v>44514</v>
      </c>
      <c r="B4342">
        <v>3884.84</v>
      </c>
      <c r="C4342">
        <f t="shared" si="66"/>
        <v>1.2543772838135385E-3</v>
      </c>
    </row>
    <row r="4343" spans="1:3" x14ac:dyDescent="0.35">
      <c r="A4343" s="2">
        <v>44515</v>
      </c>
      <c r="B4343">
        <v>3887.02</v>
      </c>
      <c r="C4343">
        <f t="shared" si="66"/>
        <v>8.9153175803728408E-3</v>
      </c>
    </row>
    <row r="4344" spans="1:3" x14ac:dyDescent="0.35">
      <c r="A4344" s="2">
        <v>44516</v>
      </c>
      <c r="B4344">
        <v>3894.71</v>
      </c>
      <c r="C4344">
        <f t="shared" si="66"/>
        <v>6.3492113246126046E-3</v>
      </c>
    </row>
    <row r="4345" spans="1:3" x14ac:dyDescent="0.35">
      <c r="A4345" s="2">
        <v>44517</v>
      </c>
      <c r="B4345">
        <v>3920.27</v>
      </c>
      <c r="C4345">
        <f t="shared" si="66"/>
        <v>1.2583076676166371E-2</v>
      </c>
    </row>
    <row r="4346" spans="1:3" x14ac:dyDescent="0.35">
      <c r="A4346" s="2">
        <v>44518</v>
      </c>
      <c r="B4346">
        <v>3938.14</v>
      </c>
      <c r="C4346">
        <f t="shared" si="66"/>
        <v>1.7131078320872559E-2</v>
      </c>
    </row>
    <row r="4347" spans="1:3" x14ac:dyDescent="0.35">
      <c r="A4347" s="2">
        <v>44519</v>
      </c>
      <c r="B4347">
        <v>3916.73</v>
      </c>
      <c r="C4347">
        <f t="shared" si="66"/>
        <v>1.1679669698812246E-2</v>
      </c>
    </row>
    <row r="4348" spans="1:3" x14ac:dyDescent="0.35">
      <c r="A4348" s="2">
        <v>44520</v>
      </c>
      <c r="B4348">
        <v>3916.73</v>
      </c>
      <c r="C4348">
        <f t="shared" si="66"/>
        <v>9.9994546696551938E-3</v>
      </c>
    </row>
    <row r="4349" spans="1:3" x14ac:dyDescent="0.35">
      <c r="A4349" s="2">
        <v>44521</v>
      </c>
      <c r="B4349">
        <v>3916.73</v>
      </c>
      <c r="C4349">
        <f t="shared" si="66"/>
        <v>1.2977249971550557E-2</v>
      </c>
    </row>
    <row r="4350" spans="1:3" x14ac:dyDescent="0.35">
      <c r="A4350" s="2">
        <v>44522</v>
      </c>
      <c r="B4350">
        <v>3920</v>
      </c>
      <c r="C4350">
        <f t="shared" si="66"/>
        <v>1.4316276309355579E-2</v>
      </c>
    </row>
    <row r="4351" spans="1:3" x14ac:dyDescent="0.35">
      <c r="A4351" s="2">
        <v>44523</v>
      </c>
      <c r="B4351">
        <v>3949</v>
      </c>
      <c r="C4351">
        <f t="shared" si="66"/>
        <v>2.076099978421686E-2</v>
      </c>
    </row>
    <row r="4352" spans="1:3" x14ac:dyDescent="0.35">
      <c r="A4352" s="2">
        <v>44524</v>
      </c>
      <c r="B4352">
        <v>3982</v>
      </c>
      <c r="C4352">
        <f t="shared" si="66"/>
        <v>3.7651277356154811E-2</v>
      </c>
    </row>
    <row r="4353" spans="1:3" x14ac:dyDescent="0.35">
      <c r="A4353" s="2">
        <v>44525</v>
      </c>
      <c r="B4353">
        <v>3979.34</v>
      </c>
      <c r="C4353">
        <f t="shared" si="66"/>
        <v>3.6983048113594846E-2</v>
      </c>
    </row>
    <row r="4354" spans="1:3" x14ac:dyDescent="0.35">
      <c r="A4354" s="2">
        <v>44526</v>
      </c>
      <c r="B4354">
        <v>4015.19</v>
      </c>
      <c r="C4354">
        <f t="shared" si="66"/>
        <v>4.5951740533672424E-2</v>
      </c>
    </row>
    <row r="4355" spans="1:3" x14ac:dyDescent="0.35">
      <c r="A4355" s="2">
        <v>44527</v>
      </c>
      <c r="B4355">
        <v>4015.19</v>
      </c>
      <c r="C4355">
        <f t="shared" si="66"/>
        <v>5.0834746534621958E-2</v>
      </c>
    </row>
    <row r="4356" spans="1:3" x14ac:dyDescent="0.35">
      <c r="A4356" s="2">
        <v>44528</v>
      </c>
      <c r="B4356">
        <v>4015.19</v>
      </c>
      <c r="C4356">
        <f t="shared" si="66"/>
        <v>6.1276422286428753E-2</v>
      </c>
    </row>
    <row r="4357" spans="1:3" x14ac:dyDescent="0.35">
      <c r="A4357" s="2">
        <v>44529</v>
      </c>
      <c r="B4357">
        <v>4034.58</v>
      </c>
      <c r="C4357">
        <f t="shared" si="66"/>
        <v>6.8217202088141513E-2</v>
      </c>
    </row>
    <row r="4358" spans="1:3" x14ac:dyDescent="0.35">
      <c r="A4358" s="2">
        <v>44530</v>
      </c>
      <c r="B4358">
        <v>3999.33</v>
      </c>
      <c r="C4358">
        <f t="shared" si="66"/>
        <v>5.2279076727472916E-2</v>
      </c>
    </row>
    <row r="4359" spans="1:3" x14ac:dyDescent="0.35">
      <c r="A4359" s="2">
        <v>44531</v>
      </c>
      <c r="B4359">
        <v>3971.6</v>
      </c>
      <c r="C4359">
        <f t="shared" si="66"/>
        <v>4.5002528118510944E-2</v>
      </c>
    </row>
    <row r="4360" spans="1:3" x14ac:dyDescent="0.35">
      <c r="A4360" s="2">
        <v>44532</v>
      </c>
      <c r="B4360">
        <v>3940.98</v>
      </c>
      <c r="C4360">
        <f t="shared" si="66"/>
        <v>3.7262915287100518E-2</v>
      </c>
    </row>
    <row r="4361" spans="1:3" x14ac:dyDescent="0.35">
      <c r="A4361" s="2">
        <v>44533</v>
      </c>
      <c r="B4361">
        <v>3968.3</v>
      </c>
      <c r="C4361">
        <f t="shared" si="66"/>
        <v>4.4171283344643424E-2</v>
      </c>
    </row>
    <row r="4362" spans="1:3" x14ac:dyDescent="0.35">
      <c r="A4362" s="2">
        <v>44534</v>
      </c>
      <c r="B4362">
        <v>3968.3</v>
      </c>
      <c r="C4362">
        <f t="shared" si="66"/>
        <v>4.4171283344643424E-2</v>
      </c>
    </row>
    <row r="4363" spans="1:3" x14ac:dyDescent="0.35">
      <c r="A4363" s="2">
        <v>44535</v>
      </c>
      <c r="B4363">
        <v>3968.3</v>
      </c>
      <c r="C4363">
        <f t="shared" si="66"/>
        <v>4.1026238007553749E-2</v>
      </c>
    </row>
    <row r="4364" spans="1:3" x14ac:dyDescent="0.35">
      <c r="A4364" s="2">
        <v>44536</v>
      </c>
      <c r="B4364">
        <v>3934.19</v>
      </c>
      <c r="C4364">
        <f t="shared" si="66"/>
        <v>2.932371159395613E-2</v>
      </c>
    </row>
    <row r="4365" spans="1:3" x14ac:dyDescent="0.35">
      <c r="A4365" s="2">
        <v>44537</v>
      </c>
      <c r="B4365">
        <v>3911</v>
      </c>
      <c r="C4365">
        <f t="shared" si="66"/>
        <v>2.0497575953070349E-2</v>
      </c>
    </row>
    <row r="4366" spans="1:3" x14ac:dyDescent="0.35">
      <c r="A4366" s="2">
        <v>44538</v>
      </c>
      <c r="B4366">
        <v>3903.03</v>
      </c>
      <c r="C4366">
        <f t="shared" si="66"/>
        <v>1.6236538110973961E-2</v>
      </c>
    </row>
    <row r="4367" spans="1:3" x14ac:dyDescent="0.35">
      <c r="A4367" s="2">
        <v>44539</v>
      </c>
      <c r="B4367">
        <v>3902.78</v>
      </c>
      <c r="C4367">
        <f t="shared" si="66"/>
        <v>1.6172483259501731E-2</v>
      </c>
    </row>
    <row r="4368" spans="1:3" x14ac:dyDescent="0.35">
      <c r="A4368" s="2">
        <v>44540</v>
      </c>
      <c r="B4368">
        <v>3893.05</v>
      </c>
      <c r="C4368">
        <f t="shared" si="66"/>
        <v>1.3676275658170268E-2</v>
      </c>
    </row>
    <row r="4369" spans="1:3" x14ac:dyDescent="0.35">
      <c r="A4369" s="2">
        <v>44541</v>
      </c>
      <c r="B4369">
        <v>3893.05</v>
      </c>
      <c r="C4369">
        <f t="shared" si="66"/>
        <v>1.603311326966448E-2</v>
      </c>
    </row>
    <row r="4370" spans="1:3" x14ac:dyDescent="0.35">
      <c r="A4370" s="2">
        <v>44542</v>
      </c>
      <c r="B4370">
        <v>3893.05</v>
      </c>
      <c r="C4370">
        <f t="shared" si="66"/>
        <v>1.6458665743703502E-2</v>
      </c>
    </row>
    <row r="4371" spans="1:3" x14ac:dyDescent="0.35">
      <c r="A4371" s="2">
        <v>44543</v>
      </c>
      <c r="B4371">
        <v>3889.23</v>
      </c>
      <c r="C4371">
        <f t="shared" si="66"/>
        <v>1.9186653950168255E-2</v>
      </c>
    </row>
    <row r="4372" spans="1:3" x14ac:dyDescent="0.35">
      <c r="A4372" s="2">
        <v>44544</v>
      </c>
      <c r="B4372">
        <v>3954.93</v>
      </c>
      <c r="C4372">
        <f t="shared" si="66"/>
        <v>3.5613408604597545E-2</v>
      </c>
    </row>
    <row r="4373" spans="1:3" x14ac:dyDescent="0.35">
      <c r="A4373" s="2">
        <v>44545</v>
      </c>
      <c r="B4373">
        <v>3997.09</v>
      </c>
      <c r="C4373">
        <f t="shared" si="66"/>
        <v>4.3077842980935546E-2</v>
      </c>
    </row>
    <row r="4374" spans="1:3" x14ac:dyDescent="0.35">
      <c r="A4374" s="2">
        <v>44546</v>
      </c>
      <c r="B4374">
        <v>4016.07</v>
      </c>
      <c r="C4374">
        <f t="shared" si="66"/>
        <v>4.7815059133991616E-2</v>
      </c>
    </row>
    <row r="4375" spans="1:3" x14ac:dyDescent="0.35">
      <c r="A4375" s="2">
        <v>44547</v>
      </c>
      <c r="B4375">
        <v>3976.44</v>
      </c>
      <c r="C4375">
        <f t="shared" si="66"/>
        <v>3.7898193273008564E-2</v>
      </c>
    </row>
    <row r="4376" spans="1:3" x14ac:dyDescent="0.35">
      <c r="A4376" s="2">
        <v>44548</v>
      </c>
      <c r="B4376">
        <v>3976.44</v>
      </c>
      <c r="C4376">
        <f t="shared" si="66"/>
        <v>3.4255942838241724E-2</v>
      </c>
    </row>
    <row r="4377" spans="1:3" x14ac:dyDescent="0.35">
      <c r="A4377" s="2">
        <v>44549</v>
      </c>
      <c r="B4377">
        <v>3976.44</v>
      </c>
      <c r="C4377">
        <f t="shared" si="66"/>
        <v>3.5399072403254024E-2</v>
      </c>
    </row>
    <row r="4378" spans="1:3" x14ac:dyDescent="0.35">
      <c r="A4378" s="2">
        <v>44550</v>
      </c>
      <c r="B4378">
        <v>4006.26</v>
      </c>
      <c r="C4378">
        <f t="shared" si="66"/>
        <v>4.3886897310203545E-2</v>
      </c>
    </row>
    <row r="4379" spans="1:3" x14ac:dyDescent="0.35">
      <c r="A4379" s="2">
        <v>44551</v>
      </c>
      <c r="B4379">
        <v>3997.81</v>
      </c>
      <c r="C4379">
        <f t="shared" si="66"/>
        <v>4.1697231410898032E-2</v>
      </c>
    </row>
    <row r="4380" spans="1:3" x14ac:dyDescent="0.35">
      <c r="A4380" s="2">
        <v>44552</v>
      </c>
      <c r="B4380">
        <v>3998.8</v>
      </c>
      <c r="C4380">
        <f t="shared" si="66"/>
        <v>4.1277443158056308E-2</v>
      </c>
    </row>
    <row r="4381" spans="1:3" x14ac:dyDescent="0.35">
      <c r="A4381" s="2">
        <v>44553</v>
      </c>
      <c r="B4381">
        <v>3999.91</v>
      </c>
      <c r="C4381">
        <f t="shared" si="66"/>
        <v>4.1554987913929399E-2</v>
      </c>
    </row>
    <row r="4382" spans="1:3" x14ac:dyDescent="0.35">
      <c r="A4382" s="2">
        <v>44554</v>
      </c>
      <c r="B4382">
        <v>3993.99</v>
      </c>
      <c r="C4382">
        <f t="shared" si="66"/>
        <v>4.0073858282023291E-2</v>
      </c>
    </row>
    <row r="4383" spans="1:3" x14ac:dyDescent="0.35">
      <c r="A4383" s="2">
        <v>44555</v>
      </c>
      <c r="B4383">
        <v>3993.99</v>
      </c>
      <c r="C4383">
        <f t="shared" si="66"/>
        <v>3.892781590930304E-2</v>
      </c>
    </row>
    <row r="4384" spans="1:3" x14ac:dyDescent="0.35">
      <c r="A4384" s="2">
        <v>44556</v>
      </c>
      <c r="B4384">
        <v>3993.99</v>
      </c>
      <c r="C4384">
        <f t="shared" si="66"/>
        <v>3.9839333649347379E-2</v>
      </c>
    </row>
    <row r="4385" spans="1:3" x14ac:dyDescent="0.35">
      <c r="A4385" s="2">
        <v>44557</v>
      </c>
      <c r="B4385">
        <v>3994.44</v>
      </c>
      <c r="C4385">
        <f t="shared" ref="C4385:C4448" si="67">+LN(B4385/B4296)</f>
        <v>3.9957207649239879E-2</v>
      </c>
    </row>
    <row r="4386" spans="1:3" x14ac:dyDescent="0.35">
      <c r="A4386" s="2">
        <v>44558</v>
      </c>
      <c r="B4386">
        <v>4007.01</v>
      </c>
      <c r="C4386">
        <f t="shared" si="67"/>
        <v>5.0644510676641212E-2</v>
      </c>
    </row>
    <row r="4387" spans="1:3" x14ac:dyDescent="0.35">
      <c r="A4387" s="2">
        <v>44559</v>
      </c>
      <c r="B4387">
        <v>4038.07</v>
      </c>
      <c r="C4387">
        <f t="shared" si="67"/>
        <v>6.2994586037418046E-2</v>
      </c>
    </row>
    <row r="4388" spans="1:3" x14ac:dyDescent="0.35">
      <c r="A4388" s="2">
        <v>44560</v>
      </c>
      <c r="B4388">
        <v>4063.35</v>
      </c>
      <c r="C4388">
        <f t="shared" si="67"/>
        <v>6.9235487521896857E-2</v>
      </c>
    </row>
    <row r="4389" spans="1:3" x14ac:dyDescent="0.35">
      <c r="A4389" s="2">
        <v>44561</v>
      </c>
      <c r="B4389">
        <v>4064.92</v>
      </c>
      <c r="C4389">
        <f t="shared" si="67"/>
        <v>6.9621793591829295E-2</v>
      </c>
    </row>
    <row r="4390" spans="1:3" x14ac:dyDescent="0.35">
      <c r="A4390" s="2">
        <v>44562</v>
      </c>
      <c r="B4390">
        <v>4064.92</v>
      </c>
      <c r="C4390">
        <f t="shared" si="67"/>
        <v>6.9632343450461265E-2</v>
      </c>
    </row>
    <row r="4391" spans="1:3" x14ac:dyDescent="0.35">
      <c r="A4391" s="2">
        <v>44563</v>
      </c>
      <c r="B4391">
        <v>4064.92</v>
      </c>
      <c r="C4391">
        <f t="shared" si="67"/>
        <v>7.1150044754686628E-2</v>
      </c>
    </row>
    <row r="4392" spans="1:3" x14ac:dyDescent="0.35">
      <c r="A4392" s="2">
        <v>44564</v>
      </c>
      <c r="B4392">
        <v>4063.23</v>
      </c>
      <c r="C4392">
        <f t="shared" si="67"/>
        <v>7.0327500067047216E-2</v>
      </c>
    </row>
    <row r="4393" spans="1:3" x14ac:dyDescent="0.35">
      <c r="A4393" s="2">
        <v>44565</v>
      </c>
      <c r="B4393">
        <v>4081.23</v>
      </c>
      <c r="C4393">
        <f t="shared" si="67"/>
        <v>7.8437862681360118E-2</v>
      </c>
    </row>
    <row r="4394" spans="1:3" x14ac:dyDescent="0.35">
      <c r="A4394" s="2">
        <v>44566</v>
      </c>
      <c r="B4394">
        <v>4030.32</v>
      </c>
      <c r="C4394">
        <f t="shared" si="67"/>
        <v>6.7362462761348649E-2</v>
      </c>
    </row>
    <row r="4395" spans="1:3" x14ac:dyDescent="0.35">
      <c r="A4395" s="2">
        <v>44567</v>
      </c>
      <c r="B4395">
        <v>4033.15</v>
      </c>
      <c r="C4395">
        <f t="shared" si="67"/>
        <v>6.8064393844665533E-2</v>
      </c>
    </row>
    <row r="4396" spans="1:3" x14ac:dyDescent="0.35">
      <c r="A4396" s="2">
        <v>44568</v>
      </c>
      <c r="B4396">
        <v>4051.66</v>
      </c>
      <c r="C4396">
        <f t="shared" si="67"/>
        <v>7.2643359173836658E-2</v>
      </c>
    </row>
    <row r="4397" spans="1:3" x14ac:dyDescent="0.35">
      <c r="A4397" s="2">
        <v>44569</v>
      </c>
      <c r="B4397">
        <v>4051.66</v>
      </c>
      <c r="C4397">
        <f t="shared" si="67"/>
        <v>7.2935351679667221E-2</v>
      </c>
    </row>
    <row r="4398" spans="1:3" x14ac:dyDescent="0.35">
      <c r="A4398" s="2">
        <v>44570</v>
      </c>
      <c r="B4398">
        <v>4051.66</v>
      </c>
      <c r="C4398">
        <f t="shared" si="67"/>
        <v>8.4516301863764895E-2</v>
      </c>
    </row>
    <row r="4399" spans="1:3" x14ac:dyDescent="0.35">
      <c r="A4399" s="2">
        <v>44571</v>
      </c>
      <c r="B4399">
        <v>4065</v>
      </c>
      <c r="C4399">
        <f t="shared" si="67"/>
        <v>8.3127616918382163E-2</v>
      </c>
    </row>
    <row r="4400" spans="1:3" x14ac:dyDescent="0.35">
      <c r="A4400" s="2">
        <v>44572</v>
      </c>
      <c r="B4400">
        <v>3995.9</v>
      </c>
      <c r="C4400">
        <f t="shared" si="67"/>
        <v>5.883860414205698E-2</v>
      </c>
    </row>
    <row r="4401" spans="1:3" x14ac:dyDescent="0.35">
      <c r="A4401" s="2">
        <v>44573</v>
      </c>
      <c r="B4401">
        <v>3974.08</v>
      </c>
      <c r="C4401">
        <f t="shared" si="67"/>
        <v>5.4358875664405198E-2</v>
      </c>
    </row>
    <row r="4402" spans="1:3" x14ac:dyDescent="0.35">
      <c r="A4402" s="2">
        <v>44574</v>
      </c>
      <c r="B4402">
        <v>3964</v>
      </c>
      <c r="C4402">
        <f t="shared" si="67"/>
        <v>5.1819217354616101E-2</v>
      </c>
    </row>
    <row r="4403" spans="1:3" x14ac:dyDescent="0.35">
      <c r="A4403" s="2">
        <v>44575</v>
      </c>
      <c r="B4403">
        <v>4005.94</v>
      </c>
      <c r="C4403">
        <f t="shared" si="67"/>
        <v>6.2343860484637297E-2</v>
      </c>
    </row>
    <row r="4404" spans="1:3" x14ac:dyDescent="0.35">
      <c r="A4404" s="2">
        <v>44576</v>
      </c>
      <c r="B4404">
        <v>4005.94</v>
      </c>
      <c r="C4404">
        <f t="shared" si="67"/>
        <v>6.149933088785859E-2</v>
      </c>
    </row>
    <row r="4405" spans="1:3" x14ac:dyDescent="0.35">
      <c r="A4405" s="2">
        <v>44577</v>
      </c>
      <c r="B4405">
        <v>4005.94</v>
      </c>
      <c r="C4405">
        <f t="shared" si="67"/>
        <v>6.1610831661842724E-2</v>
      </c>
    </row>
    <row r="4406" spans="1:3" x14ac:dyDescent="0.35">
      <c r="A4406" s="2">
        <v>44578</v>
      </c>
      <c r="B4406">
        <v>4013.18</v>
      </c>
      <c r="C4406">
        <f t="shared" si="67"/>
        <v>6.3044895658228198E-2</v>
      </c>
    </row>
    <row r="4407" spans="1:3" x14ac:dyDescent="0.35">
      <c r="A4407" s="2">
        <v>44579</v>
      </c>
      <c r="B4407">
        <v>4037.18</v>
      </c>
      <c r="C4407">
        <f t="shared" si="67"/>
        <v>6.5359562981659777E-2</v>
      </c>
    </row>
    <row r="4408" spans="1:3" x14ac:dyDescent="0.35">
      <c r="A4408" s="2">
        <v>44580</v>
      </c>
      <c r="B4408">
        <v>3997.13</v>
      </c>
      <c r="C4408">
        <f t="shared" si="67"/>
        <v>5.7722065202729017E-2</v>
      </c>
    </row>
    <row r="4409" spans="1:3" x14ac:dyDescent="0.35">
      <c r="A4409" s="2">
        <v>44581</v>
      </c>
      <c r="B4409">
        <v>3976.27</v>
      </c>
      <c r="C4409">
        <f t="shared" si="67"/>
        <v>5.2489655542543541E-2</v>
      </c>
    </row>
    <row r="4410" spans="1:3" x14ac:dyDescent="0.35">
      <c r="A4410" s="2">
        <v>44582</v>
      </c>
      <c r="B4410">
        <v>3956.75</v>
      </c>
      <c r="C4410">
        <f t="shared" si="67"/>
        <v>4.756844284040971E-2</v>
      </c>
    </row>
    <row r="4411" spans="1:3" x14ac:dyDescent="0.35">
      <c r="A4411" s="2">
        <v>44583</v>
      </c>
      <c r="B4411">
        <v>3956.75</v>
      </c>
      <c r="C4411">
        <f t="shared" si="67"/>
        <v>4.9526392660040663E-2</v>
      </c>
    </row>
    <row r="4412" spans="1:3" x14ac:dyDescent="0.35">
      <c r="A4412" s="2">
        <v>44584</v>
      </c>
      <c r="B4412">
        <v>3956.75</v>
      </c>
      <c r="C4412">
        <f t="shared" si="67"/>
        <v>4.8210058248463937E-2</v>
      </c>
    </row>
    <row r="4413" spans="1:3" x14ac:dyDescent="0.35">
      <c r="A4413" s="2">
        <v>44585</v>
      </c>
      <c r="B4413">
        <v>3973.84</v>
      </c>
      <c r="C4413">
        <f t="shared" si="67"/>
        <v>5.5220843442007873E-2</v>
      </c>
    </row>
    <row r="4414" spans="1:3" x14ac:dyDescent="0.35">
      <c r="A4414" s="2">
        <v>44586</v>
      </c>
      <c r="B4414">
        <v>3967.16</v>
      </c>
      <c r="C4414">
        <f t="shared" si="67"/>
        <v>4.9565326143710391E-2</v>
      </c>
    </row>
    <row r="4415" spans="1:3" x14ac:dyDescent="0.35">
      <c r="A4415" s="2">
        <v>44587</v>
      </c>
      <c r="B4415">
        <v>3934.1</v>
      </c>
      <c r="C4415">
        <f t="shared" si="67"/>
        <v>4.3318265727559938E-2</v>
      </c>
    </row>
    <row r="4416" spans="1:3" x14ac:dyDescent="0.35">
      <c r="A4416" s="2">
        <v>44588</v>
      </c>
      <c r="B4416">
        <v>3959.04</v>
      </c>
      <c r="C4416">
        <f t="shared" si="67"/>
        <v>4.9637698297781828E-2</v>
      </c>
    </row>
    <row r="4417" spans="1:3" x14ac:dyDescent="0.35">
      <c r="A4417" s="2">
        <v>44589</v>
      </c>
      <c r="B4417">
        <v>3959.81</v>
      </c>
      <c r="C4417">
        <f t="shared" si="67"/>
        <v>4.9832170980665398E-2</v>
      </c>
    </row>
    <row r="4418" spans="1:3" x14ac:dyDescent="0.35">
      <c r="A4418" s="2">
        <v>44590</v>
      </c>
      <c r="B4418">
        <v>3959.81</v>
      </c>
      <c r="C4418">
        <f t="shared" si="67"/>
        <v>5.1755810546137815E-2</v>
      </c>
    </row>
    <row r="4419" spans="1:3" x14ac:dyDescent="0.35">
      <c r="A4419" s="2">
        <v>44591</v>
      </c>
      <c r="B4419">
        <v>3959.81</v>
      </c>
      <c r="C4419">
        <f t="shared" si="67"/>
        <v>4.2698739246987825E-2</v>
      </c>
    </row>
    <row r="4420" spans="1:3" x14ac:dyDescent="0.35">
      <c r="A4420" s="2">
        <v>44592</v>
      </c>
      <c r="B4420">
        <v>3942.52</v>
      </c>
      <c r="C4420">
        <f t="shared" si="67"/>
        <v>2.7851480374278821E-2</v>
      </c>
    </row>
    <row r="4421" spans="1:3" x14ac:dyDescent="0.35">
      <c r="A4421" s="2">
        <v>44593</v>
      </c>
      <c r="B4421">
        <v>3927.39</v>
      </c>
      <c r="C4421">
        <f t="shared" si="67"/>
        <v>1.490405543888941E-2</v>
      </c>
    </row>
    <row r="4422" spans="1:3" x14ac:dyDescent="0.35">
      <c r="A4422" s="2">
        <v>44594</v>
      </c>
      <c r="B4422">
        <v>3932.97</v>
      </c>
      <c r="C4422">
        <f t="shared" si="67"/>
        <v>1.3802009413213658E-2</v>
      </c>
    </row>
    <row r="4423" spans="1:3" x14ac:dyDescent="0.35">
      <c r="A4423" s="2">
        <v>44595</v>
      </c>
      <c r="B4423">
        <v>3953.86</v>
      </c>
      <c r="C4423">
        <f t="shared" si="67"/>
        <v>1.9099460696673978E-2</v>
      </c>
    </row>
    <row r="4424" spans="1:3" x14ac:dyDescent="0.35">
      <c r="A4424" s="2">
        <v>44596</v>
      </c>
      <c r="B4424">
        <v>3956.84</v>
      </c>
      <c r="C4424">
        <f t="shared" si="67"/>
        <v>1.9852870670749746E-2</v>
      </c>
    </row>
    <row r="4425" spans="1:3" x14ac:dyDescent="0.35">
      <c r="A4425" s="2">
        <v>44597</v>
      </c>
      <c r="B4425">
        <v>3956.84</v>
      </c>
      <c r="C4425">
        <f t="shared" si="67"/>
        <v>2.0577535480530446E-2</v>
      </c>
    </row>
    <row r="4426" spans="1:3" x14ac:dyDescent="0.35">
      <c r="A4426" s="2">
        <v>44598</v>
      </c>
      <c r="B4426">
        <v>3956.84</v>
      </c>
      <c r="C4426">
        <f t="shared" si="67"/>
        <v>2.1919938841930185E-2</v>
      </c>
    </row>
    <row r="4427" spans="1:3" x14ac:dyDescent="0.35">
      <c r="A4427" s="2">
        <v>44599</v>
      </c>
      <c r="B4427">
        <v>3963.67</v>
      </c>
      <c r="C4427">
        <f t="shared" si="67"/>
        <v>2.2217042122501762E-2</v>
      </c>
    </row>
    <row r="4428" spans="1:3" x14ac:dyDescent="0.35">
      <c r="A4428" s="2">
        <v>44600</v>
      </c>
      <c r="B4428">
        <v>3951.11</v>
      </c>
      <c r="C4428">
        <f t="shared" si="67"/>
        <v>1.8042848785674036E-2</v>
      </c>
    </row>
    <row r="4429" spans="1:3" x14ac:dyDescent="0.35">
      <c r="A4429" s="2">
        <v>44601</v>
      </c>
      <c r="B4429">
        <v>3938.55</v>
      </c>
      <c r="C4429">
        <f t="shared" si="67"/>
        <v>1.3730836338841491E-2</v>
      </c>
    </row>
    <row r="4430" spans="1:3" x14ac:dyDescent="0.35">
      <c r="A4430" s="2">
        <v>44602</v>
      </c>
      <c r="B4430">
        <v>3917.92</v>
      </c>
      <c r="C4430">
        <f t="shared" si="67"/>
        <v>8.4791018026374402E-3</v>
      </c>
    </row>
    <row r="4431" spans="1:3" x14ac:dyDescent="0.35">
      <c r="A4431" s="2">
        <v>44603</v>
      </c>
      <c r="B4431">
        <v>3927.01</v>
      </c>
      <c r="C4431">
        <f t="shared" si="67"/>
        <v>1.0796523135424129E-2</v>
      </c>
    </row>
    <row r="4432" spans="1:3" x14ac:dyDescent="0.35">
      <c r="A4432" s="2">
        <v>44604</v>
      </c>
      <c r="B4432">
        <v>3927.01</v>
      </c>
      <c r="C4432">
        <f t="shared" si="67"/>
        <v>1.0235524852600366E-2</v>
      </c>
    </row>
    <row r="4433" spans="1:3" x14ac:dyDescent="0.35">
      <c r="A4433" s="2">
        <v>44605</v>
      </c>
      <c r="B4433">
        <v>3927.01</v>
      </c>
      <c r="C4433">
        <f t="shared" si="67"/>
        <v>8.2590999436769497E-3</v>
      </c>
    </row>
    <row r="4434" spans="1:3" x14ac:dyDescent="0.35">
      <c r="A4434" s="2">
        <v>44606</v>
      </c>
      <c r="B4434">
        <v>3942</v>
      </c>
      <c r="C4434">
        <f t="shared" si="67"/>
        <v>5.5276797490864341E-3</v>
      </c>
    </row>
    <row r="4435" spans="1:3" x14ac:dyDescent="0.35">
      <c r="A4435" s="2">
        <v>44607</v>
      </c>
      <c r="B4435">
        <v>3951</v>
      </c>
      <c r="C4435">
        <f t="shared" si="67"/>
        <v>3.2601808031056129E-3</v>
      </c>
    </row>
    <row r="4436" spans="1:3" x14ac:dyDescent="0.35">
      <c r="A4436" s="2">
        <v>44608</v>
      </c>
      <c r="B4436">
        <v>3964.24</v>
      </c>
      <c r="C4436">
        <f t="shared" si="67"/>
        <v>1.2057037535022352E-2</v>
      </c>
    </row>
    <row r="4437" spans="1:3" x14ac:dyDescent="0.35">
      <c r="A4437" s="2">
        <v>44609</v>
      </c>
      <c r="B4437">
        <v>3937.82</v>
      </c>
      <c r="C4437">
        <f t="shared" si="67"/>
        <v>5.370148686719008E-3</v>
      </c>
    </row>
    <row r="4438" spans="1:3" x14ac:dyDescent="0.35">
      <c r="A4438" s="2">
        <v>44610</v>
      </c>
      <c r="B4438">
        <v>3928.98</v>
      </c>
      <c r="C4438">
        <f t="shared" si="67"/>
        <v>3.1227282054995041E-3</v>
      </c>
    </row>
    <row r="4439" spans="1:3" x14ac:dyDescent="0.35">
      <c r="A4439" s="2">
        <v>44611</v>
      </c>
      <c r="B4439">
        <v>3928.98</v>
      </c>
      <c r="C4439">
        <f t="shared" si="67"/>
        <v>2.2881964072161668E-3</v>
      </c>
    </row>
    <row r="4440" spans="1:3" x14ac:dyDescent="0.35">
      <c r="A4440" s="2">
        <v>44612</v>
      </c>
      <c r="B4440">
        <v>3928.98</v>
      </c>
      <c r="C4440">
        <f t="shared" si="67"/>
        <v>-5.0825320949251839E-3</v>
      </c>
    </row>
    <row r="4441" spans="1:3" x14ac:dyDescent="0.35">
      <c r="A4441" s="2">
        <v>44613</v>
      </c>
      <c r="B4441">
        <v>3943.18</v>
      </c>
      <c r="C4441">
        <f t="shared" si="67"/>
        <v>-9.7967012685589907E-3</v>
      </c>
    </row>
    <row r="4442" spans="1:3" x14ac:dyDescent="0.35">
      <c r="A4442" s="2">
        <v>44614</v>
      </c>
      <c r="B4442">
        <v>3930.36</v>
      </c>
      <c r="C4442">
        <f t="shared" si="67"/>
        <v>-1.2384951660143211E-2</v>
      </c>
    </row>
    <row r="4443" spans="1:3" x14ac:dyDescent="0.35">
      <c r="A4443" s="2">
        <v>44615</v>
      </c>
      <c r="B4443">
        <v>3912.93</v>
      </c>
      <c r="C4443">
        <f t="shared" si="67"/>
        <v>-2.5798214838914896E-2</v>
      </c>
    </row>
    <row r="4444" spans="1:3" x14ac:dyDescent="0.35">
      <c r="A4444" s="2">
        <v>44616</v>
      </c>
      <c r="B4444">
        <v>3927</v>
      </c>
      <c r="C4444">
        <f t="shared" si="67"/>
        <v>-2.2208893223649624E-2</v>
      </c>
    </row>
    <row r="4445" spans="1:3" x14ac:dyDescent="0.35">
      <c r="A4445" s="2">
        <v>44617</v>
      </c>
      <c r="B4445">
        <v>3913.54</v>
      </c>
      <c r="C4445">
        <f t="shared" si="67"/>
        <v>-2.5642333579232054E-2</v>
      </c>
    </row>
    <row r="4446" spans="1:3" x14ac:dyDescent="0.35">
      <c r="A4446" s="2">
        <v>44618</v>
      </c>
      <c r="B4446">
        <v>3913.54</v>
      </c>
      <c r="C4446">
        <f t="shared" si="67"/>
        <v>-3.0459871844632364E-2</v>
      </c>
    </row>
    <row r="4447" spans="1:3" x14ac:dyDescent="0.35">
      <c r="A4447" s="2">
        <v>44619</v>
      </c>
      <c r="B4447">
        <v>3913.54</v>
      </c>
      <c r="C4447">
        <f t="shared" si="67"/>
        <v>-2.168451184990881E-2</v>
      </c>
    </row>
    <row r="4448" spans="1:3" x14ac:dyDescent="0.35">
      <c r="A4448" s="2">
        <v>44620</v>
      </c>
      <c r="B4448">
        <v>3933.62</v>
      </c>
      <c r="C4448">
        <f t="shared" si="67"/>
        <v>-9.6089146735774452E-3</v>
      </c>
    </row>
    <row r="4449" spans="1:3" x14ac:dyDescent="0.35">
      <c r="A4449" s="2">
        <v>44621</v>
      </c>
      <c r="B4449">
        <v>3891.22</v>
      </c>
      <c r="C4449">
        <f t="shared" ref="C4449:C4512" si="68">+LN(B4449/B4360)</f>
        <v>-1.2706690206812707E-2</v>
      </c>
    </row>
    <row r="4450" spans="1:3" x14ac:dyDescent="0.35">
      <c r="A4450" s="2">
        <v>44622</v>
      </c>
      <c r="B4450">
        <v>3839.43</v>
      </c>
      <c r="C4450">
        <f t="shared" si="68"/>
        <v>-3.3013873321734881E-2</v>
      </c>
    </row>
    <row r="4451" spans="1:3" x14ac:dyDescent="0.35">
      <c r="A4451" s="2">
        <v>44623</v>
      </c>
      <c r="B4451">
        <v>3756.05</v>
      </c>
      <c r="C4451">
        <f t="shared" si="68"/>
        <v>-5.4969918111943378E-2</v>
      </c>
    </row>
    <row r="4452" spans="1:3" x14ac:dyDescent="0.35">
      <c r="A4452" s="2">
        <v>44624</v>
      </c>
      <c r="B4452">
        <v>3824.7</v>
      </c>
      <c r="C4452">
        <f t="shared" si="68"/>
        <v>-3.6857758573385191E-2</v>
      </c>
    </row>
    <row r="4453" spans="1:3" x14ac:dyDescent="0.35">
      <c r="A4453" s="2">
        <v>44625</v>
      </c>
      <c r="B4453">
        <v>3824.7</v>
      </c>
      <c r="C4453">
        <f t="shared" si="68"/>
        <v>-2.822498286939118E-2</v>
      </c>
    </row>
    <row r="4454" spans="1:3" x14ac:dyDescent="0.35">
      <c r="A4454" s="2">
        <v>44626</v>
      </c>
      <c r="B4454">
        <v>3824.7</v>
      </c>
      <c r="C4454">
        <f t="shared" si="68"/>
        <v>-2.2313062943327914E-2</v>
      </c>
    </row>
    <row r="4455" spans="1:3" x14ac:dyDescent="0.35">
      <c r="A4455" s="2">
        <v>44627</v>
      </c>
      <c r="B4455">
        <v>3810.46</v>
      </c>
      <c r="C4455">
        <f t="shared" si="68"/>
        <v>-2.4003257805144871E-2</v>
      </c>
    </row>
    <row r="4456" spans="1:3" x14ac:dyDescent="0.35">
      <c r="A4456" s="2">
        <v>44628</v>
      </c>
      <c r="B4456">
        <v>3773.78</v>
      </c>
      <c r="C4456">
        <f t="shared" si="68"/>
        <v>-3.3611968053030239E-2</v>
      </c>
    </row>
    <row r="4457" spans="1:3" x14ac:dyDescent="0.35">
      <c r="A4457" s="2">
        <v>44629</v>
      </c>
      <c r="B4457">
        <v>3741.75</v>
      </c>
      <c r="C4457">
        <f t="shared" si="68"/>
        <v>-3.9639495684095263E-2</v>
      </c>
    </row>
    <row r="4458" spans="1:3" x14ac:dyDescent="0.35">
      <c r="A4458" s="2">
        <v>44630</v>
      </c>
      <c r="B4458">
        <v>3818.47</v>
      </c>
      <c r="C4458">
        <f t="shared" si="68"/>
        <v>-1.9343093283925066E-2</v>
      </c>
    </row>
    <row r="4459" spans="1:3" x14ac:dyDescent="0.35">
      <c r="A4459" s="2">
        <v>44631</v>
      </c>
      <c r="B4459">
        <v>3819.55</v>
      </c>
      <c r="C4459">
        <f t="shared" si="68"/>
        <v>-1.9060297478939416E-2</v>
      </c>
    </row>
    <row r="4460" spans="1:3" x14ac:dyDescent="0.35">
      <c r="A4460" s="2">
        <v>44632</v>
      </c>
      <c r="B4460">
        <v>3819.55</v>
      </c>
      <c r="C4460">
        <f t="shared" si="68"/>
        <v>-1.8078579959960431E-2</v>
      </c>
    </row>
    <row r="4461" spans="1:3" x14ac:dyDescent="0.35">
      <c r="A4461" s="2">
        <v>44633</v>
      </c>
      <c r="B4461">
        <v>3819.55</v>
      </c>
      <c r="C4461">
        <f t="shared" si="68"/>
        <v>-3.4830287315666647E-2</v>
      </c>
    </row>
    <row r="4462" spans="1:3" x14ac:dyDescent="0.35">
      <c r="A4462" s="2">
        <v>44634</v>
      </c>
      <c r="B4462">
        <v>3797.96</v>
      </c>
      <c r="C4462">
        <f t="shared" si="68"/>
        <v>-5.110251588759028E-2</v>
      </c>
    </row>
    <row r="4463" spans="1:3" x14ac:dyDescent="0.35">
      <c r="A4463" s="2">
        <v>44635</v>
      </c>
      <c r="B4463">
        <v>3831.87</v>
      </c>
      <c r="C4463">
        <f t="shared" si="68"/>
        <v>-4.6950877826677215E-2</v>
      </c>
    </row>
    <row r="4464" spans="1:3" x14ac:dyDescent="0.35">
      <c r="A4464" s="2">
        <v>44636</v>
      </c>
      <c r="B4464">
        <v>3837.59</v>
      </c>
      <c r="C4464">
        <f t="shared" si="68"/>
        <v>-3.5542381248390729E-2</v>
      </c>
    </row>
    <row r="4465" spans="1:3" x14ac:dyDescent="0.35">
      <c r="A4465" s="2">
        <v>44637</v>
      </c>
      <c r="B4465">
        <v>3821.77</v>
      </c>
      <c r="C4465">
        <f t="shared" si="68"/>
        <v>-3.9673280565427092E-2</v>
      </c>
    </row>
    <row r="4466" spans="1:3" x14ac:dyDescent="0.35">
      <c r="A4466" s="2">
        <v>44638</v>
      </c>
      <c r="B4466">
        <v>3819.29</v>
      </c>
      <c r="C4466">
        <f t="shared" si="68"/>
        <v>-4.0322405186116281E-2</v>
      </c>
    </row>
    <row r="4467" spans="1:3" x14ac:dyDescent="0.35">
      <c r="A4467" s="2">
        <v>44639</v>
      </c>
      <c r="B4467">
        <v>3819.29</v>
      </c>
      <c r="C4467">
        <f t="shared" si="68"/>
        <v>-4.779359631426406E-2</v>
      </c>
    </row>
    <row r="4468" spans="1:3" x14ac:dyDescent="0.35">
      <c r="A4468" s="2">
        <v>44640</v>
      </c>
      <c r="B4468">
        <v>3819.29</v>
      </c>
      <c r="C4468">
        <f t="shared" si="68"/>
        <v>-4.5682169717729787E-2</v>
      </c>
    </row>
    <row r="4469" spans="1:3" x14ac:dyDescent="0.35">
      <c r="A4469" s="2">
        <v>44641</v>
      </c>
      <c r="B4469">
        <v>3793</v>
      </c>
      <c r="C4469">
        <f t="shared" si="68"/>
        <v>-5.2837053404126796E-2</v>
      </c>
    </row>
    <row r="4470" spans="1:3" x14ac:dyDescent="0.35">
      <c r="A4470" s="2">
        <v>44642</v>
      </c>
      <c r="B4470">
        <v>3762.99</v>
      </c>
      <c r="C4470">
        <f t="shared" si="68"/>
        <v>-6.105800671315164E-2</v>
      </c>
    </row>
    <row r="4471" spans="1:3" x14ac:dyDescent="0.35">
      <c r="A4471" s="2">
        <v>44643</v>
      </c>
      <c r="B4471">
        <v>3778.88</v>
      </c>
      <c r="C4471">
        <f t="shared" si="68"/>
        <v>-5.5363061804075762E-2</v>
      </c>
    </row>
    <row r="4472" spans="1:3" x14ac:dyDescent="0.35">
      <c r="A4472" s="2">
        <v>44644</v>
      </c>
      <c r="B4472">
        <v>3789.53</v>
      </c>
      <c r="C4472">
        <f t="shared" si="68"/>
        <v>-5.2548730384554737E-2</v>
      </c>
    </row>
    <row r="4473" spans="1:3" x14ac:dyDescent="0.35">
      <c r="A4473" s="2">
        <v>44645</v>
      </c>
      <c r="B4473">
        <v>3792.16</v>
      </c>
      <c r="C4473">
        <f t="shared" si="68"/>
        <v>-5.1854953639398918E-2</v>
      </c>
    </row>
    <row r="4474" spans="1:3" x14ac:dyDescent="0.35">
      <c r="A4474" s="2">
        <v>44646</v>
      </c>
      <c r="B4474">
        <v>3792.16</v>
      </c>
      <c r="C4474">
        <f t="shared" si="68"/>
        <v>-5.1967616578293338E-2</v>
      </c>
    </row>
    <row r="4475" spans="1:3" x14ac:dyDescent="0.35">
      <c r="A4475" s="2">
        <v>44647</v>
      </c>
      <c r="B4475">
        <v>3792.16</v>
      </c>
      <c r="C4475">
        <f t="shared" si="68"/>
        <v>-5.5109549688079656E-2</v>
      </c>
    </row>
    <row r="4476" spans="1:3" x14ac:dyDescent="0.35">
      <c r="A4476" s="2">
        <v>44648</v>
      </c>
      <c r="B4476">
        <v>3785.11</v>
      </c>
      <c r="C4476">
        <f t="shared" si="68"/>
        <v>-6.4691906500598931E-2</v>
      </c>
    </row>
    <row r="4477" spans="1:3" x14ac:dyDescent="0.35">
      <c r="A4477" s="2">
        <v>44649</v>
      </c>
      <c r="B4477">
        <v>3759.09</v>
      </c>
      <c r="C4477">
        <f t="shared" si="68"/>
        <v>-7.783084970604999E-2</v>
      </c>
    </row>
    <row r="4478" spans="1:3" x14ac:dyDescent="0.35">
      <c r="A4478" s="2">
        <v>44650</v>
      </c>
      <c r="B4478">
        <v>3755.7</v>
      </c>
      <c r="C4478">
        <f t="shared" si="68"/>
        <v>-7.9119376657725116E-2</v>
      </c>
    </row>
    <row r="4479" spans="1:3" x14ac:dyDescent="0.35">
      <c r="A4479" s="2">
        <v>44651</v>
      </c>
      <c r="B4479">
        <v>3764.45</v>
      </c>
      <c r="C4479">
        <f t="shared" si="68"/>
        <v>-7.6792294365838801E-2</v>
      </c>
    </row>
    <row r="4480" spans="1:3" x14ac:dyDescent="0.35">
      <c r="A4480" s="2">
        <v>44652</v>
      </c>
      <c r="B4480">
        <v>3756.08</v>
      </c>
      <c r="C4480">
        <f t="shared" si="68"/>
        <v>-7.9018202235597662E-2</v>
      </c>
    </row>
    <row r="4481" spans="1:3" x14ac:dyDescent="0.35">
      <c r="A4481" s="2">
        <v>44653</v>
      </c>
      <c r="B4481">
        <v>3756.08</v>
      </c>
      <c r="C4481">
        <f t="shared" si="68"/>
        <v>-7.8602363447102586E-2</v>
      </c>
    </row>
    <row r="4482" spans="1:3" x14ac:dyDescent="0.35">
      <c r="A4482" s="2">
        <v>44654</v>
      </c>
      <c r="B4482">
        <v>3756.08</v>
      </c>
      <c r="C4482">
        <f t="shared" si="68"/>
        <v>-8.3022553197462101E-2</v>
      </c>
    </row>
    <row r="4483" spans="1:3" x14ac:dyDescent="0.35">
      <c r="A4483" s="2">
        <v>44655</v>
      </c>
      <c r="B4483">
        <v>3706.54</v>
      </c>
      <c r="C4483">
        <f t="shared" si="68"/>
        <v>-8.3746950364167724E-2</v>
      </c>
    </row>
    <row r="4484" spans="1:3" x14ac:dyDescent="0.35">
      <c r="A4484" s="2">
        <v>44656</v>
      </c>
      <c r="B4484">
        <v>3737.93</v>
      </c>
      <c r="C4484">
        <f t="shared" si="68"/>
        <v>-7.6015726089776095E-2</v>
      </c>
    </row>
    <row r="4485" spans="1:3" x14ac:dyDescent="0.35">
      <c r="A4485" s="2">
        <v>44657</v>
      </c>
      <c r="B4485">
        <v>3749.17</v>
      </c>
      <c r="C4485">
        <f t="shared" si="68"/>
        <v>-7.7592191534064131E-2</v>
      </c>
    </row>
    <row r="4486" spans="1:3" x14ac:dyDescent="0.35">
      <c r="A4486" s="2">
        <v>44658</v>
      </c>
      <c r="B4486">
        <v>3766.5</v>
      </c>
      <c r="C4486">
        <f t="shared" si="68"/>
        <v>-7.2980485401600764E-2</v>
      </c>
    </row>
    <row r="4487" spans="1:3" x14ac:dyDescent="0.35">
      <c r="A4487" s="2">
        <v>44659</v>
      </c>
      <c r="B4487">
        <v>3758.41</v>
      </c>
      <c r="C4487">
        <f t="shared" si="68"/>
        <v>-7.513067805955792E-2</v>
      </c>
    </row>
    <row r="4488" spans="1:3" x14ac:dyDescent="0.35">
      <c r="A4488" s="2">
        <v>44660</v>
      </c>
      <c r="B4488">
        <v>3758.41</v>
      </c>
      <c r="C4488">
        <f t="shared" si="68"/>
        <v>-7.8417747374118593E-2</v>
      </c>
    </row>
    <row r="4489" spans="1:3" x14ac:dyDescent="0.35">
      <c r="A4489" s="2">
        <v>44661</v>
      </c>
      <c r="B4489">
        <v>3758.41</v>
      </c>
      <c r="C4489">
        <f t="shared" si="68"/>
        <v>-6.1272839822495588E-2</v>
      </c>
    </row>
    <row r="4490" spans="1:3" x14ac:dyDescent="0.35">
      <c r="A4490" s="2">
        <v>44662</v>
      </c>
      <c r="B4490">
        <v>3740.94</v>
      </c>
      <c r="C4490">
        <f t="shared" si="68"/>
        <v>-6.0456358032521272E-2</v>
      </c>
    </row>
    <row r="4491" spans="1:3" x14ac:dyDescent="0.35">
      <c r="A4491" s="2">
        <v>44663</v>
      </c>
      <c r="B4491">
        <v>3751.04</v>
      </c>
      <c r="C4491">
        <f t="shared" si="68"/>
        <v>-5.5220481601868932E-2</v>
      </c>
    </row>
    <row r="4492" spans="1:3" x14ac:dyDescent="0.35">
      <c r="A4492" s="2">
        <v>44664</v>
      </c>
      <c r="B4492">
        <v>3724.07</v>
      </c>
      <c r="C4492">
        <f t="shared" si="68"/>
        <v>-7.296110336712204E-2</v>
      </c>
    </row>
    <row r="4493" spans="1:3" x14ac:dyDescent="0.35">
      <c r="A4493" s="2">
        <v>44665</v>
      </c>
      <c r="B4493">
        <v>3741.44</v>
      </c>
      <c r="C4493">
        <f t="shared" si="68"/>
        <v>-6.8307695537127941E-2</v>
      </c>
    </row>
    <row r="4494" spans="1:3" x14ac:dyDescent="0.35">
      <c r="A4494" s="2">
        <v>44666</v>
      </c>
      <c r="B4494">
        <v>3742.79</v>
      </c>
      <c r="C4494">
        <f t="shared" si="68"/>
        <v>-6.7946936978227068E-2</v>
      </c>
    </row>
    <row r="4495" spans="1:3" x14ac:dyDescent="0.35">
      <c r="A4495" s="2">
        <v>44667</v>
      </c>
      <c r="B4495">
        <v>3742.79</v>
      </c>
      <c r="C4495">
        <f t="shared" si="68"/>
        <v>-6.9752621883096222E-2</v>
      </c>
    </row>
    <row r="4496" spans="1:3" x14ac:dyDescent="0.35">
      <c r="A4496" s="2">
        <v>44668</v>
      </c>
      <c r="B4496">
        <v>3742.79</v>
      </c>
      <c r="C4496">
        <f t="shared" si="68"/>
        <v>-7.5715105822295736E-2</v>
      </c>
    </row>
    <row r="4497" spans="1:3" x14ac:dyDescent="0.35">
      <c r="A4497" s="2">
        <v>44669</v>
      </c>
      <c r="B4497">
        <v>3732.85</v>
      </c>
      <c r="C4497">
        <f t="shared" si="68"/>
        <v>-6.840458662757401E-2</v>
      </c>
    </row>
    <row r="4498" spans="1:3" x14ac:dyDescent="0.35">
      <c r="A4498" s="2">
        <v>44670</v>
      </c>
      <c r="B4498">
        <v>3752</v>
      </c>
      <c r="C4498">
        <f t="shared" si="68"/>
        <v>-5.8055162789411273E-2</v>
      </c>
    </row>
    <row r="4499" spans="1:3" x14ac:dyDescent="0.35">
      <c r="A4499" s="2">
        <v>44671</v>
      </c>
      <c r="B4499">
        <v>3759.31</v>
      </c>
      <c r="C4499">
        <f t="shared" si="68"/>
        <v>-5.1187551307887644E-2</v>
      </c>
    </row>
    <row r="4500" spans="1:3" x14ac:dyDescent="0.35">
      <c r="A4500" s="2">
        <v>44672</v>
      </c>
      <c r="B4500">
        <v>3769.9</v>
      </c>
      <c r="C4500">
        <f t="shared" si="68"/>
        <v>-4.8374505322074407E-2</v>
      </c>
    </row>
    <row r="4501" spans="1:3" x14ac:dyDescent="0.35">
      <c r="A4501" s="2">
        <v>44673</v>
      </c>
      <c r="B4501">
        <v>3850.69</v>
      </c>
      <c r="C4501">
        <f t="shared" si="68"/>
        <v>-2.7170628210467125E-2</v>
      </c>
    </row>
    <row r="4502" spans="1:3" x14ac:dyDescent="0.35">
      <c r="A4502" s="2">
        <v>44674</v>
      </c>
      <c r="B4502">
        <v>3850.69</v>
      </c>
      <c r="C4502">
        <f t="shared" si="68"/>
        <v>-3.1480528597255829E-2</v>
      </c>
    </row>
    <row r="4503" spans="1:3" x14ac:dyDescent="0.35">
      <c r="A4503" s="2">
        <v>44675</v>
      </c>
      <c r="B4503">
        <v>3850.69</v>
      </c>
      <c r="C4503">
        <f t="shared" si="68"/>
        <v>-2.9798120443208762E-2</v>
      </c>
    </row>
    <row r="4504" spans="1:3" x14ac:dyDescent="0.35">
      <c r="A4504" s="2">
        <v>44676</v>
      </c>
      <c r="B4504">
        <v>3932.85</v>
      </c>
      <c r="C4504">
        <f t="shared" si="68"/>
        <v>-3.1778516719173242E-4</v>
      </c>
    </row>
    <row r="4505" spans="1:3" x14ac:dyDescent="0.35">
      <c r="A4505" s="2">
        <v>44677</v>
      </c>
      <c r="B4505">
        <v>3938.4</v>
      </c>
      <c r="C4505">
        <f t="shared" si="68"/>
        <v>-5.2270221726045786E-3</v>
      </c>
    </row>
    <row r="4506" spans="1:3" x14ac:dyDescent="0.35">
      <c r="A4506" s="2">
        <v>44678</v>
      </c>
      <c r="B4506">
        <v>3959.38</v>
      </c>
      <c r="C4506">
        <f t="shared" si="68"/>
        <v>-1.0859696520035348E-4</v>
      </c>
    </row>
    <row r="4507" spans="1:3" x14ac:dyDescent="0.35">
      <c r="A4507" s="2">
        <v>44679</v>
      </c>
      <c r="B4507">
        <v>3978.81</v>
      </c>
      <c r="C4507">
        <f t="shared" si="68"/>
        <v>4.7867352962204989E-3</v>
      </c>
    </row>
    <row r="4508" spans="1:3" x14ac:dyDescent="0.35">
      <c r="A4508" s="2">
        <v>44680</v>
      </c>
      <c r="B4508">
        <v>3962.57</v>
      </c>
      <c r="C4508">
        <f t="shared" si="68"/>
        <v>6.9676034516390553E-4</v>
      </c>
    </row>
    <row r="4509" spans="1:3" x14ac:dyDescent="0.35">
      <c r="A4509" s="2">
        <v>44681</v>
      </c>
      <c r="B4509">
        <v>3962.57</v>
      </c>
      <c r="C4509">
        <f t="shared" si="68"/>
        <v>5.0726918970445574E-3</v>
      </c>
    </row>
    <row r="4510" spans="1:3" x14ac:dyDescent="0.35">
      <c r="A4510" s="2">
        <v>44682</v>
      </c>
      <c r="B4510">
        <v>3962.57</v>
      </c>
      <c r="C4510">
        <f t="shared" si="68"/>
        <v>8.9177215455347875E-3</v>
      </c>
    </row>
    <row r="4511" spans="1:3" x14ac:dyDescent="0.35">
      <c r="A4511" s="2">
        <v>44683</v>
      </c>
      <c r="B4511">
        <v>4007.61</v>
      </c>
      <c r="C4511">
        <f t="shared" si="68"/>
        <v>1.8800188003349524E-2</v>
      </c>
    </row>
    <row r="4512" spans="1:3" x14ac:dyDescent="0.35">
      <c r="A4512" s="2">
        <v>44684</v>
      </c>
      <c r="B4512">
        <v>4026.48</v>
      </c>
      <c r="C4512">
        <f t="shared" si="68"/>
        <v>1.8200228209141356E-2</v>
      </c>
    </row>
    <row r="4513" spans="1:3" x14ac:dyDescent="0.35">
      <c r="A4513" s="2">
        <v>44685</v>
      </c>
      <c r="B4513">
        <v>4065.25</v>
      </c>
      <c r="C4513">
        <f t="shared" ref="C4513:C4576" si="69">+LN(B4513/B4424)</f>
        <v>2.7029514810642721E-2</v>
      </c>
    </row>
    <row r="4514" spans="1:3" x14ac:dyDescent="0.35">
      <c r="A4514" s="2">
        <v>44686</v>
      </c>
      <c r="B4514">
        <v>4087.33</v>
      </c>
      <c r="C4514">
        <f t="shared" si="69"/>
        <v>3.244621823135551E-2</v>
      </c>
    </row>
    <row r="4515" spans="1:3" x14ac:dyDescent="0.35">
      <c r="A4515" s="2">
        <v>44687</v>
      </c>
      <c r="B4515">
        <v>4049</v>
      </c>
      <c r="C4515">
        <f t="shared" si="69"/>
        <v>2.3024210136972114E-2</v>
      </c>
    </row>
    <row r="4516" spans="1:3" x14ac:dyDescent="0.35">
      <c r="A4516" s="2">
        <v>44688</v>
      </c>
      <c r="B4516">
        <v>4049</v>
      </c>
      <c r="C4516">
        <f t="shared" si="69"/>
        <v>2.129957329088171E-2</v>
      </c>
    </row>
    <row r="4517" spans="1:3" x14ac:dyDescent="0.35">
      <c r="A4517" s="2">
        <v>44689</v>
      </c>
      <c r="B4517">
        <v>4049</v>
      </c>
      <c r="C4517">
        <f t="shared" si="69"/>
        <v>2.4473384955427349E-2</v>
      </c>
    </row>
    <row r="4518" spans="1:3" x14ac:dyDescent="0.35">
      <c r="A4518" s="2">
        <v>44690</v>
      </c>
      <c r="B4518">
        <v>4089.19</v>
      </c>
      <c r="C4518">
        <f t="shared" si="69"/>
        <v>3.7534271162443601E-2</v>
      </c>
    </row>
    <row r="4519" spans="1:3" x14ac:dyDescent="0.35">
      <c r="A4519" s="2">
        <v>44691</v>
      </c>
      <c r="B4519">
        <v>4077.42</v>
      </c>
      <c r="C4519">
        <f t="shared" si="69"/>
        <v>3.9903534722468159E-2</v>
      </c>
    </row>
    <row r="4520" spans="1:3" x14ac:dyDescent="0.35">
      <c r="A4520" s="2">
        <v>44692</v>
      </c>
      <c r="B4520">
        <v>4083.56</v>
      </c>
      <c r="C4520">
        <f t="shared" si="69"/>
        <v>3.9090834920308501E-2</v>
      </c>
    </row>
    <row r="4521" spans="1:3" x14ac:dyDescent="0.35">
      <c r="A4521" s="2">
        <v>44693</v>
      </c>
      <c r="B4521">
        <v>4111.34</v>
      </c>
      <c r="C4521">
        <f t="shared" si="69"/>
        <v>4.5870687368082787E-2</v>
      </c>
    </row>
    <row r="4522" spans="1:3" x14ac:dyDescent="0.35">
      <c r="A4522" s="2">
        <v>44694</v>
      </c>
      <c r="B4522">
        <v>4110.54</v>
      </c>
      <c r="C4522">
        <f t="shared" si="69"/>
        <v>4.5676084673194346E-2</v>
      </c>
    </row>
    <row r="4523" spans="1:3" x14ac:dyDescent="0.35">
      <c r="A4523" s="2">
        <v>44695</v>
      </c>
      <c r="B4523">
        <v>4110.54</v>
      </c>
      <c r="C4523">
        <f t="shared" si="69"/>
        <v>4.1866198008430888E-2</v>
      </c>
    </row>
    <row r="4524" spans="1:3" x14ac:dyDescent="0.35">
      <c r="A4524" s="2">
        <v>44696</v>
      </c>
      <c r="B4524">
        <v>4110.54</v>
      </c>
      <c r="C4524">
        <f t="shared" si="69"/>
        <v>3.9585695309705654E-2</v>
      </c>
    </row>
    <row r="4525" spans="1:3" x14ac:dyDescent="0.35">
      <c r="A4525" s="2">
        <v>44697</v>
      </c>
      <c r="B4525">
        <v>4058.36</v>
      </c>
      <c r="C4525">
        <f t="shared" si="69"/>
        <v>2.3464791581734961E-2</v>
      </c>
    </row>
    <row r="4526" spans="1:3" x14ac:dyDescent="0.35">
      <c r="A4526" s="2">
        <v>44698</v>
      </c>
      <c r="B4526">
        <v>4032.65</v>
      </c>
      <c r="C4526">
        <f t="shared" si="69"/>
        <v>2.3796457402734224E-2</v>
      </c>
    </row>
    <row r="4527" spans="1:3" x14ac:dyDescent="0.35">
      <c r="A4527" s="2">
        <v>44699</v>
      </c>
      <c r="B4527">
        <v>4070.36</v>
      </c>
      <c r="C4527">
        <f t="shared" si="69"/>
        <v>3.5351597421713142E-2</v>
      </c>
    </row>
    <row r="4528" spans="1:3" x14ac:dyDescent="0.35">
      <c r="A4528" s="2">
        <v>44700</v>
      </c>
      <c r="B4528">
        <v>4053.46</v>
      </c>
      <c r="C4528">
        <f t="shared" si="69"/>
        <v>3.1190987172052854E-2</v>
      </c>
    </row>
    <row r="4529" spans="1:3" x14ac:dyDescent="0.35">
      <c r="A4529" s="2">
        <v>44701</v>
      </c>
      <c r="B4529">
        <v>3976.18</v>
      </c>
      <c r="C4529">
        <f t="shared" si="69"/>
        <v>1.1941709189789802E-2</v>
      </c>
    </row>
    <row r="4530" spans="1:3" x14ac:dyDescent="0.35">
      <c r="A4530" s="2">
        <v>44702</v>
      </c>
      <c r="B4530">
        <v>3976.18</v>
      </c>
      <c r="C4530">
        <f t="shared" si="69"/>
        <v>8.3340550259313993E-3</v>
      </c>
    </row>
    <row r="4531" spans="1:3" x14ac:dyDescent="0.35">
      <c r="A4531" s="2">
        <v>44703</v>
      </c>
      <c r="B4531">
        <v>3976.18</v>
      </c>
      <c r="C4531">
        <f t="shared" si="69"/>
        <v>1.1590534660075508E-2</v>
      </c>
    </row>
    <row r="4532" spans="1:3" x14ac:dyDescent="0.35">
      <c r="A4532" s="2">
        <v>44704</v>
      </c>
      <c r="B4532">
        <v>3972.73</v>
      </c>
      <c r="C4532">
        <f t="shared" si="69"/>
        <v>1.5167061821186986E-2</v>
      </c>
    </row>
    <row r="4533" spans="1:3" x14ac:dyDescent="0.35">
      <c r="A4533" s="2">
        <v>44705</v>
      </c>
      <c r="B4533">
        <v>3975.45</v>
      </c>
      <c r="C4533">
        <f t="shared" si="69"/>
        <v>1.2262173650101654E-2</v>
      </c>
    </row>
    <row r="4534" spans="1:3" x14ac:dyDescent="0.35">
      <c r="A4534" s="2">
        <v>44706</v>
      </c>
      <c r="B4534">
        <v>3942.35</v>
      </c>
      <c r="C4534">
        <f t="shared" si="69"/>
        <v>7.334656966423307E-3</v>
      </c>
    </row>
    <row r="4535" spans="1:3" x14ac:dyDescent="0.35">
      <c r="A4535" s="2">
        <v>44707</v>
      </c>
      <c r="B4535">
        <v>3924.68</v>
      </c>
      <c r="C4535">
        <f t="shared" si="69"/>
        <v>2.8424840080190851E-3</v>
      </c>
    </row>
    <row r="4536" spans="1:3" x14ac:dyDescent="0.35">
      <c r="A4536" s="2">
        <v>44708</v>
      </c>
      <c r="B4536">
        <v>3927.73</v>
      </c>
      <c r="C4536">
        <f t="shared" si="69"/>
        <v>3.619315618539122E-3</v>
      </c>
    </row>
    <row r="4537" spans="1:3" x14ac:dyDescent="0.35">
      <c r="A4537" s="2">
        <v>44709</v>
      </c>
      <c r="B4537">
        <v>3927.73</v>
      </c>
      <c r="C4537">
        <f t="shared" si="69"/>
        <v>-1.4984706448953134E-3</v>
      </c>
    </row>
    <row r="4538" spans="1:3" x14ac:dyDescent="0.35">
      <c r="A4538" s="2">
        <v>44710</v>
      </c>
      <c r="B4538">
        <v>3927.73</v>
      </c>
      <c r="C4538">
        <f t="shared" si="69"/>
        <v>9.3389177197502476E-3</v>
      </c>
    </row>
    <row r="4539" spans="1:3" x14ac:dyDescent="0.35">
      <c r="A4539" s="2">
        <v>44711</v>
      </c>
      <c r="B4539">
        <v>3810</v>
      </c>
      <c r="C4539">
        <f t="shared" si="69"/>
        <v>-7.6947289430898298E-3</v>
      </c>
    </row>
    <row r="4540" spans="1:3" x14ac:dyDescent="0.35">
      <c r="A4540" s="2">
        <v>44712</v>
      </c>
      <c r="B4540">
        <v>3773.84</v>
      </c>
      <c r="C4540">
        <f t="shared" si="69"/>
        <v>4.7251774196469297E-3</v>
      </c>
    </row>
    <row r="4541" spans="1:3" x14ac:dyDescent="0.35">
      <c r="A4541" s="2">
        <v>44713</v>
      </c>
      <c r="B4541">
        <v>3803.5</v>
      </c>
      <c r="C4541">
        <f t="shared" si="69"/>
        <v>-5.5583373748303196E-3</v>
      </c>
    </row>
    <row r="4542" spans="1:3" x14ac:dyDescent="0.35">
      <c r="A4542" s="2">
        <v>44714</v>
      </c>
      <c r="B4542">
        <v>3774.09</v>
      </c>
      <c r="C4542">
        <f t="shared" si="69"/>
        <v>-1.3320738791246227E-2</v>
      </c>
    </row>
    <row r="4543" spans="1:3" x14ac:dyDescent="0.35">
      <c r="A4543" s="2">
        <v>44715</v>
      </c>
      <c r="B4543">
        <v>3777.98</v>
      </c>
      <c r="C4543">
        <f t="shared" si="69"/>
        <v>-1.2290557570990309E-2</v>
      </c>
    </row>
    <row r="4544" spans="1:3" x14ac:dyDescent="0.35">
      <c r="A4544" s="2">
        <v>44716</v>
      </c>
      <c r="B4544">
        <v>3777.98</v>
      </c>
      <c r="C4544">
        <f t="shared" si="69"/>
        <v>-8.5604414998148252E-3</v>
      </c>
    </row>
    <row r="4545" spans="1:3" x14ac:dyDescent="0.35">
      <c r="A4545" s="2">
        <v>44717</v>
      </c>
      <c r="B4545">
        <v>3777.98</v>
      </c>
      <c r="C4545">
        <f t="shared" si="69"/>
        <v>1.1123235995428768E-3</v>
      </c>
    </row>
    <row r="4546" spans="1:3" x14ac:dyDescent="0.35">
      <c r="A4546" s="2">
        <v>44718</v>
      </c>
      <c r="B4546">
        <v>3795.11</v>
      </c>
      <c r="C4546">
        <f t="shared" si="69"/>
        <v>1.4159979507648661E-2</v>
      </c>
    </row>
    <row r="4547" spans="1:3" x14ac:dyDescent="0.35">
      <c r="A4547" s="2">
        <v>44719</v>
      </c>
      <c r="B4547">
        <v>3786.92</v>
      </c>
      <c r="C4547">
        <f t="shared" si="69"/>
        <v>-8.2967950317426112E-3</v>
      </c>
    </row>
    <row r="4548" spans="1:3" x14ac:dyDescent="0.35">
      <c r="A4548" s="2">
        <v>44720</v>
      </c>
      <c r="B4548">
        <v>3803.32</v>
      </c>
      <c r="C4548">
        <f t="shared" si="69"/>
        <v>-4.2582451293027533E-3</v>
      </c>
    </row>
    <row r="4549" spans="1:3" x14ac:dyDescent="0.35">
      <c r="A4549" s="2">
        <v>44721</v>
      </c>
      <c r="B4549">
        <v>3843.09</v>
      </c>
      <c r="C4549">
        <f t="shared" si="69"/>
        <v>6.1441158799535305E-3</v>
      </c>
    </row>
    <row r="4550" spans="1:3" x14ac:dyDescent="0.35">
      <c r="A4550" s="2">
        <v>44722</v>
      </c>
      <c r="B4550">
        <v>3936.12</v>
      </c>
      <c r="C4550">
        <f t="shared" si="69"/>
        <v>3.006285189786629E-2</v>
      </c>
    </row>
    <row r="4551" spans="1:3" x14ac:dyDescent="0.35">
      <c r="A4551" s="2">
        <v>44723</v>
      </c>
      <c r="B4551">
        <v>3936.12</v>
      </c>
      <c r="C4551">
        <f t="shared" si="69"/>
        <v>3.5731386054380698E-2</v>
      </c>
    </row>
    <row r="4552" spans="1:3" x14ac:dyDescent="0.35">
      <c r="A4552" s="2">
        <v>44724</v>
      </c>
      <c r="B4552">
        <v>3936.12</v>
      </c>
      <c r="C4552">
        <f t="shared" si="69"/>
        <v>2.6842531840411538E-2</v>
      </c>
    </row>
    <row r="4553" spans="1:3" x14ac:dyDescent="0.35">
      <c r="A4553" s="2">
        <v>44725</v>
      </c>
      <c r="B4553">
        <v>3976.44</v>
      </c>
      <c r="C4553">
        <f t="shared" si="69"/>
        <v>3.5542381248390736E-2</v>
      </c>
    </row>
    <row r="4554" spans="1:3" x14ac:dyDescent="0.35">
      <c r="A4554" s="2">
        <v>44726</v>
      </c>
      <c r="B4554">
        <v>3967.97</v>
      </c>
      <c r="C4554">
        <f t="shared" si="69"/>
        <v>3.7540962820177756E-2</v>
      </c>
    </row>
    <row r="4555" spans="1:3" x14ac:dyDescent="0.35">
      <c r="A4555" s="2">
        <v>44727</v>
      </c>
      <c r="B4555">
        <v>3898.04</v>
      </c>
      <c r="C4555">
        <f t="shared" si="69"/>
        <v>2.0409321236063191E-2</v>
      </c>
    </row>
    <row r="4556" spans="1:3" x14ac:dyDescent="0.35">
      <c r="A4556" s="2">
        <v>44728</v>
      </c>
      <c r="B4556">
        <v>3901.42</v>
      </c>
      <c r="C4556">
        <f t="shared" si="69"/>
        <v>2.1276047961142214E-2</v>
      </c>
    </row>
    <row r="4557" spans="1:3" x14ac:dyDescent="0.35">
      <c r="A4557" s="2">
        <v>44729</v>
      </c>
      <c r="B4557">
        <v>3902.75</v>
      </c>
      <c r="C4557">
        <f t="shared" si="69"/>
        <v>2.1616891385331044E-2</v>
      </c>
    </row>
    <row r="4558" spans="1:3" x14ac:dyDescent="0.35">
      <c r="A4558" s="2">
        <v>44730</v>
      </c>
      <c r="B4558">
        <v>3902.75</v>
      </c>
      <c r="C4558">
        <f t="shared" si="69"/>
        <v>2.8524170147877021E-2</v>
      </c>
    </row>
    <row r="4559" spans="1:3" x14ac:dyDescent="0.35">
      <c r="A4559" s="2">
        <v>44731</v>
      </c>
      <c r="B4559">
        <v>3902.75</v>
      </c>
      <c r="C4559">
        <f t="shared" si="69"/>
        <v>3.6467578701028708E-2</v>
      </c>
    </row>
    <row r="4560" spans="1:3" x14ac:dyDescent="0.35">
      <c r="A4560" s="2">
        <v>44732</v>
      </c>
      <c r="B4560">
        <v>4062.18</v>
      </c>
      <c r="C4560">
        <f t="shared" si="69"/>
        <v>7.2292105891848146E-2</v>
      </c>
    </row>
    <row r="4561" spans="1:3" x14ac:dyDescent="0.35">
      <c r="A4561" s="2">
        <v>44733</v>
      </c>
      <c r="B4561">
        <v>4018.3</v>
      </c>
      <c r="C4561">
        <f t="shared" si="69"/>
        <v>5.8616926767169474E-2</v>
      </c>
    </row>
    <row r="4562" spans="1:3" x14ac:dyDescent="0.35">
      <c r="A4562" s="2">
        <v>44734</v>
      </c>
      <c r="B4562">
        <v>4020.09</v>
      </c>
      <c r="C4562">
        <f t="shared" si="69"/>
        <v>5.8368512844565699E-2</v>
      </c>
    </row>
    <row r="4563" spans="1:3" x14ac:dyDescent="0.35">
      <c r="A4563" s="2">
        <v>44735</v>
      </c>
      <c r="B4563">
        <v>4099.1899999999996</v>
      </c>
      <c r="C4563">
        <f t="shared" si="69"/>
        <v>7.7853615621455402E-2</v>
      </c>
    </row>
    <row r="4564" spans="1:3" x14ac:dyDescent="0.35">
      <c r="A4564" s="2">
        <v>44736</v>
      </c>
      <c r="B4564">
        <v>4137.45</v>
      </c>
      <c r="C4564">
        <f t="shared" si="69"/>
        <v>8.7143878442560344E-2</v>
      </c>
    </row>
    <row r="4565" spans="1:3" x14ac:dyDescent="0.35">
      <c r="A4565" s="2">
        <v>44737</v>
      </c>
      <c r="B4565">
        <v>4137.45</v>
      </c>
      <c r="C4565">
        <f t="shared" si="69"/>
        <v>8.9004707483712822E-2</v>
      </c>
    </row>
    <row r="4566" spans="1:3" x14ac:dyDescent="0.35">
      <c r="A4566" s="2">
        <v>44738</v>
      </c>
      <c r="B4566">
        <v>4137.45</v>
      </c>
      <c r="C4566">
        <f t="shared" si="69"/>
        <v>9.5902749204684945E-2</v>
      </c>
    </row>
    <row r="4567" spans="1:3" x14ac:dyDescent="0.35">
      <c r="A4567" s="2">
        <v>44739</v>
      </c>
      <c r="B4567">
        <v>4132.8100000000004</v>
      </c>
      <c r="C4567">
        <f t="shared" si="69"/>
        <v>9.5682877071976355E-2</v>
      </c>
    </row>
    <row r="4568" spans="1:3" x14ac:dyDescent="0.35">
      <c r="A4568" s="2">
        <v>44740</v>
      </c>
      <c r="B4568">
        <v>4099.83</v>
      </c>
      <c r="C4568">
        <f t="shared" si="69"/>
        <v>8.5343741192521319E-2</v>
      </c>
    </row>
    <row r="4569" spans="1:3" x14ac:dyDescent="0.35">
      <c r="A4569" s="2">
        <v>44741</v>
      </c>
      <c r="B4569">
        <v>4116.1899999999996</v>
      </c>
      <c r="C4569">
        <f t="shared" si="69"/>
        <v>9.1552117854356976E-2</v>
      </c>
    </row>
    <row r="4570" spans="1:3" x14ac:dyDescent="0.35">
      <c r="A4570" s="2">
        <v>44742</v>
      </c>
      <c r="B4570">
        <v>4151.66</v>
      </c>
      <c r="C4570">
        <f t="shared" si="69"/>
        <v>0.10013239389021721</v>
      </c>
    </row>
    <row r="4571" spans="1:3" x14ac:dyDescent="0.35">
      <c r="A4571" s="2">
        <v>44743</v>
      </c>
      <c r="B4571">
        <v>4196.6000000000004</v>
      </c>
      <c r="C4571">
        <f t="shared" si="69"/>
        <v>0.11089881326474102</v>
      </c>
    </row>
    <row r="4572" spans="1:3" x14ac:dyDescent="0.35">
      <c r="A4572" s="2">
        <v>44744</v>
      </c>
      <c r="B4572">
        <v>4196.6000000000004</v>
      </c>
      <c r="C4572">
        <f t="shared" si="69"/>
        <v>0.12417584672990017</v>
      </c>
    </row>
    <row r="4573" spans="1:3" x14ac:dyDescent="0.35">
      <c r="A4573" s="2">
        <v>44745</v>
      </c>
      <c r="B4573">
        <v>4196.6000000000004</v>
      </c>
      <c r="C4573">
        <f t="shared" si="69"/>
        <v>0.11574269137219162</v>
      </c>
    </row>
    <row r="4574" spans="1:3" x14ac:dyDescent="0.35">
      <c r="A4574" s="2">
        <v>44746</v>
      </c>
      <c r="B4574">
        <v>4189.25</v>
      </c>
      <c r="C4574">
        <f t="shared" si="69"/>
        <v>0.11098723814754741</v>
      </c>
    </row>
    <row r="4575" spans="1:3" x14ac:dyDescent="0.35">
      <c r="A4575" s="2">
        <v>44747</v>
      </c>
      <c r="B4575">
        <v>4265.5600000000004</v>
      </c>
      <c r="C4575">
        <f t="shared" si="69"/>
        <v>0.12442728533033659</v>
      </c>
    </row>
    <row r="4576" spans="1:3" x14ac:dyDescent="0.35">
      <c r="A4576" s="2">
        <v>44748</v>
      </c>
      <c r="B4576">
        <v>4336.5200000000004</v>
      </c>
      <c r="C4576">
        <f t="shared" si="69"/>
        <v>0.1430761875203802</v>
      </c>
    </row>
    <row r="4577" spans="1:3" x14ac:dyDescent="0.35">
      <c r="A4577" s="2">
        <v>44749</v>
      </c>
      <c r="B4577">
        <v>4385.6899999999996</v>
      </c>
      <c r="C4577">
        <f t="shared" ref="C4577:C4640" si="70">+LN(B4577/B4488)</f>
        <v>0.15435097243756754</v>
      </c>
    </row>
    <row r="4578" spans="1:3" x14ac:dyDescent="0.35">
      <c r="A4578" s="2">
        <v>44750</v>
      </c>
      <c r="B4578">
        <v>4401.1000000000004</v>
      </c>
      <c r="C4578">
        <f t="shared" si="70"/>
        <v>0.15785851405376772</v>
      </c>
    </row>
    <row r="4579" spans="1:3" x14ac:dyDescent="0.35">
      <c r="A4579" s="2">
        <v>44751</v>
      </c>
      <c r="B4579">
        <v>4401.1000000000004</v>
      </c>
      <c r="C4579">
        <f t="shared" si="70"/>
        <v>0.16251759293441345</v>
      </c>
    </row>
    <row r="4580" spans="1:3" x14ac:dyDescent="0.35">
      <c r="A4580" s="2">
        <v>44752</v>
      </c>
      <c r="B4580">
        <v>4401.1000000000004</v>
      </c>
      <c r="C4580">
        <f t="shared" si="70"/>
        <v>0.15982137481355022</v>
      </c>
    </row>
    <row r="4581" spans="1:3" x14ac:dyDescent="0.35">
      <c r="A4581" s="2">
        <v>44753</v>
      </c>
      <c r="B4581">
        <v>4560.7</v>
      </c>
      <c r="C4581">
        <f t="shared" si="70"/>
        <v>0.20265896428631808</v>
      </c>
    </row>
    <row r="4582" spans="1:3" x14ac:dyDescent="0.35">
      <c r="A4582" s="2">
        <v>44754</v>
      </c>
      <c r="B4582">
        <v>4623.8</v>
      </c>
      <c r="C4582">
        <f t="shared" si="70"/>
        <v>0.21174631377886541</v>
      </c>
    </row>
    <row r="4583" spans="1:3" x14ac:dyDescent="0.35">
      <c r="A4583" s="2">
        <v>44755</v>
      </c>
      <c r="B4583">
        <v>4506.88</v>
      </c>
      <c r="C4583">
        <f t="shared" si="70"/>
        <v>0.18577379548490563</v>
      </c>
    </row>
    <row r="4584" spans="1:3" x14ac:dyDescent="0.35">
      <c r="A4584" s="2">
        <v>44756</v>
      </c>
      <c r="B4584">
        <v>4505.29</v>
      </c>
      <c r="C4584">
        <f t="shared" si="70"/>
        <v>0.18542093928789713</v>
      </c>
    </row>
    <row r="4585" spans="1:3" x14ac:dyDescent="0.35">
      <c r="A4585" s="2">
        <v>44757</v>
      </c>
      <c r="B4585">
        <v>4371.1099999999997</v>
      </c>
      <c r="C4585">
        <f t="shared" si="70"/>
        <v>0.15518565881092131</v>
      </c>
    </row>
    <row r="4586" spans="1:3" x14ac:dyDescent="0.35">
      <c r="A4586" s="2">
        <v>44758</v>
      </c>
      <c r="B4586">
        <v>4371.1099999999997</v>
      </c>
      <c r="C4586">
        <f t="shared" si="70"/>
        <v>0.15784496446445606</v>
      </c>
    </row>
    <row r="4587" spans="1:3" x14ac:dyDescent="0.35">
      <c r="A4587" s="2">
        <v>44759</v>
      </c>
      <c r="B4587">
        <v>4371.1099999999997</v>
      </c>
      <c r="C4587">
        <f t="shared" si="70"/>
        <v>0.15272795028647868</v>
      </c>
    </row>
    <row r="4588" spans="1:3" x14ac:dyDescent="0.35">
      <c r="A4588" s="2">
        <v>44760</v>
      </c>
      <c r="B4588">
        <v>4310.41</v>
      </c>
      <c r="C4588">
        <f t="shared" si="70"/>
        <v>0.13679759727815327</v>
      </c>
    </row>
    <row r="4589" spans="1:3" x14ac:dyDescent="0.35">
      <c r="A4589" s="2">
        <v>44761</v>
      </c>
      <c r="B4589">
        <v>4316.2299999999996</v>
      </c>
      <c r="C4589">
        <f t="shared" si="70"/>
        <v>0.13533386015025145</v>
      </c>
    </row>
    <row r="4590" spans="1:3" x14ac:dyDescent="0.35">
      <c r="A4590" s="2">
        <v>44762</v>
      </c>
      <c r="B4590">
        <v>4341.68</v>
      </c>
      <c r="C4590">
        <f t="shared" si="70"/>
        <v>0.12000901696309156</v>
      </c>
    </row>
    <row r="4591" spans="1:3" x14ac:dyDescent="0.35">
      <c r="A4591" s="2">
        <v>44763</v>
      </c>
      <c r="B4591">
        <v>4423.0600000000004</v>
      </c>
      <c r="C4591">
        <f t="shared" si="70"/>
        <v>0.13857941122670364</v>
      </c>
    </row>
    <row r="4592" spans="1:3" x14ac:dyDescent="0.35">
      <c r="A4592" s="2">
        <v>44764</v>
      </c>
      <c r="B4592">
        <v>4461.75</v>
      </c>
      <c r="C4592">
        <f t="shared" si="70"/>
        <v>0.14728871273319938</v>
      </c>
    </row>
    <row r="4593" spans="1:3" x14ac:dyDescent="0.35">
      <c r="A4593" s="2">
        <v>44765</v>
      </c>
      <c r="B4593">
        <v>4461.75</v>
      </c>
      <c r="C4593">
        <f t="shared" si="70"/>
        <v>0.12617671185694299</v>
      </c>
    </row>
    <row r="4594" spans="1:3" x14ac:dyDescent="0.35">
      <c r="A4594" s="2">
        <v>44766</v>
      </c>
      <c r="B4594">
        <v>4461.75</v>
      </c>
      <c r="C4594">
        <f t="shared" si="70"/>
        <v>0.12476651629213396</v>
      </c>
    </row>
    <row r="4595" spans="1:3" x14ac:dyDescent="0.35">
      <c r="A4595" s="2">
        <v>44767</v>
      </c>
      <c r="B4595">
        <v>4461.21</v>
      </c>
      <c r="C4595">
        <f t="shared" si="70"/>
        <v>0.11933258233294972</v>
      </c>
    </row>
    <row r="4596" spans="1:3" x14ac:dyDescent="0.35">
      <c r="A4596" s="2">
        <v>44768</v>
      </c>
      <c r="B4596">
        <v>4447.33</v>
      </c>
      <c r="C4596">
        <f t="shared" si="70"/>
        <v>0.11132113649255382</v>
      </c>
    </row>
    <row r="4597" spans="1:3" x14ac:dyDescent="0.35">
      <c r="A4597" s="2">
        <v>44769</v>
      </c>
      <c r="B4597">
        <v>4423.6499999999996</v>
      </c>
      <c r="C4597">
        <f t="shared" si="70"/>
        <v>0.11007234250380553</v>
      </c>
    </row>
    <row r="4598" spans="1:3" x14ac:dyDescent="0.35">
      <c r="A4598" s="2">
        <v>44770</v>
      </c>
      <c r="B4598">
        <v>4372.79</v>
      </c>
      <c r="C4598">
        <f t="shared" si="70"/>
        <v>9.8508444662294123E-2</v>
      </c>
    </row>
    <row r="4599" spans="1:3" x14ac:dyDescent="0.35">
      <c r="A4599" s="2">
        <v>44771</v>
      </c>
      <c r="B4599">
        <v>4295.5</v>
      </c>
      <c r="C4599">
        <f t="shared" si="70"/>
        <v>8.0675158433468216E-2</v>
      </c>
    </row>
    <row r="4600" spans="1:3" x14ac:dyDescent="0.35">
      <c r="A4600" s="2">
        <v>44772</v>
      </c>
      <c r="B4600">
        <v>4295.5</v>
      </c>
      <c r="C4600">
        <f t="shared" si="70"/>
        <v>6.9372909437108499E-2</v>
      </c>
    </row>
    <row r="4601" spans="1:3" x14ac:dyDescent="0.35">
      <c r="A4601" s="2">
        <v>44773</v>
      </c>
      <c r="B4601">
        <v>4295.5</v>
      </c>
      <c r="C4601">
        <f t="shared" si="70"/>
        <v>6.4675417947856459E-2</v>
      </c>
    </row>
    <row r="4602" spans="1:3" x14ac:dyDescent="0.35">
      <c r="A4602" s="2">
        <v>44774</v>
      </c>
      <c r="B4602">
        <v>4263.3100000000004</v>
      </c>
      <c r="C4602">
        <f t="shared" si="70"/>
        <v>4.7570612158168421E-2</v>
      </c>
    </row>
    <row r="4603" spans="1:3" x14ac:dyDescent="0.35">
      <c r="A4603" s="2">
        <v>44775</v>
      </c>
      <c r="B4603">
        <v>4321.97</v>
      </c>
      <c r="C4603">
        <f t="shared" si="70"/>
        <v>5.581937168528462E-2</v>
      </c>
    </row>
    <row r="4604" spans="1:3" x14ac:dyDescent="0.35">
      <c r="A4604" s="2">
        <v>44776</v>
      </c>
      <c r="B4604">
        <v>4310.3900000000003</v>
      </c>
      <c r="C4604">
        <f t="shared" si="70"/>
        <v>6.2558450210888183E-2</v>
      </c>
    </row>
    <row r="4605" spans="1:3" x14ac:dyDescent="0.35">
      <c r="A4605" s="2">
        <v>44777</v>
      </c>
      <c r="B4605">
        <v>4286.71</v>
      </c>
      <c r="C4605">
        <f t="shared" si="70"/>
        <v>5.7049601904942029E-2</v>
      </c>
    </row>
    <row r="4606" spans="1:3" x14ac:dyDescent="0.35">
      <c r="A4606" s="2">
        <v>44778</v>
      </c>
      <c r="B4606">
        <v>4344.03</v>
      </c>
      <c r="C4606">
        <f t="shared" si="70"/>
        <v>7.0332551635111498E-2</v>
      </c>
    </row>
    <row r="4607" spans="1:3" x14ac:dyDescent="0.35">
      <c r="A4607" s="2">
        <v>44779</v>
      </c>
      <c r="B4607">
        <v>4344.03</v>
      </c>
      <c r="C4607">
        <f t="shared" si="70"/>
        <v>6.0455582253509443E-2</v>
      </c>
    </row>
    <row r="4608" spans="1:3" x14ac:dyDescent="0.35">
      <c r="A4608" s="2">
        <v>44780</v>
      </c>
      <c r="B4608">
        <v>4344.03</v>
      </c>
      <c r="C4608">
        <f t="shared" si="70"/>
        <v>6.3338053229689023E-2</v>
      </c>
    </row>
    <row r="4609" spans="1:3" x14ac:dyDescent="0.35">
      <c r="A4609" s="2">
        <v>44781</v>
      </c>
      <c r="B4609">
        <v>4313.74</v>
      </c>
      <c r="C4609">
        <f t="shared" si="70"/>
        <v>5.4836120272668876E-2</v>
      </c>
    </row>
    <row r="4610" spans="1:3" x14ac:dyDescent="0.35">
      <c r="A4610" s="2">
        <v>44782</v>
      </c>
      <c r="B4610">
        <v>4344.09</v>
      </c>
      <c r="C4610">
        <f t="shared" si="70"/>
        <v>5.5067291215211027E-2</v>
      </c>
    </row>
    <row r="4611" spans="1:3" x14ac:dyDescent="0.35">
      <c r="A4611" s="2">
        <v>44783</v>
      </c>
      <c r="B4611">
        <v>4272.87</v>
      </c>
      <c r="C4611">
        <f t="shared" si="70"/>
        <v>3.8731325870138007E-2</v>
      </c>
    </row>
    <row r="4612" spans="1:3" x14ac:dyDescent="0.35">
      <c r="A4612" s="2">
        <v>44784</v>
      </c>
      <c r="B4612">
        <v>4229.28</v>
      </c>
      <c r="C4612">
        <f t="shared" si="70"/>
        <v>2.8477359065432872E-2</v>
      </c>
    </row>
    <row r="4613" spans="1:3" x14ac:dyDescent="0.35">
      <c r="A4613" s="2">
        <v>44785</v>
      </c>
      <c r="B4613">
        <v>4163.63</v>
      </c>
      <c r="C4613">
        <f t="shared" si="70"/>
        <v>1.2832883197361864E-2</v>
      </c>
    </row>
    <row r="4614" spans="1:3" x14ac:dyDescent="0.35">
      <c r="A4614" s="2">
        <v>44786</v>
      </c>
      <c r="B4614">
        <v>4163.63</v>
      </c>
      <c r="C4614">
        <f t="shared" si="70"/>
        <v>2.5608338815476309E-2</v>
      </c>
    </row>
    <row r="4615" spans="1:3" x14ac:dyDescent="0.35">
      <c r="A4615" s="2">
        <v>44787</v>
      </c>
      <c r="B4615">
        <v>4163.63</v>
      </c>
      <c r="C4615">
        <f t="shared" si="70"/>
        <v>3.1963561842780305E-2</v>
      </c>
    </row>
    <row r="4616" spans="1:3" x14ac:dyDescent="0.35">
      <c r="A4616" s="2">
        <v>44788</v>
      </c>
      <c r="B4616">
        <v>4162.4799999999996</v>
      </c>
      <c r="C4616">
        <f t="shared" si="70"/>
        <v>2.2379602858913716E-2</v>
      </c>
    </row>
    <row r="4617" spans="1:3" x14ac:dyDescent="0.35">
      <c r="A4617" s="2">
        <v>44789</v>
      </c>
      <c r="B4617">
        <v>4245.71</v>
      </c>
      <c r="C4617">
        <f t="shared" si="70"/>
        <v>4.6338223990830242E-2</v>
      </c>
    </row>
    <row r="4618" spans="1:3" x14ac:dyDescent="0.35">
      <c r="A4618" s="2">
        <v>44790</v>
      </c>
      <c r="B4618">
        <v>4335.32</v>
      </c>
      <c r="C4618">
        <f t="shared" si="70"/>
        <v>8.6473865871130359E-2</v>
      </c>
    </row>
    <row r="4619" spans="1:3" x14ac:dyDescent="0.35">
      <c r="A4619" s="2">
        <v>44791</v>
      </c>
      <c r="B4619">
        <v>4394.8500000000004</v>
      </c>
      <c r="C4619">
        <f t="shared" si="70"/>
        <v>0.10011184146249956</v>
      </c>
    </row>
    <row r="4620" spans="1:3" x14ac:dyDescent="0.35">
      <c r="A4620" s="2">
        <v>44792</v>
      </c>
      <c r="B4620">
        <v>4383.34</v>
      </c>
      <c r="C4620">
        <f t="shared" si="70"/>
        <v>9.7489431467677912E-2</v>
      </c>
    </row>
    <row r="4621" spans="1:3" x14ac:dyDescent="0.35">
      <c r="A4621" s="2">
        <v>44793</v>
      </c>
      <c r="B4621">
        <v>4383.34</v>
      </c>
      <c r="C4621">
        <f t="shared" si="70"/>
        <v>9.8357475065260783E-2</v>
      </c>
    </row>
    <row r="4622" spans="1:3" x14ac:dyDescent="0.35">
      <c r="A4622" s="2">
        <v>44794</v>
      </c>
      <c r="B4622">
        <v>4383.34</v>
      </c>
      <c r="C4622">
        <f t="shared" si="70"/>
        <v>9.767304162108055E-2</v>
      </c>
    </row>
    <row r="4623" spans="1:3" x14ac:dyDescent="0.35">
      <c r="A4623" s="2">
        <v>44795</v>
      </c>
      <c r="B4623">
        <v>4397.62</v>
      </c>
      <c r="C4623">
        <f t="shared" si="70"/>
        <v>0.10928649328249564</v>
      </c>
    </row>
    <row r="4624" spans="1:3" x14ac:dyDescent="0.35">
      <c r="A4624" s="2">
        <v>44796</v>
      </c>
      <c r="B4624">
        <v>4360.18</v>
      </c>
      <c r="C4624">
        <f t="shared" si="70"/>
        <v>0.10522852166412587</v>
      </c>
    </row>
    <row r="4625" spans="1:3" x14ac:dyDescent="0.35">
      <c r="A4625" s="2">
        <v>44797</v>
      </c>
      <c r="B4625">
        <v>4406.9799999999996</v>
      </c>
      <c r="C4625">
        <f t="shared" si="70"/>
        <v>0.11512799675609608</v>
      </c>
    </row>
    <row r="4626" spans="1:3" x14ac:dyDescent="0.35">
      <c r="A4626" s="2">
        <v>44798</v>
      </c>
      <c r="B4626">
        <v>4393.5</v>
      </c>
      <c r="C4626">
        <f t="shared" si="70"/>
        <v>0.11206452509493149</v>
      </c>
    </row>
    <row r="4627" spans="1:3" x14ac:dyDescent="0.35">
      <c r="A4627" s="2">
        <v>44799</v>
      </c>
      <c r="B4627">
        <v>4402.2299999999996</v>
      </c>
      <c r="C4627">
        <f t="shared" si="70"/>
        <v>0.11404957985824765</v>
      </c>
    </row>
    <row r="4628" spans="1:3" x14ac:dyDescent="0.35">
      <c r="A4628" s="2">
        <v>44800</v>
      </c>
      <c r="B4628">
        <v>4402.2299999999996</v>
      </c>
      <c r="C4628">
        <f t="shared" si="70"/>
        <v>0.14448204157846734</v>
      </c>
    </row>
    <row r="4629" spans="1:3" x14ac:dyDescent="0.35">
      <c r="A4629" s="2">
        <v>44801</v>
      </c>
      <c r="B4629">
        <v>4402.2299999999996</v>
      </c>
      <c r="C4629">
        <f t="shared" si="70"/>
        <v>0.15401818000593914</v>
      </c>
    </row>
    <row r="4630" spans="1:3" x14ac:dyDescent="0.35">
      <c r="A4630" s="2">
        <v>44802</v>
      </c>
      <c r="B4630">
        <v>4372.37</v>
      </c>
      <c r="C4630">
        <f t="shared" si="70"/>
        <v>0.13938350073840383</v>
      </c>
    </row>
    <row r="4631" spans="1:3" x14ac:dyDescent="0.35">
      <c r="A4631" s="2">
        <v>44803</v>
      </c>
      <c r="B4631">
        <v>4419.5</v>
      </c>
      <c r="C4631">
        <f t="shared" si="70"/>
        <v>0.15786727348006274</v>
      </c>
    </row>
    <row r="4632" spans="1:3" x14ac:dyDescent="0.35">
      <c r="A4632" s="2">
        <v>44804</v>
      </c>
      <c r="B4632">
        <v>4427</v>
      </c>
      <c r="C4632">
        <f t="shared" si="70"/>
        <v>0.15853267849094499</v>
      </c>
    </row>
    <row r="4633" spans="1:3" x14ac:dyDescent="0.35">
      <c r="A4633" s="2">
        <v>44805</v>
      </c>
      <c r="B4633">
        <v>4485.95</v>
      </c>
      <c r="C4633">
        <f t="shared" si="70"/>
        <v>0.17176081498995044</v>
      </c>
    </row>
    <row r="4634" spans="1:3" x14ac:dyDescent="0.35">
      <c r="A4634" s="2">
        <v>44806</v>
      </c>
      <c r="B4634">
        <v>4486.08</v>
      </c>
      <c r="C4634">
        <f t="shared" si="70"/>
        <v>0.17178979393897512</v>
      </c>
    </row>
    <row r="4635" spans="1:3" x14ac:dyDescent="0.35">
      <c r="A4635" s="2">
        <v>44807</v>
      </c>
      <c r="B4635">
        <v>4486.08</v>
      </c>
      <c r="C4635">
        <f t="shared" si="70"/>
        <v>0.167265873263266</v>
      </c>
    </row>
    <row r="4636" spans="1:3" x14ac:dyDescent="0.35">
      <c r="A4636" s="2">
        <v>44808</v>
      </c>
      <c r="B4636">
        <v>4486.08</v>
      </c>
      <c r="C4636">
        <f t="shared" si="70"/>
        <v>0.16942624540248716</v>
      </c>
    </row>
    <row r="4637" spans="1:3" x14ac:dyDescent="0.35">
      <c r="A4637" s="2">
        <v>44809</v>
      </c>
      <c r="B4637">
        <v>4475.8100000000004</v>
      </c>
      <c r="C4637">
        <f t="shared" si="70"/>
        <v>0.16281297143090384</v>
      </c>
    </row>
    <row r="4638" spans="1:3" x14ac:dyDescent="0.35">
      <c r="A4638" s="2">
        <v>44810</v>
      </c>
      <c r="B4638">
        <v>4478.8500000000004</v>
      </c>
      <c r="C4638">
        <f t="shared" si="70"/>
        <v>0.15308958653392632</v>
      </c>
    </row>
    <row r="4639" spans="1:3" x14ac:dyDescent="0.35">
      <c r="A4639" s="2">
        <v>44811</v>
      </c>
      <c r="B4639">
        <v>4410.1899999999996</v>
      </c>
      <c r="C4639">
        <f t="shared" si="70"/>
        <v>0.11372230590075544</v>
      </c>
    </row>
    <row r="4640" spans="1:3" x14ac:dyDescent="0.35">
      <c r="A4640" s="2">
        <v>44812</v>
      </c>
      <c r="B4640">
        <v>4399.76</v>
      </c>
      <c r="C4640">
        <f t="shared" si="70"/>
        <v>0.11135452745187131</v>
      </c>
    </row>
    <row r="4641" spans="1:3" x14ac:dyDescent="0.35">
      <c r="A4641" s="2">
        <v>44813</v>
      </c>
      <c r="B4641">
        <v>4354.43</v>
      </c>
      <c r="C4641">
        <f t="shared" ref="C4641:C4704" si="71">+LN(B4641/B4552)</f>
        <v>0.10099825116692947</v>
      </c>
    </row>
    <row r="4642" spans="1:3" x14ac:dyDescent="0.35">
      <c r="A4642" s="2">
        <v>44814</v>
      </c>
      <c r="B4642">
        <v>4354.43</v>
      </c>
      <c r="C4642">
        <f t="shared" si="71"/>
        <v>9.080677104164675E-2</v>
      </c>
    </row>
    <row r="4643" spans="1:3" x14ac:dyDescent="0.35">
      <c r="A4643" s="2">
        <v>44815</v>
      </c>
      <c r="B4643">
        <v>4354.43</v>
      </c>
      <c r="C4643">
        <f t="shared" si="71"/>
        <v>9.2939088786896037E-2</v>
      </c>
    </row>
    <row r="4644" spans="1:3" x14ac:dyDescent="0.35">
      <c r="A4644" s="2">
        <v>44816</v>
      </c>
      <c r="B4644">
        <v>4358.7</v>
      </c>
      <c r="C4644">
        <f t="shared" si="71"/>
        <v>0.11169998505789462</v>
      </c>
    </row>
    <row r="4645" spans="1:3" x14ac:dyDescent="0.35">
      <c r="A4645" s="2">
        <v>44817</v>
      </c>
      <c r="B4645">
        <v>4413.0600000000004</v>
      </c>
      <c r="C4645">
        <f t="shared" si="71"/>
        <v>0.12322773695759864</v>
      </c>
    </row>
    <row r="4646" spans="1:3" x14ac:dyDescent="0.35">
      <c r="A4646" s="2">
        <v>44818</v>
      </c>
      <c r="B4646">
        <v>4386.04</v>
      </c>
      <c r="C4646">
        <f t="shared" si="71"/>
        <v>0.1167453370265118</v>
      </c>
    </row>
    <row r="4647" spans="1:3" x14ac:dyDescent="0.35">
      <c r="A4647" s="2">
        <v>44819</v>
      </c>
      <c r="B4647">
        <v>4416.97</v>
      </c>
      <c r="C4647">
        <f t="shared" si="71"/>
        <v>0.12377250779645423</v>
      </c>
    </row>
    <row r="4648" spans="1:3" x14ac:dyDescent="0.35">
      <c r="A4648" s="2">
        <v>44820</v>
      </c>
      <c r="B4648">
        <v>4435.28</v>
      </c>
      <c r="C4648">
        <f t="shared" si="71"/>
        <v>0.12790931507411682</v>
      </c>
    </row>
    <row r="4649" spans="1:3" x14ac:dyDescent="0.35">
      <c r="A4649" s="2">
        <v>44821</v>
      </c>
      <c r="B4649">
        <v>4435.28</v>
      </c>
      <c r="C4649">
        <f t="shared" si="71"/>
        <v>8.7870972606127903E-2</v>
      </c>
    </row>
    <row r="4650" spans="1:3" x14ac:dyDescent="0.35">
      <c r="A4650" s="2">
        <v>44822</v>
      </c>
      <c r="B4650">
        <v>4435.28</v>
      </c>
      <c r="C4650">
        <f t="shared" si="71"/>
        <v>9.8731820311285301E-2</v>
      </c>
    </row>
    <row r="4651" spans="1:3" x14ac:dyDescent="0.35">
      <c r="A4651" s="2">
        <v>44823</v>
      </c>
      <c r="B4651">
        <v>4407.54</v>
      </c>
      <c r="C4651">
        <f t="shared" si="71"/>
        <v>9.2012420248275967E-2</v>
      </c>
    </row>
    <row r="4652" spans="1:3" x14ac:dyDescent="0.35">
      <c r="A4652" s="2">
        <v>44824</v>
      </c>
      <c r="B4652">
        <v>4423.13</v>
      </c>
      <c r="C4652">
        <f t="shared" si="71"/>
        <v>7.6058197052856477E-2</v>
      </c>
    </row>
    <row r="4653" spans="1:3" x14ac:dyDescent="0.35">
      <c r="A4653" s="2">
        <v>44825</v>
      </c>
      <c r="B4653">
        <v>4404.13</v>
      </c>
      <c r="C4653">
        <f t="shared" si="71"/>
        <v>6.2463081006187554E-2</v>
      </c>
    </row>
    <row r="4654" spans="1:3" x14ac:dyDescent="0.35">
      <c r="A4654" s="2">
        <v>44826</v>
      </c>
      <c r="B4654">
        <v>4371.07</v>
      </c>
      <c r="C4654">
        <f t="shared" si="71"/>
        <v>5.4928174356885767E-2</v>
      </c>
    </row>
    <row r="4655" spans="1:3" x14ac:dyDescent="0.35">
      <c r="A4655" s="2">
        <v>44827</v>
      </c>
      <c r="B4655">
        <v>4445.33</v>
      </c>
      <c r="C4655">
        <f t="shared" si="71"/>
        <v>7.1774450892055017E-2</v>
      </c>
    </row>
    <row r="4656" spans="1:3" x14ac:dyDescent="0.35">
      <c r="A4656" s="2">
        <v>44828</v>
      </c>
      <c r="B4656">
        <v>4445.33</v>
      </c>
      <c r="C4656">
        <f t="shared" si="71"/>
        <v>7.2896543906506558E-2</v>
      </c>
    </row>
    <row r="4657" spans="1:3" x14ac:dyDescent="0.35">
      <c r="A4657" s="2">
        <v>44829</v>
      </c>
      <c r="B4657">
        <v>4445.33</v>
      </c>
      <c r="C4657">
        <f t="shared" si="71"/>
        <v>8.0908597494075252E-2</v>
      </c>
    </row>
    <row r="4658" spans="1:3" x14ac:dyDescent="0.35">
      <c r="A4658" s="2">
        <v>44830</v>
      </c>
      <c r="B4658">
        <v>4532.1099999999997</v>
      </c>
      <c r="C4658">
        <f t="shared" si="71"/>
        <v>9.6259636487789998E-2</v>
      </c>
    </row>
    <row r="4659" spans="1:3" x14ac:dyDescent="0.35">
      <c r="A4659" s="2">
        <v>44831</v>
      </c>
      <c r="B4659">
        <v>4558.42</v>
      </c>
      <c r="C4659">
        <f t="shared" si="71"/>
        <v>9.3467817992335347E-2</v>
      </c>
    </row>
    <row r="4660" spans="1:3" x14ac:dyDescent="0.35">
      <c r="A4660" s="2">
        <v>44832</v>
      </c>
      <c r="B4660">
        <v>4485.84</v>
      </c>
      <c r="C4660">
        <f t="shared" si="71"/>
        <v>6.6651095305437363E-2</v>
      </c>
    </row>
    <row r="4661" spans="1:3" x14ac:dyDescent="0.35">
      <c r="A4661" s="2">
        <v>44833</v>
      </c>
      <c r="B4661">
        <v>4527.7</v>
      </c>
      <c r="C4661">
        <f t="shared" si="71"/>
        <v>7.5939410650542258E-2</v>
      </c>
    </row>
    <row r="4662" spans="1:3" x14ac:dyDescent="0.35">
      <c r="A4662" s="2">
        <v>44834</v>
      </c>
      <c r="B4662">
        <v>4606.84</v>
      </c>
      <c r="C4662">
        <f t="shared" si="71"/>
        <v>9.3267481953168044E-2</v>
      </c>
    </row>
    <row r="4663" spans="1:3" x14ac:dyDescent="0.35">
      <c r="A4663" s="2">
        <v>44835</v>
      </c>
      <c r="B4663">
        <v>4606.84</v>
      </c>
      <c r="C4663">
        <f t="shared" si="71"/>
        <v>9.5020435292929237E-2</v>
      </c>
    </row>
    <row r="4664" spans="1:3" x14ac:dyDescent="0.35">
      <c r="A4664" s="2">
        <v>44836</v>
      </c>
      <c r="B4664">
        <v>4606.84</v>
      </c>
      <c r="C4664">
        <f t="shared" si="71"/>
        <v>7.6968681977676701E-2</v>
      </c>
    </row>
    <row r="4665" spans="1:3" x14ac:dyDescent="0.35">
      <c r="A4665" s="2">
        <v>44837</v>
      </c>
      <c r="B4665">
        <v>4534.6499999999996</v>
      </c>
      <c r="C4665">
        <f t="shared" si="71"/>
        <v>4.4675719934458277E-2</v>
      </c>
    </row>
    <row r="4666" spans="1:3" x14ac:dyDescent="0.35">
      <c r="A4666" s="2">
        <v>44838</v>
      </c>
      <c r="B4666">
        <v>4495.2299999999996</v>
      </c>
      <c r="C4666">
        <f t="shared" si="71"/>
        <v>2.4669866515729812E-2</v>
      </c>
    </row>
    <row r="4667" spans="1:3" x14ac:dyDescent="0.35">
      <c r="A4667" s="2">
        <v>44839</v>
      </c>
      <c r="B4667">
        <v>4575.6499999999996</v>
      </c>
      <c r="C4667">
        <f t="shared" si="71"/>
        <v>3.8894255458883475E-2</v>
      </c>
    </row>
    <row r="4668" spans="1:3" x14ac:dyDescent="0.35">
      <c r="A4668" s="2">
        <v>44840</v>
      </c>
      <c r="B4668">
        <v>4610.54</v>
      </c>
      <c r="C4668">
        <f t="shared" si="71"/>
        <v>4.6490477128607509E-2</v>
      </c>
    </row>
    <row r="4669" spans="1:3" x14ac:dyDescent="0.35">
      <c r="A4669" s="2">
        <v>44841</v>
      </c>
      <c r="B4669">
        <v>4621.03</v>
      </c>
      <c r="C4669">
        <f t="shared" si="71"/>
        <v>4.8763114288909455E-2</v>
      </c>
    </row>
    <row r="4670" spans="1:3" x14ac:dyDescent="0.35">
      <c r="A4670" s="2">
        <v>44842</v>
      </c>
      <c r="B4670">
        <v>4621.03</v>
      </c>
      <c r="C4670">
        <f t="shared" si="71"/>
        <v>1.3141503451373856E-2</v>
      </c>
    </row>
    <row r="4671" spans="1:3" x14ac:dyDescent="0.35">
      <c r="A4671" s="2">
        <v>44843</v>
      </c>
      <c r="B4671">
        <v>4621.03</v>
      </c>
      <c r="C4671">
        <f t="shared" si="71"/>
        <v>-5.9925387116775057E-4</v>
      </c>
    </row>
    <row r="4672" spans="1:3" x14ac:dyDescent="0.35">
      <c r="A4672" s="2">
        <v>44844</v>
      </c>
      <c r="B4672">
        <v>4610.92</v>
      </c>
      <c r="C4672">
        <f t="shared" si="71"/>
        <v>2.2822285153959166E-2</v>
      </c>
    </row>
    <row r="4673" spans="1:3" x14ac:dyDescent="0.35">
      <c r="A4673" s="2">
        <v>44845</v>
      </c>
      <c r="B4673">
        <v>4607.43</v>
      </c>
      <c r="C4673">
        <f t="shared" si="71"/>
        <v>2.2417955918272642E-2</v>
      </c>
    </row>
    <row r="4674" spans="1:3" x14ac:dyDescent="0.35">
      <c r="A4674" s="2">
        <v>44846</v>
      </c>
      <c r="B4674">
        <v>4608.32</v>
      </c>
      <c r="C4674">
        <f t="shared" si="71"/>
        <v>5.2846383996423801E-2</v>
      </c>
    </row>
    <row r="4675" spans="1:3" x14ac:dyDescent="0.35">
      <c r="A4675" s="2">
        <v>44847</v>
      </c>
      <c r="B4675">
        <v>4580.18</v>
      </c>
      <c r="C4675">
        <f t="shared" si="71"/>
        <v>4.6721317233404128E-2</v>
      </c>
    </row>
    <row r="4676" spans="1:3" x14ac:dyDescent="0.35">
      <c r="A4676" s="2">
        <v>44848</v>
      </c>
      <c r="B4676">
        <v>4692.09</v>
      </c>
      <c r="C4676">
        <f t="shared" si="71"/>
        <v>7.0861130762485763E-2</v>
      </c>
    </row>
    <row r="4677" spans="1:3" x14ac:dyDescent="0.35">
      <c r="A4677" s="2">
        <v>44849</v>
      </c>
      <c r="B4677">
        <v>4692.09</v>
      </c>
      <c r="C4677">
        <f t="shared" si="71"/>
        <v>8.484508499142164E-2</v>
      </c>
    </row>
    <row r="4678" spans="1:3" x14ac:dyDescent="0.35">
      <c r="A4678" s="2">
        <v>44850</v>
      </c>
      <c r="B4678">
        <v>4692.09</v>
      </c>
      <c r="C4678">
        <f t="shared" si="71"/>
        <v>8.3495776133509822E-2</v>
      </c>
    </row>
    <row r="4679" spans="1:3" x14ac:dyDescent="0.35">
      <c r="A4679" s="2">
        <v>44851</v>
      </c>
      <c r="B4679">
        <v>4727.3</v>
      </c>
      <c r="C4679">
        <f t="shared" si="71"/>
        <v>8.509284501330415E-2</v>
      </c>
    </row>
    <row r="4680" spans="1:3" x14ac:dyDescent="0.35">
      <c r="A4680" s="2">
        <v>44852</v>
      </c>
      <c r="B4680">
        <v>4765.32</v>
      </c>
      <c r="C4680">
        <f t="shared" si="71"/>
        <v>7.4532926952160308E-2</v>
      </c>
    </row>
    <row r="4681" spans="1:3" x14ac:dyDescent="0.35">
      <c r="A4681" s="2">
        <v>44853</v>
      </c>
      <c r="B4681">
        <v>4840.42</v>
      </c>
      <c r="C4681">
        <f t="shared" si="71"/>
        <v>8.146042806916283E-2</v>
      </c>
    </row>
    <row r="4682" spans="1:3" x14ac:dyDescent="0.35">
      <c r="A4682" s="2">
        <v>44854</v>
      </c>
      <c r="B4682">
        <v>4904.3999999999996</v>
      </c>
      <c r="C4682">
        <f t="shared" si="71"/>
        <v>9.4591695622107133E-2</v>
      </c>
    </row>
    <row r="4683" spans="1:3" x14ac:dyDescent="0.35">
      <c r="A4683" s="2">
        <v>44855</v>
      </c>
      <c r="B4683">
        <v>4916.25</v>
      </c>
      <c r="C4683">
        <f t="shared" si="71"/>
        <v>9.7004979009894646E-2</v>
      </c>
    </row>
    <row r="4684" spans="1:3" x14ac:dyDescent="0.35">
      <c r="A4684" s="2">
        <v>44856</v>
      </c>
      <c r="B4684">
        <v>4916.25</v>
      </c>
      <c r="C4684">
        <f t="shared" si="71"/>
        <v>9.7126015078790748E-2</v>
      </c>
    </row>
    <row r="4685" spans="1:3" x14ac:dyDescent="0.35">
      <c r="A4685" s="2">
        <v>44857</v>
      </c>
      <c r="B4685">
        <v>4916.25</v>
      </c>
      <c r="C4685">
        <f t="shared" si="71"/>
        <v>0.10024212865776586</v>
      </c>
    </row>
    <row r="4686" spans="1:3" x14ac:dyDescent="0.35">
      <c r="A4686" s="2">
        <v>44858</v>
      </c>
      <c r="B4686">
        <v>4991.05</v>
      </c>
      <c r="C4686">
        <f t="shared" si="71"/>
        <v>0.12068116130343919</v>
      </c>
    </row>
    <row r="4687" spans="1:3" x14ac:dyDescent="0.35">
      <c r="A4687" s="2">
        <v>44859</v>
      </c>
      <c r="B4687">
        <v>4970.1000000000004</v>
      </c>
      <c r="C4687">
        <f t="shared" si="71"/>
        <v>0.12803871130566452</v>
      </c>
    </row>
    <row r="4688" spans="1:3" x14ac:dyDescent="0.35">
      <c r="A4688" s="2">
        <v>44860</v>
      </c>
      <c r="B4688">
        <v>4887.54</v>
      </c>
      <c r="C4688">
        <f t="shared" si="71"/>
        <v>0.12912114632524252</v>
      </c>
    </row>
    <row r="4689" spans="1:3" x14ac:dyDescent="0.35">
      <c r="A4689" s="2">
        <v>44861</v>
      </c>
      <c r="B4689">
        <v>4821.17</v>
      </c>
      <c r="C4689">
        <f t="shared" si="71"/>
        <v>0.1154486740995018</v>
      </c>
    </row>
    <row r="4690" spans="1:3" x14ac:dyDescent="0.35">
      <c r="A4690" s="2">
        <v>44862</v>
      </c>
      <c r="B4690">
        <v>4833.66</v>
      </c>
      <c r="C4690">
        <f t="shared" si="71"/>
        <v>0.11803598158549669</v>
      </c>
    </row>
    <row r="4691" spans="1:3" x14ac:dyDescent="0.35">
      <c r="A4691" s="2">
        <v>44863</v>
      </c>
      <c r="B4691">
        <v>4833.66</v>
      </c>
      <c r="C4691">
        <f t="shared" si="71"/>
        <v>0.12555809079960759</v>
      </c>
    </row>
    <row r="4692" spans="1:3" x14ac:dyDescent="0.35">
      <c r="A4692" s="2">
        <v>44864</v>
      </c>
      <c r="B4692">
        <v>4833.66</v>
      </c>
      <c r="C4692">
        <f t="shared" si="71"/>
        <v>0.1118926278517786</v>
      </c>
    </row>
    <row r="4693" spans="1:3" x14ac:dyDescent="0.35">
      <c r="A4693" s="2">
        <v>44865</v>
      </c>
      <c r="B4693">
        <v>4931.88</v>
      </c>
      <c r="C4693">
        <f t="shared" si="71"/>
        <v>0.134691866844941</v>
      </c>
    </row>
    <row r="4694" spans="1:3" x14ac:dyDescent="0.35">
      <c r="A4694" s="2">
        <v>44866</v>
      </c>
      <c r="B4694">
        <v>5000.12</v>
      </c>
      <c r="C4694">
        <f t="shared" si="71"/>
        <v>0.15394237319113874</v>
      </c>
    </row>
    <row r="4695" spans="1:3" x14ac:dyDescent="0.35">
      <c r="A4695" s="2">
        <v>44867</v>
      </c>
      <c r="B4695">
        <v>5003.04</v>
      </c>
      <c r="C4695">
        <f t="shared" si="71"/>
        <v>0.14124323899184923</v>
      </c>
    </row>
    <row r="4696" spans="1:3" x14ac:dyDescent="0.35">
      <c r="A4696" s="2">
        <v>44868</v>
      </c>
      <c r="B4696">
        <v>5068.8500000000004</v>
      </c>
      <c r="C4696">
        <f t="shared" si="71"/>
        <v>0.15431147873180481</v>
      </c>
    </row>
    <row r="4697" spans="1:3" x14ac:dyDescent="0.35">
      <c r="A4697" s="2">
        <v>44869</v>
      </c>
      <c r="B4697">
        <v>5091.75</v>
      </c>
      <c r="C4697">
        <f t="shared" si="71"/>
        <v>0.15881909418259363</v>
      </c>
    </row>
    <row r="4698" spans="1:3" x14ac:dyDescent="0.35">
      <c r="A4698" s="2">
        <v>44870</v>
      </c>
      <c r="B4698">
        <v>5091.75</v>
      </c>
      <c r="C4698">
        <f t="shared" si="71"/>
        <v>0.16581630560898677</v>
      </c>
    </row>
    <row r="4699" spans="1:3" x14ac:dyDescent="0.35">
      <c r="A4699" s="2">
        <v>44871</v>
      </c>
      <c r="B4699">
        <v>5091.75</v>
      </c>
      <c r="C4699">
        <f t="shared" si="71"/>
        <v>0.15880528221867013</v>
      </c>
    </row>
    <row r="4700" spans="1:3" x14ac:dyDescent="0.35">
      <c r="A4700" s="2">
        <v>44872</v>
      </c>
      <c r="B4700">
        <v>5115</v>
      </c>
      <c r="C4700">
        <f t="shared" si="71"/>
        <v>0.17989166679449226</v>
      </c>
    </row>
    <row r="4701" spans="1:3" x14ac:dyDescent="0.35">
      <c r="A4701" s="2">
        <v>44873</v>
      </c>
      <c r="B4701">
        <v>4974</v>
      </c>
      <c r="C4701">
        <f t="shared" si="71"/>
        <v>0.16219257957682076</v>
      </c>
    </row>
    <row r="4702" spans="1:3" x14ac:dyDescent="0.35">
      <c r="A4702" s="2">
        <v>44874</v>
      </c>
      <c r="B4702">
        <v>4896.5600000000004</v>
      </c>
      <c r="C4702">
        <f t="shared" si="71"/>
        <v>0.16214562781788222</v>
      </c>
    </row>
    <row r="4703" spans="1:3" x14ac:dyDescent="0.35">
      <c r="A4703" s="2">
        <v>44875</v>
      </c>
      <c r="B4703">
        <v>4801.5200000000004</v>
      </c>
      <c r="C4703">
        <f t="shared" si="71"/>
        <v>0.14254524451588407</v>
      </c>
    </row>
    <row r="4704" spans="1:3" x14ac:dyDescent="0.35">
      <c r="A4704" s="2">
        <v>44876</v>
      </c>
      <c r="B4704">
        <v>4805.7299999999996</v>
      </c>
      <c r="C4704">
        <f t="shared" si="71"/>
        <v>0.14342166602453213</v>
      </c>
    </row>
    <row r="4705" spans="1:3" x14ac:dyDescent="0.35">
      <c r="A4705" s="2">
        <v>44877</v>
      </c>
      <c r="B4705">
        <v>4805.7299999999996</v>
      </c>
      <c r="C4705">
        <f t="shared" ref="C4705:C4768" si="72">+LN(B4705/B4616)</f>
        <v>0.14369790547063924</v>
      </c>
    </row>
    <row r="4706" spans="1:3" x14ac:dyDescent="0.35">
      <c r="A4706" s="2">
        <v>44878</v>
      </c>
      <c r="B4706">
        <v>4805.7299999999996</v>
      </c>
      <c r="C4706">
        <f t="shared" si="72"/>
        <v>0.12389989458838301</v>
      </c>
    </row>
    <row r="4707" spans="1:3" x14ac:dyDescent="0.35">
      <c r="A4707" s="2">
        <v>44879</v>
      </c>
      <c r="B4707">
        <v>4805.3100000000004</v>
      </c>
      <c r="C4707">
        <f t="shared" si="72"/>
        <v>0.1029261311997049</v>
      </c>
    </row>
    <row r="4708" spans="1:3" x14ac:dyDescent="0.35">
      <c r="A4708" s="2">
        <v>44880</v>
      </c>
      <c r="B4708">
        <v>4846.5200000000004</v>
      </c>
      <c r="C4708">
        <f t="shared" si="72"/>
        <v>9.7827520769497869E-2</v>
      </c>
    </row>
    <row r="4709" spans="1:3" x14ac:dyDescent="0.35">
      <c r="A4709" s="2">
        <v>44881</v>
      </c>
      <c r="B4709">
        <v>4941.33</v>
      </c>
      <c r="C4709">
        <f t="shared" si="72"/>
        <v>0.11982353486590734</v>
      </c>
    </row>
    <row r="4710" spans="1:3" x14ac:dyDescent="0.35">
      <c r="A4710" s="2">
        <v>44882</v>
      </c>
      <c r="B4710">
        <v>4999.37</v>
      </c>
      <c r="C4710">
        <f t="shared" si="72"/>
        <v>0.1315009136283786</v>
      </c>
    </row>
    <row r="4711" spans="1:3" x14ac:dyDescent="0.35">
      <c r="A4711" s="2">
        <v>44883</v>
      </c>
      <c r="B4711">
        <v>4989.25</v>
      </c>
      <c r="C4711">
        <f t="shared" si="72"/>
        <v>0.12947460699890279</v>
      </c>
    </row>
    <row r="4712" spans="1:3" x14ac:dyDescent="0.35">
      <c r="A4712" s="2">
        <v>44884</v>
      </c>
      <c r="B4712">
        <v>4989.25</v>
      </c>
      <c r="C4712">
        <f t="shared" si="72"/>
        <v>0.12622211237674846</v>
      </c>
    </row>
    <row r="4713" spans="1:3" x14ac:dyDescent="0.35">
      <c r="A4713" s="2">
        <v>44885</v>
      </c>
      <c r="B4713">
        <v>4989.25</v>
      </c>
      <c r="C4713">
        <f t="shared" si="72"/>
        <v>0.13477225695352243</v>
      </c>
    </row>
    <row r="4714" spans="1:3" x14ac:dyDescent="0.35">
      <c r="A4714" s="2">
        <v>44886</v>
      </c>
      <c r="B4714">
        <v>4950.1000000000004</v>
      </c>
      <c r="C4714">
        <f t="shared" si="72"/>
        <v>0.11621813078181767</v>
      </c>
    </row>
    <row r="4715" spans="1:3" x14ac:dyDescent="0.35">
      <c r="A4715" s="2">
        <v>44887</v>
      </c>
      <c r="B4715">
        <v>4907.1400000000003</v>
      </c>
      <c r="C4715">
        <f t="shared" si="72"/>
        <v>0.11056511141748461</v>
      </c>
    </row>
    <row r="4716" spans="1:3" x14ac:dyDescent="0.35">
      <c r="A4716" s="2">
        <v>44888</v>
      </c>
      <c r="B4716">
        <v>4886.1000000000004</v>
      </c>
      <c r="C4716">
        <f t="shared" si="72"/>
        <v>0.10428320854841094</v>
      </c>
    </row>
    <row r="4717" spans="1:3" x14ac:dyDescent="0.35">
      <c r="A4717" s="2">
        <v>44889</v>
      </c>
      <c r="B4717">
        <v>4909.45</v>
      </c>
      <c r="C4717">
        <f t="shared" si="72"/>
        <v>0.10905068852177961</v>
      </c>
    </row>
    <row r="4718" spans="1:3" x14ac:dyDescent="0.35">
      <c r="A4718" s="2">
        <v>44890</v>
      </c>
      <c r="B4718">
        <v>4866.3500000000004</v>
      </c>
      <c r="C4718">
        <f t="shared" si="72"/>
        <v>0.10023293871890725</v>
      </c>
    </row>
    <row r="4719" spans="1:3" x14ac:dyDescent="0.35">
      <c r="A4719" s="2">
        <v>44891</v>
      </c>
      <c r="B4719">
        <v>4866.3500000000004</v>
      </c>
      <c r="C4719">
        <f t="shared" si="72"/>
        <v>0.10703897324236154</v>
      </c>
    </row>
    <row r="4720" spans="1:3" x14ac:dyDescent="0.35">
      <c r="A4720" s="2">
        <v>44892</v>
      </c>
      <c r="B4720">
        <v>4866.3500000000004</v>
      </c>
      <c r="C4720">
        <f t="shared" si="72"/>
        <v>9.6317601917118689E-2</v>
      </c>
    </row>
    <row r="4721" spans="1:3" x14ac:dyDescent="0.35">
      <c r="A4721" s="2">
        <v>44893</v>
      </c>
      <c r="B4721">
        <v>4835.3900000000003</v>
      </c>
      <c r="C4721">
        <f t="shared" si="72"/>
        <v>8.8239633743006904E-2</v>
      </c>
    </row>
    <row r="4722" spans="1:3" x14ac:dyDescent="0.35">
      <c r="A4722" s="2">
        <v>44894</v>
      </c>
      <c r="B4722">
        <v>4811.13</v>
      </c>
      <c r="C4722">
        <f t="shared" si="72"/>
        <v>6.9981693512506188E-2</v>
      </c>
    </row>
    <row r="4723" spans="1:3" x14ac:dyDescent="0.35">
      <c r="A4723" s="2">
        <v>44895</v>
      </c>
      <c r="B4723">
        <v>4830.57</v>
      </c>
      <c r="C4723">
        <f t="shared" si="72"/>
        <v>7.3985203925889476E-2</v>
      </c>
    </row>
    <row r="4724" spans="1:3" x14ac:dyDescent="0.35">
      <c r="A4724" s="2">
        <v>44896</v>
      </c>
      <c r="B4724">
        <v>4767.97</v>
      </c>
      <c r="C4724">
        <f t="shared" si="72"/>
        <v>6.0941368598911701E-2</v>
      </c>
    </row>
    <row r="4725" spans="1:3" x14ac:dyDescent="0.35">
      <c r="A4725" s="2">
        <v>44897</v>
      </c>
      <c r="B4725">
        <v>4773.6000000000004</v>
      </c>
      <c r="C4725">
        <f t="shared" si="72"/>
        <v>6.2121468027701264E-2</v>
      </c>
    </row>
    <row r="4726" spans="1:3" x14ac:dyDescent="0.35">
      <c r="A4726" s="2">
        <v>44898</v>
      </c>
      <c r="B4726">
        <v>4773.6000000000004</v>
      </c>
      <c r="C4726">
        <f t="shared" si="72"/>
        <v>6.4413396291858799E-2</v>
      </c>
    </row>
    <row r="4727" spans="1:3" x14ac:dyDescent="0.35">
      <c r="A4727" s="2">
        <v>44899</v>
      </c>
      <c r="B4727">
        <v>4773.6000000000004</v>
      </c>
      <c r="C4727">
        <f t="shared" si="72"/>
        <v>6.3734420179580212E-2</v>
      </c>
    </row>
    <row r="4728" spans="1:3" x14ac:dyDescent="0.35">
      <c r="A4728" s="2">
        <v>44900</v>
      </c>
      <c r="B4728">
        <v>4837.67</v>
      </c>
      <c r="C4728">
        <f t="shared" si="72"/>
        <v>9.2515427426396846E-2</v>
      </c>
    </row>
    <row r="4729" spans="1:3" x14ac:dyDescent="0.35">
      <c r="A4729" s="2">
        <v>44901</v>
      </c>
      <c r="B4729">
        <v>4833.6400000000003</v>
      </c>
      <c r="C4729">
        <f t="shared" si="72"/>
        <v>9.4049813039511668E-2</v>
      </c>
    </row>
    <row r="4730" spans="1:3" x14ac:dyDescent="0.35">
      <c r="A4730" s="2">
        <v>44902</v>
      </c>
      <c r="B4730">
        <v>4825.21</v>
      </c>
      <c r="C4730">
        <f t="shared" si="72"/>
        <v>0.10266053946282853</v>
      </c>
    </row>
    <row r="4731" spans="1:3" x14ac:dyDescent="0.35">
      <c r="A4731" s="2">
        <v>44903</v>
      </c>
      <c r="B4731">
        <v>4824.34</v>
      </c>
      <c r="C4731">
        <f t="shared" si="72"/>
        <v>0.10248022017283952</v>
      </c>
    </row>
    <row r="4732" spans="1:3" x14ac:dyDescent="0.35">
      <c r="A4732" s="2">
        <v>44904</v>
      </c>
      <c r="B4732">
        <v>4809.8500000000004</v>
      </c>
      <c r="C4732">
        <f t="shared" si="72"/>
        <v>9.947218090315095E-2</v>
      </c>
    </row>
    <row r="4733" spans="1:3" x14ac:dyDescent="0.35">
      <c r="A4733" s="2">
        <v>44905</v>
      </c>
      <c r="B4733">
        <v>4809.8500000000004</v>
      </c>
      <c r="C4733">
        <f t="shared" si="72"/>
        <v>9.8492050836955877E-2</v>
      </c>
    </row>
    <row r="4734" spans="1:3" x14ac:dyDescent="0.35">
      <c r="A4734" s="2">
        <v>44906</v>
      </c>
      <c r="B4734">
        <v>4809.8500000000004</v>
      </c>
      <c r="C4734">
        <f t="shared" si="72"/>
        <v>8.6097572212172763E-2</v>
      </c>
    </row>
    <row r="4735" spans="1:3" x14ac:dyDescent="0.35">
      <c r="A4735" s="2">
        <v>44907</v>
      </c>
      <c r="B4735">
        <v>4849.9399999999996</v>
      </c>
      <c r="C4735">
        <f t="shared" si="72"/>
        <v>0.1005395638576972</v>
      </c>
    </row>
    <row r="4736" spans="1:3" x14ac:dyDescent="0.35">
      <c r="A4736" s="2">
        <v>44908</v>
      </c>
      <c r="B4736">
        <v>4765.41</v>
      </c>
      <c r="C4736">
        <f t="shared" si="72"/>
        <v>7.592963682484713E-2</v>
      </c>
    </row>
    <row r="4737" spans="1:3" x14ac:dyDescent="0.35">
      <c r="A4737" s="2">
        <v>44909</v>
      </c>
      <c r="B4737">
        <v>4780.75</v>
      </c>
      <c r="C4737">
        <f t="shared" si="72"/>
        <v>7.5006690032190931E-2</v>
      </c>
    </row>
    <row r="4738" spans="1:3" x14ac:dyDescent="0.35">
      <c r="A4738" s="2">
        <v>44910</v>
      </c>
      <c r="B4738">
        <v>4793.92</v>
      </c>
      <c r="C4738">
        <f t="shared" si="72"/>
        <v>7.7757700418124368E-2</v>
      </c>
    </row>
    <row r="4739" spans="1:3" x14ac:dyDescent="0.35">
      <c r="A4739" s="2">
        <v>44911</v>
      </c>
      <c r="B4739">
        <v>4790.26</v>
      </c>
      <c r="C4739">
        <f t="shared" si="72"/>
        <v>7.699394177045403E-2</v>
      </c>
    </row>
    <row r="4740" spans="1:3" x14ac:dyDescent="0.35">
      <c r="A4740" s="2">
        <v>44912</v>
      </c>
      <c r="B4740">
        <v>4790.26</v>
      </c>
      <c r="C4740">
        <f t="shared" si="72"/>
        <v>8.3267979010911403E-2</v>
      </c>
    </row>
    <row r="4741" spans="1:3" x14ac:dyDescent="0.35">
      <c r="A4741" s="2">
        <v>44913</v>
      </c>
      <c r="B4741">
        <v>4790.26</v>
      </c>
      <c r="C4741">
        <f t="shared" si="72"/>
        <v>7.9737099429441141E-2</v>
      </c>
    </row>
    <row r="4742" spans="1:3" x14ac:dyDescent="0.35">
      <c r="A4742" s="2">
        <v>44914</v>
      </c>
      <c r="B4742">
        <v>4778.88</v>
      </c>
      <c r="C4742">
        <f t="shared" si="72"/>
        <v>8.1663472380940696E-2</v>
      </c>
    </row>
    <row r="4743" spans="1:3" x14ac:dyDescent="0.35">
      <c r="A4743" s="2">
        <v>44915</v>
      </c>
      <c r="B4743">
        <v>4767.07</v>
      </c>
      <c r="C4743">
        <f t="shared" si="72"/>
        <v>8.6724030007784683E-2</v>
      </c>
    </row>
    <row r="4744" spans="1:3" x14ac:dyDescent="0.35">
      <c r="A4744" s="2">
        <v>44916</v>
      </c>
      <c r="B4744">
        <v>4767.83</v>
      </c>
      <c r="C4744">
        <f t="shared" si="72"/>
        <v>7.003716783492861E-2</v>
      </c>
    </row>
    <row r="4745" spans="1:3" x14ac:dyDescent="0.35">
      <c r="A4745" s="2">
        <v>44917</v>
      </c>
      <c r="B4745">
        <v>4761</v>
      </c>
      <c r="C4745">
        <f t="shared" si="72"/>
        <v>6.8603623282309761E-2</v>
      </c>
    </row>
    <row r="4746" spans="1:3" x14ac:dyDescent="0.35">
      <c r="A4746" s="2">
        <v>44918</v>
      </c>
      <c r="B4746">
        <v>4733.08</v>
      </c>
      <c r="C4746">
        <f t="shared" si="72"/>
        <v>6.272204644996611E-2</v>
      </c>
    </row>
    <row r="4747" spans="1:3" x14ac:dyDescent="0.35">
      <c r="A4747" s="2">
        <v>44919</v>
      </c>
      <c r="B4747">
        <v>4733.08</v>
      </c>
      <c r="C4747">
        <f t="shared" si="72"/>
        <v>4.3388538664174574E-2</v>
      </c>
    </row>
    <row r="4748" spans="1:3" x14ac:dyDescent="0.35">
      <c r="A4748" s="2">
        <v>44920</v>
      </c>
      <c r="B4748">
        <v>4733.08</v>
      </c>
      <c r="C4748">
        <f t="shared" si="72"/>
        <v>3.7600081123769002E-2</v>
      </c>
    </row>
    <row r="4749" spans="1:3" x14ac:dyDescent="0.35">
      <c r="A4749" s="2">
        <v>44921</v>
      </c>
      <c r="B4749">
        <v>4733.08</v>
      </c>
      <c r="C4749">
        <f t="shared" si="72"/>
        <v>5.3650384436143068E-2</v>
      </c>
    </row>
    <row r="4750" spans="1:3" x14ac:dyDescent="0.35">
      <c r="A4750" s="2">
        <v>44922</v>
      </c>
      <c r="B4750">
        <v>4765.45</v>
      </c>
      <c r="C4750">
        <f t="shared" si="72"/>
        <v>5.1177886973020698E-2</v>
      </c>
    </row>
    <row r="4751" spans="1:3" x14ac:dyDescent="0.35">
      <c r="A4751" s="2">
        <v>44923</v>
      </c>
      <c r="B4751">
        <v>4774.74</v>
      </c>
      <c r="C4751">
        <f t="shared" si="72"/>
        <v>3.5797366596818585E-2</v>
      </c>
    </row>
    <row r="4752" spans="1:3" x14ac:dyDescent="0.35">
      <c r="A4752" s="2">
        <v>44924</v>
      </c>
      <c r="B4752">
        <v>4850.83</v>
      </c>
      <c r="C4752">
        <f t="shared" si="72"/>
        <v>5.1607668736628733E-2</v>
      </c>
    </row>
    <row r="4753" spans="1:3" x14ac:dyDescent="0.35">
      <c r="A4753" s="2">
        <v>44925</v>
      </c>
      <c r="B4753">
        <v>4850.83</v>
      </c>
      <c r="C4753">
        <f t="shared" si="72"/>
        <v>5.1607668736628733E-2</v>
      </c>
    </row>
    <row r="4754" spans="1:3" x14ac:dyDescent="0.35">
      <c r="A4754" s="2">
        <v>44926</v>
      </c>
      <c r="B4754">
        <v>4850.83</v>
      </c>
      <c r="C4754">
        <f t="shared" si="72"/>
        <v>6.7401921247760538E-2</v>
      </c>
    </row>
    <row r="4755" spans="1:3" x14ac:dyDescent="0.35">
      <c r="A4755" s="2">
        <v>44927</v>
      </c>
      <c r="B4755">
        <v>4850.83</v>
      </c>
      <c r="C4755">
        <f t="shared" si="72"/>
        <v>7.6132989749301619E-2</v>
      </c>
    </row>
    <row r="4756" spans="1:3" x14ac:dyDescent="0.35">
      <c r="A4756" s="2">
        <v>44928</v>
      </c>
      <c r="B4756">
        <v>4848</v>
      </c>
      <c r="C4756">
        <f t="shared" si="72"/>
        <v>5.7817483628706923E-2</v>
      </c>
    </row>
    <row r="4757" spans="1:3" x14ac:dyDescent="0.35">
      <c r="A4757" s="2">
        <v>44929</v>
      </c>
      <c r="B4757">
        <v>4895.01</v>
      </c>
      <c r="C4757">
        <f t="shared" si="72"/>
        <v>5.9871332073276023E-2</v>
      </c>
    </row>
    <row r="4758" spans="1:3" x14ac:dyDescent="0.35">
      <c r="A4758" s="2">
        <v>44930</v>
      </c>
      <c r="B4758">
        <v>4930.25</v>
      </c>
      <c r="C4758">
        <f t="shared" si="72"/>
        <v>6.4772072739708947E-2</v>
      </c>
    </row>
    <row r="4759" spans="1:3" x14ac:dyDescent="0.35">
      <c r="A4759" s="2">
        <v>44931</v>
      </c>
      <c r="B4759">
        <v>4966.3500000000004</v>
      </c>
      <c r="C4759">
        <f t="shared" si="72"/>
        <v>7.2067539893057087E-2</v>
      </c>
    </row>
    <row r="4760" spans="1:3" x14ac:dyDescent="0.35">
      <c r="A4760" s="2">
        <v>44932</v>
      </c>
      <c r="B4760">
        <v>4862.5</v>
      </c>
      <c r="C4760">
        <f t="shared" si="72"/>
        <v>5.093508497623226E-2</v>
      </c>
    </row>
    <row r="4761" spans="1:3" x14ac:dyDescent="0.35">
      <c r="A4761" s="2">
        <v>44933</v>
      </c>
      <c r="B4761">
        <v>4862.5</v>
      </c>
      <c r="C4761">
        <f t="shared" si="72"/>
        <v>5.312530568616422E-2</v>
      </c>
    </row>
    <row r="4762" spans="1:3" x14ac:dyDescent="0.35">
      <c r="A4762" s="2">
        <v>44934</v>
      </c>
      <c r="B4762">
        <v>4862.5</v>
      </c>
      <c r="C4762">
        <f t="shared" si="72"/>
        <v>5.3882491118859357E-2</v>
      </c>
    </row>
    <row r="4763" spans="1:3" x14ac:dyDescent="0.35">
      <c r="A4763" s="2">
        <v>44935</v>
      </c>
      <c r="B4763">
        <v>4853.08</v>
      </c>
      <c r="C4763">
        <f t="shared" si="72"/>
        <v>5.1750189508999116E-2</v>
      </c>
    </row>
    <row r="4764" spans="1:3" x14ac:dyDescent="0.35">
      <c r="A4764" s="2">
        <v>44936</v>
      </c>
      <c r="B4764">
        <v>4787.83</v>
      </c>
      <c r="C4764">
        <f t="shared" si="72"/>
        <v>4.4338982971290616E-2</v>
      </c>
    </row>
    <row r="4765" spans="1:3" x14ac:dyDescent="0.35">
      <c r="A4765" s="2">
        <v>44937</v>
      </c>
      <c r="B4765">
        <v>4733</v>
      </c>
      <c r="C4765">
        <f t="shared" si="72"/>
        <v>8.681138731168294E-3</v>
      </c>
    </row>
    <row r="4766" spans="1:3" x14ac:dyDescent="0.35">
      <c r="A4766" s="2">
        <v>44938</v>
      </c>
      <c r="B4766">
        <v>4686.51</v>
      </c>
      <c r="C4766">
        <f t="shared" si="72"/>
        <v>-1.1899432022740156E-3</v>
      </c>
    </row>
    <row r="4767" spans="1:3" x14ac:dyDescent="0.35">
      <c r="A4767" s="2">
        <v>44939</v>
      </c>
      <c r="B4767">
        <v>4689.5600000000004</v>
      </c>
      <c r="C4767">
        <f t="shared" si="72"/>
        <v>-5.3935076693993828E-4</v>
      </c>
    </row>
    <row r="4768" spans="1:3" x14ac:dyDescent="0.35">
      <c r="A4768" s="2">
        <v>44940</v>
      </c>
      <c r="B4768">
        <v>4689.5600000000004</v>
      </c>
      <c r="C4768">
        <f t="shared" si="72"/>
        <v>-8.0154535711814984E-3</v>
      </c>
    </row>
    <row r="4769" spans="1:8" x14ac:dyDescent="0.35">
      <c r="A4769" s="2">
        <v>44941</v>
      </c>
      <c r="B4769">
        <v>4689.5600000000004</v>
      </c>
      <c r="C4769">
        <f t="shared" ref="C4769:C4832" si="73">+LN(B4769/B4680)</f>
        <v>-1.6025929773649653E-2</v>
      </c>
    </row>
    <row r="4770" spans="1:8" x14ac:dyDescent="0.35">
      <c r="A4770" s="2">
        <v>44942</v>
      </c>
      <c r="B4770">
        <v>4669.26</v>
      </c>
      <c r="C4770">
        <f t="shared" si="73"/>
        <v>-3.6000892942289982E-2</v>
      </c>
      <c r="H4770" s="45"/>
    </row>
    <row r="4771" spans="1:8" x14ac:dyDescent="0.35">
      <c r="A4771" s="2">
        <v>44943</v>
      </c>
      <c r="B4771">
        <v>4730.22</v>
      </c>
      <c r="C4771">
        <f t="shared" si="73"/>
        <v>-3.6161048325978364E-2</v>
      </c>
    </row>
    <row r="4772" spans="1:8" x14ac:dyDescent="0.35">
      <c r="A4772" s="2">
        <v>44944</v>
      </c>
      <c r="B4772">
        <v>4698.88</v>
      </c>
      <c r="C4772">
        <f t="shared" si="73"/>
        <v>-4.5221862317659171E-2</v>
      </c>
    </row>
    <row r="4773" spans="1:8" x14ac:dyDescent="0.35">
      <c r="A4773" s="2">
        <v>44945</v>
      </c>
      <c r="B4773">
        <v>4671.3999999999996</v>
      </c>
      <c r="C4773">
        <f t="shared" si="73"/>
        <v>-5.1087232142643005E-2</v>
      </c>
    </row>
    <row r="4774" spans="1:8" x14ac:dyDescent="0.35">
      <c r="A4774" s="2">
        <v>44946</v>
      </c>
      <c r="B4774">
        <v>4618.2700000000004</v>
      </c>
      <c r="C4774">
        <f t="shared" si="73"/>
        <v>-6.2525868671924875E-2</v>
      </c>
    </row>
    <row r="4775" spans="1:8" x14ac:dyDescent="0.35">
      <c r="A4775" s="2">
        <v>44947</v>
      </c>
      <c r="B4775">
        <v>4618.2700000000004</v>
      </c>
      <c r="C4775">
        <f t="shared" si="73"/>
        <v>-7.7626132377793172E-2</v>
      </c>
    </row>
    <row r="4776" spans="1:8" x14ac:dyDescent="0.35">
      <c r="A4776" s="2">
        <v>44948</v>
      </c>
      <c r="B4776">
        <v>4618.2700000000004</v>
      </c>
      <c r="C4776">
        <f t="shared" si="73"/>
        <v>-7.3419784538507171E-2</v>
      </c>
      <c r="H4776" s="18"/>
    </row>
    <row r="4777" spans="1:8" x14ac:dyDescent="0.35">
      <c r="A4777" s="2">
        <v>44949</v>
      </c>
      <c r="B4777">
        <v>4543.05</v>
      </c>
      <c r="C4777">
        <f t="shared" si="73"/>
        <v>-7.3090516761306012E-2</v>
      </c>
      <c r="H4777" s="19"/>
    </row>
    <row r="4778" spans="1:8" x14ac:dyDescent="0.35">
      <c r="A4778" s="2">
        <v>44950</v>
      </c>
      <c r="B4778">
        <v>4522.38</v>
      </c>
      <c r="C4778">
        <f t="shared" si="73"/>
        <v>-6.3978233256878653E-2</v>
      </c>
    </row>
    <row r="4779" spans="1:8" x14ac:dyDescent="0.35">
      <c r="A4779" s="2">
        <v>44951</v>
      </c>
      <c r="B4779">
        <v>4534.63</v>
      </c>
      <c r="C4779">
        <f t="shared" si="73"/>
        <v>-6.3860452094423037E-2</v>
      </c>
    </row>
    <row r="4780" spans="1:8" x14ac:dyDescent="0.35">
      <c r="A4780" s="2">
        <v>44952</v>
      </c>
      <c r="B4780">
        <v>4519.25</v>
      </c>
      <c r="C4780">
        <f t="shared" si="73"/>
        <v>-6.7257893808644123E-2</v>
      </c>
    </row>
    <row r="4781" spans="1:8" x14ac:dyDescent="0.35">
      <c r="A4781" s="2">
        <v>44953</v>
      </c>
      <c r="B4781">
        <v>4575.34</v>
      </c>
      <c r="C4781">
        <f t="shared" si="73"/>
        <v>-5.4922931775462404E-2</v>
      </c>
    </row>
    <row r="4782" spans="1:8" x14ac:dyDescent="0.35">
      <c r="A4782" s="2">
        <v>44954</v>
      </c>
      <c r="B4782">
        <v>4575.34</v>
      </c>
      <c r="C4782">
        <f t="shared" si="73"/>
        <v>-7.5039241199844967E-2</v>
      </c>
    </row>
    <row r="4783" spans="1:8" x14ac:dyDescent="0.35">
      <c r="A4783" s="2">
        <v>44955</v>
      </c>
      <c r="B4783">
        <v>4575.34</v>
      </c>
      <c r="C4783">
        <f t="shared" si="73"/>
        <v>-8.8780899240096592E-2</v>
      </c>
    </row>
    <row r="4784" spans="1:8" x14ac:dyDescent="0.35">
      <c r="A4784" s="2">
        <v>44956</v>
      </c>
      <c r="B4784">
        <v>4653.54</v>
      </c>
      <c r="C4784">
        <f t="shared" si="73"/>
        <v>-7.2417507389628877E-2</v>
      </c>
    </row>
    <row r="4785" spans="1:3" x14ac:dyDescent="0.35">
      <c r="A4785" s="2">
        <v>44957</v>
      </c>
      <c r="B4785">
        <v>4670.47</v>
      </c>
      <c r="C4785">
        <f t="shared" si="73"/>
        <v>-8.1854258401953747E-2</v>
      </c>
    </row>
    <row r="4786" spans="1:3" x14ac:dyDescent="0.35">
      <c r="A4786" s="2">
        <v>44958</v>
      </c>
      <c r="B4786">
        <v>4625.67</v>
      </c>
      <c r="C4786">
        <f t="shared" si="73"/>
        <v>-9.6000357530377028E-2</v>
      </c>
    </row>
    <row r="4787" spans="1:3" x14ac:dyDescent="0.35">
      <c r="A4787" s="2">
        <v>44959</v>
      </c>
      <c r="B4787">
        <v>4618.0200000000004</v>
      </c>
      <c r="C4787">
        <f t="shared" si="73"/>
        <v>-9.7655541065635135E-2</v>
      </c>
    </row>
    <row r="4788" spans="1:3" x14ac:dyDescent="0.35">
      <c r="A4788" s="2">
        <v>44960</v>
      </c>
      <c r="B4788">
        <v>4697.5</v>
      </c>
      <c r="C4788">
        <f t="shared" si="73"/>
        <v>-8.0591130562245719E-2</v>
      </c>
    </row>
    <row r="4789" spans="1:3" x14ac:dyDescent="0.35">
      <c r="A4789" s="2">
        <v>44961</v>
      </c>
      <c r="B4789">
        <v>4697.5</v>
      </c>
      <c r="C4789">
        <f t="shared" si="73"/>
        <v>-8.5146947098106524E-2</v>
      </c>
    </row>
    <row r="4790" spans="1:3" x14ac:dyDescent="0.35">
      <c r="A4790" s="2">
        <v>44962</v>
      </c>
      <c r="B4790">
        <v>4697.5</v>
      </c>
      <c r="C4790">
        <f t="shared" si="73"/>
        <v>-5.719389307572955E-2</v>
      </c>
    </row>
    <row r="4791" spans="1:3" x14ac:dyDescent="0.35">
      <c r="A4791" s="2">
        <v>44963</v>
      </c>
      <c r="B4791">
        <v>4786.25</v>
      </c>
      <c r="C4791">
        <f t="shared" si="73"/>
        <v>-2.2785693944836347E-2</v>
      </c>
    </row>
    <row r="4792" spans="1:3" x14ac:dyDescent="0.35">
      <c r="A4792" s="2">
        <v>44964</v>
      </c>
      <c r="B4792">
        <v>4729.05</v>
      </c>
      <c r="C4792">
        <f t="shared" si="73"/>
        <v>-1.5208197786517644E-2</v>
      </c>
    </row>
    <row r="4793" spans="1:3" x14ac:dyDescent="0.35">
      <c r="A4793" s="2">
        <v>44965</v>
      </c>
      <c r="B4793">
        <v>4762.3500000000004</v>
      </c>
      <c r="C4793">
        <f t="shared" si="73"/>
        <v>-9.0677120670375668E-3</v>
      </c>
    </row>
    <row r="4794" spans="1:3" x14ac:dyDescent="0.35">
      <c r="A4794" s="2">
        <v>44966</v>
      </c>
      <c r="B4794">
        <v>4736.46</v>
      </c>
      <c r="C4794">
        <f t="shared" si="73"/>
        <v>-1.4518934717426041E-2</v>
      </c>
    </row>
    <row r="4795" spans="1:3" x14ac:dyDescent="0.35">
      <c r="A4795" s="2">
        <v>44967</v>
      </c>
      <c r="B4795">
        <v>4799.92</v>
      </c>
      <c r="C4795">
        <f t="shared" si="73"/>
        <v>-1.2097048525653443E-3</v>
      </c>
    </row>
    <row r="4796" spans="1:3" x14ac:dyDescent="0.35">
      <c r="A4796" s="2">
        <v>44968</v>
      </c>
      <c r="B4796">
        <v>4799.92</v>
      </c>
      <c r="C4796">
        <f t="shared" si="73"/>
        <v>-1.1223053619240963E-3</v>
      </c>
    </row>
    <row r="4797" spans="1:3" x14ac:dyDescent="0.35">
      <c r="A4797" s="2">
        <v>44969</v>
      </c>
      <c r="B4797">
        <v>4799.92</v>
      </c>
      <c r="C4797">
        <f t="shared" si="73"/>
        <v>-9.6616705230862278E-3</v>
      </c>
    </row>
    <row r="4798" spans="1:3" x14ac:dyDescent="0.35">
      <c r="A4798" s="2">
        <v>44970</v>
      </c>
      <c r="B4798">
        <v>4790.3</v>
      </c>
      <c r="C4798">
        <f t="shared" si="73"/>
        <v>-3.1041485791177794E-2</v>
      </c>
    </row>
    <row r="4799" spans="1:3" x14ac:dyDescent="0.35">
      <c r="A4799" s="2">
        <v>44971</v>
      </c>
      <c r="B4799">
        <v>4796.59</v>
      </c>
      <c r="C4799">
        <f t="shared" si="73"/>
        <v>-4.1406655713752599E-2</v>
      </c>
    </row>
    <row r="4800" spans="1:3" x14ac:dyDescent="0.35">
      <c r="A4800" s="2">
        <v>44972</v>
      </c>
      <c r="B4800">
        <v>4920.33</v>
      </c>
      <c r="C4800">
        <f t="shared" si="73"/>
        <v>-1.3909996440313698E-2</v>
      </c>
    </row>
    <row r="4801" spans="1:3" x14ac:dyDescent="0.35">
      <c r="A4801" s="2">
        <v>44973</v>
      </c>
      <c r="B4801">
        <v>4927.09</v>
      </c>
      <c r="C4801">
        <f t="shared" si="73"/>
        <v>-1.2537047777237137E-2</v>
      </c>
    </row>
    <row r="4802" spans="1:3" x14ac:dyDescent="0.35">
      <c r="A4802" s="2">
        <v>44974</v>
      </c>
      <c r="B4802">
        <v>4905.1000000000004</v>
      </c>
      <c r="C4802">
        <f t="shared" si="73"/>
        <v>-1.7010117696613595E-2</v>
      </c>
    </row>
    <row r="4803" spans="1:3" x14ac:dyDescent="0.35">
      <c r="A4803" s="2">
        <v>44975</v>
      </c>
      <c r="B4803">
        <v>4905.1000000000004</v>
      </c>
      <c r="C4803">
        <f t="shared" si="73"/>
        <v>-9.1322982273989682E-3</v>
      </c>
    </row>
    <row r="4804" spans="1:3" x14ac:dyDescent="0.35">
      <c r="A4804" s="2">
        <v>44976</v>
      </c>
      <c r="B4804">
        <v>4905.1000000000004</v>
      </c>
      <c r="C4804">
        <f t="shared" si="73"/>
        <v>-4.1580720190138734E-4</v>
      </c>
    </row>
    <row r="4805" spans="1:3" x14ac:dyDescent="0.35">
      <c r="A4805" s="2">
        <v>44977</v>
      </c>
      <c r="B4805">
        <v>4917</v>
      </c>
      <c r="C4805">
        <f t="shared" si="73"/>
        <v>6.3041491643145951E-3</v>
      </c>
    </row>
    <row r="4806" spans="1:3" x14ac:dyDescent="0.35">
      <c r="A4806" s="2">
        <v>44978</v>
      </c>
      <c r="B4806">
        <v>4961.5</v>
      </c>
      <c r="C4806">
        <f t="shared" si="73"/>
        <v>1.0546195133302638E-2</v>
      </c>
    </row>
    <row r="4807" spans="1:3" x14ac:dyDescent="0.35">
      <c r="A4807" s="2">
        <v>44979</v>
      </c>
      <c r="B4807">
        <v>4896.3500000000004</v>
      </c>
      <c r="C4807">
        <f t="shared" si="73"/>
        <v>6.1458601470766386E-3</v>
      </c>
    </row>
    <row r="4808" spans="1:3" x14ac:dyDescent="0.35">
      <c r="A4808" s="2">
        <v>44980</v>
      </c>
      <c r="B4808">
        <v>4858.1499999999996</v>
      </c>
      <c r="C4808">
        <f t="shared" si="73"/>
        <v>-1.6864624286095371E-3</v>
      </c>
    </row>
    <row r="4809" spans="1:3" x14ac:dyDescent="0.35">
      <c r="A4809" s="2">
        <v>44981</v>
      </c>
      <c r="B4809">
        <v>4840.1499999999996</v>
      </c>
      <c r="C4809">
        <f t="shared" si="73"/>
        <v>-5.3984574521406805E-3</v>
      </c>
    </row>
    <row r="4810" spans="1:3" x14ac:dyDescent="0.35">
      <c r="A4810" s="2">
        <v>44982</v>
      </c>
      <c r="B4810">
        <v>4840.1499999999996</v>
      </c>
      <c r="C4810">
        <f t="shared" si="73"/>
        <v>9.8392449083251044E-4</v>
      </c>
    </row>
    <row r="4811" spans="1:3" x14ac:dyDescent="0.35">
      <c r="A4811" s="2">
        <v>44983</v>
      </c>
      <c r="B4811">
        <v>4840.1499999999996</v>
      </c>
      <c r="C4811">
        <f t="shared" si="73"/>
        <v>6.0137282223281666E-3</v>
      </c>
    </row>
    <row r="4812" spans="1:3" x14ac:dyDescent="0.35">
      <c r="A4812" s="2">
        <v>44984</v>
      </c>
      <c r="B4812">
        <v>4761</v>
      </c>
      <c r="C4812">
        <f t="shared" si="73"/>
        <v>-1.4506742911541729E-2</v>
      </c>
    </row>
    <row r="4813" spans="1:3" x14ac:dyDescent="0.35">
      <c r="A4813" s="2">
        <v>44985</v>
      </c>
      <c r="B4813">
        <v>4859.8900000000003</v>
      </c>
      <c r="C4813">
        <f t="shared" si="73"/>
        <v>1.909516611445377E-2</v>
      </c>
    </row>
    <row r="4814" spans="1:3" x14ac:dyDescent="0.35">
      <c r="A4814" s="2">
        <v>44986</v>
      </c>
      <c r="B4814">
        <v>4830.18</v>
      </c>
      <c r="C4814">
        <f t="shared" si="73"/>
        <v>1.1782996825091135E-2</v>
      </c>
    </row>
    <row r="4815" spans="1:3" x14ac:dyDescent="0.35">
      <c r="A4815" s="2">
        <v>44987</v>
      </c>
      <c r="B4815">
        <v>4814.6400000000003</v>
      </c>
      <c r="C4815">
        <f t="shared" si="73"/>
        <v>8.560538874070326E-3</v>
      </c>
    </row>
    <row r="4816" spans="1:3" x14ac:dyDescent="0.35">
      <c r="A4816" s="2">
        <v>44988</v>
      </c>
      <c r="B4816">
        <v>4785.07</v>
      </c>
      <c r="C4816">
        <f t="shared" si="73"/>
        <v>2.3999166212906589E-3</v>
      </c>
    </row>
    <row r="4817" spans="1:3" x14ac:dyDescent="0.35">
      <c r="A4817" s="2">
        <v>44989</v>
      </c>
      <c r="B4817">
        <v>4785.07</v>
      </c>
      <c r="C4817">
        <f t="shared" si="73"/>
        <v>-1.0932546010267623E-2</v>
      </c>
    </row>
    <row r="4818" spans="1:3" x14ac:dyDescent="0.35">
      <c r="A4818" s="2">
        <v>44990</v>
      </c>
      <c r="B4818">
        <v>4785.07</v>
      </c>
      <c r="C4818">
        <f t="shared" si="73"/>
        <v>-1.0099153174498556E-2</v>
      </c>
    </row>
    <row r="4819" spans="1:3" x14ac:dyDescent="0.35">
      <c r="A4819" s="2">
        <v>44991</v>
      </c>
      <c r="B4819">
        <v>4703.51</v>
      </c>
      <c r="C4819">
        <f t="shared" si="73"/>
        <v>-2.5545218655964264E-2</v>
      </c>
    </row>
    <row r="4820" spans="1:3" x14ac:dyDescent="0.35">
      <c r="A4820" s="2">
        <v>44992</v>
      </c>
      <c r="B4820">
        <v>4766</v>
      </c>
      <c r="C4820">
        <f t="shared" si="73"/>
        <v>-1.2166559193359877E-2</v>
      </c>
    </row>
    <row r="4821" spans="1:3" x14ac:dyDescent="0.35">
      <c r="A4821" s="2">
        <v>44993</v>
      </c>
      <c r="B4821">
        <v>4776.87</v>
      </c>
      <c r="C4821">
        <f t="shared" si="73"/>
        <v>-6.8803782951652841E-3</v>
      </c>
    </row>
    <row r="4822" spans="1:3" x14ac:dyDescent="0.35">
      <c r="A4822" s="2">
        <v>44994</v>
      </c>
      <c r="B4822">
        <v>4746.0200000000004</v>
      </c>
      <c r="C4822">
        <f t="shared" si="73"/>
        <v>-1.3359526520518415E-2</v>
      </c>
    </row>
    <row r="4823" spans="1:3" x14ac:dyDescent="0.35">
      <c r="A4823" s="2">
        <v>44995</v>
      </c>
      <c r="B4823">
        <v>4715.25</v>
      </c>
      <c r="C4823">
        <f t="shared" si="73"/>
        <v>-1.9863961651078513E-2</v>
      </c>
    </row>
    <row r="4824" spans="1:3" x14ac:dyDescent="0.35">
      <c r="A4824" s="2">
        <v>44996</v>
      </c>
      <c r="B4824">
        <v>4715.25</v>
      </c>
      <c r="C4824">
        <f t="shared" si="73"/>
        <v>-2.8164396789704914E-2</v>
      </c>
    </row>
    <row r="4825" spans="1:3" x14ac:dyDescent="0.35">
      <c r="A4825" s="2">
        <v>44997</v>
      </c>
      <c r="B4825">
        <v>4715.25</v>
      </c>
      <c r="C4825">
        <f t="shared" si="73"/>
        <v>-1.0581640526797118E-2</v>
      </c>
    </row>
    <row r="4826" spans="1:3" x14ac:dyDescent="0.35">
      <c r="A4826" s="2">
        <v>44998</v>
      </c>
      <c r="B4826">
        <v>4771</v>
      </c>
      <c r="C4826">
        <f t="shared" si="73"/>
        <v>-2.0415114269765732E-3</v>
      </c>
    </row>
    <row r="4827" spans="1:3" x14ac:dyDescent="0.35">
      <c r="A4827" s="2">
        <v>44999</v>
      </c>
      <c r="B4827">
        <v>4742.34</v>
      </c>
      <c r="C4827">
        <f t="shared" si="73"/>
        <v>-1.0817763569201312E-2</v>
      </c>
    </row>
    <row r="4828" spans="1:3" x14ac:dyDescent="0.35">
      <c r="A4828" s="2">
        <v>45000</v>
      </c>
      <c r="B4828">
        <v>4870.99</v>
      </c>
      <c r="C4828">
        <f t="shared" si="73"/>
        <v>1.6712512156551843E-2</v>
      </c>
    </row>
    <row r="4829" spans="1:3" x14ac:dyDescent="0.35">
      <c r="A4829" s="2">
        <v>45001</v>
      </c>
      <c r="B4829">
        <v>4840</v>
      </c>
      <c r="C4829">
        <f t="shared" si="73"/>
        <v>1.0330031029330685E-2</v>
      </c>
    </row>
    <row r="4830" spans="1:3" x14ac:dyDescent="0.35">
      <c r="A4830" s="2">
        <v>45002</v>
      </c>
      <c r="B4830">
        <v>4842.28</v>
      </c>
      <c r="C4830">
        <f t="shared" si="73"/>
        <v>1.0800994488793356E-2</v>
      </c>
    </row>
    <row r="4831" spans="1:3" x14ac:dyDescent="0.35">
      <c r="A4831" s="2">
        <v>45003</v>
      </c>
      <c r="B4831">
        <v>4842.28</v>
      </c>
      <c r="C4831">
        <f t="shared" si="73"/>
        <v>1.317947476285786E-2</v>
      </c>
    </row>
    <row r="4832" spans="1:3" x14ac:dyDescent="0.35">
      <c r="A4832" s="2">
        <v>45004</v>
      </c>
      <c r="B4832">
        <v>4842.28</v>
      </c>
      <c r="C4832">
        <f t="shared" si="73"/>
        <v>1.5653823785315404E-2</v>
      </c>
    </row>
    <row r="4833" spans="1:3" x14ac:dyDescent="0.35">
      <c r="A4833" s="2">
        <v>45005</v>
      </c>
      <c r="B4833">
        <v>4816.9799999999996</v>
      </c>
      <c r="C4833">
        <f t="shared" ref="C4833:C4896" si="74">+LN(B4833/B4744)</f>
        <v>1.0255900912661698E-2</v>
      </c>
    </row>
    <row r="4834" spans="1:3" x14ac:dyDescent="0.35">
      <c r="A4834" s="2">
        <v>45006</v>
      </c>
      <c r="B4834">
        <v>4801.53</v>
      </c>
      <c r="C4834">
        <f t="shared" si="74"/>
        <v>8.4768869114749193E-3</v>
      </c>
    </row>
    <row r="4835" spans="1:3" x14ac:dyDescent="0.35">
      <c r="A4835" s="2">
        <v>45007</v>
      </c>
      <c r="B4835">
        <v>4775.5</v>
      </c>
      <c r="C4835">
        <f t="shared" si="74"/>
        <v>8.9225271126171235E-3</v>
      </c>
    </row>
    <row r="4836" spans="1:3" x14ac:dyDescent="0.35">
      <c r="A4836" s="2">
        <v>45008</v>
      </c>
      <c r="B4836">
        <v>4743.93</v>
      </c>
      <c r="C4836">
        <f t="shared" si="74"/>
        <v>2.2897527259159757E-3</v>
      </c>
    </row>
    <row r="4837" spans="1:3" x14ac:dyDescent="0.35">
      <c r="A4837" s="2">
        <v>45009</v>
      </c>
      <c r="B4837">
        <v>4728.75</v>
      </c>
      <c r="C4837">
        <f t="shared" si="74"/>
        <v>-9.1525641493616619E-4</v>
      </c>
    </row>
    <row r="4838" spans="1:3" x14ac:dyDescent="0.35">
      <c r="A4838" s="2">
        <v>45010</v>
      </c>
      <c r="B4838">
        <v>4728.75</v>
      </c>
      <c r="C4838">
        <f t="shared" si="74"/>
        <v>-9.1525641493616619E-4</v>
      </c>
    </row>
    <row r="4839" spans="1:3" x14ac:dyDescent="0.35">
      <c r="A4839" s="2">
        <v>45011</v>
      </c>
      <c r="B4839">
        <v>4728.75</v>
      </c>
      <c r="C4839">
        <f t="shared" si="74"/>
        <v>-7.7310742969185159E-3</v>
      </c>
    </row>
    <row r="4840" spans="1:3" x14ac:dyDescent="0.35">
      <c r="A4840" s="2">
        <v>45012</v>
      </c>
      <c r="B4840">
        <v>4675.13</v>
      </c>
      <c r="C4840">
        <f t="shared" si="74"/>
        <v>-2.1082552347783702E-2</v>
      </c>
    </row>
    <row r="4841" spans="1:3" x14ac:dyDescent="0.35">
      <c r="A4841" s="2">
        <v>45013</v>
      </c>
      <c r="B4841">
        <v>4678.6000000000004</v>
      </c>
      <c r="C4841">
        <f t="shared" si="74"/>
        <v>-3.6150904450724476E-2</v>
      </c>
    </row>
    <row r="4842" spans="1:3" x14ac:dyDescent="0.35">
      <c r="A4842" s="2">
        <v>45014</v>
      </c>
      <c r="B4842">
        <v>4613.71</v>
      </c>
      <c r="C4842">
        <f t="shared" si="74"/>
        <v>-5.0117518740964033E-2</v>
      </c>
    </row>
    <row r="4843" spans="1:3" x14ac:dyDescent="0.35">
      <c r="A4843" s="2">
        <v>45015</v>
      </c>
      <c r="B4843">
        <v>4644.07</v>
      </c>
      <c r="C4843">
        <f t="shared" si="74"/>
        <v>-4.3558687393461457E-2</v>
      </c>
    </row>
    <row r="4844" spans="1:3" x14ac:dyDescent="0.35">
      <c r="A4844" s="2">
        <v>45016</v>
      </c>
      <c r="B4844">
        <v>4663.25</v>
      </c>
      <c r="C4844">
        <f t="shared" si="74"/>
        <v>-3.9437194385719354E-2</v>
      </c>
    </row>
    <row r="4845" spans="1:3" x14ac:dyDescent="0.35">
      <c r="A4845" s="2">
        <v>45017</v>
      </c>
      <c r="B4845">
        <v>4663.25</v>
      </c>
      <c r="C4845">
        <f t="shared" si="74"/>
        <v>-3.8853618824478388E-2</v>
      </c>
    </row>
    <row r="4846" spans="1:3" x14ac:dyDescent="0.35">
      <c r="A4846" s="2">
        <v>45018</v>
      </c>
      <c r="B4846">
        <v>4663.25</v>
      </c>
      <c r="C4846">
        <f t="shared" si="74"/>
        <v>-4.8503688938771369E-2</v>
      </c>
    </row>
    <row r="4847" spans="1:3" x14ac:dyDescent="0.35">
      <c r="A4847" s="2">
        <v>45019</v>
      </c>
      <c r="B4847">
        <v>4602.88</v>
      </c>
      <c r="C4847">
        <f t="shared" si="74"/>
        <v>-6.8707502167141624E-2</v>
      </c>
    </row>
    <row r="4848" spans="1:3" x14ac:dyDescent="0.35">
      <c r="A4848" s="2">
        <v>45020</v>
      </c>
      <c r="B4848">
        <v>4583.62</v>
      </c>
      <c r="C4848">
        <f t="shared" si="74"/>
        <v>-8.0196084918258984E-2</v>
      </c>
    </row>
    <row r="4849" spans="1:3" x14ac:dyDescent="0.35">
      <c r="A4849" s="2">
        <v>45021</v>
      </c>
      <c r="B4849">
        <v>4570.97</v>
      </c>
      <c r="C4849">
        <f t="shared" si="74"/>
        <v>-6.1827272731786675E-2</v>
      </c>
    </row>
    <row r="4850" spans="1:3" x14ac:dyDescent="0.35">
      <c r="A4850" s="2">
        <v>45022</v>
      </c>
      <c r="B4850">
        <v>4570.97</v>
      </c>
      <c r="C4850">
        <f t="shared" si="74"/>
        <v>-6.1827272731786675E-2</v>
      </c>
    </row>
    <row r="4851" spans="1:3" x14ac:dyDescent="0.35">
      <c r="A4851" s="2">
        <v>45023</v>
      </c>
      <c r="B4851">
        <v>4570.97</v>
      </c>
      <c r="C4851">
        <f t="shared" si="74"/>
        <v>-6.1827272731786675E-2</v>
      </c>
    </row>
    <row r="4852" spans="1:3" x14ac:dyDescent="0.35">
      <c r="A4852" s="2">
        <v>45024</v>
      </c>
      <c r="B4852">
        <v>4570.97</v>
      </c>
      <c r="C4852">
        <f t="shared" si="74"/>
        <v>-5.9888118723101777E-2</v>
      </c>
    </row>
    <row r="4853" spans="1:3" x14ac:dyDescent="0.35">
      <c r="A4853" s="2">
        <v>45025</v>
      </c>
      <c r="B4853">
        <v>4570.97</v>
      </c>
      <c r="C4853">
        <f t="shared" si="74"/>
        <v>-4.6351845422373791E-2</v>
      </c>
    </row>
    <row r="4854" spans="1:3" x14ac:dyDescent="0.35">
      <c r="A4854" s="2">
        <v>45026</v>
      </c>
      <c r="B4854">
        <v>4557.51</v>
      </c>
      <c r="C4854">
        <f t="shared" si="74"/>
        <v>-3.7782829170428411E-2</v>
      </c>
    </row>
    <row r="4855" spans="1:3" x14ac:dyDescent="0.35">
      <c r="A4855" s="2">
        <v>45027</v>
      </c>
      <c r="B4855">
        <v>4508.6400000000003</v>
      </c>
      <c r="C4855">
        <f t="shared" si="74"/>
        <v>-3.8692613058490602E-2</v>
      </c>
    </row>
    <row r="4856" spans="1:3" x14ac:dyDescent="0.35">
      <c r="A4856" s="2">
        <v>45028</v>
      </c>
      <c r="B4856">
        <v>4452.2</v>
      </c>
      <c r="C4856">
        <f t="shared" si="74"/>
        <v>-5.1940405391911061E-2</v>
      </c>
    </row>
    <row r="4857" spans="1:3" x14ac:dyDescent="0.35">
      <c r="A4857" s="2">
        <v>45029</v>
      </c>
      <c r="B4857">
        <v>4410.1899999999996</v>
      </c>
      <c r="C4857">
        <f t="shared" si="74"/>
        <v>-6.1420988995105855E-2</v>
      </c>
    </row>
    <row r="4858" spans="1:3" x14ac:dyDescent="0.35">
      <c r="A4858" s="2">
        <v>45030</v>
      </c>
      <c r="B4858">
        <v>4414.28</v>
      </c>
      <c r="C4858">
        <f t="shared" si="74"/>
        <v>-6.0494021076835991E-2</v>
      </c>
    </row>
    <row r="4859" spans="1:3" x14ac:dyDescent="0.35">
      <c r="A4859" s="2">
        <v>45031</v>
      </c>
      <c r="B4859">
        <v>4414.28</v>
      </c>
      <c r="C4859">
        <f t="shared" si="74"/>
        <v>-5.6155860531694017E-2</v>
      </c>
    </row>
    <row r="4860" spans="1:3" x14ac:dyDescent="0.35">
      <c r="A4860" s="2">
        <v>45032</v>
      </c>
      <c r="B4860">
        <v>4414.28</v>
      </c>
      <c r="C4860">
        <f t="shared" si="74"/>
        <v>-6.9126972700949668E-2</v>
      </c>
    </row>
    <row r="4861" spans="1:3" x14ac:dyDescent="0.35">
      <c r="A4861" s="2">
        <v>45033</v>
      </c>
      <c r="B4861">
        <v>4432.7299999999996</v>
      </c>
      <c r="C4861">
        <f t="shared" si="74"/>
        <v>-5.8308535373303695E-2</v>
      </c>
    </row>
    <row r="4862" spans="1:3" x14ac:dyDescent="0.35">
      <c r="A4862" s="2">
        <v>45034</v>
      </c>
      <c r="B4862">
        <v>4490.16</v>
      </c>
      <c r="C4862">
        <f t="shared" si="74"/>
        <v>-3.9570476758103393E-2</v>
      </c>
    </row>
    <row r="4863" spans="1:3" x14ac:dyDescent="0.35">
      <c r="A4863" s="2">
        <v>45035</v>
      </c>
      <c r="B4863">
        <v>4527.5600000000004</v>
      </c>
      <c r="C4863">
        <f t="shared" si="74"/>
        <v>-1.9837013057567653E-2</v>
      </c>
    </row>
    <row r="4864" spans="1:3" x14ac:dyDescent="0.35">
      <c r="A4864" s="2">
        <v>45036</v>
      </c>
      <c r="B4864">
        <v>4526.79</v>
      </c>
      <c r="C4864">
        <f t="shared" si="74"/>
        <v>-2.0007097050754714E-2</v>
      </c>
    </row>
    <row r="4865" spans="1:3" x14ac:dyDescent="0.35">
      <c r="A4865" s="2">
        <v>45037</v>
      </c>
      <c r="B4865">
        <v>4515.7</v>
      </c>
      <c r="C4865">
        <f t="shared" si="74"/>
        <v>-2.2459962480585079E-2</v>
      </c>
    </row>
    <row r="4866" spans="1:3" x14ac:dyDescent="0.35">
      <c r="A4866" s="2">
        <v>45038</v>
      </c>
      <c r="B4866">
        <v>4515.7</v>
      </c>
      <c r="C4866">
        <f t="shared" si="74"/>
        <v>-6.0383790485384987E-3</v>
      </c>
    </row>
    <row r="4867" spans="1:3" x14ac:dyDescent="0.35">
      <c r="A4867" s="2">
        <v>45039</v>
      </c>
      <c r="B4867">
        <v>4515.7</v>
      </c>
      <c r="C4867">
        <f t="shared" si="74"/>
        <v>-1.4781903272249662E-3</v>
      </c>
    </row>
    <row r="4868" spans="1:3" x14ac:dyDescent="0.35">
      <c r="A4868" s="2">
        <v>45040</v>
      </c>
      <c r="B4868">
        <v>4467.1499999999996</v>
      </c>
      <c r="C4868">
        <f t="shared" si="74"/>
        <v>-1.4992871197234699E-2</v>
      </c>
    </row>
    <row r="4869" spans="1:3" x14ac:dyDescent="0.35">
      <c r="A4869" s="2">
        <v>45041</v>
      </c>
      <c r="B4869">
        <v>4510.6400000000003</v>
      </c>
      <c r="C4869">
        <f t="shared" si="74"/>
        <v>-1.9070005524533416E-3</v>
      </c>
    </row>
    <row r="4870" spans="1:3" x14ac:dyDescent="0.35">
      <c r="A4870" s="2">
        <v>45042</v>
      </c>
      <c r="B4870">
        <v>4527.47</v>
      </c>
      <c r="C4870">
        <f t="shared" si="74"/>
        <v>-1.0517728325915002E-2</v>
      </c>
    </row>
    <row r="4871" spans="1:3" x14ac:dyDescent="0.35">
      <c r="A4871" s="2">
        <v>45043</v>
      </c>
      <c r="B4871">
        <v>4652.01</v>
      </c>
      <c r="C4871">
        <f t="shared" si="74"/>
        <v>1.6618371361168824E-2</v>
      </c>
    </row>
    <row r="4872" spans="1:3" x14ac:dyDescent="0.35">
      <c r="A4872" s="2">
        <v>45044</v>
      </c>
      <c r="B4872">
        <v>4696.6899999999996</v>
      </c>
      <c r="C4872">
        <f t="shared" si="74"/>
        <v>2.617699238658561E-2</v>
      </c>
    </row>
    <row r="4873" spans="1:3" x14ac:dyDescent="0.35">
      <c r="A4873" s="2">
        <v>45045</v>
      </c>
      <c r="B4873">
        <v>4696.6899999999996</v>
      </c>
      <c r="C4873">
        <f t="shared" si="74"/>
        <v>9.2297850052380746E-3</v>
      </c>
    </row>
    <row r="4874" spans="1:3" x14ac:dyDescent="0.35">
      <c r="A4874" s="2">
        <v>45046</v>
      </c>
      <c r="B4874">
        <v>4696.6899999999996</v>
      </c>
      <c r="C4874">
        <f t="shared" si="74"/>
        <v>5.5982962776074414E-3</v>
      </c>
    </row>
    <row r="4875" spans="1:3" x14ac:dyDescent="0.35">
      <c r="A4875" s="2">
        <v>45047</v>
      </c>
      <c r="B4875">
        <v>4696.6899999999996</v>
      </c>
      <c r="C4875">
        <f t="shared" si="74"/>
        <v>1.5236779955241888E-2</v>
      </c>
    </row>
    <row r="4876" spans="1:3" x14ac:dyDescent="0.35">
      <c r="A4876" s="2">
        <v>45048</v>
      </c>
      <c r="B4876">
        <v>4695</v>
      </c>
      <c r="C4876">
        <f t="shared" si="74"/>
        <v>1.6532070858132186E-2</v>
      </c>
    </row>
    <row r="4877" spans="1:3" x14ac:dyDescent="0.35">
      <c r="A4877" s="2">
        <v>45049</v>
      </c>
      <c r="B4877">
        <v>4627.93</v>
      </c>
      <c r="C4877">
        <f t="shared" si="74"/>
        <v>-1.4920768412556101E-2</v>
      </c>
    </row>
    <row r="4878" spans="1:3" x14ac:dyDescent="0.35">
      <c r="A4878" s="2">
        <v>45050</v>
      </c>
      <c r="B4878">
        <v>4610.0200000000004</v>
      </c>
      <c r="C4878">
        <f t="shared" si="74"/>
        <v>-1.8798256911542941E-2</v>
      </c>
    </row>
    <row r="4879" spans="1:3" x14ac:dyDescent="0.35">
      <c r="A4879" s="2">
        <v>45051</v>
      </c>
      <c r="B4879">
        <v>4527.05</v>
      </c>
      <c r="C4879">
        <f t="shared" si="74"/>
        <v>-3.6959939070596817E-2</v>
      </c>
    </row>
    <row r="4880" spans="1:3" x14ac:dyDescent="0.35">
      <c r="A4880" s="2">
        <v>45052</v>
      </c>
      <c r="B4880">
        <v>4527.05</v>
      </c>
      <c r="C4880">
        <f t="shared" si="74"/>
        <v>-5.5676710574480676E-2</v>
      </c>
    </row>
    <row r="4881" spans="1:3" x14ac:dyDescent="0.35">
      <c r="A4881" s="2">
        <v>45053</v>
      </c>
      <c r="B4881">
        <v>4527.05</v>
      </c>
      <c r="C4881">
        <f t="shared" si="74"/>
        <v>-4.3653823430801361E-2</v>
      </c>
    </row>
    <row r="4882" spans="1:3" x14ac:dyDescent="0.35">
      <c r="A4882" s="2">
        <v>45054</v>
      </c>
      <c r="B4882">
        <v>4504.83</v>
      </c>
      <c r="C4882">
        <f t="shared" si="74"/>
        <v>-5.5591089394586318E-2</v>
      </c>
    </row>
    <row r="4883" spans="1:3" x14ac:dyDescent="0.35">
      <c r="A4883" s="2">
        <v>45055</v>
      </c>
      <c r="B4883">
        <v>4559.07</v>
      </c>
      <c r="C4883">
        <f t="shared" si="74"/>
        <v>-3.8171365885646541E-2</v>
      </c>
    </row>
    <row r="4884" spans="1:3" x14ac:dyDescent="0.35">
      <c r="A4884" s="2">
        <v>45056</v>
      </c>
      <c r="B4884">
        <v>4552.76</v>
      </c>
      <c r="C4884">
        <f t="shared" si="74"/>
        <v>-5.2865608642250143E-2</v>
      </c>
    </row>
    <row r="4885" spans="1:3" x14ac:dyDescent="0.35">
      <c r="A4885" s="2">
        <v>45057</v>
      </c>
      <c r="B4885">
        <v>4599.04</v>
      </c>
      <c r="C4885">
        <f t="shared" si="74"/>
        <v>-4.2751665045380652E-2</v>
      </c>
    </row>
    <row r="4886" spans="1:3" x14ac:dyDescent="0.35">
      <c r="A4886" s="2">
        <v>45058</v>
      </c>
      <c r="B4886">
        <v>4558.78</v>
      </c>
      <c r="C4886">
        <f t="shared" si="74"/>
        <v>-5.1544207237885956E-2</v>
      </c>
    </row>
    <row r="4887" spans="1:3" x14ac:dyDescent="0.35">
      <c r="A4887" s="2">
        <v>45059</v>
      </c>
      <c r="B4887">
        <v>4558.78</v>
      </c>
      <c r="C4887">
        <f t="shared" si="74"/>
        <v>-4.9537996071382068E-2</v>
      </c>
    </row>
    <row r="4888" spans="1:3" x14ac:dyDescent="0.35">
      <c r="A4888" s="2">
        <v>45060</v>
      </c>
      <c r="B4888">
        <v>4558.78</v>
      </c>
      <c r="C4888">
        <f t="shared" si="74"/>
        <v>-5.0850204911278701E-2</v>
      </c>
    </row>
    <row r="4889" spans="1:3" x14ac:dyDescent="0.35">
      <c r="A4889" s="2">
        <v>45061</v>
      </c>
      <c r="B4889">
        <v>4493.51</v>
      </c>
      <c r="C4889">
        <f t="shared" si="74"/>
        <v>-9.0741467875087134E-2</v>
      </c>
    </row>
    <row r="4890" spans="1:3" x14ac:dyDescent="0.35">
      <c r="A4890" s="2">
        <v>45062</v>
      </c>
      <c r="B4890">
        <v>4526.79</v>
      </c>
      <c r="C4890">
        <f t="shared" si="74"/>
        <v>-8.4735471047517941E-2</v>
      </c>
    </row>
    <row r="4891" spans="1:3" x14ac:dyDescent="0.35">
      <c r="A4891" s="2">
        <v>45063</v>
      </c>
      <c r="B4891">
        <v>4495.25</v>
      </c>
      <c r="C4891">
        <f t="shared" si="74"/>
        <v>-8.725419643973395E-2</v>
      </c>
    </row>
    <row r="4892" spans="1:3" x14ac:dyDescent="0.35">
      <c r="A4892" s="2">
        <v>45064</v>
      </c>
      <c r="B4892">
        <v>4531.46</v>
      </c>
      <c r="C4892">
        <f t="shared" si="74"/>
        <v>-7.9231296794798262E-2</v>
      </c>
    </row>
    <row r="4893" spans="1:3" x14ac:dyDescent="0.35">
      <c r="A4893" s="2">
        <v>45065</v>
      </c>
      <c r="B4893">
        <v>4529.47</v>
      </c>
      <c r="C4893">
        <f t="shared" si="74"/>
        <v>-7.9670545311671351E-2</v>
      </c>
    </row>
    <row r="4894" spans="1:3" x14ac:dyDescent="0.35">
      <c r="A4894" s="2">
        <v>45066</v>
      </c>
      <c r="B4894">
        <v>4529.47</v>
      </c>
      <c r="C4894">
        <f t="shared" si="74"/>
        <v>-8.2093653572129666E-2</v>
      </c>
    </row>
    <row r="4895" spans="1:3" x14ac:dyDescent="0.35">
      <c r="A4895" s="2">
        <v>45067</v>
      </c>
      <c r="B4895">
        <v>4529.47</v>
      </c>
      <c r="C4895">
        <f t="shared" si="74"/>
        <v>-9.1103179514486585E-2</v>
      </c>
    </row>
    <row r="4896" spans="1:3" x14ac:dyDescent="0.35">
      <c r="A4896" s="2">
        <v>45068</v>
      </c>
      <c r="B4896">
        <v>4527.88</v>
      </c>
      <c r="C4896">
        <f t="shared" si="74"/>
        <v>-7.8236190800141603E-2</v>
      </c>
    </row>
    <row r="4897" spans="1:3" x14ac:dyDescent="0.35">
      <c r="A4897" s="2">
        <v>45069</v>
      </c>
      <c r="B4897">
        <v>4480.5600000000004</v>
      </c>
      <c r="C4897">
        <f t="shared" ref="C4897:C4960" si="75">+LN(B4897/B4808)</f>
        <v>-8.0909668392329812E-2</v>
      </c>
    </row>
    <row r="4898" spans="1:3" x14ac:dyDescent="0.35">
      <c r="A4898" s="2">
        <v>45070</v>
      </c>
      <c r="B4898">
        <v>4446.53</v>
      </c>
      <c r="C4898">
        <f t="shared" si="75"/>
        <v>-8.4821695269477804E-2</v>
      </c>
    </row>
    <row r="4899" spans="1:3" x14ac:dyDescent="0.35">
      <c r="A4899" s="2">
        <v>45071</v>
      </c>
      <c r="B4899">
        <v>4493.0600000000004</v>
      </c>
      <c r="C4899">
        <f t="shared" si="75"/>
        <v>-7.4411727878598177E-2</v>
      </c>
    </row>
    <row r="4900" spans="1:3" x14ac:dyDescent="0.35">
      <c r="A4900" s="2">
        <v>45072</v>
      </c>
      <c r="B4900">
        <v>4447.3100000000004</v>
      </c>
      <c r="C4900">
        <f t="shared" si="75"/>
        <v>-8.4646292968109535E-2</v>
      </c>
    </row>
    <row r="4901" spans="1:3" x14ac:dyDescent="0.35">
      <c r="A4901" s="2">
        <v>45073</v>
      </c>
      <c r="B4901">
        <v>4447.3100000000004</v>
      </c>
      <c r="C4901">
        <f t="shared" si="75"/>
        <v>-6.8158311196647725E-2</v>
      </c>
    </row>
    <row r="4902" spans="1:3" x14ac:dyDescent="0.35">
      <c r="A4902" s="2">
        <v>45074</v>
      </c>
      <c r="B4902">
        <v>4447.3100000000004</v>
      </c>
      <c r="C4902">
        <f t="shared" si="75"/>
        <v>-8.8716384895665495E-2</v>
      </c>
    </row>
    <row r="4903" spans="1:3" x14ac:dyDescent="0.35">
      <c r="A4903" s="2">
        <v>45075</v>
      </c>
      <c r="B4903">
        <v>4437.8500000000004</v>
      </c>
      <c r="C4903">
        <f t="shared" si="75"/>
        <v>-8.471370912018579E-2</v>
      </c>
    </row>
    <row r="4904" spans="1:3" x14ac:dyDescent="0.35">
      <c r="A4904" s="2">
        <v>45076</v>
      </c>
      <c r="B4904">
        <v>4392.25</v>
      </c>
      <c r="C4904">
        <f t="shared" si="75"/>
        <v>-9.1819651836779009E-2</v>
      </c>
    </row>
    <row r="4905" spans="1:3" x14ac:dyDescent="0.35">
      <c r="A4905" s="2">
        <v>45077</v>
      </c>
      <c r="B4905">
        <v>4448.1400000000003</v>
      </c>
      <c r="C4905">
        <f t="shared" si="75"/>
        <v>-7.3014622573922369E-2</v>
      </c>
    </row>
    <row r="4906" spans="1:3" x14ac:dyDescent="0.35">
      <c r="A4906" s="2">
        <v>45078</v>
      </c>
      <c r="B4906">
        <v>4396.82</v>
      </c>
      <c r="C4906">
        <f t="shared" si="75"/>
        <v>-8.461910148879645E-2</v>
      </c>
    </row>
    <row r="4907" spans="1:3" x14ac:dyDescent="0.35">
      <c r="A4907" s="2">
        <v>45079</v>
      </c>
      <c r="B4907">
        <v>4346.51</v>
      </c>
      <c r="C4907">
        <f t="shared" si="75"/>
        <v>-9.6127429610976367E-2</v>
      </c>
    </row>
    <row r="4908" spans="1:3" x14ac:dyDescent="0.35">
      <c r="A4908" s="2">
        <v>45080</v>
      </c>
      <c r="B4908">
        <v>4346.51</v>
      </c>
      <c r="C4908">
        <f t="shared" si="75"/>
        <v>-7.8935814267885721E-2</v>
      </c>
    </row>
    <row r="4909" spans="1:3" x14ac:dyDescent="0.35">
      <c r="A4909" s="2">
        <v>45081</v>
      </c>
      <c r="B4909">
        <v>4346.51</v>
      </c>
      <c r="C4909">
        <f t="shared" si="75"/>
        <v>-9.2134154440500993E-2</v>
      </c>
    </row>
    <row r="4910" spans="1:3" x14ac:dyDescent="0.35">
      <c r="A4910" s="2">
        <v>45082</v>
      </c>
      <c r="B4910">
        <v>4284.2299999999996</v>
      </c>
      <c r="C4910">
        <f t="shared" si="75"/>
        <v>-0.10884468101878743</v>
      </c>
    </row>
    <row r="4911" spans="1:3" x14ac:dyDescent="0.35">
      <c r="A4911" s="2">
        <v>45083</v>
      </c>
      <c r="B4911">
        <v>4225.1400000000003</v>
      </c>
      <c r="C4911">
        <f t="shared" si="75"/>
        <v>-0.11625397572487975</v>
      </c>
    </row>
    <row r="4912" spans="1:3" x14ac:dyDescent="0.35">
      <c r="A4912" s="2">
        <v>45084</v>
      </c>
      <c r="B4912">
        <v>4210.05</v>
      </c>
      <c r="C4912">
        <f t="shared" si="75"/>
        <v>-0.11332741284081735</v>
      </c>
    </row>
    <row r="4913" spans="1:3" x14ac:dyDescent="0.35">
      <c r="A4913" s="2">
        <v>45085</v>
      </c>
      <c r="B4913">
        <v>4170.67</v>
      </c>
      <c r="C4913">
        <f t="shared" si="75"/>
        <v>-0.12272524258188039</v>
      </c>
    </row>
    <row r="4914" spans="1:3" x14ac:dyDescent="0.35">
      <c r="A4914" s="2">
        <v>45086</v>
      </c>
      <c r="B4914">
        <v>4186.3599999999997</v>
      </c>
      <c r="C4914">
        <f t="shared" si="75"/>
        <v>-0.11897031566763917</v>
      </c>
    </row>
    <row r="4915" spans="1:3" x14ac:dyDescent="0.35">
      <c r="A4915" s="2">
        <v>45087</v>
      </c>
      <c r="B4915">
        <v>4186.3599999999997</v>
      </c>
      <c r="C4915">
        <f t="shared" si="75"/>
        <v>-0.13072430525246598</v>
      </c>
    </row>
    <row r="4916" spans="1:3" x14ac:dyDescent="0.35">
      <c r="A4916" s="2">
        <v>45088</v>
      </c>
      <c r="B4916">
        <v>4186.3599999999997</v>
      </c>
      <c r="C4916">
        <f t="shared" si="75"/>
        <v>-0.12469906349617481</v>
      </c>
    </row>
    <row r="4917" spans="1:3" x14ac:dyDescent="0.35">
      <c r="A4917" s="2">
        <v>45089</v>
      </c>
      <c r="B4917">
        <v>4180.95</v>
      </c>
      <c r="C4917">
        <f t="shared" si="75"/>
        <v>-0.15275870841435779</v>
      </c>
    </row>
    <row r="4918" spans="1:3" x14ac:dyDescent="0.35">
      <c r="A4918" s="2">
        <v>45090</v>
      </c>
      <c r="B4918">
        <v>4175.6099999999997</v>
      </c>
      <c r="C4918">
        <f t="shared" si="75"/>
        <v>-0.14765426531399331</v>
      </c>
    </row>
    <row r="4919" spans="1:3" x14ac:dyDescent="0.35">
      <c r="A4919" s="2">
        <v>45091</v>
      </c>
      <c r="B4919">
        <v>4170.38</v>
      </c>
      <c r="C4919">
        <f t="shared" si="75"/>
        <v>-0.14937852543079333</v>
      </c>
    </row>
    <row r="4920" spans="1:3" x14ac:dyDescent="0.35">
      <c r="A4920" s="2">
        <v>45092</v>
      </c>
      <c r="B4920">
        <v>4150.08</v>
      </c>
      <c r="C4920">
        <f t="shared" si="75"/>
        <v>-0.15425807302276337</v>
      </c>
    </row>
    <row r="4921" spans="1:3" x14ac:dyDescent="0.35">
      <c r="A4921" s="2">
        <v>45093</v>
      </c>
      <c r="B4921">
        <v>4151.55</v>
      </c>
      <c r="C4921">
        <f t="shared" si="75"/>
        <v>-0.15390392570100514</v>
      </c>
    </row>
    <row r="4922" spans="1:3" x14ac:dyDescent="0.35">
      <c r="A4922" s="2">
        <v>45094</v>
      </c>
      <c r="B4922">
        <v>4151.55</v>
      </c>
      <c r="C4922">
        <f t="shared" si="75"/>
        <v>-0.14866541719066437</v>
      </c>
    </row>
    <row r="4923" spans="1:3" x14ac:dyDescent="0.35">
      <c r="A4923" s="2">
        <v>45095</v>
      </c>
      <c r="B4923">
        <v>4151.55</v>
      </c>
      <c r="C4923">
        <f t="shared" si="75"/>
        <v>-0.1454528586368587</v>
      </c>
    </row>
    <row r="4924" spans="1:3" x14ac:dyDescent="0.35">
      <c r="A4924" s="2">
        <v>45096</v>
      </c>
      <c r="B4924">
        <v>4165.6899999999996</v>
      </c>
      <c r="C4924">
        <f t="shared" si="75"/>
        <v>-0.13661675232848328</v>
      </c>
    </row>
    <row r="4925" spans="1:3" x14ac:dyDescent="0.35">
      <c r="A4925" s="2">
        <v>45097</v>
      </c>
      <c r="B4925">
        <v>4159.25</v>
      </c>
      <c r="C4925">
        <f t="shared" si="75"/>
        <v>-0.13153113654823897</v>
      </c>
    </row>
    <row r="4926" spans="1:3" x14ac:dyDescent="0.35">
      <c r="A4926" s="2">
        <v>45098</v>
      </c>
      <c r="B4926">
        <v>4146.6899999999996</v>
      </c>
      <c r="C4926">
        <f t="shared" si="75"/>
        <v>-0.13135047132836355</v>
      </c>
    </row>
    <row r="4927" spans="1:3" x14ac:dyDescent="0.35">
      <c r="A4927" s="2">
        <v>45099</v>
      </c>
      <c r="B4927">
        <v>4105.92</v>
      </c>
      <c r="C4927">
        <f t="shared" si="75"/>
        <v>-0.14123106224058551</v>
      </c>
    </row>
    <row r="4928" spans="1:3" x14ac:dyDescent="0.35">
      <c r="A4928" s="2">
        <v>45100</v>
      </c>
      <c r="B4928">
        <v>4181.04</v>
      </c>
      <c r="C4928">
        <f t="shared" si="75"/>
        <v>-0.12310087754722521</v>
      </c>
    </row>
    <row r="4929" spans="1:3" x14ac:dyDescent="0.35">
      <c r="A4929" s="2">
        <v>45101</v>
      </c>
      <c r="B4929">
        <v>4181.04</v>
      </c>
      <c r="C4929">
        <f t="shared" si="75"/>
        <v>-0.11169695042278363</v>
      </c>
    </row>
    <row r="4930" spans="1:3" x14ac:dyDescent="0.35">
      <c r="A4930" s="2">
        <v>45102</v>
      </c>
      <c r="B4930">
        <v>4181.04</v>
      </c>
      <c r="C4930">
        <f t="shared" si="75"/>
        <v>-0.11243890045965312</v>
      </c>
    </row>
    <row r="4931" spans="1:3" x14ac:dyDescent="0.35">
      <c r="A4931" s="2">
        <v>45103</v>
      </c>
      <c r="B4931">
        <v>4167.8500000000004</v>
      </c>
      <c r="C4931">
        <f t="shared" si="75"/>
        <v>-0.10163199026751062</v>
      </c>
    </row>
    <row r="4932" spans="1:3" x14ac:dyDescent="0.35">
      <c r="A4932" s="2">
        <v>45104</v>
      </c>
      <c r="B4932">
        <v>4167.63</v>
      </c>
      <c r="C4932">
        <f t="shared" si="75"/>
        <v>-0.10824360801724832</v>
      </c>
    </row>
    <row r="4933" spans="1:3" x14ac:dyDescent="0.35">
      <c r="A4933" s="2">
        <v>45105</v>
      </c>
      <c r="B4933">
        <v>4147.93</v>
      </c>
      <c r="C4933">
        <f t="shared" si="75"/>
        <v>-0.11710321532034865</v>
      </c>
    </row>
    <row r="4934" spans="1:3" x14ac:dyDescent="0.35">
      <c r="A4934" s="2">
        <v>45106</v>
      </c>
      <c r="B4934">
        <v>4182.3100000000004</v>
      </c>
      <c r="C4934">
        <f t="shared" si="75"/>
        <v>-0.10884890447151868</v>
      </c>
    </row>
    <row r="4935" spans="1:3" x14ac:dyDescent="0.35">
      <c r="A4935" s="2">
        <v>45107</v>
      </c>
      <c r="B4935">
        <v>4171.79</v>
      </c>
      <c r="C4935">
        <f t="shared" si="75"/>
        <v>-0.11136742964135603</v>
      </c>
    </row>
    <row r="4936" spans="1:3" x14ac:dyDescent="0.35">
      <c r="A4936" s="2">
        <v>45108</v>
      </c>
      <c r="B4936">
        <v>4171.79</v>
      </c>
      <c r="C4936">
        <f t="shared" si="75"/>
        <v>-9.8336994239720754E-2</v>
      </c>
    </row>
    <row r="4937" spans="1:3" x14ac:dyDescent="0.35">
      <c r="A4937" s="2">
        <v>45109</v>
      </c>
      <c r="B4937">
        <v>4171.79</v>
      </c>
      <c r="C4937">
        <f t="shared" si="75"/>
        <v>-9.4143878641951853E-2</v>
      </c>
    </row>
    <row r="4938" spans="1:3" x14ac:dyDescent="0.35">
      <c r="A4938" s="2">
        <v>45110</v>
      </c>
      <c r="B4938">
        <v>4165.5</v>
      </c>
      <c r="C4938">
        <f t="shared" si="75"/>
        <v>-9.2889119779951082E-2</v>
      </c>
    </row>
    <row r="4939" spans="1:3" x14ac:dyDescent="0.35">
      <c r="A4939" s="2">
        <v>45111</v>
      </c>
      <c r="B4939">
        <v>4135.3100000000004</v>
      </c>
      <c r="C4939">
        <f t="shared" si="75"/>
        <v>-0.10016314077696208</v>
      </c>
    </row>
    <row r="4940" spans="1:3" x14ac:dyDescent="0.35">
      <c r="A4940" s="2">
        <v>45112</v>
      </c>
      <c r="B4940">
        <v>4132.12</v>
      </c>
      <c r="C4940">
        <f t="shared" si="75"/>
        <v>-0.1009348437507547</v>
      </c>
    </row>
    <row r="4941" spans="1:3" x14ac:dyDescent="0.35">
      <c r="A4941" s="2">
        <v>45113</v>
      </c>
      <c r="B4941">
        <v>4228.95</v>
      </c>
      <c r="C4941">
        <f t="shared" si="75"/>
        <v>-7.7771700918354753E-2</v>
      </c>
    </row>
    <row r="4942" spans="1:3" x14ac:dyDescent="0.35">
      <c r="A4942" s="2">
        <v>45114</v>
      </c>
      <c r="B4942">
        <v>4164.3500000000004</v>
      </c>
      <c r="C4942">
        <f t="shared" si="75"/>
        <v>-9.3165235197949281E-2</v>
      </c>
    </row>
    <row r="4943" spans="1:3" x14ac:dyDescent="0.35">
      <c r="A4943" s="2">
        <v>45115</v>
      </c>
      <c r="B4943">
        <v>4164.3500000000004</v>
      </c>
      <c r="C4943">
        <f t="shared" si="75"/>
        <v>-9.021622073885377E-2</v>
      </c>
    </row>
    <row r="4944" spans="1:3" x14ac:dyDescent="0.35">
      <c r="A4944" s="2">
        <v>45116</v>
      </c>
      <c r="B4944">
        <v>4164.3500000000004</v>
      </c>
      <c r="C4944">
        <f t="shared" si="75"/>
        <v>-7.9435354917349266E-2</v>
      </c>
    </row>
    <row r="4945" spans="1:3" x14ac:dyDescent="0.35">
      <c r="A4945" s="2">
        <v>45117</v>
      </c>
      <c r="B4945">
        <v>4156.17</v>
      </c>
      <c r="C4945">
        <f t="shared" si="75"/>
        <v>-6.8804378917612527E-2</v>
      </c>
    </row>
    <row r="4946" spans="1:3" x14ac:dyDescent="0.35">
      <c r="A4946" s="2">
        <v>45118</v>
      </c>
      <c r="B4946">
        <v>4185.1499999999996</v>
      </c>
      <c r="C4946">
        <f t="shared" si="75"/>
        <v>-5.2375226837871075E-2</v>
      </c>
    </row>
    <row r="4947" spans="1:3" x14ac:dyDescent="0.35">
      <c r="A4947" s="2">
        <v>45119</v>
      </c>
      <c r="B4947">
        <v>4139.13</v>
      </c>
      <c r="C4947">
        <f t="shared" si="75"/>
        <v>-6.4359119523018996E-2</v>
      </c>
    </row>
    <row r="4948" spans="1:3" x14ac:dyDescent="0.35">
      <c r="A4948" s="2">
        <v>45120</v>
      </c>
      <c r="B4948">
        <v>4100.5200000000004</v>
      </c>
      <c r="C4948">
        <f t="shared" si="75"/>
        <v>-7.3730945412763399E-2</v>
      </c>
    </row>
    <row r="4949" spans="1:3" x14ac:dyDescent="0.35">
      <c r="A4949" s="2">
        <v>45121</v>
      </c>
      <c r="B4949">
        <v>4084.23</v>
      </c>
      <c r="C4949">
        <f t="shared" si="75"/>
        <v>-7.7711524296564055E-2</v>
      </c>
    </row>
    <row r="4950" spans="1:3" x14ac:dyDescent="0.35">
      <c r="A4950" s="2">
        <v>45122</v>
      </c>
      <c r="B4950">
        <v>4084.23</v>
      </c>
      <c r="C4950">
        <f t="shared" si="75"/>
        <v>-8.1882431020316795E-2</v>
      </c>
    </row>
    <row r="4951" spans="1:3" x14ac:dyDescent="0.35">
      <c r="A4951" s="2">
        <v>45123</v>
      </c>
      <c r="B4951">
        <v>4084.23</v>
      </c>
      <c r="C4951">
        <f t="shared" si="75"/>
        <v>-9.4755119810533084E-2</v>
      </c>
    </row>
    <row r="4952" spans="1:3" x14ac:dyDescent="0.35">
      <c r="A4952" s="2">
        <v>45124</v>
      </c>
      <c r="B4952">
        <v>4039</v>
      </c>
      <c r="C4952">
        <f t="shared" si="75"/>
        <v>-0.11418602645311382</v>
      </c>
    </row>
    <row r="4953" spans="1:3" x14ac:dyDescent="0.35">
      <c r="A4953" s="2">
        <v>45125</v>
      </c>
      <c r="B4953">
        <v>4004.49</v>
      </c>
      <c r="C4953">
        <f t="shared" si="75"/>
        <v>-0.12259684745338127</v>
      </c>
    </row>
    <row r="4954" spans="1:3" x14ac:dyDescent="0.35">
      <c r="A4954" s="2">
        <v>45126</v>
      </c>
      <c r="B4954">
        <v>3977.46</v>
      </c>
      <c r="C4954">
        <f t="shared" si="75"/>
        <v>-0.12691678900033104</v>
      </c>
    </row>
    <row r="4955" spans="1:3" x14ac:dyDescent="0.35">
      <c r="A4955" s="2">
        <v>45127</v>
      </c>
      <c r="B4955">
        <v>3979.33</v>
      </c>
      <c r="C4955">
        <f t="shared" si="75"/>
        <v>-0.12644675019462442</v>
      </c>
    </row>
    <row r="4956" spans="1:3" x14ac:dyDescent="0.35">
      <c r="A4956" s="2">
        <v>45128</v>
      </c>
      <c r="B4956">
        <v>3970.14</v>
      </c>
      <c r="C4956">
        <f t="shared" si="75"/>
        <v>-0.12875885505042323</v>
      </c>
    </row>
    <row r="4957" spans="1:3" x14ac:dyDescent="0.35">
      <c r="A4957" s="2">
        <v>45129</v>
      </c>
      <c r="B4957">
        <v>3970.14</v>
      </c>
      <c r="C4957">
        <f t="shared" si="75"/>
        <v>-0.11794926282886413</v>
      </c>
    </row>
    <row r="4958" spans="1:3" x14ac:dyDescent="0.35">
      <c r="A4958" s="2">
        <v>45130</v>
      </c>
      <c r="B4958">
        <v>3970.14</v>
      </c>
      <c r="C4958">
        <f t="shared" si="75"/>
        <v>-0.12763769175942438</v>
      </c>
    </row>
    <row r="4959" spans="1:3" x14ac:dyDescent="0.35">
      <c r="A4959" s="2">
        <v>45131</v>
      </c>
      <c r="B4959">
        <v>3951.75</v>
      </c>
      <c r="C4959">
        <f t="shared" si="75"/>
        <v>-0.13600476580472562</v>
      </c>
    </row>
    <row r="4960" spans="1:3" x14ac:dyDescent="0.35">
      <c r="A4960" s="2">
        <v>45132</v>
      </c>
      <c r="B4960">
        <v>3970.79</v>
      </c>
      <c r="C4960">
        <f t="shared" si="75"/>
        <v>-0.15833431692112335</v>
      </c>
    </row>
    <row r="4961" spans="1:3" x14ac:dyDescent="0.35">
      <c r="A4961" s="2">
        <v>45133</v>
      </c>
      <c r="B4961">
        <v>3950.46</v>
      </c>
      <c r="C4961">
        <f t="shared" ref="C4961:C5024" si="76">+LN(B4961/B4872)</f>
        <v>-0.17302597746379908</v>
      </c>
    </row>
    <row r="4962" spans="1:3" x14ac:dyDescent="0.35">
      <c r="A4962" s="2">
        <v>45134</v>
      </c>
      <c r="B4962">
        <v>3943.48</v>
      </c>
      <c r="C4962">
        <f t="shared" si="76"/>
        <v>-0.17479442308641699</v>
      </c>
    </row>
    <row r="4963" spans="1:3" x14ac:dyDescent="0.35">
      <c r="A4963" s="2">
        <v>45135</v>
      </c>
      <c r="B4963">
        <v>3915.52</v>
      </c>
      <c r="C4963">
        <f t="shared" si="76"/>
        <v>-0.18190986219230174</v>
      </c>
    </row>
    <row r="4964" spans="1:3" x14ac:dyDescent="0.35">
      <c r="A4964" s="2">
        <v>45136</v>
      </c>
      <c r="B4964">
        <v>3915.52</v>
      </c>
      <c r="C4964">
        <f t="shared" si="76"/>
        <v>-0.18190986219230174</v>
      </c>
    </row>
    <row r="4965" spans="1:3" x14ac:dyDescent="0.35">
      <c r="A4965" s="2">
        <v>45137</v>
      </c>
      <c r="B4965">
        <v>3915.52</v>
      </c>
      <c r="C4965">
        <f t="shared" si="76"/>
        <v>-0.18154996955993402</v>
      </c>
    </row>
    <row r="4966" spans="1:3" x14ac:dyDescent="0.35">
      <c r="A4966" s="2">
        <v>45138</v>
      </c>
      <c r="B4966">
        <v>3924.53</v>
      </c>
      <c r="C4966">
        <f t="shared" si="76"/>
        <v>-0.16486308505151698</v>
      </c>
    </row>
    <row r="4967" spans="1:3" x14ac:dyDescent="0.35">
      <c r="A4967" s="2">
        <v>45139</v>
      </c>
      <c r="B4967">
        <v>4001.03</v>
      </c>
      <c r="C4967">
        <f t="shared" si="76"/>
        <v>-0.14168036742148452</v>
      </c>
    </row>
    <row r="4968" spans="1:3" x14ac:dyDescent="0.35">
      <c r="A4968" s="2">
        <v>45140</v>
      </c>
      <c r="B4968">
        <v>4055.03</v>
      </c>
      <c r="C4968">
        <f t="shared" si="76"/>
        <v>-0.11011242742114115</v>
      </c>
    </row>
    <row r="4969" spans="1:3" x14ac:dyDescent="0.35">
      <c r="A4969" s="2">
        <v>45141</v>
      </c>
      <c r="B4969">
        <v>4152.79</v>
      </c>
      <c r="C4969">
        <f t="shared" si="76"/>
        <v>-8.6290115720773761E-2</v>
      </c>
    </row>
    <row r="4970" spans="1:3" x14ac:dyDescent="0.35">
      <c r="A4970" s="2">
        <v>45142</v>
      </c>
      <c r="B4970">
        <v>4056.67</v>
      </c>
      <c r="C4970">
        <f t="shared" si="76"/>
        <v>-0.10970807321121108</v>
      </c>
    </row>
    <row r="4971" spans="1:3" x14ac:dyDescent="0.35">
      <c r="A4971" s="2">
        <v>45143</v>
      </c>
      <c r="B4971">
        <v>4056.67</v>
      </c>
      <c r="C4971">
        <f t="shared" si="76"/>
        <v>-0.10478771447555413</v>
      </c>
    </row>
    <row r="4972" spans="1:3" x14ac:dyDescent="0.35">
      <c r="A4972" s="2">
        <v>45144</v>
      </c>
      <c r="B4972">
        <v>4056.67</v>
      </c>
      <c r="C4972">
        <f t="shared" si="76"/>
        <v>-0.11675621533410549</v>
      </c>
    </row>
    <row r="4973" spans="1:3" x14ac:dyDescent="0.35">
      <c r="A4973" s="2">
        <v>45145</v>
      </c>
      <c r="B4973">
        <v>4023.5</v>
      </c>
      <c r="C4973">
        <f t="shared" si="76"/>
        <v>-0.12358147186198756</v>
      </c>
    </row>
    <row r="4974" spans="1:3" x14ac:dyDescent="0.35">
      <c r="A4974" s="2">
        <v>45146</v>
      </c>
      <c r="B4974">
        <v>4076.21</v>
      </c>
      <c r="C4974">
        <f t="shared" si="76"/>
        <v>-0.1206799509304786</v>
      </c>
    </row>
    <row r="4975" spans="1:3" x14ac:dyDescent="0.35">
      <c r="A4975" s="2">
        <v>45147</v>
      </c>
      <c r="B4975">
        <v>4018.23</v>
      </c>
      <c r="C4975">
        <f t="shared" si="76"/>
        <v>-0.12621353670678503</v>
      </c>
    </row>
    <row r="4976" spans="1:3" x14ac:dyDescent="0.35">
      <c r="A4976" s="2">
        <v>45148</v>
      </c>
      <c r="B4976">
        <v>3951.04</v>
      </c>
      <c r="C4976">
        <f t="shared" si="76"/>
        <v>-0.14307620847316049</v>
      </c>
    </row>
    <row r="4977" spans="1:3" x14ac:dyDescent="0.35">
      <c r="A4977" s="2">
        <v>45149</v>
      </c>
      <c r="B4977">
        <v>3963.75</v>
      </c>
      <c r="C4977">
        <f t="shared" si="76"/>
        <v>-0.13986449699998227</v>
      </c>
    </row>
    <row r="4978" spans="1:3" x14ac:dyDescent="0.35">
      <c r="A4978" s="2">
        <v>45150</v>
      </c>
      <c r="B4978">
        <v>3963.75</v>
      </c>
      <c r="C4978">
        <f t="shared" si="76"/>
        <v>-0.12544358668013675</v>
      </c>
    </row>
    <row r="4979" spans="1:3" x14ac:dyDescent="0.35">
      <c r="A4979" s="2">
        <v>45151</v>
      </c>
      <c r="B4979">
        <v>3963.75</v>
      </c>
      <c r="C4979">
        <f t="shared" si="76"/>
        <v>-0.13282253217078249</v>
      </c>
    </row>
    <row r="4980" spans="1:3" x14ac:dyDescent="0.35">
      <c r="A4980" s="2">
        <v>45152</v>
      </c>
      <c r="B4980">
        <v>4035</v>
      </c>
      <c r="C4980">
        <f t="shared" si="76"/>
        <v>-0.10801498200769794</v>
      </c>
    </row>
    <row r="4981" spans="1:3" x14ac:dyDescent="0.35">
      <c r="A4981" s="2">
        <v>45153</v>
      </c>
      <c r="B4981">
        <v>4086.58</v>
      </c>
      <c r="C4981">
        <f t="shared" si="76"/>
        <v>-0.10333574893727944</v>
      </c>
    </row>
    <row r="4982" spans="1:3" x14ac:dyDescent="0.35">
      <c r="A4982" s="2">
        <v>45154</v>
      </c>
      <c r="B4982">
        <v>4125.08</v>
      </c>
      <c r="C4982">
        <f t="shared" si="76"/>
        <v>-9.3519521319694432E-2</v>
      </c>
    </row>
    <row r="4983" spans="1:3" x14ac:dyDescent="0.35">
      <c r="A4983" s="2">
        <v>45155</v>
      </c>
      <c r="B4983">
        <v>4100.8</v>
      </c>
      <c r="C4983">
        <f t="shared" si="76"/>
        <v>-9.9422858230002964E-2</v>
      </c>
    </row>
    <row r="4984" spans="1:3" x14ac:dyDescent="0.35">
      <c r="A4984" s="2">
        <v>45156</v>
      </c>
      <c r="B4984">
        <v>4120.5</v>
      </c>
      <c r="C4984">
        <f t="shared" si="76"/>
        <v>-9.4630419636371463E-2</v>
      </c>
    </row>
    <row r="4985" spans="1:3" x14ac:dyDescent="0.35">
      <c r="A4985" s="2">
        <v>45157</v>
      </c>
      <c r="B4985">
        <v>4120.5</v>
      </c>
      <c r="C4985">
        <f t="shared" si="76"/>
        <v>-9.4279323561618222E-2</v>
      </c>
    </row>
    <row r="4986" spans="1:3" x14ac:dyDescent="0.35">
      <c r="A4986" s="2">
        <v>45158</v>
      </c>
      <c r="B4986">
        <v>4120.5</v>
      </c>
      <c r="C4986">
        <f t="shared" si="76"/>
        <v>-8.3773523393743637E-2</v>
      </c>
    </row>
    <row r="4987" spans="1:3" x14ac:dyDescent="0.35">
      <c r="A4987" s="2">
        <v>45159</v>
      </c>
      <c r="B4987">
        <v>4108.13</v>
      </c>
      <c r="C4987">
        <f t="shared" si="76"/>
        <v>-7.915607957914414E-2</v>
      </c>
    </row>
    <row r="4988" spans="1:3" x14ac:dyDescent="0.35">
      <c r="A4988" s="2">
        <v>45160</v>
      </c>
      <c r="B4988">
        <v>4117.9799999999996</v>
      </c>
      <c r="C4988">
        <f t="shared" si="76"/>
        <v>-8.7171232238008017E-2</v>
      </c>
    </row>
    <row r="4989" spans="1:3" x14ac:dyDescent="0.35">
      <c r="A4989" s="2">
        <v>45161</v>
      </c>
      <c r="B4989">
        <v>4076.34</v>
      </c>
      <c r="C4989">
        <f t="shared" si="76"/>
        <v>-8.7099892021246905E-2</v>
      </c>
    </row>
    <row r="4990" spans="1:3" x14ac:dyDescent="0.35">
      <c r="A4990" s="2">
        <v>45162</v>
      </c>
      <c r="B4990">
        <v>4090.92</v>
      </c>
      <c r="C4990">
        <f t="shared" si="76"/>
        <v>-8.3529535380673689E-2</v>
      </c>
    </row>
    <row r="4991" spans="1:3" x14ac:dyDescent="0.35">
      <c r="A4991" s="2">
        <v>45163</v>
      </c>
      <c r="B4991">
        <v>4127.66</v>
      </c>
      <c r="C4991">
        <f t="shared" si="76"/>
        <v>-7.4588758569686303E-2</v>
      </c>
    </row>
    <row r="4992" spans="1:3" x14ac:dyDescent="0.35">
      <c r="A4992" s="2">
        <v>45164</v>
      </c>
      <c r="B4992">
        <v>4127.66</v>
      </c>
      <c r="C4992">
        <f t="shared" si="76"/>
        <v>-7.2459364484592767E-2</v>
      </c>
    </row>
    <row r="4993" spans="1:3" x14ac:dyDescent="0.35">
      <c r="A4993" s="2">
        <v>45165</v>
      </c>
      <c r="B4993">
        <v>4127.66</v>
      </c>
      <c r="C4993">
        <f t="shared" si="76"/>
        <v>-6.2130963816978781E-2</v>
      </c>
    </row>
    <row r="4994" spans="1:3" x14ac:dyDescent="0.35">
      <c r="A4994" s="2">
        <v>45166</v>
      </c>
      <c r="B4994">
        <v>4112.04</v>
      </c>
      <c r="C4994">
        <f t="shared" si="76"/>
        <v>-7.8566775541093412E-2</v>
      </c>
    </row>
    <row r="4995" spans="1:3" x14ac:dyDescent="0.35">
      <c r="A4995" s="2">
        <v>45167</v>
      </c>
      <c r="B4995">
        <v>4099.84</v>
      </c>
      <c r="C4995">
        <f t="shared" si="76"/>
        <v>-6.9933603799682456E-2</v>
      </c>
    </row>
    <row r="4996" spans="1:3" x14ac:dyDescent="0.35">
      <c r="A4996" s="2">
        <v>45168</v>
      </c>
      <c r="B4996">
        <v>4095.19</v>
      </c>
      <c r="C4996">
        <f t="shared" si="76"/>
        <v>-5.956010996097473E-2</v>
      </c>
    </row>
    <row r="4997" spans="1:3" x14ac:dyDescent="0.35">
      <c r="A4997" s="2">
        <v>45169</v>
      </c>
      <c r="B4997">
        <v>4092.12</v>
      </c>
      <c r="C4997">
        <f t="shared" si="76"/>
        <v>-6.031005106345734E-2</v>
      </c>
    </row>
    <row r="4998" spans="1:3" x14ac:dyDescent="0.35">
      <c r="A4998" s="2">
        <v>45170</v>
      </c>
      <c r="B4998">
        <v>4057.02</v>
      </c>
      <c r="C4998">
        <f t="shared" si="76"/>
        <v>-6.8924510272842868E-2</v>
      </c>
    </row>
    <row r="4999" spans="1:3" x14ac:dyDescent="0.35">
      <c r="A4999" s="2">
        <v>45171</v>
      </c>
      <c r="B4999">
        <v>4057.02</v>
      </c>
      <c r="C4999">
        <f t="shared" si="76"/>
        <v>-5.4492125323062447E-2</v>
      </c>
    </row>
    <row r="5000" spans="1:3" x14ac:dyDescent="0.35">
      <c r="A5000" s="2">
        <v>45172</v>
      </c>
      <c r="B5000">
        <v>4057.02</v>
      </c>
      <c r="C5000">
        <f t="shared" si="76"/>
        <v>-4.0603682391616935E-2</v>
      </c>
    </row>
    <row r="5001" spans="1:3" x14ac:dyDescent="0.35">
      <c r="A5001" s="2">
        <v>45173</v>
      </c>
      <c r="B5001">
        <v>4050.35</v>
      </c>
      <c r="C5001">
        <f t="shared" si="76"/>
        <v>-3.8671226970763396E-2</v>
      </c>
    </row>
    <row r="5002" spans="1:3" x14ac:dyDescent="0.35">
      <c r="A5002" s="2">
        <v>45174</v>
      </c>
      <c r="B5002">
        <v>4082.42</v>
      </c>
      <c r="C5002">
        <f t="shared" si="76"/>
        <v>-2.1386744532665359E-2</v>
      </c>
    </row>
    <row r="5003" spans="1:3" x14ac:dyDescent="0.35">
      <c r="A5003" s="2">
        <v>45175</v>
      </c>
      <c r="B5003">
        <v>4073.06</v>
      </c>
      <c r="C5003">
        <f t="shared" si="76"/>
        <v>-2.7437061567335008E-2</v>
      </c>
    </row>
    <row r="5004" spans="1:3" x14ac:dyDescent="0.35">
      <c r="A5004" s="2">
        <v>45176</v>
      </c>
      <c r="B5004">
        <v>4023.56</v>
      </c>
      <c r="C5004">
        <f t="shared" si="76"/>
        <v>-3.9664538398931533E-2</v>
      </c>
    </row>
    <row r="5005" spans="1:3" x14ac:dyDescent="0.35">
      <c r="A5005" s="2">
        <v>45177</v>
      </c>
      <c r="B5005">
        <v>4015.17</v>
      </c>
      <c r="C5005">
        <f t="shared" si="76"/>
        <v>-4.1751933558719707E-2</v>
      </c>
    </row>
    <row r="5006" spans="1:3" x14ac:dyDescent="0.35">
      <c r="A5006" s="2">
        <v>45178</v>
      </c>
      <c r="B5006">
        <v>4015.17</v>
      </c>
      <c r="C5006">
        <f t="shared" si="76"/>
        <v>-4.0458805718619505E-2</v>
      </c>
    </row>
    <row r="5007" spans="1:3" x14ac:dyDescent="0.35">
      <c r="A5007" s="2">
        <v>45179</v>
      </c>
      <c r="B5007">
        <v>4015.17</v>
      </c>
      <c r="C5007">
        <f t="shared" si="76"/>
        <v>-3.9180767691762826E-2</v>
      </c>
    </row>
    <row r="5008" spans="1:3" x14ac:dyDescent="0.35">
      <c r="A5008" s="2">
        <v>45180</v>
      </c>
      <c r="B5008">
        <v>3988.18</v>
      </c>
      <c r="C5008">
        <f t="shared" si="76"/>
        <v>-4.4672172269970986E-2</v>
      </c>
    </row>
    <row r="5009" spans="1:3" x14ac:dyDescent="0.35">
      <c r="A5009" s="2">
        <v>45181</v>
      </c>
      <c r="B5009">
        <v>3977.04</v>
      </c>
      <c r="C5009">
        <f t="shared" si="76"/>
        <v>-4.2589787157728626E-2</v>
      </c>
    </row>
    <row r="5010" spans="1:3" x14ac:dyDescent="0.35">
      <c r="A5010" s="2">
        <v>45182</v>
      </c>
      <c r="B5010">
        <v>3948.38</v>
      </c>
      <c r="C5010">
        <f t="shared" si="76"/>
        <v>-5.0176390281154622E-2</v>
      </c>
    </row>
    <row r="5011" spans="1:3" x14ac:dyDescent="0.35">
      <c r="A5011" s="2">
        <v>45183</v>
      </c>
      <c r="B5011">
        <v>3918.43</v>
      </c>
      <c r="C5011">
        <f t="shared" si="76"/>
        <v>-5.7790695114341706E-2</v>
      </c>
    </row>
    <row r="5012" spans="1:3" x14ac:dyDescent="0.35">
      <c r="A5012" s="2">
        <v>45184</v>
      </c>
      <c r="B5012">
        <v>3928.06</v>
      </c>
      <c r="C5012">
        <f t="shared" si="76"/>
        <v>-5.5336093162355812E-2</v>
      </c>
    </row>
    <row r="5013" spans="1:3" x14ac:dyDescent="0.35">
      <c r="A5013" s="2">
        <v>45185</v>
      </c>
      <c r="B5013">
        <v>3928.06</v>
      </c>
      <c r="C5013">
        <f t="shared" si="76"/>
        <v>-5.8736262839529839E-2</v>
      </c>
    </row>
    <row r="5014" spans="1:3" x14ac:dyDescent="0.35">
      <c r="A5014" s="2">
        <v>45186</v>
      </c>
      <c r="B5014">
        <v>3928.06</v>
      </c>
      <c r="C5014">
        <f t="shared" si="76"/>
        <v>-5.7189104233073051E-2</v>
      </c>
    </row>
    <row r="5015" spans="1:3" x14ac:dyDescent="0.35">
      <c r="A5015" s="2">
        <v>45187</v>
      </c>
      <c r="B5015">
        <v>3895.39</v>
      </c>
      <c r="C5015">
        <f t="shared" si="76"/>
        <v>-6.2516622956832649E-2</v>
      </c>
    </row>
    <row r="5016" spans="1:3" x14ac:dyDescent="0.35">
      <c r="A5016" s="2">
        <v>45188</v>
      </c>
      <c r="B5016">
        <v>3914.08</v>
      </c>
      <c r="C5016">
        <f t="shared" si="76"/>
        <v>-4.7849526511379761E-2</v>
      </c>
    </row>
    <row r="5017" spans="1:3" x14ac:dyDescent="0.35">
      <c r="A5017" s="2">
        <v>45189</v>
      </c>
      <c r="B5017">
        <v>3898.52</v>
      </c>
      <c r="C5017">
        <f t="shared" si="76"/>
        <v>-6.9963025485244829E-2</v>
      </c>
    </row>
    <row r="5018" spans="1:3" x14ac:dyDescent="0.35">
      <c r="A5018" s="2">
        <v>45190</v>
      </c>
      <c r="B5018">
        <v>3936.54</v>
      </c>
      <c r="C5018">
        <f t="shared" si="76"/>
        <v>-6.0257854516308586E-2</v>
      </c>
    </row>
    <row r="5019" spans="1:3" x14ac:dyDescent="0.35">
      <c r="A5019" s="2">
        <v>45191</v>
      </c>
      <c r="B5019">
        <v>3986.04</v>
      </c>
      <c r="C5019">
        <f t="shared" si="76"/>
        <v>-4.7761762554695074E-2</v>
      </c>
    </row>
    <row r="5020" spans="1:3" x14ac:dyDescent="0.35">
      <c r="A5020" s="2">
        <v>45192</v>
      </c>
      <c r="B5020">
        <v>3986.04</v>
      </c>
      <c r="C5020">
        <f t="shared" si="76"/>
        <v>-4.4602058456597975E-2</v>
      </c>
    </row>
    <row r="5021" spans="1:3" x14ac:dyDescent="0.35">
      <c r="A5021" s="2">
        <v>45193</v>
      </c>
      <c r="B5021">
        <v>3986.04</v>
      </c>
      <c r="C5021">
        <f t="shared" si="76"/>
        <v>-4.4549272054362814E-2</v>
      </c>
    </row>
    <row r="5022" spans="1:3" x14ac:dyDescent="0.35">
      <c r="A5022" s="2">
        <v>45194</v>
      </c>
      <c r="B5022">
        <v>4051.48</v>
      </c>
      <c r="C5022">
        <f t="shared" si="76"/>
        <v>-2.3527168159020218E-2</v>
      </c>
    </row>
    <row r="5023" spans="1:3" x14ac:dyDescent="0.35">
      <c r="A5023" s="2">
        <v>45195</v>
      </c>
      <c r="B5023">
        <v>4068.95</v>
      </c>
      <c r="C5023">
        <f t="shared" si="76"/>
        <v>-2.7478744558419258E-2</v>
      </c>
    </row>
    <row r="5024" spans="1:3" x14ac:dyDescent="0.35">
      <c r="A5024" s="2">
        <v>45196</v>
      </c>
      <c r="B5024">
        <v>4104.59</v>
      </c>
      <c r="C5024">
        <f t="shared" si="76"/>
        <v>-1.6239340582266889E-2</v>
      </c>
    </row>
    <row r="5025" spans="1:3" x14ac:dyDescent="0.35">
      <c r="A5025" s="2">
        <v>45197</v>
      </c>
      <c r="B5025">
        <v>4077.2</v>
      </c>
      <c r="C5025">
        <f t="shared" ref="C5025:C5088" si="77">+LN(B5025/B4936)</f>
        <v>-2.2934721989058254E-2</v>
      </c>
    </row>
    <row r="5026" spans="1:3" x14ac:dyDescent="0.35">
      <c r="A5026" s="2">
        <v>45198</v>
      </c>
      <c r="B5026">
        <v>4077.67</v>
      </c>
      <c r="C5026">
        <f t="shared" si="77"/>
        <v>-2.2819453443877154E-2</v>
      </c>
    </row>
    <row r="5027" spans="1:3" x14ac:dyDescent="0.35">
      <c r="A5027" s="2">
        <v>45199</v>
      </c>
      <c r="B5027">
        <v>4077.67</v>
      </c>
      <c r="C5027">
        <f t="shared" si="77"/>
        <v>-2.1310569575525132E-2</v>
      </c>
    </row>
    <row r="5028" spans="1:3" x14ac:dyDescent="0.35">
      <c r="A5028" s="2">
        <v>45200</v>
      </c>
      <c r="B5028">
        <v>4077.67</v>
      </c>
      <c r="C5028">
        <f t="shared" si="77"/>
        <v>-1.4036548578514069E-2</v>
      </c>
    </row>
    <row r="5029" spans="1:3" x14ac:dyDescent="0.35">
      <c r="A5029" s="2">
        <v>45201</v>
      </c>
      <c r="B5029">
        <v>4140.82</v>
      </c>
      <c r="C5029">
        <f t="shared" si="77"/>
        <v>2.1032433952459851E-3</v>
      </c>
    </row>
    <row r="5030" spans="1:3" x14ac:dyDescent="0.35">
      <c r="A5030" s="2">
        <v>45202</v>
      </c>
      <c r="B5030">
        <v>4217.5</v>
      </c>
      <c r="C5030">
        <f t="shared" si="77"/>
        <v>-2.711199856436967E-3</v>
      </c>
    </row>
    <row r="5031" spans="1:3" x14ac:dyDescent="0.35">
      <c r="A5031" s="2">
        <v>45203</v>
      </c>
      <c r="B5031">
        <v>4269.3999999999996</v>
      </c>
      <c r="C5031">
        <f t="shared" si="77"/>
        <v>2.491310113003321E-2</v>
      </c>
    </row>
    <row r="5032" spans="1:3" x14ac:dyDescent="0.35">
      <c r="A5032" s="2">
        <v>45204</v>
      </c>
      <c r="B5032">
        <v>4350.79</v>
      </c>
      <c r="C5032">
        <f t="shared" si="77"/>
        <v>4.3797236792212701E-2</v>
      </c>
    </row>
    <row r="5033" spans="1:3" x14ac:dyDescent="0.35">
      <c r="A5033" s="2">
        <v>45205</v>
      </c>
      <c r="B5033">
        <v>4322.79</v>
      </c>
      <c r="C5033">
        <f t="shared" si="77"/>
        <v>3.7340826113925286E-2</v>
      </c>
    </row>
    <row r="5034" spans="1:3" x14ac:dyDescent="0.35">
      <c r="A5034" s="2">
        <v>45206</v>
      </c>
      <c r="B5034">
        <v>4322.79</v>
      </c>
      <c r="C5034">
        <f t="shared" si="77"/>
        <v>3.9307050012275128E-2</v>
      </c>
    </row>
    <row r="5035" spans="1:3" x14ac:dyDescent="0.35">
      <c r="A5035" s="2">
        <v>45207</v>
      </c>
      <c r="B5035">
        <v>4322.79</v>
      </c>
      <c r="C5035">
        <f t="shared" si="77"/>
        <v>3.2358481535728408E-2</v>
      </c>
    </row>
    <row r="5036" spans="1:3" x14ac:dyDescent="0.35">
      <c r="A5036" s="2">
        <v>45208</v>
      </c>
      <c r="B5036">
        <v>4319.92</v>
      </c>
      <c r="C5036">
        <f t="shared" si="77"/>
        <v>4.2751262739883E-2</v>
      </c>
    </row>
    <row r="5037" spans="1:3" x14ac:dyDescent="0.35">
      <c r="A5037" s="2">
        <v>45209</v>
      </c>
      <c r="B5037">
        <v>4230.79</v>
      </c>
      <c r="C5037">
        <f t="shared" si="77"/>
        <v>3.1274941913390447E-2</v>
      </c>
    </row>
    <row r="5038" spans="1:3" x14ac:dyDescent="0.35">
      <c r="A5038" s="2">
        <v>45210</v>
      </c>
      <c r="B5038">
        <v>4231.3999999999996</v>
      </c>
      <c r="C5038">
        <f t="shared" si="77"/>
        <v>3.5399691514477333E-2</v>
      </c>
    </row>
    <row r="5039" spans="1:3" x14ac:dyDescent="0.35">
      <c r="A5039" s="2">
        <v>45211</v>
      </c>
      <c r="B5039">
        <v>4261.9799999999996</v>
      </c>
      <c r="C5039">
        <f t="shared" si="77"/>
        <v>4.2600624980245382E-2</v>
      </c>
    </row>
    <row r="5040" spans="1:3" x14ac:dyDescent="0.35">
      <c r="A5040" s="2">
        <v>45212</v>
      </c>
      <c r="B5040">
        <v>4240.76</v>
      </c>
      <c r="C5040">
        <f t="shared" si="77"/>
        <v>3.7609282411766365E-2</v>
      </c>
    </row>
    <row r="5041" spans="1:3" x14ac:dyDescent="0.35">
      <c r="A5041" s="2">
        <v>45213</v>
      </c>
      <c r="B5041">
        <v>4240.76</v>
      </c>
      <c r="C5041">
        <f t="shared" si="77"/>
        <v>4.874536188309312E-2</v>
      </c>
    </row>
    <row r="5042" spans="1:3" x14ac:dyDescent="0.35">
      <c r="A5042" s="2">
        <v>45214</v>
      </c>
      <c r="B5042">
        <v>4240.76</v>
      </c>
      <c r="C5042">
        <f t="shared" si="77"/>
        <v>5.7326266876547585E-2</v>
      </c>
    </row>
    <row r="5043" spans="1:3" x14ac:dyDescent="0.35">
      <c r="A5043" s="2">
        <v>45215</v>
      </c>
      <c r="B5043">
        <v>4240.76</v>
      </c>
      <c r="C5043">
        <f t="shared" si="77"/>
        <v>6.4099073853327707E-2</v>
      </c>
    </row>
    <row r="5044" spans="1:3" x14ac:dyDescent="0.35">
      <c r="A5044" s="2">
        <v>45216</v>
      </c>
      <c r="B5044">
        <v>4197.5200000000004</v>
      </c>
      <c r="C5044">
        <f t="shared" si="77"/>
        <v>5.3380411282376937E-2</v>
      </c>
    </row>
    <row r="5045" spans="1:3" x14ac:dyDescent="0.35">
      <c r="A5045" s="2">
        <v>45217</v>
      </c>
      <c r="B5045">
        <v>4253.5600000000004</v>
      </c>
      <c r="C5045">
        <f t="shared" si="77"/>
        <v>6.895492080369206E-2</v>
      </c>
    </row>
    <row r="5046" spans="1:3" x14ac:dyDescent="0.35">
      <c r="A5046" s="2">
        <v>45218</v>
      </c>
      <c r="B5046">
        <v>4240.0200000000004</v>
      </c>
      <c r="C5046">
        <f t="shared" si="77"/>
        <v>6.5766627652924778E-2</v>
      </c>
    </row>
    <row r="5047" spans="1:3" x14ac:dyDescent="0.35">
      <c r="A5047" s="2">
        <v>45219</v>
      </c>
      <c r="B5047">
        <v>4226.22</v>
      </c>
      <c r="C5047">
        <f t="shared" si="77"/>
        <v>6.2506617962244937E-2</v>
      </c>
    </row>
    <row r="5048" spans="1:3" x14ac:dyDescent="0.35">
      <c r="A5048" s="2">
        <v>45220</v>
      </c>
      <c r="B5048">
        <v>4226.22</v>
      </c>
      <c r="C5048">
        <f t="shared" si="77"/>
        <v>6.7149457747826005E-2</v>
      </c>
    </row>
    <row r="5049" spans="1:3" x14ac:dyDescent="0.35">
      <c r="A5049" s="2">
        <v>45221</v>
      </c>
      <c r="B5049">
        <v>4226.22</v>
      </c>
      <c r="C5049">
        <f t="shared" si="77"/>
        <v>6.234290917713995E-2</v>
      </c>
    </row>
    <row r="5050" spans="1:3" x14ac:dyDescent="0.35">
      <c r="A5050" s="2">
        <v>45222</v>
      </c>
      <c r="B5050">
        <v>4231.3</v>
      </c>
      <c r="C5050">
        <f t="shared" si="77"/>
        <v>6.8677246618830554E-2</v>
      </c>
    </row>
    <row r="5051" spans="1:3" x14ac:dyDescent="0.35">
      <c r="A5051" s="2">
        <v>45223</v>
      </c>
      <c r="B5051">
        <v>4216.25</v>
      </c>
      <c r="C5051">
        <f t="shared" si="77"/>
        <v>6.6882525187545949E-2</v>
      </c>
    </row>
    <row r="5052" spans="1:3" x14ac:dyDescent="0.35">
      <c r="A5052" s="2">
        <v>45224</v>
      </c>
      <c r="B5052">
        <v>4204.1899999999996</v>
      </c>
      <c r="C5052">
        <f t="shared" si="77"/>
        <v>7.1133503945477891E-2</v>
      </c>
    </row>
    <row r="5053" spans="1:3" x14ac:dyDescent="0.35">
      <c r="A5053" s="2">
        <v>45225</v>
      </c>
      <c r="B5053">
        <v>4127.8599999999997</v>
      </c>
      <c r="C5053">
        <f t="shared" si="77"/>
        <v>5.2810969775169782E-2</v>
      </c>
    </row>
    <row r="5054" spans="1:3" x14ac:dyDescent="0.35">
      <c r="A5054" s="2">
        <v>45226</v>
      </c>
      <c r="B5054">
        <v>4106.3</v>
      </c>
      <c r="C5054">
        <f t="shared" si="77"/>
        <v>4.7574236636479458E-2</v>
      </c>
    </row>
    <row r="5055" spans="1:3" x14ac:dyDescent="0.35">
      <c r="A5055" s="2">
        <v>45227</v>
      </c>
      <c r="B5055">
        <v>4106.3</v>
      </c>
      <c r="C5055">
        <f t="shared" si="77"/>
        <v>4.5275780895361349E-2</v>
      </c>
    </row>
    <row r="5056" spans="1:3" x14ac:dyDescent="0.35">
      <c r="A5056" s="2">
        <v>45228</v>
      </c>
      <c r="B5056">
        <v>4106.3</v>
      </c>
      <c r="C5056">
        <f t="shared" si="77"/>
        <v>2.5970551764315772E-2</v>
      </c>
    </row>
    <row r="5057" spans="1:3" x14ac:dyDescent="0.35">
      <c r="A5057" s="2">
        <v>45229</v>
      </c>
      <c r="B5057">
        <v>4068.31</v>
      </c>
      <c r="C5057">
        <f t="shared" si="77"/>
        <v>3.2695939922580764E-3</v>
      </c>
    </row>
    <row r="5058" spans="1:3" x14ac:dyDescent="0.35">
      <c r="A5058" s="2">
        <v>45230</v>
      </c>
      <c r="B5058">
        <v>4122.1899999999996</v>
      </c>
      <c r="C5058">
        <f t="shared" si="77"/>
        <v>-7.3958219790837571E-3</v>
      </c>
    </row>
    <row r="5059" spans="1:3" x14ac:dyDescent="0.35">
      <c r="A5059" s="2">
        <v>45231</v>
      </c>
      <c r="B5059">
        <v>4108.8999999999996</v>
      </c>
      <c r="C5059">
        <f t="shared" si="77"/>
        <v>1.2792912759840794E-2</v>
      </c>
    </row>
    <row r="5060" spans="1:3" x14ac:dyDescent="0.35">
      <c r="A5060" s="2">
        <v>45232</v>
      </c>
      <c r="B5060">
        <v>4044.31</v>
      </c>
      <c r="C5060">
        <f t="shared" si="77"/>
        <v>-3.0514850279611686E-3</v>
      </c>
    </row>
    <row r="5061" spans="1:3" x14ac:dyDescent="0.35">
      <c r="A5061" s="2">
        <v>45233</v>
      </c>
      <c r="B5061">
        <v>3978.1</v>
      </c>
      <c r="C5061">
        <f t="shared" si="77"/>
        <v>-1.9558121647423495E-2</v>
      </c>
    </row>
    <row r="5062" spans="1:3" x14ac:dyDescent="0.35">
      <c r="A5062" s="2">
        <v>45234</v>
      </c>
      <c r="B5062">
        <v>3978.1</v>
      </c>
      <c r="C5062">
        <f t="shared" si="77"/>
        <v>-1.134785222779849E-2</v>
      </c>
    </row>
    <row r="5063" spans="1:3" x14ac:dyDescent="0.35">
      <c r="A5063" s="2">
        <v>45235</v>
      </c>
      <c r="B5063">
        <v>3978.1</v>
      </c>
      <c r="C5063">
        <f t="shared" si="77"/>
        <v>-2.4363316756176846E-2</v>
      </c>
    </row>
    <row r="5064" spans="1:3" x14ac:dyDescent="0.35">
      <c r="A5064" s="2">
        <v>45236</v>
      </c>
      <c r="B5064">
        <v>3980.91</v>
      </c>
      <c r="C5064">
        <f t="shared" si="77"/>
        <v>-9.3310707860670191E-3</v>
      </c>
    </row>
    <row r="5065" spans="1:3" x14ac:dyDescent="0.35">
      <c r="A5065" s="2">
        <v>45237</v>
      </c>
      <c r="B5065">
        <v>4012.58</v>
      </c>
      <c r="C5065">
        <f t="shared" si="77"/>
        <v>1.5455590554843262E-2</v>
      </c>
    </row>
    <row r="5066" spans="1:3" x14ac:dyDescent="0.35">
      <c r="A5066" s="2">
        <v>45238</v>
      </c>
      <c r="B5066">
        <v>4087.58</v>
      </c>
      <c r="C5066">
        <f t="shared" si="77"/>
        <v>3.0762561026868678E-2</v>
      </c>
    </row>
    <row r="5067" spans="1:3" x14ac:dyDescent="0.35">
      <c r="A5067" s="2">
        <v>45239</v>
      </c>
      <c r="B5067">
        <v>4017.52</v>
      </c>
      <c r="C5067">
        <f t="shared" si="77"/>
        <v>1.3474249967005478E-2</v>
      </c>
    </row>
    <row r="5068" spans="1:3" x14ac:dyDescent="0.35">
      <c r="A5068" s="2">
        <v>45240</v>
      </c>
      <c r="B5068">
        <v>4035.73</v>
      </c>
      <c r="C5068">
        <f t="shared" si="77"/>
        <v>1.7996655464445437E-2</v>
      </c>
    </row>
    <row r="5069" spans="1:3" x14ac:dyDescent="0.35">
      <c r="A5069" s="2">
        <v>45241</v>
      </c>
      <c r="B5069">
        <v>4035.73</v>
      </c>
      <c r="C5069">
        <f t="shared" si="77"/>
        <v>1.8090061295335594E-4</v>
      </c>
    </row>
    <row r="5070" spans="1:3" x14ac:dyDescent="0.35">
      <c r="A5070" s="2">
        <v>45242</v>
      </c>
      <c r="B5070">
        <v>4035.73</v>
      </c>
      <c r="C5070">
        <f t="shared" si="77"/>
        <v>-1.2521232102400685E-2</v>
      </c>
    </row>
    <row r="5071" spans="1:3" x14ac:dyDescent="0.35">
      <c r="A5071" s="2">
        <v>45243</v>
      </c>
      <c r="B5071">
        <v>4025.06</v>
      </c>
      <c r="C5071">
        <f t="shared" si="77"/>
        <v>-2.4545595946259085E-2</v>
      </c>
    </row>
    <row r="5072" spans="1:3" x14ac:dyDescent="0.35">
      <c r="A5072" s="2">
        <v>45244</v>
      </c>
      <c r="B5072">
        <v>3968.06</v>
      </c>
      <c r="C5072">
        <f t="shared" si="77"/>
        <v>-3.2904766351622039E-2</v>
      </c>
    </row>
    <row r="5073" spans="1:3" x14ac:dyDescent="0.35">
      <c r="A5073" s="2">
        <v>45245</v>
      </c>
      <c r="B5073">
        <v>4022.79</v>
      </c>
      <c r="C5073">
        <f t="shared" si="77"/>
        <v>-2.3998823466967242E-2</v>
      </c>
    </row>
    <row r="5074" spans="1:3" x14ac:dyDescent="0.35">
      <c r="A5074" s="2">
        <v>45246</v>
      </c>
      <c r="B5074">
        <v>4088.24</v>
      </c>
      <c r="C5074">
        <f t="shared" si="77"/>
        <v>-7.8599556282966544E-3</v>
      </c>
    </row>
    <row r="5075" spans="1:3" x14ac:dyDescent="0.35">
      <c r="A5075" s="2">
        <v>45247</v>
      </c>
      <c r="B5075">
        <v>4092.82</v>
      </c>
      <c r="C5075">
        <f t="shared" si="77"/>
        <v>-6.7402962006744014E-3</v>
      </c>
    </row>
    <row r="5076" spans="1:3" x14ac:dyDescent="0.35">
      <c r="A5076" s="2">
        <v>45248</v>
      </c>
      <c r="B5076">
        <v>4092.82</v>
      </c>
      <c r="C5076">
        <f t="shared" si="77"/>
        <v>-3.7337181145947534E-3</v>
      </c>
    </row>
    <row r="5077" spans="1:3" x14ac:dyDescent="0.35">
      <c r="A5077" s="2">
        <v>45249</v>
      </c>
      <c r="B5077">
        <v>4092.82</v>
      </c>
      <c r="C5077">
        <f t="shared" si="77"/>
        <v>-6.1285328466105325E-3</v>
      </c>
    </row>
    <row r="5078" spans="1:3" x14ac:dyDescent="0.35">
      <c r="A5078" s="2">
        <v>45250</v>
      </c>
      <c r="B5078">
        <v>4035.34</v>
      </c>
      <c r="C5078">
        <f t="shared" si="77"/>
        <v>-1.0108966121113809E-2</v>
      </c>
    </row>
    <row r="5079" spans="1:3" x14ac:dyDescent="0.35">
      <c r="A5079" s="2">
        <v>45251</v>
      </c>
      <c r="B5079">
        <v>4074.9</v>
      </c>
      <c r="C5079">
        <f t="shared" si="77"/>
        <v>-3.9236771206426135E-3</v>
      </c>
    </row>
    <row r="5080" spans="1:3" x14ac:dyDescent="0.35">
      <c r="A5080" s="2">
        <v>45252</v>
      </c>
      <c r="B5080">
        <v>4070.73</v>
      </c>
      <c r="C5080">
        <f t="shared" si="77"/>
        <v>-1.3888315895476089E-2</v>
      </c>
    </row>
    <row r="5081" spans="1:3" x14ac:dyDescent="0.35">
      <c r="A5081" s="2">
        <v>45253</v>
      </c>
      <c r="B5081">
        <v>4068.35</v>
      </c>
      <c r="C5081">
        <f t="shared" si="77"/>
        <v>-1.4473148595937619E-2</v>
      </c>
    </row>
    <row r="5082" spans="1:3" x14ac:dyDescent="0.35">
      <c r="A5082" s="2">
        <v>45254</v>
      </c>
      <c r="B5082">
        <v>4039.31</v>
      </c>
      <c r="C5082">
        <f t="shared" si="77"/>
        <v>-2.1636775138825001E-2</v>
      </c>
    </row>
    <row r="5083" spans="1:3" x14ac:dyDescent="0.35">
      <c r="A5083" s="2">
        <v>45255</v>
      </c>
      <c r="B5083">
        <v>4039.31</v>
      </c>
      <c r="C5083">
        <f t="shared" si="77"/>
        <v>-1.7845370424787375E-2</v>
      </c>
    </row>
    <row r="5084" spans="1:3" x14ac:dyDescent="0.35">
      <c r="A5084" s="2">
        <v>45256</v>
      </c>
      <c r="B5084">
        <v>4039.31</v>
      </c>
      <c r="C5084">
        <f t="shared" si="77"/>
        <v>-1.4874063251324215E-2</v>
      </c>
    </row>
    <row r="5085" spans="1:3" x14ac:dyDescent="0.35">
      <c r="A5085" s="2">
        <v>45257</v>
      </c>
      <c r="B5085">
        <v>3971.16</v>
      </c>
      <c r="C5085">
        <f t="shared" si="77"/>
        <v>-3.0754870819811493E-2</v>
      </c>
    </row>
    <row r="5086" spans="1:3" x14ac:dyDescent="0.35">
      <c r="A5086" s="2">
        <v>45258</v>
      </c>
      <c r="B5086">
        <v>3954.44</v>
      </c>
      <c r="C5086">
        <f t="shared" si="77"/>
        <v>-3.4224174898552763E-2</v>
      </c>
    </row>
    <row r="5087" spans="1:3" x14ac:dyDescent="0.35">
      <c r="A5087" s="2">
        <v>45259</v>
      </c>
      <c r="B5087">
        <v>3991.6</v>
      </c>
      <c r="C5087">
        <f t="shared" si="77"/>
        <v>-1.6256560935186196E-2</v>
      </c>
    </row>
    <row r="5088" spans="1:3" x14ac:dyDescent="0.35">
      <c r="A5088" s="2">
        <v>45260</v>
      </c>
      <c r="B5088">
        <v>4032.66</v>
      </c>
      <c r="C5088">
        <f t="shared" si="77"/>
        <v>-6.0225061137727928E-3</v>
      </c>
    </row>
    <row r="5089" spans="1:3" x14ac:dyDescent="0.35">
      <c r="A5089" s="2">
        <v>45261</v>
      </c>
      <c r="B5089">
        <v>3963.7</v>
      </c>
      <c r="C5089">
        <f t="shared" ref="C5089:C5152" si="78">+LN(B5089/B5000)</f>
        <v>-2.3270781489597797E-2</v>
      </c>
    </row>
    <row r="5090" spans="1:3" x14ac:dyDescent="0.35">
      <c r="A5090" s="2">
        <v>45262</v>
      </c>
      <c r="B5090">
        <v>3963.7</v>
      </c>
      <c r="C5090">
        <f t="shared" si="78"/>
        <v>-2.1625364663953681E-2</v>
      </c>
    </row>
    <row r="5091" spans="1:3" x14ac:dyDescent="0.35">
      <c r="A5091" s="2">
        <v>45263</v>
      </c>
      <c r="B5091">
        <v>3963.7</v>
      </c>
      <c r="C5091">
        <f t="shared" si="78"/>
        <v>-2.9512017360988664E-2</v>
      </c>
    </row>
    <row r="5092" spans="1:3" x14ac:dyDescent="0.35">
      <c r="A5092" s="2">
        <v>45264</v>
      </c>
      <c r="B5092">
        <v>4018.6</v>
      </c>
      <c r="C5092">
        <f t="shared" si="78"/>
        <v>-1.3460976445853324E-2</v>
      </c>
    </row>
    <row r="5093" spans="1:3" x14ac:dyDescent="0.35">
      <c r="A5093" s="2">
        <v>45265</v>
      </c>
      <c r="B5093">
        <v>4001.63</v>
      </c>
      <c r="C5093">
        <f t="shared" si="78"/>
        <v>-5.465304768257572E-3</v>
      </c>
    </row>
    <row r="5094" spans="1:3" x14ac:dyDescent="0.35">
      <c r="A5094" s="2">
        <v>45266</v>
      </c>
      <c r="B5094">
        <v>4001.41</v>
      </c>
      <c r="C5094">
        <f t="shared" si="78"/>
        <v>-3.4328887164224013E-3</v>
      </c>
    </row>
    <row r="5095" spans="1:3" x14ac:dyDescent="0.35">
      <c r="A5095" s="2">
        <v>45267</v>
      </c>
      <c r="B5095">
        <v>3988.1</v>
      </c>
      <c r="C5095">
        <f t="shared" si="78"/>
        <v>-6.7647607118935848E-3</v>
      </c>
    </row>
    <row r="5096" spans="1:3" x14ac:dyDescent="0.35">
      <c r="A5096" s="2">
        <v>45268</v>
      </c>
      <c r="B5096">
        <v>3988.91</v>
      </c>
      <c r="C5096">
        <f t="shared" si="78"/>
        <v>-6.5616770996669571E-3</v>
      </c>
    </row>
    <row r="5097" spans="1:3" x14ac:dyDescent="0.35">
      <c r="A5097" s="2">
        <v>45269</v>
      </c>
      <c r="B5097">
        <v>3988.91</v>
      </c>
      <c r="C5097">
        <f t="shared" si="78"/>
        <v>1.8302413587864213E-4</v>
      </c>
    </row>
    <row r="5098" spans="1:3" x14ac:dyDescent="0.35">
      <c r="A5098" s="2">
        <v>45270</v>
      </c>
      <c r="B5098">
        <v>3988.91</v>
      </c>
      <c r="C5098">
        <f t="shared" si="78"/>
        <v>2.980186615606212E-3</v>
      </c>
    </row>
    <row r="5099" spans="1:3" x14ac:dyDescent="0.35">
      <c r="A5099" s="2">
        <v>45271</v>
      </c>
      <c r="B5099">
        <v>3983.82</v>
      </c>
      <c r="C5099">
        <f t="shared" si="78"/>
        <v>8.9357897729374566E-3</v>
      </c>
    </row>
    <row r="5100" spans="1:3" x14ac:dyDescent="0.35">
      <c r="A5100" s="2">
        <v>45272</v>
      </c>
      <c r="B5100">
        <v>3995.98</v>
      </c>
      <c r="C5100">
        <f t="shared" si="78"/>
        <v>1.9597792396120702E-2</v>
      </c>
    </row>
    <row r="5101" spans="1:3" x14ac:dyDescent="0.35">
      <c r="A5101" s="2">
        <v>45273</v>
      </c>
      <c r="B5101">
        <v>3996.69</v>
      </c>
      <c r="C5101">
        <f t="shared" si="78"/>
        <v>1.732085322812759E-2</v>
      </c>
    </row>
    <row r="5102" spans="1:3" x14ac:dyDescent="0.35">
      <c r="A5102" s="2">
        <v>45274</v>
      </c>
      <c r="B5102">
        <v>3967.71</v>
      </c>
      <c r="C5102">
        <f t="shared" si="78"/>
        <v>1.0043436749749857E-2</v>
      </c>
    </row>
    <row r="5103" spans="1:3" x14ac:dyDescent="0.35">
      <c r="A5103" s="2">
        <v>45275</v>
      </c>
      <c r="B5103">
        <v>3939.02</v>
      </c>
      <c r="C5103">
        <f t="shared" si="78"/>
        <v>2.7862960820566594E-3</v>
      </c>
    </row>
    <row r="5104" spans="1:3" x14ac:dyDescent="0.35">
      <c r="A5104" s="2">
        <v>45276</v>
      </c>
      <c r="B5104">
        <v>3939.02</v>
      </c>
      <c r="C5104">
        <f t="shared" si="78"/>
        <v>1.1138158726793091E-2</v>
      </c>
    </row>
    <row r="5105" spans="1:3" x14ac:dyDescent="0.35">
      <c r="A5105" s="2">
        <v>45277</v>
      </c>
      <c r="B5105">
        <v>3939.02</v>
      </c>
      <c r="C5105">
        <f t="shared" si="78"/>
        <v>6.3516531935621252E-3</v>
      </c>
    </row>
    <row r="5106" spans="1:3" x14ac:dyDescent="0.35">
      <c r="A5106" s="2">
        <v>45278</v>
      </c>
      <c r="B5106">
        <v>3935.16</v>
      </c>
      <c r="C5106">
        <f t="shared" si="78"/>
        <v>9.3545478470851394E-3</v>
      </c>
    </row>
    <row r="5107" spans="1:3" x14ac:dyDescent="0.35">
      <c r="A5107" s="2">
        <v>45279</v>
      </c>
      <c r="B5107">
        <v>3934.32</v>
      </c>
      <c r="C5107">
        <f t="shared" si="78"/>
        <v>-5.6410609739459335E-4</v>
      </c>
    </row>
    <row r="5108" spans="1:3" x14ac:dyDescent="0.35">
      <c r="A5108" s="2">
        <v>45280</v>
      </c>
      <c r="B5108">
        <v>3939.81</v>
      </c>
      <c r="C5108">
        <f t="shared" si="78"/>
        <v>-1.1665758066376215E-2</v>
      </c>
    </row>
    <row r="5109" spans="1:3" x14ac:dyDescent="0.35">
      <c r="A5109" s="2">
        <v>45281</v>
      </c>
      <c r="B5109">
        <v>3949.84</v>
      </c>
      <c r="C5109">
        <f t="shared" si="78"/>
        <v>-9.1231850996686594E-3</v>
      </c>
    </row>
    <row r="5110" spans="1:3" x14ac:dyDescent="0.35">
      <c r="A5110" s="2">
        <v>45282</v>
      </c>
      <c r="B5110">
        <v>3903.49</v>
      </c>
      <c r="C5110">
        <f t="shared" si="78"/>
        <v>-2.0927232091764295E-2</v>
      </c>
    </row>
    <row r="5111" spans="1:3" x14ac:dyDescent="0.35">
      <c r="A5111" s="2">
        <v>45283</v>
      </c>
      <c r="B5111">
        <v>3903.49</v>
      </c>
      <c r="C5111">
        <f t="shared" si="78"/>
        <v>-3.7211221691748543E-2</v>
      </c>
    </row>
    <row r="5112" spans="1:3" x14ac:dyDescent="0.35">
      <c r="A5112" s="2">
        <v>45284</v>
      </c>
      <c r="B5112">
        <v>3903.49</v>
      </c>
      <c r="C5112">
        <f t="shared" si="78"/>
        <v>-4.1513956141179559E-2</v>
      </c>
    </row>
    <row r="5113" spans="1:3" x14ac:dyDescent="0.35">
      <c r="A5113" s="2">
        <v>45285</v>
      </c>
      <c r="B5113">
        <v>3903.49</v>
      </c>
      <c r="C5113">
        <f t="shared" si="78"/>
        <v>-5.023483494749454E-2</v>
      </c>
    </row>
    <row r="5114" spans="1:3" x14ac:dyDescent="0.35">
      <c r="A5114" s="2">
        <v>45286</v>
      </c>
      <c r="B5114">
        <v>3858.8</v>
      </c>
      <c r="C5114">
        <f t="shared" si="78"/>
        <v>-5.5054223997859073E-2</v>
      </c>
    </row>
    <row r="5115" spans="1:3" x14ac:dyDescent="0.35">
      <c r="A5115" s="2">
        <v>45287</v>
      </c>
      <c r="B5115">
        <v>3819.68</v>
      </c>
      <c r="C5115">
        <f t="shared" si="78"/>
        <v>-6.5359097381197578E-2</v>
      </c>
    </row>
    <row r="5116" spans="1:3" x14ac:dyDescent="0.35">
      <c r="A5116" s="2">
        <v>45288</v>
      </c>
      <c r="B5116">
        <v>3861.25</v>
      </c>
      <c r="C5116">
        <f t="shared" si="78"/>
        <v>-5.4534781606647292E-2</v>
      </c>
    </row>
    <row r="5117" spans="1:3" x14ac:dyDescent="0.35">
      <c r="A5117" s="2">
        <v>45289</v>
      </c>
      <c r="B5117">
        <v>3875.34</v>
      </c>
      <c r="C5117">
        <f t="shared" si="78"/>
        <v>-5.0892345965605976E-2</v>
      </c>
    </row>
    <row r="5118" spans="1:3" x14ac:dyDescent="0.35">
      <c r="A5118" s="2">
        <v>45290</v>
      </c>
      <c r="B5118">
        <v>3875.34</v>
      </c>
      <c r="C5118">
        <f t="shared" si="78"/>
        <v>-6.6260434965573531E-2</v>
      </c>
    </row>
    <row r="5119" spans="1:3" x14ac:dyDescent="0.35">
      <c r="A5119" s="2">
        <v>45291</v>
      </c>
      <c r="B5119">
        <v>3875.34</v>
      </c>
      <c r="C5119">
        <f t="shared" si="78"/>
        <v>-8.4609134546290515E-2</v>
      </c>
    </row>
    <row r="5120" spans="1:3" x14ac:dyDescent="0.35">
      <c r="A5120" s="2">
        <v>45292</v>
      </c>
      <c r="B5120">
        <v>3875.34</v>
      </c>
      <c r="C5120">
        <f t="shared" si="78"/>
        <v>-9.6839901253166091E-2</v>
      </c>
    </row>
    <row r="5121" spans="1:3" x14ac:dyDescent="0.35">
      <c r="A5121" s="2">
        <v>45293</v>
      </c>
      <c r="B5121">
        <v>3881.52</v>
      </c>
      <c r="C5121">
        <f t="shared" si="78"/>
        <v>-0.11413060830954583</v>
      </c>
    </row>
    <row r="5122" spans="1:3" x14ac:dyDescent="0.35">
      <c r="A5122" s="2">
        <v>45294</v>
      </c>
      <c r="B5122">
        <v>3919.77</v>
      </c>
      <c r="C5122">
        <f t="shared" si="78"/>
        <v>-9.7868048517126049E-2</v>
      </c>
    </row>
    <row r="5123" spans="1:3" x14ac:dyDescent="0.35">
      <c r="A5123" s="2">
        <v>45295</v>
      </c>
      <c r="B5123">
        <v>3932.95</v>
      </c>
      <c r="C5123">
        <f t="shared" si="78"/>
        <v>-9.4511246701666496E-2</v>
      </c>
    </row>
    <row r="5124" spans="1:3" x14ac:dyDescent="0.35">
      <c r="A5124" s="2">
        <v>45296</v>
      </c>
      <c r="B5124">
        <v>3877.86</v>
      </c>
      <c r="C5124">
        <f t="shared" si="78"/>
        <v>-0.10861757204298632</v>
      </c>
    </row>
    <row r="5125" spans="1:3" x14ac:dyDescent="0.35">
      <c r="A5125" s="2">
        <v>45297</v>
      </c>
      <c r="B5125">
        <v>3877.86</v>
      </c>
      <c r="C5125">
        <f t="shared" si="78"/>
        <v>-0.10795342848026274</v>
      </c>
    </row>
    <row r="5126" spans="1:3" x14ac:dyDescent="0.35">
      <c r="A5126" s="2">
        <v>45298</v>
      </c>
      <c r="B5126">
        <v>3877.86</v>
      </c>
      <c r="C5126">
        <f t="shared" si="78"/>
        <v>-8.7105281764025877E-2</v>
      </c>
    </row>
    <row r="5127" spans="1:3" x14ac:dyDescent="0.35">
      <c r="A5127" s="2">
        <v>45299</v>
      </c>
      <c r="B5127">
        <v>3882.04</v>
      </c>
      <c r="C5127">
        <f t="shared" si="78"/>
        <v>-8.6172118906319692E-2</v>
      </c>
    </row>
    <row r="5128" spans="1:3" x14ac:dyDescent="0.35">
      <c r="A5128" s="2">
        <v>45300</v>
      </c>
      <c r="B5128">
        <v>3940.04</v>
      </c>
      <c r="C5128">
        <f t="shared" si="78"/>
        <v>-7.8542965490275646E-2</v>
      </c>
    </row>
    <row r="5129" spans="1:3" x14ac:dyDescent="0.35">
      <c r="A5129" s="2">
        <v>45301</v>
      </c>
      <c r="B5129">
        <v>3933.84</v>
      </c>
      <c r="C5129">
        <f t="shared" si="78"/>
        <v>-7.5126450397291614E-2</v>
      </c>
    </row>
    <row r="5130" spans="1:3" x14ac:dyDescent="0.35">
      <c r="A5130" s="2">
        <v>45302</v>
      </c>
      <c r="B5130">
        <v>3927.74</v>
      </c>
      <c r="C5130">
        <f t="shared" si="78"/>
        <v>-7.6678301608928495E-2</v>
      </c>
    </row>
    <row r="5131" spans="1:3" x14ac:dyDescent="0.35">
      <c r="A5131" s="2">
        <v>45303</v>
      </c>
      <c r="B5131">
        <v>3910.77</v>
      </c>
      <c r="C5131">
        <f t="shared" si="78"/>
        <v>-8.1008212909156371E-2</v>
      </c>
    </row>
    <row r="5132" spans="1:3" x14ac:dyDescent="0.35">
      <c r="A5132" s="2">
        <v>45304</v>
      </c>
      <c r="B5132">
        <v>3910.77</v>
      </c>
      <c r="C5132">
        <f t="shared" si="78"/>
        <v>-8.1008212909156371E-2</v>
      </c>
    </row>
    <row r="5133" spans="1:3" x14ac:dyDescent="0.35">
      <c r="A5133" s="2">
        <v>45305</v>
      </c>
      <c r="B5133">
        <v>3910.77</v>
      </c>
      <c r="C5133">
        <f t="shared" si="78"/>
        <v>-7.0759589143912269E-2</v>
      </c>
    </row>
    <row r="5134" spans="1:3" x14ac:dyDescent="0.35">
      <c r="A5134" s="2">
        <v>45306</v>
      </c>
      <c r="B5134">
        <v>3905.33</v>
      </c>
      <c r="C5134">
        <f t="shared" si="78"/>
        <v>-8.5413992601257094E-2</v>
      </c>
    </row>
    <row r="5135" spans="1:3" x14ac:dyDescent="0.35">
      <c r="A5135" s="2">
        <v>45307</v>
      </c>
      <c r="B5135">
        <v>3942.48</v>
      </c>
      <c r="C5135">
        <f t="shared" si="78"/>
        <v>-7.2758019294956608E-2</v>
      </c>
    </row>
    <row r="5136" spans="1:3" x14ac:dyDescent="0.35">
      <c r="A5136" s="2">
        <v>45308</v>
      </c>
      <c r="B5136">
        <v>3963.86</v>
      </c>
      <c r="C5136">
        <f t="shared" si="78"/>
        <v>-6.4089678539889228E-2</v>
      </c>
    </row>
    <row r="5137" spans="1:3" x14ac:dyDescent="0.35">
      <c r="A5137" s="2">
        <v>45309</v>
      </c>
      <c r="B5137">
        <v>3915.97</v>
      </c>
      <c r="C5137">
        <f t="shared" si="78"/>
        <v>-7.6244912762721939E-2</v>
      </c>
    </row>
    <row r="5138" spans="1:3" x14ac:dyDescent="0.35">
      <c r="A5138" s="2">
        <v>45310</v>
      </c>
      <c r="B5138">
        <v>3911.25</v>
      </c>
      <c r="C5138">
        <f t="shared" si="78"/>
        <v>-7.7450960522238918E-2</v>
      </c>
    </row>
    <row r="5139" spans="1:3" x14ac:dyDescent="0.35">
      <c r="A5139" s="2">
        <v>45311</v>
      </c>
      <c r="B5139">
        <v>3911.25</v>
      </c>
      <c r="C5139">
        <f t="shared" si="78"/>
        <v>-7.8652258446670564E-2</v>
      </c>
    </row>
    <row r="5140" spans="1:3" x14ac:dyDescent="0.35">
      <c r="A5140" s="2">
        <v>45312</v>
      </c>
      <c r="B5140">
        <v>3911.25</v>
      </c>
      <c r="C5140">
        <f t="shared" si="78"/>
        <v>-7.5089091392768148E-2</v>
      </c>
    </row>
    <row r="5141" spans="1:3" x14ac:dyDescent="0.35">
      <c r="A5141" s="2">
        <v>45313</v>
      </c>
      <c r="B5141">
        <v>3901.69</v>
      </c>
      <c r="C5141">
        <f t="shared" si="78"/>
        <v>-7.4671854438610241E-2</v>
      </c>
    </row>
    <row r="5142" spans="1:3" x14ac:dyDescent="0.35">
      <c r="A5142" s="2">
        <v>45314</v>
      </c>
      <c r="B5142">
        <v>3957.71</v>
      </c>
      <c r="C5142">
        <f t="shared" si="78"/>
        <v>-4.2093537707359671E-2</v>
      </c>
    </row>
    <row r="5143" spans="1:3" x14ac:dyDescent="0.35">
      <c r="A5143" s="2">
        <v>45315</v>
      </c>
      <c r="B5143">
        <v>3914.45</v>
      </c>
      <c r="C5143">
        <f t="shared" si="78"/>
        <v>-4.7847545475890277E-2</v>
      </c>
    </row>
    <row r="5144" spans="1:3" x14ac:dyDescent="0.35">
      <c r="A5144" s="2">
        <v>45316</v>
      </c>
      <c r="B5144">
        <v>3941.34</v>
      </c>
      <c r="C5144">
        <f t="shared" si="78"/>
        <v>-4.1001612725499813E-2</v>
      </c>
    </row>
    <row r="5145" spans="1:3" x14ac:dyDescent="0.35">
      <c r="A5145" s="2">
        <v>45317</v>
      </c>
      <c r="B5145">
        <v>3911.13</v>
      </c>
      <c r="C5145">
        <f t="shared" si="78"/>
        <v>-4.8696044935147322E-2</v>
      </c>
    </row>
    <row r="5146" spans="1:3" x14ac:dyDescent="0.35">
      <c r="A5146" s="2">
        <v>45318</v>
      </c>
      <c r="B5146">
        <v>3911.13</v>
      </c>
      <c r="C5146">
        <f t="shared" si="78"/>
        <v>-3.9401345004379189E-2</v>
      </c>
    </row>
    <row r="5147" spans="1:3" x14ac:dyDescent="0.35">
      <c r="A5147" s="2">
        <v>45319</v>
      </c>
      <c r="B5147">
        <v>3911.13</v>
      </c>
      <c r="C5147">
        <f t="shared" si="78"/>
        <v>-5.2558240733404683E-2</v>
      </c>
    </row>
    <row r="5148" spans="1:3" x14ac:dyDescent="0.35">
      <c r="A5148" s="2">
        <v>45320</v>
      </c>
      <c r="B5148">
        <v>3928.48</v>
      </c>
      <c r="C5148">
        <f t="shared" si="78"/>
        <v>-4.4902770164390766E-2</v>
      </c>
    </row>
    <row r="5149" spans="1:3" x14ac:dyDescent="0.35">
      <c r="A5149" s="2">
        <v>45321</v>
      </c>
      <c r="B5149">
        <v>3917.89</v>
      </c>
      <c r="C5149">
        <f t="shared" si="78"/>
        <v>-3.1757711416240349E-2</v>
      </c>
    </row>
    <row r="5150" spans="1:3" x14ac:dyDescent="0.35">
      <c r="A5150" s="2">
        <v>45322</v>
      </c>
      <c r="B5150">
        <v>3915.98</v>
      </c>
      <c r="C5150">
        <f t="shared" si="78"/>
        <v>-1.5738700973328405E-2</v>
      </c>
    </row>
    <row r="5151" spans="1:3" x14ac:dyDescent="0.35">
      <c r="A5151" s="2">
        <v>45323</v>
      </c>
      <c r="B5151">
        <v>3887.72</v>
      </c>
      <c r="C5151">
        <f t="shared" si="78"/>
        <v>-2.2981450832274593E-2</v>
      </c>
    </row>
    <row r="5152" spans="1:3" x14ac:dyDescent="0.35">
      <c r="A5152" s="2">
        <v>45324</v>
      </c>
      <c r="B5152">
        <v>3934.53</v>
      </c>
      <c r="C5152">
        <f t="shared" si="78"/>
        <v>-1.1012884555386172E-2</v>
      </c>
    </row>
    <row r="5153" spans="1:3" x14ac:dyDescent="0.35">
      <c r="A5153" s="2">
        <v>45325</v>
      </c>
      <c r="B5153">
        <v>3934.53</v>
      </c>
      <c r="C5153">
        <f t="shared" ref="C5153:C5216" si="79">+LN(B5153/B5064)</f>
        <v>-1.1719002556684325E-2</v>
      </c>
    </row>
    <row r="5154" spans="1:3" x14ac:dyDescent="0.35">
      <c r="A5154" s="2">
        <v>45326</v>
      </c>
      <c r="B5154">
        <v>3934.53</v>
      </c>
      <c r="C5154">
        <f t="shared" si="79"/>
        <v>-1.9642992131219207E-2</v>
      </c>
    </row>
    <row r="5155" spans="1:3" x14ac:dyDescent="0.35">
      <c r="A5155" s="2">
        <v>45327</v>
      </c>
      <c r="B5155">
        <v>3960.2</v>
      </c>
      <c r="C5155">
        <f t="shared" si="79"/>
        <v>-3.1658578855731707E-2</v>
      </c>
    </row>
    <row r="5156" spans="1:3" x14ac:dyDescent="0.35">
      <c r="A5156" s="2">
        <v>45328</v>
      </c>
      <c r="B5156">
        <v>3957.99</v>
      </c>
      <c r="C5156">
        <f t="shared" si="79"/>
        <v>-1.4928476188793081E-2</v>
      </c>
    </row>
    <row r="5157" spans="1:3" x14ac:dyDescent="0.35">
      <c r="A5157" s="2">
        <v>45329</v>
      </c>
      <c r="B5157">
        <v>3955.96</v>
      </c>
      <c r="C5157">
        <f t="shared" si="79"/>
        <v>-1.9963899848976688E-2</v>
      </c>
    </row>
    <row r="5158" spans="1:3" x14ac:dyDescent="0.35">
      <c r="A5158" s="2">
        <v>45330</v>
      </c>
      <c r="B5158">
        <v>3948.66</v>
      </c>
      <c r="C5158">
        <f t="shared" si="79"/>
        <v>-2.1810921483241767E-2</v>
      </c>
    </row>
    <row r="5159" spans="1:3" x14ac:dyDescent="0.35">
      <c r="A5159" s="2">
        <v>45331</v>
      </c>
      <c r="B5159">
        <v>3921.37</v>
      </c>
      <c r="C5159">
        <f t="shared" si="79"/>
        <v>-2.8746119793909272E-2</v>
      </c>
    </row>
    <row r="5160" spans="1:3" x14ac:dyDescent="0.35">
      <c r="A5160" s="2">
        <v>45332</v>
      </c>
      <c r="B5160">
        <v>3921.37</v>
      </c>
      <c r="C5160">
        <f t="shared" si="79"/>
        <v>-2.6098735050762774E-2</v>
      </c>
    </row>
    <row r="5161" spans="1:3" x14ac:dyDescent="0.35">
      <c r="A5161" s="2">
        <v>45333</v>
      </c>
      <c r="B5161">
        <v>3921.37</v>
      </c>
      <c r="C5161">
        <f t="shared" si="79"/>
        <v>-1.1836227735091322E-2</v>
      </c>
    </row>
    <row r="5162" spans="1:3" x14ac:dyDescent="0.35">
      <c r="A5162" s="2">
        <v>45334</v>
      </c>
      <c r="B5162">
        <v>3914.7</v>
      </c>
      <c r="C5162">
        <f t="shared" si="79"/>
        <v>-2.7236993600160214E-2</v>
      </c>
    </row>
    <row r="5163" spans="1:3" x14ac:dyDescent="0.35">
      <c r="A5163" s="2">
        <v>45335</v>
      </c>
      <c r="B5163">
        <v>3925.36</v>
      </c>
      <c r="C5163">
        <f t="shared" si="79"/>
        <v>-4.0656492819408474E-2</v>
      </c>
    </row>
    <row r="5164" spans="1:3" x14ac:dyDescent="0.35">
      <c r="A5164" s="2">
        <v>45336</v>
      </c>
      <c r="B5164">
        <v>3915.71</v>
      </c>
      <c r="C5164">
        <f t="shared" si="79"/>
        <v>-4.4237552252906334E-2</v>
      </c>
    </row>
    <row r="5165" spans="1:3" x14ac:dyDescent="0.35">
      <c r="A5165" s="2">
        <v>45337</v>
      </c>
      <c r="B5165">
        <v>3910.12</v>
      </c>
      <c r="C5165">
        <f t="shared" si="79"/>
        <v>-4.5666154957212962E-2</v>
      </c>
    </row>
    <row r="5166" spans="1:3" x14ac:dyDescent="0.35">
      <c r="A5166" s="2">
        <v>45338</v>
      </c>
      <c r="B5166">
        <v>3908.27</v>
      </c>
      <c r="C5166">
        <f t="shared" si="79"/>
        <v>-4.6139398178522494E-2</v>
      </c>
    </row>
    <row r="5167" spans="1:3" x14ac:dyDescent="0.35">
      <c r="A5167" s="2">
        <v>45339</v>
      </c>
      <c r="B5167">
        <v>3908.27</v>
      </c>
      <c r="C5167">
        <f t="shared" si="79"/>
        <v>-3.1995740031268802E-2</v>
      </c>
    </row>
    <row r="5168" spans="1:3" x14ac:dyDescent="0.35">
      <c r="A5168" s="2">
        <v>45340</v>
      </c>
      <c r="B5168">
        <v>3908.27</v>
      </c>
      <c r="C5168">
        <f t="shared" si="79"/>
        <v>-4.1751385672313304E-2</v>
      </c>
    </row>
    <row r="5169" spans="1:3" x14ac:dyDescent="0.35">
      <c r="A5169" s="2">
        <v>45341</v>
      </c>
      <c r="B5169">
        <v>3915.02</v>
      </c>
      <c r="C5169">
        <f t="shared" si="79"/>
        <v>-3.900190656402109E-2</v>
      </c>
    </row>
    <row r="5170" spans="1:3" x14ac:dyDescent="0.35">
      <c r="A5170" s="2">
        <v>45342</v>
      </c>
      <c r="B5170">
        <v>3923.27</v>
      </c>
      <c r="C5170">
        <f t="shared" si="79"/>
        <v>-3.6312022112098691E-2</v>
      </c>
    </row>
    <row r="5171" spans="1:3" x14ac:dyDescent="0.35">
      <c r="A5171" s="2">
        <v>45343</v>
      </c>
      <c r="B5171">
        <v>3925.42</v>
      </c>
      <c r="C5171">
        <f t="shared" si="79"/>
        <v>-2.8600533428197402E-2</v>
      </c>
    </row>
    <row r="5172" spans="1:3" x14ac:dyDescent="0.35">
      <c r="A5172" s="2">
        <v>45344</v>
      </c>
      <c r="B5172">
        <v>3928.77</v>
      </c>
      <c r="C5172">
        <f t="shared" si="79"/>
        <v>-2.7747485512843371E-2</v>
      </c>
    </row>
    <row r="5173" spans="1:3" x14ac:dyDescent="0.35">
      <c r="A5173" s="2">
        <v>45345</v>
      </c>
      <c r="B5173">
        <v>3963.89</v>
      </c>
      <c r="C5173">
        <f t="shared" si="79"/>
        <v>-1.88480189722421E-2</v>
      </c>
    </row>
    <row r="5174" spans="1:3" x14ac:dyDescent="0.35">
      <c r="A5174" s="2">
        <v>45346</v>
      </c>
      <c r="B5174">
        <v>3963.89</v>
      </c>
      <c r="C5174">
        <f t="shared" si="79"/>
        <v>-1.8323771202826415E-3</v>
      </c>
    </row>
    <row r="5175" spans="1:3" x14ac:dyDescent="0.35">
      <c r="A5175" s="2">
        <v>45347</v>
      </c>
      <c r="B5175">
        <v>3963.89</v>
      </c>
      <c r="C5175">
        <f t="shared" si="79"/>
        <v>2.3868680609413417E-3</v>
      </c>
    </row>
    <row r="5176" spans="1:3" x14ac:dyDescent="0.35">
      <c r="A5176" s="2">
        <v>45348</v>
      </c>
      <c r="B5176">
        <v>3959.36</v>
      </c>
      <c r="C5176">
        <f t="shared" si="79"/>
        <v>-8.1097569845464332E-3</v>
      </c>
    </row>
    <row r="5177" spans="1:3" x14ac:dyDescent="0.35">
      <c r="A5177" s="2">
        <v>45349</v>
      </c>
      <c r="B5177">
        <v>3932.56</v>
      </c>
      <c r="C5177">
        <f t="shared" si="79"/>
        <v>-2.5135594545729063E-2</v>
      </c>
    </row>
    <row r="5178" spans="1:3" x14ac:dyDescent="0.35">
      <c r="A5178" s="2">
        <v>45350</v>
      </c>
      <c r="B5178">
        <v>3926.12</v>
      </c>
      <c r="C5178">
        <f t="shared" si="79"/>
        <v>-9.5262716254246125E-3</v>
      </c>
    </row>
    <row r="5179" spans="1:3" x14ac:dyDescent="0.35">
      <c r="A5179" s="2">
        <v>45351</v>
      </c>
      <c r="B5179">
        <v>3926.05</v>
      </c>
      <c r="C5179">
        <f t="shared" si="79"/>
        <v>-9.5441010916744017E-3</v>
      </c>
    </row>
    <row r="5180" spans="1:3" x14ac:dyDescent="0.35">
      <c r="A5180" s="2">
        <v>45352</v>
      </c>
      <c r="B5180">
        <v>3948.1</v>
      </c>
      <c r="C5180">
        <f t="shared" si="79"/>
        <v>-3.9434819425060112E-3</v>
      </c>
    </row>
    <row r="5181" spans="1:3" x14ac:dyDescent="0.35">
      <c r="A5181" s="2">
        <v>45353</v>
      </c>
      <c r="B5181">
        <v>3948.1</v>
      </c>
      <c r="C5181">
        <f t="shared" si="79"/>
        <v>-1.7699132737212901E-2</v>
      </c>
    </row>
    <row r="5182" spans="1:3" x14ac:dyDescent="0.35">
      <c r="A5182" s="2">
        <v>45354</v>
      </c>
      <c r="B5182">
        <v>3948.1</v>
      </c>
      <c r="C5182">
        <f t="shared" si="79"/>
        <v>-1.3467327583211976E-2</v>
      </c>
    </row>
    <row r="5183" spans="1:3" x14ac:dyDescent="0.35">
      <c r="A5183" s="2">
        <v>45355</v>
      </c>
      <c r="B5183">
        <v>3941.93</v>
      </c>
      <c r="C5183">
        <f t="shared" si="79"/>
        <v>-1.4976347917010354E-2</v>
      </c>
    </row>
    <row r="5184" spans="1:3" x14ac:dyDescent="0.35">
      <c r="A5184" s="2">
        <v>45356</v>
      </c>
      <c r="B5184">
        <v>3945.32</v>
      </c>
      <c r="C5184">
        <f t="shared" si="79"/>
        <v>-1.0784860666855856E-2</v>
      </c>
    </row>
    <row r="5185" spans="1:3" x14ac:dyDescent="0.35">
      <c r="A5185" s="2">
        <v>45357</v>
      </c>
      <c r="B5185">
        <v>3922.39</v>
      </c>
      <c r="C5185">
        <f t="shared" si="79"/>
        <v>-1.6816848730995346E-2</v>
      </c>
    </row>
    <row r="5186" spans="1:3" x14ac:dyDescent="0.35">
      <c r="A5186" s="2">
        <v>45358</v>
      </c>
      <c r="B5186">
        <v>3917.37</v>
      </c>
      <c r="C5186">
        <f t="shared" si="79"/>
        <v>-1.8097500354538745E-2</v>
      </c>
    </row>
    <row r="5187" spans="1:3" x14ac:dyDescent="0.35">
      <c r="A5187" s="2">
        <v>45359</v>
      </c>
      <c r="B5187">
        <v>3904.34</v>
      </c>
      <c r="C5187">
        <f t="shared" si="79"/>
        <v>-2.1429255700464882E-2</v>
      </c>
    </row>
    <row r="5188" spans="1:3" x14ac:dyDescent="0.35">
      <c r="A5188" s="2">
        <v>45360</v>
      </c>
      <c r="B5188">
        <v>3904.34</v>
      </c>
      <c r="C5188">
        <f t="shared" si="79"/>
        <v>-2.0152403056128313E-2</v>
      </c>
    </row>
    <row r="5189" spans="1:3" x14ac:dyDescent="0.35">
      <c r="A5189" s="2">
        <v>45361</v>
      </c>
      <c r="B5189">
        <v>3904.34</v>
      </c>
      <c r="C5189">
        <f t="shared" si="79"/>
        <v>-2.320010084612462E-2</v>
      </c>
    </row>
    <row r="5190" spans="1:3" x14ac:dyDescent="0.35">
      <c r="A5190" s="2">
        <v>45362</v>
      </c>
      <c r="B5190">
        <v>3914.46</v>
      </c>
      <c r="C5190">
        <f t="shared" si="79"/>
        <v>-2.0789129657846003E-2</v>
      </c>
    </row>
    <row r="5191" spans="1:3" x14ac:dyDescent="0.35">
      <c r="A5191" s="2">
        <v>45363</v>
      </c>
      <c r="B5191">
        <v>3923.47</v>
      </c>
      <c r="C5191">
        <f t="shared" si="79"/>
        <v>-1.1212635752463335E-2</v>
      </c>
    </row>
    <row r="5192" spans="1:3" x14ac:dyDescent="0.35">
      <c r="A5192" s="2">
        <v>45364</v>
      </c>
      <c r="B5192">
        <v>3903.57</v>
      </c>
      <c r="C5192">
        <f t="shared" si="79"/>
        <v>-9.0404423647099975E-3</v>
      </c>
    </row>
    <row r="5193" spans="1:3" x14ac:dyDescent="0.35">
      <c r="A5193" s="2">
        <v>45365</v>
      </c>
      <c r="B5193">
        <v>3891.56</v>
      </c>
      <c r="C5193">
        <f t="shared" si="79"/>
        <v>-1.2121855889056768E-2</v>
      </c>
    </row>
    <row r="5194" spans="1:3" x14ac:dyDescent="0.35">
      <c r="A5194" s="2">
        <v>45366</v>
      </c>
      <c r="B5194">
        <v>3882.17</v>
      </c>
      <c r="C5194">
        <f t="shared" si="79"/>
        <v>-1.4537685758849646E-2</v>
      </c>
    </row>
    <row r="5195" spans="1:3" x14ac:dyDescent="0.35">
      <c r="A5195" s="2">
        <v>45367</v>
      </c>
      <c r="B5195">
        <v>3882.17</v>
      </c>
      <c r="C5195">
        <f t="shared" si="79"/>
        <v>-1.3557266131867892E-2</v>
      </c>
    </row>
    <row r="5196" spans="1:3" x14ac:dyDescent="0.35">
      <c r="A5196" s="2">
        <v>45368</v>
      </c>
      <c r="B5196">
        <v>3882.17</v>
      </c>
      <c r="C5196">
        <f t="shared" si="79"/>
        <v>-1.3343783156324491E-2</v>
      </c>
    </row>
    <row r="5197" spans="1:3" x14ac:dyDescent="0.35">
      <c r="A5197" s="2">
        <v>45369</v>
      </c>
      <c r="B5197">
        <v>3895.48</v>
      </c>
      <c r="C5197">
        <f t="shared" si="79"/>
        <v>-1.1315592150332692E-2</v>
      </c>
    </row>
    <row r="5198" spans="1:3" x14ac:dyDescent="0.35">
      <c r="A5198" s="2">
        <v>45370</v>
      </c>
      <c r="B5198">
        <v>3876.35</v>
      </c>
      <c r="C5198">
        <f t="shared" si="79"/>
        <v>-1.8781082534121956E-2</v>
      </c>
    </row>
    <row r="5199" spans="1:3" x14ac:dyDescent="0.35">
      <c r="A5199" s="2">
        <v>45371</v>
      </c>
      <c r="B5199">
        <v>3893.23</v>
      </c>
      <c r="C5199">
        <f t="shared" si="79"/>
        <v>-2.631877487557637E-3</v>
      </c>
    </row>
    <row r="5200" spans="1:3" x14ac:dyDescent="0.35">
      <c r="A5200" s="2">
        <v>45372</v>
      </c>
      <c r="B5200">
        <v>3901.61</v>
      </c>
      <c r="C5200">
        <f t="shared" si="79"/>
        <v>-4.8173630994028646E-4</v>
      </c>
    </row>
    <row r="5201" spans="1:3" x14ac:dyDescent="0.35">
      <c r="A5201" s="2">
        <v>45373</v>
      </c>
      <c r="B5201">
        <v>3893.38</v>
      </c>
      <c r="C5201">
        <f t="shared" si="79"/>
        <v>-2.5933498099113264E-3</v>
      </c>
    </row>
    <row r="5202" spans="1:3" x14ac:dyDescent="0.35">
      <c r="A5202" s="2">
        <v>45374</v>
      </c>
      <c r="B5202">
        <v>3893.38</v>
      </c>
      <c r="C5202">
        <f t="shared" si="79"/>
        <v>-2.5933498099113264E-3</v>
      </c>
    </row>
    <row r="5203" spans="1:3" x14ac:dyDescent="0.35">
      <c r="A5203" s="2">
        <v>45375</v>
      </c>
      <c r="B5203">
        <v>3893.38</v>
      </c>
      <c r="C5203">
        <f t="shared" si="79"/>
        <v>8.9214206472446496E-3</v>
      </c>
    </row>
    <row r="5204" spans="1:3" x14ac:dyDescent="0.35">
      <c r="A5204" s="2">
        <v>45376</v>
      </c>
      <c r="B5204">
        <v>3900.59</v>
      </c>
      <c r="C5204">
        <f t="shared" si="79"/>
        <v>2.0961174268803142E-2</v>
      </c>
    </row>
    <row r="5205" spans="1:3" x14ac:dyDescent="0.35">
      <c r="A5205" s="2">
        <v>45377</v>
      </c>
      <c r="B5205">
        <v>3856.98</v>
      </c>
      <c r="C5205">
        <f t="shared" si="79"/>
        <v>-1.1064714152440038E-3</v>
      </c>
    </row>
    <row r="5206" spans="1:3" x14ac:dyDescent="0.35">
      <c r="A5206" s="2">
        <v>45378</v>
      </c>
      <c r="B5206">
        <v>3854.18</v>
      </c>
      <c r="C5206">
        <f t="shared" si="79"/>
        <v>-5.4751272677863502E-3</v>
      </c>
    </row>
    <row r="5207" spans="1:3" x14ac:dyDescent="0.35">
      <c r="A5207" s="2">
        <v>45379</v>
      </c>
      <c r="B5207">
        <v>3859.43</v>
      </c>
      <c r="C5207">
        <f t="shared" si="79"/>
        <v>-4.1138967127893637E-3</v>
      </c>
    </row>
    <row r="5208" spans="1:3" x14ac:dyDescent="0.35">
      <c r="A5208" s="2">
        <v>45380</v>
      </c>
      <c r="B5208">
        <v>3859.43</v>
      </c>
      <c r="C5208">
        <f t="shared" si="79"/>
        <v>-4.1138967127893637E-3</v>
      </c>
    </row>
    <row r="5209" spans="1:3" x14ac:dyDescent="0.35">
      <c r="A5209" s="2">
        <v>45381</v>
      </c>
      <c r="B5209">
        <v>3859.43</v>
      </c>
      <c r="C5209">
        <f t="shared" si="79"/>
        <v>-4.1138967127893637E-3</v>
      </c>
    </row>
    <row r="5210" spans="1:3" x14ac:dyDescent="0.35">
      <c r="A5210" s="2">
        <v>45382</v>
      </c>
      <c r="B5210">
        <v>3859.43</v>
      </c>
      <c r="C5210">
        <f t="shared" si="79"/>
        <v>-5.7073253185892809E-3</v>
      </c>
    </row>
    <row r="5211" spans="1:3" x14ac:dyDescent="0.35">
      <c r="A5211" s="2">
        <v>45383</v>
      </c>
      <c r="B5211">
        <v>3864.32</v>
      </c>
      <c r="C5211">
        <f t="shared" si="79"/>
        <v>-1.4247249955400438E-2</v>
      </c>
    </row>
    <row r="5212" spans="1:3" x14ac:dyDescent="0.35">
      <c r="A5212" s="2">
        <v>45384</v>
      </c>
      <c r="B5212">
        <v>3830.06</v>
      </c>
      <c r="C5212">
        <f t="shared" si="79"/>
        <v>-2.6509311560895678E-2</v>
      </c>
    </row>
    <row r="5213" spans="1:3" x14ac:dyDescent="0.35">
      <c r="A5213" s="2">
        <v>45385</v>
      </c>
      <c r="B5213">
        <v>3812.65</v>
      </c>
      <c r="C5213">
        <f t="shared" si="79"/>
        <v>-1.6958969663907905E-2</v>
      </c>
    </row>
    <row r="5214" spans="1:3" x14ac:dyDescent="0.35">
      <c r="A5214" s="2">
        <v>45386</v>
      </c>
      <c r="B5214">
        <v>3767.61</v>
      </c>
      <c r="C5214">
        <f t="shared" si="79"/>
        <v>-2.8842606913188795E-2</v>
      </c>
    </row>
    <row r="5215" spans="1:3" x14ac:dyDescent="0.35">
      <c r="A5215" s="2">
        <v>45387</v>
      </c>
      <c r="B5215">
        <v>3766.1</v>
      </c>
      <c r="C5215">
        <f t="shared" si="79"/>
        <v>-2.9243471831063468E-2</v>
      </c>
    </row>
    <row r="5216" spans="1:3" x14ac:dyDescent="0.35">
      <c r="A5216" s="2">
        <v>45388</v>
      </c>
      <c r="B5216">
        <v>3766.1</v>
      </c>
      <c r="C5216">
        <f t="shared" si="79"/>
        <v>-3.0320805406055949E-2</v>
      </c>
    </row>
    <row r="5217" spans="1:3" x14ac:dyDescent="0.35">
      <c r="A5217" s="2">
        <v>45389</v>
      </c>
      <c r="B5217">
        <v>3766.1</v>
      </c>
      <c r="C5217">
        <f t="shared" ref="C5217:C5280" si="80">+LN(B5217/B5128)</f>
        <v>-4.5150892287867957E-2</v>
      </c>
    </row>
    <row r="5218" spans="1:3" x14ac:dyDescent="0.35">
      <c r="A5218" s="2">
        <v>45390</v>
      </c>
      <c r="B5218">
        <v>3771.63</v>
      </c>
      <c r="C5218">
        <f t="shared" si="80"/>
        <v>-4.2108779305425705E-2</v>
      </c>
    </row>
    <row r="5219" spans="1:3" x14ac:dyDescent="0.35">
      <c r="A5219" s="2">
        <v>45391</v>
      </c>
      <c r="B5219">
        <v>3774.92</v>
      </c>
      <c r="C5219">
        <f t="shared" si="80"/>
        <v>-3.968500643198726E-2</v>
      </c>
    </row>
    <row r="5220" spans="1:3" x14ac:dyDescent="0.35">
      <c r="A5220" s="2">
        <v>45392</v>
      </c>
      <c r="B5220">
        <v>3810.22</v>
      </c>
      <c r="C5220">
        <f t="shared" si="80"/>
        <v>-2.6047355301501065E-2</v>
      </c>
    </row>
    <row r="5221" spans="1:3" x14ac:dyDescent="0.35">
      <c r="A5221" s="2">
        <v>45393</v>
      </c>
      <c r="B5221">
        <v>3826.35</v>
      </c>
      <c r="C5221">
        <f t="shared" si="80"/>
        <v>-2.1822939369328772E-2</v>
      </c>
    </row>
    <row r="5222" spans="1:3" x14ac:dyDescent="0.35">
      <c r="A5222" s="2">
        <v>45394</v>
      </c>
      <c r="B5222">
        <v>3855.95</v>
      </c>
      <c r="C5222">
        <f t="shared" si="80"/>
        <v>-1.4116875695962391E-2</v>
      </c>
    </row>
    <row r="5223" spans="1:3" x14ac:dyDescent="0.35">
      <c r="A5223" s="2">
        <v>45395</v>
      </c>
      <c r="B5223">
        <v>3855.95</v>
      </c>
      <c r="C5223">
        <f t="shared" si="80"/>
        <v>-1.2724876904133656E-2</v>
      </c>
    </row>
    <row r="5224" spans="1:3" x14ac:dyDescent="0.35">
      <c r="A5224" s="2">
        <v>45396</v>
      </c>
      <c r="B5224">
        <v>3855.95</v>
      </c>
      <c r="C5224">
        <f t="shared" si="80"/>
        <v>-2.2192557059666905E-2</v>
      </c>
    </row>
    <row r="5225" spans="1:3" x14ac:dyDescent="0.35">
      <c r="A5225" s="2">
        <v>45397</v>
      </c>
      <c r="B5225">
        <v>3908.77</v>
      </c>
      <c r="C5225">
        <f t="shared" si="80"/>
        <v>-1.3995551481185104E-2</v>
      </c>
    </row>
    <row r="5226" spans="1:3" x14ac:dyDescent="0.35">
      <c r="A5226" s="2">
        <v>45398</v>
      </c>
      <c r="B5226">
        <v>3917.24</v>
      </c>
      <c r="C5226">
        <f t="shared" si="80"/>
        <v>3.242604273669837E-4</v>
      </c>
    </row>
    <row r="5227" spans="1:3" x14ac:dyDescent="0.35">
      <c r="A5227" s="2">
        <v>45399</v>
      </c>
      <c r="B5227">
        <v>3901.38</v>
      </c>
      <c r="C5227">
        <f t="shared" si="80"/>
        <v>-2.5266793002941042E-3</v>
      </c>
    </row>
    <row r="5228" spans="1:3" x14ac:dyDescent="0.35">
      <c r="A5228" s="2">
        <v>45400</v>
      </c>
      <c r="B5228">
        <v>3941</v>
      </c>
      <c r="C5228">
        <f t="shared" si="80"/>
        <v>7.5774822119117312E-3</v>
      </c>
    </row>
    <row r="5229" spans="1:3" x14ac:dyDescent="0.35">
      <c r="A5229" s="2">
        <v>45401</v>
      </c>
      <c r="B5229">
        <v>3904.64</v>
      </c>
      <c r="C5229">
        <f t="shared" si="80"/>
        <v>-1.6914264596589617E-3</v>
      </c>
    </row>
    <row r="5230" spans="1:3" x14ac:dyDescent="0.35">
      <c r="A5230" s="2">
        <v>45402</v>
      </c>
      <c r="B5230">
        <v>3904.64</v>
      </c>
      <c r="C5230">
        <f t="shared" si="80"/>
        <v>7.5579693413594512E-4</v>
      </c>
    </row>
    <row r="5231" spans="1:3" x14ac:dyDescent="0.35">
      <c r="A5231" s="2">
        <v>45403</v>
      </c>
      <c r="B5231">
        <v>3904.64</v>
      </c>
      <c r="C5231">
        <f t="shared" si="80"/>
        <v>-1.349998562680638E-2</v>
      </c>
    </row>
    <row r="5232" spans="1:3" x14ac:dyDescent="0.35">
      <c r="A5232" s="2">
        <v>45404</v>
      </c>
      <c r="B5232">
        <v>3913.37</v>
      </c>
      <c r="C5232">
        <f t="shared" si="80"/>
        <v>-2.7593889661557436E-4</v>
      </c>
    </row>
    <row r="5233" spans="1:3" x14ac:dyDescent="0.35">
      <c r="A5233" s="2">
        <v>45405</v>
      </c>
      <c r="B5233">
        <v>3909.59</v>
      </c>
      <c r="C5233">
        <f t="shared" si="80"/>
        <v>-8.088257847160267E-3</v>
      </c>
    </row>
    <row r="5234" spans="1:3" x14ac:dyDescent="0.35">
      <c r="A5234" s="2">
        <v>45406</v>
      </c>
      <c r="B5234">
        <v>3938.53</v>
      </c>
      <c r="C5234">
        <f t="shared" si="80"/>
        <v>6.9812224437217742E-3</v>
      </c>
    </row>
    <row r="5235" spans="1:3" x14ac:dyDescent="0.35">
      <c r="A5235" s="2">
        <v>45407</v>
      </c>
      <c r="B5235">
        <v>3955.58</v>
      </c>
      <c r="C5235">
        <f t="shared" si="80"/>
        <v>1.1300905476327163E-2</v>
      </c>
    </row>
    <row r="5236" spans="1:3" x14ac:dyDescent="0.35">
      <c r="A5236" s="2">
        <v>45408</v>
      </c>
      <c r="B5236">
        <v>3902.14</v>
      </c>
      <c r="C5236">
        <f t="shared" si="80"/>
        <v>-2.3012142079505428E-3</v>
      </c>
    </row>
    <row r="5237" spans="1:3" x14ac:dyDescent="0.35">
      <c r="A5237" s="2">
        <v>45409</v>
      </c>
      <c r="B5237">
        <v>3902.14</v>
      </c>
      <c r="C5237">
        <f t="shared" si="80"/>
        <v>-6.727462025451646E-3</v>
      </c>
    </row>
    <row r="5238" spans="1:3" x14ac:dyDescent="0.35">
      <c r="A5238" s="2">
        <v>45410</v>
      </c>
      <c r="B5238">
        <v>3902.14</v>
      </c>
      <c r="C5238">
        <f t="shared" si="80"/>
        <v>-4.0281229858001762E-3</v>
      </c>
    </row>
    <row r="5239" spans="1:3" x14ac:dyDescent="0.35">
      <c r="A5239" s="2">
        <v>45411</v>
      </c>
      <c r="B5239">
        <v>3866</v>
      </c>
      <c r="C5239">
        <f t="shared" si="80"/>
        <v>-1.2845236616784425E-2</v>
      </c>
    </row>
    <row r="5240" spans="1:3" x14ac:dyDescent="0.35">
      <c r="A5240" s="2">
        <v>45412</v>
      </c>
      <c r="B5240">
        <v>3921.74</v>
      </c>
      <c r="C5240">
        <f t="shared" si="80"/>
        <v>8.712565324916233E-3</v>
      </c>
    </row>
    <row r="5241" spans="1:3" x14ac:dyDescent="0.35">
      <c r="A5241" s="2">
        <v>45413</v>
      </c>
      <c r="B5241">
        <v>3914.98</v>
      </c>
      <c r="C5241">
        <f t="shared" si="80"/>
        <v>-4.9812129479808835E-3</v>
      </c>
    </row>
    <row r="5242" spans="1:3" x14ac:dyDescent="0.35">
      <c r="A5242" s="2">
        <v>45414</v>
      </c>
      <c r="B5242">
        <v>3903.25</v>
      </c>
      <c r="C5242">
        <f t="shared" si="80"/>
        <v>-7.9818943813733511E-3</v>
      </c>
    </row>
    <row r="5243" spans="1:3" x14ac:dyDescent="0.35">
      <c r="A5243" s="2">
        <v>45415</v>
      </c>
      <c r="B5243">
        <v>3913.34</v>
      </c>
      <c r="C5243">
        <f t="shared" si="80"/>
        <v>-5.4002045129635072E-3</v>
      </c>
    </row>
    <row r="5244" spans="1:3" x14ac:dyDescent="0.35">
      <c r="A5244" s="2">
        <v>45416</v>
      </c>
      <c r="B5244">
        <v>3913.34</v>
      </c>
      <c r="C5244">
        <f t="shared" si="80"/>
        <v>-1.1903299733654652E-2</v>
      </c>
    </row>
    <row r="5245" spans="1:3" x14ac:dyDescent="0.35">
      <c r="A5245" s="2">
        <v>45417</v>
      </c>
      <c r="B5245">
        <v>3913.34</v>
      </c>
      <c r="C5245">
        <f t="shared" si="80"/>
        <v>-1.134509134073006E-2</v>
      </c>
    </row>
    <row r="5246" spans="1:3" x14ac:dyDescent="0.35">
      <c r="A5246" s="2">
        <v>45418</v>
      </c>
      <c r="B5246">
        <v>3896.65</v>
      </c>
      <c r="C5246">
        <f t="shared" si="80"/>
        <v>-1.510609283913433E-2</v>
      </c>
    </row>
    <row r="5247" spans="1:3" x14ac:dyDescent="0.35">
      <c r="A5247" s="2">
        <v>45419</v>
      </c>
      <c r="B5247">
        <v>3887.5</v>
      </c>
      <c r="C5247">
        <f t="shared" si="80"/>
        <v>-1.5610003346271203E-2</v>
      </c>
    </row>
    <row r="5248" spans="1:3" x14ac:dyDescent="0.35">
      <c r="A5248" s="2">
        <v>45420</v>
      </c>
      <c r="B5248">
        <v>3898.39</v>
      </c>
      <c r="C5248">
        <f t="shared" si="80"/>
        <v>-5.8774351520223369E-3</v>
      </c>
    </row>
    <row r="5249" spans="1:3" x14ac:dyDescent="0.35">
      <c r="A5249" s="2">
        <v>45421</v>
      </c>
      <c r="B5249">
        <v>3896.63</v>
      </c>
      <c r="C5249">
        <f t="shared" si="80"/>
        <v>-6.3290055212856695E-3</v>
      </c>
    </row>
    <row r="5250" spans="1:3" x14ac:dyDescent="0.35">
      <c r="A5250" s="2">
        <v>45422</v>
      </c>
      <c r="B5250">
        <v>3890.11</v>
      </c>
      <c r="C5250">
        <f t="shared" si="80"/>
        <v>-8.003647675444649E-3</v>
      </c>
    </row>
    <row r="5251" spans="1:3" x14ac:dyDescent="0.35">
      <c r="A5251" s="2">
        <v>45423</v>
      </c>
      <c r="B5251">
        <v>3890.11</v>
      </c>
      <c r="C5251">
        <f t="shared" si="80"/>
        <v>-6.301263288662191E-3</v>
      </c>
    </row>
    <row r="5252" spans="1:3" x14ac:dyDescent="0.35">
      <c r="A5252" s="2">
        <v>45424</v>
      </c>
      <c r="B5252">
        <v>3890.11</v>
      </c>
      <c r="C5252">
        <f t="shared" si="80"/>
        <v>-9.0206319080844057E-3</v>
      </c>
    </row>
    <row r="5253" spans="1:3" x14ac:dyDescent="0.35">
      <c r="A5253" s="2">
        <v>45425</v>
      </c>
      <c r="B5253">
        <v>3890.11</v>
      </c>
      <c r="C5253">
        <f t="shared" si="80"/>
        <v>-6.5592319022089417E-3</v>
      </c>
    </row>
    <row r="5254" spans="1:3" x14ac:dyDescent="0.35">
      <c r="A5254" s="2">
        <v>45426</v>
      </c>
      <c r="B5254">
        <v>3847.79</v>
      </c>
      <c r="C5254">
        <f t="shared" si="80"/>
        <v>-1.6069106553731848E-2</v>
      </c>
    </row>
    <row r="5255" spans="1:3" x14ac:dyDescent="0.35">
      <c r="A5255" s="2">
        <v>45427</v>
      </c>
      <c r="B5255">
        <v>3823.8</v>
      </c>
      <c r="C5255">
        <f t="shared" si="80"/>
        <v>-2.1850128275937911E-2</v>
      </c>
    </row>
    <row r="5256" spans="1:3" x14ac:dyDescent="0.35">
      <c r="A5256" s="2">
        <v>45428</v>
      </c>
      <c r="B5256">
        <v>3829.86</v>
      </c>
      <c r="C5256">
        <f t="shared" si="80"/>
        <v>-2.0266571842450263E-2</v>
      </c>
    </row>
    <row r="5257" spans="1:3" x14ac:dyDescent="0.35">
      <c r="A5257" s="2">
        <v>45429</v>
      </c>
      <c r="B5257">
        <v>3829.4</v>
      </c>
      <c r="C5257">
        <f t="shared" si="80"/>
        <v>-2.0386687885136708E-2</v>
      </c>
    </row>
    <row r="5258" spans="1:3" x14ac:dyDescent="0.35">
      <c r="A5258" s="2">
        <v>45430</v>
      </c>
      <c r="B5258">
        <v>3829.4</v>
      </c>
      <c r="C5258">
        <f t="shared" si="80"/>
        <v>-2.2112305029582779E-2</v>
      </c>
    </row>
    <row r="5259" spans="1:3" x14ac:dyDescent="0.35">
      <c r="A5259" s="2">
        <v>45431</v>
      </c>
      <c r="B5259">
        <v>3829.4</v>
      </c>
      <c r="C5259">
        <f t="shared" si="80"/>
        <v>-2.4217356781043718E-2</v>
      </c>
    </row>
    <row r="5260" spans="1:3" x14ac:dyDescent="0.35">
      <c r="A5260" s="2">
        <v>45432</v>
      </c>
      <c r="B5260">
        <v>3817.56</v>
      </c>
      <c r="C5260">
        <f t="shared" si="80"/>
        <v>-2.7861876799549226E-2</v>
      </c>
    </row>
    <row r="5261" spans="1:3" x14ac:dyDescent="0.35">
      <c r="A5261" s="2">
        <v>45433</v>
      </c>
      <c r="B5261">
        <v>3814.32</v>
      </c>
      <c r="C5261">
        <f t="shared" si="80"/>
        <v>-2.956399471984246E-2</v>
      </c>
    </row>
    <row r="5262" spans="1:3" x14ac:dyDescent="0.35">
      <c r="A5262" s="2">
        <v>45434</v>
      </c>
      <c r="B5262">
        <v>3827.14</v>
      </c>
      <c r="C5262">
        <f t="shared" si="80"/>
        <v>-3.5108078381274326E-2</v>
      </c>
    </row>
    <row r="5263" spans="1:3" x14ac:dyDescent="0.35">
      <c r="A5263" s="2">
        <v>45435</v>
      </c>
      <c r="B5263">
        <v>3867.1</v>
      </c>
      <c r="C5263">
        <f t="shared" si="80"/>
        <v>-2.4720994204511456E-2</v>
      </c>
    </row>
    <row r="5264" spans="1:3" x14ac:dyDescent="0.35">
      <c r="A5264" s="2">
        <v>45436</v>
      </c>
      <c r="B5264">
        <v>3872.98</v>
      </c>
      <c r="C5264">
        <f t="shared" si="80"/>
        <v>-2.3201629771288732E-2</v>
      </c>
    </row>
    <row r="5265" spans="1:3" x14ac:dyDescent="0.35">
      <c r="A5265" s="2">
        <v>45437</v>
      </c>
      <c r="B5265">
        <v>3872.98</v>
      </c>
      <c r="C5265">
        <f t="shared" si="80"/>
        <v>-2.2058159479781982E-2</v>
      </c>
    </row>
    <row r="5266" spans="1:3" x14ac:dyDescent="0.35">
      <c r="A5266" s="2">
        <v>45438</v>
      </c>
      <c r="B5266">
        <v>3872.98</v>
      </c>
      <c r="C5266">
        <f t="shared" si="80"/>
        <v>-1.5266376740012858E-2</v>
      </c>
    </row>
    <row r="5267" spans="1:3" x14ac:dyDescent="0.35">
      <c r="A5267" s="2">
        <v>45439</v>
      </c>
      <c r="B5267">
        <v>3869.75</v>
      </c>
      <c r="C5267">
        <f t="shared" si="80"/>
        <v>-1.4461755376334342E-2</v>
      </c>
    </row>
    <row r="5268" spans="1:3" x14ac:dyDescent="0.35">
      <c r="A5268" s="2">
        <v>45440</v>
      </c>
      <c r="B5268">
        <v>3846.22</v>
      </c>
      <c r="C5268">
        <f t="shared" si="80"/>
        <v>-2.0542983563243359E-2</v>
      </c>
    </row>
    <row r="5269" spans="1:3" x14ac:dyDescent="0.35">
      <c r="A5269" s="2">
        <v>45441</v>
      </c>
      <c r="B5269">
        <v>3873.25</v>
      </c>
      <c r="C5269">
        <f t="shared" si="80"/>
        <v>-1.9140502636838544E-2</v>
      </c>
    </row>
    <row r="5270" spans="1:3" x14ac:dyDescent="0.35">
      <c r="A5270" s="2">
        <v>45442</v>
      </c>
      <c r="B5270">
        <v>3866.24</v>
      </c>
      <c r="C5270">
        <f t="shared" si="80"/>
        <v>-2.0951992002918134E-2</v>
      </c>
    </row>
    <row r="5271" spans="1:3" x14ac:dyDescent="0.35">
      <c r="A5271" s="2">
        <v>45443</v>
      </c>
      <c r="B5271">
        <v>3868.19</v>
      </c>
      <c r="C5271">
        <f t="shared" si="80"/>
        <v>-2.0447753153690122E-2</v>
      </c>
    </row>
    <row r="5272" spans="1:3" x14ac:dyDescent="0.35">
      <c r="A5272" s="2">
        <v>45444</v>
      </c>
      <c r="B5272">
        <v>3868.19</v>
      </c>
      <c r="C5272">
        <f t="shared" si="80"/>
        <v>-1.8883753711939025E-2</v>
      </c>
    </row>
    <row r="5273" spans="1:3" x14ac:dyDescent="0.35">
      <c r="A5273" s="2">
        <v>45445</v>
      </c>
      <c r="B5273">
        <v>3868.19</v>
      </c>
      <c r="C5273">
        <f t="shared" si="80"/>
        <v>-1.9743368966622273E-2</v>
      </c>
    </row>
    <row r="5274" spans="1:3" x14ac:dyDescent="0.35">
      <c r="A5274" s="2">
        <v>45446</v>
      </c>
      <c r="B5274">
        <v>3861.71</v>
      </c>
      <c r="C5274">
        <f t="shared" si="80"/>
        <v>-1.5591071331859819E-2</v>
      </c>
    </row>
    <row r="5275" spans="1:3" x14ac:dyDescent="0.35">
      <c r="A5275" s="2">
        <v>45447</v>
      </c>
      <c r="B5275">
        <v>3935.07</v>
      </c>
      <c r="C5275">
        <f t="shared" si="80"/>
        <v>4.5081605149912534E-3</v>
      </c>
    </row>
    <row r="5276" spans="1:3" x14ac:dyDescent="0.35">
      <c r="A5276" s="2">
        <v>45448</v>
      </c>
      <c r="B5276">
        <v>3936.6</v>
      </c>
      <c r="C5276">
        <f t="shared" si="80"/>
        <v>8.2286516740975001E-3</v>
      </c>
    </row>
    <row r="5277" spans="1:3" x14ac:dyDescent="0.35">
      <c r="A5277" s="2">
        <v>45449</v>
      </c>
      <c r="B5277">
        <v>3935.88</v>
      </c>
      <c r="C5277">
        <f t="shared" si="80"/>
        <v>8.045735997714059E-3</v>
      </c>
    </row>
    <row r="5278" spans="1:3" x14ac:dyDescent="0.35">
      <c r="A5278" s="2">
        <v>45450</v>
      </c>
      <c r="B5278">
        <v>3932.63</v>
      </c>
      <c r="C5278">
        <f t="shared" si="80"/>
        <v>7.2196583324843581E-3</v>
      </c>
    </row>
    <row r="5279" spans="1:3" x14ac:dyDescent="0.35">
      <c r="A5279" s="2">
        <v>45451</v>
      </c>
      <c r="B5279">
        <v>3932.63</v>
      </c>
      <c r="C5279">
        <f t="shared" si="80"/>
        <v>4.6310243602131129E-3</v>
      </c>
    </row>
    <row r="5280" spans="1:3" x14ac:dyDescent="0.35">
      <c r="A5280" s="2">
        <v>45452</v>
      </c>
      <c r="B5280">
        <v>3932.63</v>
      </c>
      <c r="C5280">
        <f t="shared" si="80"/>
        <v>2.3319469332081589E-3</v>
      </c>
    </row>
    <row r="5281" spans="1:3" x14ac:dyDescent="0.35">
      <c r="A5281" s="2">
        <v>45453</v>
      </c>
      <c r="B5281">
        <v>3961.81</v>
      </c>
      <c r="C5281">
        <f t="shared" ref="C5281:C5344" si="81">+LN(B5281/B5192)</f>
        <v>1.4809472506474117E-2</v>
      </c>
    </row>
    <row r="5282" spans="1:3" x14ac:dyDescent="0.35">
      <c r="A5282" s="2">
        <v>45454</v>
      </c>
      <c r="B5282">
        <v>3990.19</v>
      </c>
      <c r="C5282">
        <f t="shared" si="81"/>
        <v>2.502874329799825E-2</v>
      </c>
    </row>
    <row r="5283" spans="1:3" x14ac:dyDescent="0.35">
      <c r="A5283" s="2">
        <v>45455</v>
      </c>
      <c r="B5283">
        <v>4028.44</v>
      </c>
      <c r="C5283">
        <f t="shared" si="81"/>
        <v>3.6984928595252355E-2</v>
      </c>
    </row>
    <row r="5284" spans="1:3" x14ac:dyDescent="0.35">
      <c r="A5284" s="2">
        <v>45456</v>
      </c>
      <c r="B5284">
        <v>4146.1099999999997</v>
      </c>
      <c r="C5284">
        <f t="shared" si="81"/>
        <v>6.5776269610501759E-2</v>
      </c>
    </row>
    <row r="5285" spans="1:3" x14ac:dyDescent="0.35">
      <c r="A5285" s="2">
        <v>45457</v>
      </c>
      <c r="B5285">
        <v>4137.17</v>
      </c>
      <c r="C5285">
        <f t="shared" si="81"/>
        <v>6.3617703566312064E-2</v>
      </c>
    </row>
    <row r="5286" spans="1:3" x14ac:dyDescent="0.35">
      <c r="A5286" s="2">
        <v>45458</v>
      </c>
      <c r="B5286">
        <v>4137.17</v>
      </c>
      <c r="C5286">
        <f t="shared" si="81"/>
        <v>6.0195072567688405E-2</v>
      </c>
    </row>
    <row r="5287" spans="1:3" x14ac:dyDescent="0.35">
      <c r="A5287" s="2">
        <v>45459</v>
      </c>
      <c r="B5287">
        <v>4137.17</v>
      </c>
      <c r="C5287">
        <f t="shared" si="81"/>
        <v>6.5117989984769975E-2</v>
      </c>
    </row>
    <row r="5288" spans="1:3" x14ac:dyDescent="0.35">
      <c r="A5288" s="2">
        <v>45460</v>
      </c>
      <c r="B5288">
        <v>4129.84</v>
      </c>
      <c r="C5288">
        <f t="shared" si="81"/>
        <v>5.8999518018535889E-2</v>
      </c>
    </row>
    <row r="5289" spans="1:3" x14ac:dyDescent="0.35">
      <c r="A5289" s="2">
        <v>45461</v>
      </c>
      <c r="B5289">
        <v>4146.75</v>
      </c>
      <c r="C5289">
        <f t="shared" si="81"/>
        <v>6.093560644253785E-2</v>
      </c>
    </row>
    <row r="5290" spans="1:3" x14ac:dyDescent="0.35">
      <c r="A5290" s="2">
        <v>45462</v>
      </c>
      <c r="B5290">
        <v>4162.07</v>
      </c>
      <c r="C5290">
        <f t="shared" si="81"/>
        <v>6.673487170559908E-2</v>
      </c>
    </row>
    <row r="5291" spans="1:3" x14ac:dyDescent="0.35">
      <c r="A5291" s="2">
        <v>45463</v>
      </c>
      <c r="B5291">
        <v>4171.93</v>
      </c>
      <c r="C5291">
        <f t="shared" si="81"/>
        <v>6.9101083512769015E-2</v>
      </c>
    </row>
    <row r="5292" spans="1:3" x14ac:dyDescent="0.35">
      <c r="A5292" s="2">
        <v>45464</v>
      </c>
      <c r="B5292">
        <v>4144.8100000000004</v>
      </c>
      <c r="C5292">
        <f t="shared" si="81"/>
        <v>6.2579274215673358E-2</v>
      </c>
    </row>
    <row r="5293" spans="1:3" x14ac:dyDescent="0.35">
      <c r="A5293" s="2">
        <v>45465</v>
      </c>
      <c r="B5293">
        <v>4144.8100000000004</v>
      </c>
      <c r="C5293">
        <f t="shared" si="81"/>
        <v>6.0729125432272248E-2</v>
      </c>
    </row>
    <row r="5294" spans="1:3" x14ac:dyDescent="0.35">
      <c r="A5294" s="2">
        <v>45466</v>
      </c>
      <c r="B5294">
        <v>4144.8100000000004</v>
      </c>
      <c r="C5294">
        <f t="shared" si="81"/>
        <v>7.1972455341769104E-2</v>
      </c>
    </row>
    <row r="5295" spans="1:3" x14ac:dyDescent="0.35">
      <c r="A5295" s="2">
        <v>45467</v>
      </c>
      <c r="B5295">
        <v>4090.25</v>
      </c>
      <c r="C5295">
        <f t="shared" si="81"/>
        <v>5.9447819257139531E-2</v>
      </c>
    </row>
    <row r="5296" spans="1:3" x14ac:dyDescent="0.35">
      <c r="A5296" s="2">
        <v>45468</v>
      </c>
      <c r="B5296">
        <v>4098.63</v>
      </c>
      <c r="C5296">
        <f t="shared" si="81"/>
        <v>6.0133267350564235E-2</v>
      </c>
    </row>
    <row r="5297" spans="1:3" x14ac:dyDescent="0.35">
      <c r="A5297" s="2">
        <v>45469</v>
      </c>
      <c r="B5297">
        <v>4137.6000000000004</v>
      </c>
      <c r="C5297">
        <f t="shared" si="81"/>
        <v>6.9596405416495047E-2</v>
      </c>
    </row>
    <row r="5298" spans="1:3" x14ac:dyDescent="0.35">
      <c r="A5298" s="2">
        <v>45470</v>
      </c>
      <c r="B5298">
        <v>4165.58</v>
      </c>
      <c r="C5298">
        <f t="shared" si="81"/>
        <v>7.6336017447005244E-2</v>
      </c>
    </row>
    <row r="5299" spans="1:3" x14ac:dyDescent="0.35">
      <c r="A5299" s="2">
        <v>45471</v>
      </c>
      <c r="B5299">
        <v>4148.68</v>
      </c>
      <c r="C5299">
        <f t="shared" si="81"/>
        <v>7.2270707178824473E-2</v>
      </c>
    </row>
    <row r="5300" spans="1:3" x14ac:dyDescent="0.35">
      <c r="A5300" s="2">
        <v>45472</v>
      </c>
      <c r="B5300">
        <v>4148.68</v>
      </c>
      <c r="C5300">
        <f t="shared" si="81"/>
        <v>7.1004482701503099E-2</v>
      </c>
    </row>
    <row r="5301" spans="1:3" x14ac:dyDescent="0.35">
      <c r="A5301" s="2">
        <v>45473</v>
      </c>
      <c r="B5301">
        <v>4148.68</v>
      </c>
      <c r="C5301">
        <f t="shared" si="81"/>
        <v>7.9909742491538899E-2</v>
      </c>
    </row>
    <row r="5302" spans="1:3" x14ac:dyDescent="0.35">
      <c r="A5302" s="2">
        <v>45474</v>
      </c>
      <c r="B5302">
        <v>4147.75</v>
      </c>
      <c r="C5302">
        <f t="shared" si="81"/>
        <v>8.4241533119467735E-2</v>
      </c>
    </row>
    <row r="5303" spans="1:3" x14ac:dyDescent="0.35">
      <c r="A5303" s="2">
        <v>45475</v>
      </c>
      <c r="B5303">
        <v>4121.25</v>
      </c>
      <c r="C5303">
        <f t="shared" si="81"/>
        <v>8.9715667231224733E-2</v>
      </c>
    </row>
    <row r="5304" spans="1:3" x14ac:dyDescent="0.35">
      <c r="A5304" s="2">
        <v>45476</v>
      </c>
      <c r="B5304">
        <v>4101.91</v>
      </c>
      <c r="C5304">
        <f t="shared" si="81"/>
        <v>8.5412735637966641E-2</v>
      </c>
    </row>
    <row r="5305" spans="1:3" x14ac:dyDescent="0.35">
      <c r="A5305" s="2">
        <v>45477</v>
      </c>
      <c r="B5305">
        <v>4090.65</v>
      </c>
      <c r="C5305">
        <f t="shared" si="81"/>
        <v>8.2663898378271275E-2</v>
      </c>
    </row>
    <row r="5306" spans="1:3" x14ac:dyDescent="0.35">
      <c r="A5306" s="2">
        <v>45478</v>
      </c>
      <c r="B5306">
        <v>4083.86</v>
      </c>
      <c r="C5306">
        <f t="shared" si="81"/>
        <v>8.1002636342606224E-2</v>
      </c>
    </row>
    <row r="5307" spans="1:3" x14ac:dyDescent="0.35">
      <c r="A5307" s="2">
        <v>45479</v>
      </c>
      <c r="B5307">
        <v>4083.86</v>
      </c>
      <c r="C5307">
        <f t="shared" si="81"/>
        <v>7.9535350835659116E-2</v>
      </c>
    </row>
    <row r="5308" spans="1:3" x14ac:dyDescent="0.35">
      <c r="A5308" s="2">
        <v>45480</v>
      </c>
      <c r="B5308">
        <v>4083.86</v>
      </c>
      <c r="C5308">
        <f t="shared" si="81"/>
        <v>7.8663429173857477E-2</v>
      </c>
    </row>
    <row r="5309" spans="1:3" x14ac:dyDescent="0.35">
      <c r="A5309" s="2">
        <v>45481</v>
      </c>
      <c r="B5309">
        <v>4048.83</v>
      </c>
      <c r="C5309">
        <f t="shared" si="81"/>
        <v>6.0741020239413947E-2</v>
      </c>
    </row>
    <row r="5310" spans="1:3" x14ac:dyDescent="0.35">
      <c r="A5310" s="2">
        <v>45482</v>
      </c>
      <c r="B5310">
        <v>4015.54</v>
      </c>
      <c r="C5310">
        <f t="shared" si="81"/>
        <v>4.8260487810458282E-2</v>
      </c>
    </row>
    <row r="5311" spans="1:3" x14ac:dyDescent="0.35">
      <c r="A5311" s="2">
        <v>45483</v>
      </c>
      <c r="B5311">
        <v>3969.5</v>
      </c>
      <c r="C5311">
        <f t="shared" si="81"/>
        <v>2.9022732323780821E-2</v>
      </c>
    </row>
    <row r="5312" spans="1:3" x14ac:dyDescent="0.35">
      <c r="A5312" s="2">
        <v>45484</v>
      </c>
      <c r="B5312">
        <v>3980.9</v>
      </c>
      <c r="C5312">
        <f t="shared" si="81"/>
        <v>3.1890514526680173E-2</v>
      </c>
    </row>
    <row r="5313" spans="1:3" x14ac:dyDescent="0.35">
      <c r="A5313" s="2">
        <v>45485</v>
      </c>
      <c r="B5313">
        <v>3921.59</v>
      </c>
      <c r="C5313">
        <f t="shared" si="81"/>
        <v>1.6879773949609649E-2</v>
      </c>
    </row>
    <row r="5314" spans="1:3" x14ac:dyDescent="0.35">
      <c r="A5314" s="2">
        <v>45486</v>
      </c>
      <c r="B5314">
        <v>3921.59</v>
      </c>
      <c r="C5314">
        <f t="shared" si="81"/>
        <v>3.2744373067403977E-3</v>
      </c>
    </row>
    <row r="5315" spans="1:3" x14ac:dyDescent="0.35">
      <c r="A5315" s="2">
        <v>45487</v>
      </c>
      <c r="B5315">
        <v>3921.59</v>
      </c>
      <c r="C5315">
        <f t="shared" si="81"/>
        <v>1.1098596210208315E-3</v>
      </c>
    </row>
    <row r="5316" spans="1:3" x14ac:dyDescent="0.35">
      <c r="A5316" s="2">
        <v>45488</v>
      </c>
      <c r="B5316">
        <v>3941.61</v>
      </c>
      <c r="C5316">
        <f t="shared" si="81"/>
        <v>1.0258932584532829E-2</v>
      </c>
    </row>
    <row r="5317" spans="1:3" x14ac:dyDescent="0.35">
      <c r="A5317" s="2">
        <v>45489</v>
      </c>
      <c r="B5317">
        <v>3982.25</v>
      </c>
      <c r="C5317">
        <f t="shared" si="81"/>
        <v>1.0412487979744053E-2</v>
      </c>
    </row>
    <row r="5318" spans="1:3" x14ac:dyDescent="0.35">
      <c r="A5318" s="2">
        <v>45490</v>
      </c>
      <c r="B5318">
        <v>3996.03</v>
      </c>
      <c r="C5318">
        <f t="shared" si="81"/>
        <v>2.3135778724337641E-2</v>
      </c>
    </row>
    <row r="5319" spans="1:3" x14ac:dyDescent="0.35">
      <c r="A5319" s="2">
        <v>45491</v>
      </c>
      <c r="B5319">
        <v>4047.02</v>
      </c>
      <c r="C5319">
        <f t="shared" si="81"/>
        <v>3.5815218272516804E-2</v>
      </c>
    </row>
    <row r="5320" spans="1:3" x14ac:dyDescent="0.35">
      <c r="A5320" s="2">
        <v>45492</v>
      </c>
      <c r="B5320">
        <v>4037.69</v>
      </c>
      <c r="C5320">
        <f t="shared" si="81"/>
        <v>3.3507156723776903E-2</v>
      </c>
    </row>
    <row r="5321" spans="1:3" x14ac:dyDescent="0.35">
      <c r="A5321" s="2">
        <v>45493</v>
      </c>
      <c r="B5321">
        <v>4037.69</v>
      </c>
      <c r="C5321">
        <f t="shared" si="81"/>
        <v>3.1273850900806956E-2</v>
      </c>
    </row>
    <row r="5322" spans="1:3" x14ac:dyDescent="0.35">
      <c r="A5322" s="2">
        <v>45494</v>
      </c>
      <c r="B5322">
        <v>4037.69</v>
      </c>
      <c r="C5322">
        <f t="shared" si="81"/>
        <v>3.2240237100961015E-2</v>
      </c>
    </row>
    <row r="5323" spans="1:3" x14ac:dyDescent="0.35">
      <c r="A5323" s="2">
        <v>45495</v>
      </c>
      <c r="B5323">
        <v>3995.48</v>
      </c>
      <c r="C5323">
        <f t="shared" si="81"/>
        <v>1.435616494317081E-2</v>
      </c>
    </row>
    <row r="5324" spans="1:3" x14ac:dyDescent="0.35">
      <c r="A5324" s="2">
        <v>45496</v>
      </c>
      <c r="B5324">
        <v>4011.6</v>
      </c>
      <c r="C5324">
        <f t="shared" si="81"/>
        <v>1.4062923953964593E-2</v>
      </c>
    </row>
    <row r="5325" spans="1:3" x14ac:dyDescent="0.35">
      <c r="A5325" s="2">
        <v>45497</v>
      </c>
      <c r="B5325">
        <v>4042.75</v>
      </c>
      <c r="C5325">
        <f t="shared" si="81"/>
        <v>3.5400032882242284E-2</v>
      </c>
    </row>
    <row r="5326" spans="1:3" x14ac:dyDescent="0.35">
      <c r="A5326" s="2">
        <v>45498</v>
      </c>
      <c r="B5326">
        <v>4029.48</v>
      </c>
      <c r="C5326">
        <f t="shared" si="81"/>
        <v>3.2112214781475315E-2</v>
      </c>
    </row>
    <row r="5327" spans="1:3" x14ac:dyDescent="0.35">
      <c r="A5327" s="2">
        <v>45499</v>
      </c>
      <c r="B5327">
        <v>4022.2</v>
      </c>
      <c r="C5327">
        <f t="shared" si="81"/>
        <v>3.0303896024691496E-2</v>
      </c>
    </row>
    <row r="5328" spans="1:3" x14ac:dyDescent="0.35">
      <c r="A5328" s="2">
        <v>45500</v>
      </c>
      <c r="B5328">
        <v>4022.2</v>
      </c>
      <c r="C5328">
        <f t="shared" si="81"/>
        <v>3.9608635832226215E-2</v>
      </c>
    </row>
    <row r="5329" spans="1:3" x14ac:dyDescent="0.35">
      <c r="A5329" s="2">
        <v>45501</v>
      </c>
      <c r="B5329">
        <v>4022.2</v>
      </c>
      <c r="C5329">
        <f t="shared" si="81"/>
        <v>2.5293583749471677E-2</v>
      </c>
    </row>
    <row r="5330" spans="1:3" x14ac:dyDescent="0.35">
      <c r="A5330" s="2">
        <v>45502</v>
      </c>
      <c r="B5330">
        <v>4066.49</v>
      </c>
      <c r="C5330">
        <f t="shared" si="81"/>
        <v>3.7969998631607264E-2</v>
      </c>
    </row>
    <row r="5331" spans="1:3" x14ac:dyDescent="0.35">
      <c r="A5331" s="2">
        <v>45503</v>
      </c>
      <c r="B5331">
        <v>4083.69</v>
      </c>
      <c r="C5331">
        <f t="shared" si="81"/>
        <v>4.5191452007387507E-2</v>
      </c>
    </row>
    <row r="5332" spans="1:3" x14ac:dyDescent="0.35">
      <c r="A5332" s="2">
        <v>45504</v>
      </c>
      <c r="B5332">
        <v>4064.46</v>
      </c>
      <c r="C5332">
        <f t="shared" si="81"/>
        <v>3.7889663539267496E-2</v>
      </c>
    </row>
    <row r="5333" spans="1:3" x14ac:dyDescent="0.35">
      <c r="A5333" s="2">
        <v>45505</v>
      </c>
      <c r="B5333">
        <v>4085.57</v>
      </c>
      <c r="C5333">
        <f t="shared" si="81"/>
        <v>4.3070024153698448E-2</v>
      </c>
    </row>
    <row r="5334" spans="1:3" x14ac:dyDescent="0.35">
      <c r="A5334" s="2">
        <v>45506</v>
      </c>
      <c r="B5334">
        <v>4135.75</v>
      </c>
      <c r="C5334">
        <f t="shared" si="81"/>
        <v>5.527746119708591E-2</v>
      </c>
    </row>
    <row r="5335" spans="1:3" x14ac:dyDescent="0.35">
      <c r="A5335" s="2">
        <v>45507</v>
      </c>
      <c r="B5335">
        <v>4135.75</v>
      </c>
      <c r="C5335">
        <f t="shared" si="81"/>
        <v>5.9551480858233835E-2</v>
      </c>
    </row>
    <row r="5336" spans="1:3" x14ac:dyDescent="0.35">
      <c r="A5336" s="2">
        <v>45508</v>
      </c>
      <c r="B5336">
        <v>4135.75</v>
      </c>
      <c r="C5336">
        <f t="shared" si="81"/>
        <v>6.1902412999635767E-2</v>
      </c>
    </row>
    <row r="5337" spans="1:3" x14ac:dyDescent="0.35">
      <c r="A5337" s="2">
        <v>45509</v>
      </c>
      <c r="B5337">
        <v>4157.2299999999996</v>
      </c>
      <c r="C5337">
        <f t="shared" si="81"/>
        <v>6.4285339712808337E-2</v>
      </c>
    </row>
    <row r="5338" spans="1:3" x14ac:dyDescent="0.35">
      <c r="A5338" s="2">
        <v>45510</v>
      </c>
      <c r="B5338">
        <v>4137.9399999999996</v>
      </c>
      <c r="C5338">
        <f t="shared" si="81"/>
        <v>6.0086002440220693E-2</v>
      </c>
    </row>
    <row r="5339" spans="1:3" x14ac:dyDescent="0.35">
      <c r="A5339" s="2">
        <v>45511</v>
      </c>
      <c r="B5339">
        <v>4137.74</v>
      </c>
      <c r="C5339">
        <f t="shared" si="81"/>
        <v>6.1712310197680184E-2</v>
      </c>
    </row>
    <row r="5340" spans="1:3" x14ac:dyDescent="0.35">
      <c r="A5340" s="2">
        <v>45512</v>
      </c>
      <c r="B5340">
        <v>4066.34</v>
      </c>
      <c r="C5340">
        <f t="shared" si="81"/>
        <v>4.4305897110281156E-2</v>
      </c>
    </row>
    <row r="5341" spans="1:3" x14ac:dyDescent="0.35">
      <c r="A5341" s="2">
        <v>45513</v>
      </c>
      <c r="B5341">
        <v>4071.54</v>
      </c>
      <c r="C5341">
        <f t="shared" si="81"/>
        <v>4.5583871400324209E-2</v>
      </c>
    </row>
    <row r="5342" spans="1:3" x14ac:dyDescent="0.35">
      <c r="A5342" s="2">
        <v>45514</v>
      </c>
      <c r="B5342">
        <v>4071.54</v>
      </c>
      <c r="C5342">
        <f t="shared" si="81"/>
        <v>4.5583871400324209E-2</v>
      </c>
    </row>
    <row r="5343" spans="1:3" x14ac:dyDescent="0.35">
      <c r="A5343" s="2">
        <v>45515</v>
      </c>
      <c r="B5343">
        <v>4071.54</v>
      </c>
      <c r="C5343">
        <f t="shared" si="81"/>
        <v>5.6522348756153744E-2</v>
      </c>
    </row>
    <row r="5344" spans="1:3" x14ac:dyDescent="0.35">
      <c r="A5344" s="2">
        <v>45516</v>
      </c>
      <c r="B5344">
        <v>4052.79</v>
      </c>
      <c r="C5344">
        <f t="shared" si="81"/>
        <v>5.8160840266138089E-2</v>
      </c>
    </row>
    <row r="5345" spans="1:3" x14ac:dyDescent="0.35">
      <c r="A5345" s="2">
        <v>45517</v>
      </c>
      <c r="B5345">
        <v>4031.94</v>
      </c>
      <c r="C5345">
        <f t="shared" ref="C5345:C5408" si="82">+LN(B5345/B5256)</f>
        <v>5.1419400706309994E-2</v>
      </c>
    </row>
    <row r="5346" spans="1:3" x14ac:dyDescent="0.35">
      <c r="A5346" s="2">
        <v>45518</v>
      </c>
      <c r="B5346">
        <v>4018.44</v>
      </c>
      <c r="C5346">
        <f t="shared" si="82"/>
        <v>4.8185634657818423E-2</v>
      </c>
    </row>
    <row r="5347" spans="1:3" x14ac:dyDescent="0.35">
      <c r="A5347" s="2">
        <v>45519</v>
      </c>
      <c r="B5347">
        <v>4010.81</v>
      </c>
      <c r="C5347">
        <f t="shared" si="82"/>
        <v>4.6285082975733194E-2</v>
      </c>
    </row>
    <row r="5348" spans="1:3" x14ac:dyDescent="0.35">
      <c r="A5348" s="2">
        <v>45520</v>
      </c>
      <c r="B5348">
        <v>4029.92</v>
      </c>
      <c r="C5348">
        <f t="shared" si="82"/>
        <v>5.103839168796255E-2</v>
      </c>
    </row>
    <row r="5349" spans="1:3" x14ac:dyDescent="0.35">
      <c r="A5349" s="2">
        <v>45521</v>
      </c>
      <c r="B5349">
        <v>4029.92</v>
      </c>
      <c r="C5349">
        <f t="shared" si="82"/>
        <v>5.4135049565454174E-2</v>
      </c>
    </row>
    <row r="5350" spans="1:3" x14ac:dyDescent="0.35">
      <c r="A5350" s="2">
        <v>45522</v>
      </c>
      <c r="B5350">
        <v>4029.92</v>
      </c>
      <c r="C5350">
        <f t="shared" si="82"/>
        <v>5.4984119570393487E-2</v>
      </c>
    </row>
    <row r="5351" spans="1:3" x14ac:dyDescent="0.35">
      <c r="A5351" s="2">
        <v>45523</v>
      </c>
      <c r="B5351">
        <v>4030.68</v>
      </c>
      <c r="C5351">
        <f t="shared" si="82"/>
        <v>5.1817308262137318E-2</v>
      </c>
    </row>
    <row r="5352" spans="1:3" x14ac:dyDescent="0.35">
      <c r="A5352" s="2">
        <v>45524</v>
      </c>
      <c r="B5352">
        <v>4011.64</v>
      </c>
      <c r="C5352">
        <f t="shared" si="82"/>
        <v>3.6695263135593029E-2</v>
      </c>
    </row>
    <row r="5353" spans="1:3" x14ac:dyDescent="0.35">
      <c r="A5353" s="2">
        <v>45525</v>
      </c>
      <c r="B5353">
        <v>4030.02</v>
      </c>
      <c r="C5353">
        <f t="shared" si="82"/>
        <v>3.9747102161741384E-2</v>
      </c>
    </row>
    <row r="5354" spans="1:3" x14ac:dyDescent="0.35">
      <c r="A5354" s="2">
        <v>45526</v>
      </c>
      <c r="B5354">
        <v>4063.14</v>
      </c>
      <c r="C5354">
        <f t="shared" si="82"/>
        <v>4.7931837145822095E-2</v>
      </c>
    </row>
    <row r="5355" spans="1:3" x14ac:dyDescent="0.35">
      <c r="A5355" s="2">
        <v>45527</v>
      </c>
      <c r="B5355">
        <v>4027.64</v>
      </c>
      <c r="C5355">
        <f t="shared" si="82"/>
        <v>3.915635991915143E-2</v>
      </c>
    </row>
    <row r="5356" spans="1:3" x14ac:dyDescent="0.35">
      <c r="A5356" s="2">
        <v>45528</v>
      </c>
      <c r="B5356">
        <v>4027.64</v>
      </c>
      <c r="C5356">
        <f t="shared" si="82"/>
        <v>3.9990691010993534E-2</v>
      </c>
    </row>
    <row r="5357" spans="1:3" x14ac:dyDescent="0.35">
      <c r="A5357" s="2">
        <v>45529</v>
      </c>
      <c r="B5357">
        <v>4027.64</v>
      </c>
      <c r="C5357">
        <f t="shared" si="82"/>
        <v>4.6089748664152552E-2</v>
      </c>
    </row>
    <row r="5358" spans="1:3" x14ac:dyDescent="0.35">
      <c r="A5358" s="2">
        <v>45530</v>
      </c>
      <c r="B5358">
        <v>4025.54</v>
      </c>
      <c r="C5358">
        <f t="shared" si="82"/>
        <v>3.8565115468097939E-2</v>
      </c>
    </row>
    <row r="5359" spans="1:3" x14ac:dyDescent="0.35">
      <c r="A5359" s="2">
        <v>45531</v>
      </c>
      <c r="B5359">
        <v>4038.2</v>
      </c>
      <c r="C5359">
        <f t="shared" si="82"/>
        <v>4.3516589605952012E-2</v>
      </c>
    </row>
    <row r="5360" spans="1:3" x14ac:dyDescent="0.35">
      <c r="A5360" s="2">
        <v>45532</v>
      </c>
      <c r="B5360">
        <v>4095.46</v>
      </c>
      <c r="C5360">
        <f t="shared" si="82"/>
        <v>5.7092345731173104E-2</v>
      </c>
    </row>
    <row r="5361" spans="1:3" x14ac:dyDescent="0.35">
      <c r="A5361" s="2">
        <v>45533</v>
      </c>
      <c r="B5361">
        <v>4119.9799999999996</v>
      </c>
      <c r="C5361">
        <f t="shared" si="82"/>
        <v>6.3061611603307796E-2</v>
      </c>
    </row>
    <row r="5362" spans="1:3" x14ac:dyDescent="0.35">
      <c r="A5362" s="2">
        <v>45534</v>
      </c>
      <c r="B5362">
        <v>4177.53</v>
      </c>
      <c r="C5362">
        <f t="shared" si="82"/>
        <v>7.6933465412759236E-2</v>
      </c>
    </row>
    <row r="5363" spans="1:3" x14ac:dyDescent="0.35">
      <c r="A5363" s="2">
        <v>45535</v>
      </c>
      <c r="B5363">
        <v>4177.53</v>
      </c>
      <c r="C5363">
        <f t="shared" si="82"/>
        <v>7.8610072229909747E-2</v>
      </c>
    </row>
    <row r="5364" spans="1:3" x14ac:dyDescent="0.35">
      <c r="A5364" s="2">
        <v>45536</v>
      </c>
      <c r="B5364">
        <v>4177.53</v>
      </c>
      <c r="C5364">
        <f t="shared" si="82"/>
        <v>5.9791492006602075E-2</v>
      </c>
    </row>
    <row r="5365" spans="1:3" x14ac:dyDescent="0.35">
      <c r="A5365" s="2">
        <v>45537</v>
      </c>
      <c r="B5365">
        <v>4152.18</v>
      </c>
      <c r="C5365">
        <f t="shared" si="82"/>
        <v>5.3316090928297033E-2</v>
      </c>
    </row>
    <row r="5366" spans="1:3" x14ac:dyDescent="0.35">
      <c r="A5366" s="2">
        <v>45538</v>
      </c>
      <c r="B5366">
        <v>4184.3</v>
      </c>
      <c r="C5366">
        <f t="shared" si="82"/>
        <v>6.1204934992651158E-2</v>
      </c>
    </row>
    <row r="5367" spans="1:3" x14ac:dyDescent="0.35">
      <c r="A5367" s="2">
        <v>45539</v>
      </c>
      <c r="B5367">
        <v>4173.4799999999996</v>
      </c>
      <c r="C5367">
        <f t="shared" si="82"/>
        <v>5.9441806901146005E-2</v>
      </c>
    </row>
    <row r="5368" spans="1:3" x14ac:dyDescent="0.35">
      <c r="A5368" s="2">
        <v>45540</v>
      </c>
      <c r="B5368">
        <v>4159.6499999999996</v>
      </c>
      <c r="C5368">
        <f t="shared" si="82"/>
        <v>5.6122522863135092E-2</v>
      </c>
    </row>
    <row r="5369" spans="1:3" x14ac:dyDescent="0.35">
      <c r="A5369" s="2">
        <v>45541</v>
      </c>
      <c r="B5369">
        <v>4172.47</v>
      </c>
      <c r="C5369">
        <f t="shared" si="82"/>
        <v>5.9199773338776428E-2</v>
      </c>
    </row>
    <row r="5370" spans="1:3" x14ac:dyDescent="0.35">
      <c r="A5370" s="2">
        <v>45542</v>
      </c>
      <c r="B5370">
        <v>4172.47</v>
      </c>
      <c r="C5370">
        <f t="shared" si="82"/>
        <v>5.1807195045450435E-2</v>
      </c>
    </row>
    <row r="5371" spans="1:3" x14ac:dyDescent="0.35">
      <c r="A5371" s="2">
        <v>45543</v>
      </c>
      <c r="B5371">
        <v>4172.47</v>
      </c>
      <c r="C5371">
        <f t="shared" si="82"/>
        <v>4.4669337778272915E-2</v>
      </c>
    </row>
    <row r="5372" spans="1:3" x14ac:dyDescent="0.35">
      <c r="A5372" s="2">
        <v>45544</v>
      </c>
      <c r="B5372">
        <v>4243.04</v>
      </c>
      <c r="C5372">
        <f t="shared" si="82"/>
        <v>5.1900789224660016E-2</v>
      </c>
    </row>
    <row r="5373" spans="1:3" x14ac:dyDescent="0.35">
      <c r="A5373" s="2">
        <v>45545</v>
      </c>
      <c r="B5373">
        <v>4280.43</v>
      </c>
      <c r="C5373">
        <f t="shared" si="82"/>
        <v>3.1882926578574063E-2</v>
      </c>
    </row>
    <row r="5374" spans="1:3" x14ac:dyDescent="0.35">
      <c r="A5374" s="2">
        <v>45546</v>
      </c>
      <c r="B5374">
        <v>4270.92</v>
      </c>
      <c r="C5374">
        <f t="shared" si="82"/>
        <v>3.181728149338927E-2</v>
      </c>
    </row>
    <row r="5375" spans="1:3" x14ac:dyDescent="0.35">
      <c r="A5375" s="2">
        <v>45547</v>
      </c>
      <c r="B5375">
        <v>4208.8500000000004</v>
      </c>
      <c r="C5375">
        <f t="shared" si="82"/>
        <v>1.7177472020481286E-2</v>
      </c>
    </row>
    <row r="5376" spans="1:3" x14ac:dyDescent="0.35">
      <c r="A5376" s="2">
        <v>45548</v>
      </c>
      <c r="B5376">
        <v>4182.91</v>
      </c>
      <c r="C5376">
        <f t="shared" si="82"/>
        <v>1.0995197355816914E-2</v>
      </c>
    </row>
    <row r="5377" spans="1:3" x14ac:dyDescent="0.35">
      <c r="A5377" s="2">
        <v>45549</v>
      </c>
      <c r="B5377">
        <v>4182.91</v>
      </c>
      <c r="C5377">
        <f t="shared" si="82"/>
        <v>1.2768511267582289E-2</v>
      </c>
    </row>
    <row r="5378" spans="1:3" x14ac:dyDescent="0.35">
      <c r="A5378" s="2">
        <v>45550</v>
      </c>
      <c r="B5378">
        <v>4182.91</v>
      </c>
      <c r="C5378">
        <f t="shared" si="82"/>
        <v>8.6822816659629896E-3</v>
      </c>
    </row>
    <row r="5379" spans="1:3" x14ac:dyDescent="0.35">
      <c r="A5379" s="2">
        <v>45551</v>
      </c>
      <c r="B5379">
        <v>4239.6499999999996</v>
      </c>
      <c r="C5379">
        <f t="shared" si="82"/>
        <v>1.8468171999744647E-2</v>
      </c>
    </row>
    <row r="5380" spans="1:3" x14ac:dyDescent="0.35">
      <c r="A5380" s="2">
        <v>45552</v>
      </c>
      <c r="B5380">
        <v>4210.43</v>
      </c>
      <c r="C5380">
        <f t="shared" si="82"/>
        <v>9.1860217715293499E-3</v>
      </c>
    </row>
    <row r="5381" spans="1:3" x14ac:dyDescent="0.35">
      <c r="A5381" s="2">
        <v>45553</v>
      </c>
      <c r="B5381">
        <v>4184.1499999999996</v>
      </c>
      <c r="C5381">
        <f t="shared" si="82"/>
        <v>9.4466278032360792E-3</v>
      </c>
    </row>
    <row r="5382" spans="1:3" x14ac:dyDescent="0.35">
      <c r="A5382" s="2">
        <v>45554</v>
      </c>
      <c r="B5382">
        <v>4160.78</v>
      </c>
      <c r="C5382">
        <f t="shared" si="82"/>
        <v>3.8456075200643796E-3</v>
      </c>
    </row>
    <row r="5383" spans="1:3" x14ac:dyDescent="0.35">
      <c r="A5383" s="2">
        <v>45555</v>
      </c>
      <c r="B5383">
        <v>4151.51</v>
      </c>
      <c r="C5383">
        <f t="shared" si="82"/>
        <v>1.615174307782883E-3</v>
      </c>
    </row>
    <row r="5384" spans="1:3" x14ac:dyDescent="0.35">
      <c r="A5384" s="2">
        <v>45556</v>
      </c>
      <c r="B5384">
        <v>4151.51</v>
      </c>
      <c r="C5384">
        <f t="shared" si="82"/>
        <v>1.4866030603913515E-2</v>
      </c>
    </row>
    <row r="5385" spans="1:3" x14ac:dyDescent="0.35">
      <c r="A5385" s="2">
        <v>45557</v>
      </c>
      <c r="B5385">
        <v>4151.51</v>
      </c>
      <c r="C5385">
        <f t="shared" si="82"/>
        <v>1.2819351955491899E-2</v>
      </c>
    </row>
    <row r="5386" spans="1:3" x14ac:dyDescent="0.35">
      <c r="A5386" s="2">
        <v>45558</v>
      </c>
      <c r="B5386">
        <v>4158.5</v>
      </c>
      <c r="C5386">
        <f t="shared" si="82"/>
        <v>5.0385227312038754E-3</v>
      </c>
    </row>
    <row r="5387" spans="1:3" x14ac:dyDescent="0.35">
      <c r="A5387" s="2">
        <v>45559</v>
      </c>
      <c r="B5387">
        <v>4152.28</v>
      </c>
      <c r="C5387">
        <f t="shared" si="82"/>
        <v>-3.1979406565459177E-3</v>
      </c>
    </row>
    <row r="5388" spans="1:3" x14ac:dyDescent="0.35">
      <c r="A5388" s="2">
        <v>45560</v>
      </c>
      <c r="B5388">
        <v>4198.82</v>
      </c>
      <c r="C5388">
        <f t="shared" si="82"/>
        <v>1.2013322076125384E-2</v>
      </c>
    </row>
    <row r="5389" spans="1:3" x14ac:dyDescent="0.35">
      <c r="A5389" s="2">
        <v>45561</v>
      </c>
      <c r="B5389">
        <v>4159.3999999999996</v>
      </c>
      <c r="C5389">
        <f t="shared" si="82"/>
        <v>2.5806217439525909E-3</v>
      </c>
    </row>
    <row r="5390" spans="1:3" x14ac:dyDescent="0.35">
      <c r="A5390" s="2">
        <v>45562</v>
      </c>
      <c r="B5390">
        <v>4177.7</v>
      </c>
      <c r="C5390">
        <f t="shared" si="82"/>
        <v>6.9706445073231477E-3</v>
      </c>
    </row>
    <row r="5391" spans="1:3" x14ac:dyDescent="0.35">
      <c r="A5391" s="2">
        <v>45563</v>
      </c>
      <c r="B5391">
        <v>4177.7</v>
      </c>
      <c r="C5391">
        <f t="shared" si="82"/>
        <v>7.1948373237262619E-3</v>
      </c>
    </row>
    <row r="5392" spans="1:3" x14ac:dyDescent="0.35">
      <c r="A5392" s="2">
        <v>45564</v>
      </c>
      <c r="B5392">
        <v>4177.7</v>
      </c>
      <c r="C5392">
        <f t="shared" si="82"/>
        <v>1.3604340461250225E-2</v>
      </c>
    </row>
    <row r="5393" spans="1:3" x14ac:dyDescent="0.35">
      <c r="A5393" s="2">
        <v>45565</v>
      </c>
      <c r="B5393">
        <v>4204.34</v>
      </c>
      <c r="C5393">
        <f t="shared" si="82"/>
        <v>2.4664606208601319E-2</v>
      </c>
    </row>
    <row r="5394" spans="1:3" x14ac:dyDescent="0.35">
      <c r="A5394" s="2">
        <v>45566</v>
      </c>
      <c r="B5394">
        <v>4222.87</v>
      </c>
      <c r="C5394">
        <f t="shared" si="82"/>
        <v>3.1811110042016075E-2</v>
      </c>
    </row>
    <row r="5395" spans="1:3" x14ac:dyDescent="0.35">
      <c r="A5395" s="2">
        <v>45567</v>
      </c>
      <c r="B5395">
        <v>4183.75</v>
      </c>
      <c r="C5395">
        <f t="shared" si="82"/>
        <v>2.4165353946088566E-2</v>
      </c>
    </row>
    <row r="5396" spans="1:3" x14ac:dyDescent="0.35">
      <c r="A5396" s="2">
        <v>45568</v>
      </c>
      <c r="B5396">
        <v>4187.5200000000004</v>
      </c>
      <c r="C5396">
        <f t="shared" si="82"/>
        <v>2.5066053661871614E-2</v>
      </c>
    </row>
    <row r="5397" spans="1:3" x14ac:dyDescent="0.35">
      <c r="A5397" s="2">
        <v>45569</v>
      </c>
      <c r="B5397">
        <v>4169.28</v>
      </c>
      <c r="C5397">
        <f t="shared" si="82"/>
        <v>2.0700739435118892E-2</v>
      </c>
    </row>
    <row r="5398" spans="1:3" x14ac:dyDescent="0.35">
      <c r="A5398" s="2">
        <v>45570</v>
      </c>
      <c r="B5398">
        <v>4169.28</v>
      </c>
      <c r="C5398">
        <f t="shared" si="82"/>
        <v>2.9315408539304096E-2</v>
      </c>
    </row>
    <row r="5399" spans="1:3" x14ac:dyDescent="0.35">
      <c r="A5399" s="2">
        <v>45571</v>
      </c>
      <c r="B5399">
        <v>4169.28</v>
      </c>
      <c r="C5399">
        <f t="shared" si="82"/>
        <v>3.7571525036087607E-2</v>
      </c>
    </row>
    <row r="5400" spans="1:3" x14ac:dyDescent="0.35">
      <c r="A5400" s="2">
        <v>45572</v>
      </c>
      <c r="B5400">
        <v>4214.45</v>
      </c>
      <c r="C5400">
        <f t="shared" si="82"/>
        <v>5.9878954398457855E-2</v>
      </c>
    </row>
    <row r="5401" spans="1:3" x14ac:dyDescent="0.35">
      <c r="A5401" s="2">
        <v>45573</v>
      </c>
      <c r="B5401">
        <v>4227.7700000000004</v>
      </c>
      <c r="C5401">
        <f t="shared" si="82"/>
        <v>6.0166742899227514E-2</v>
      </c>
    </row>
    <row r="5402" spans="1:3" x14ac:dyDescent="0.35">
      <c r="A5402" s="2">
        <v>45574</v>
      </c>
      <c r="B5402">
        <v>4233.54</v>
      </c>
      <c r="C5402">
        <f t="shared" si="82"/>
        <v>7.6541338693610433E-2</v>
      </c>
    </row>
    <row r="5403" spans="1:3" x14ac:dyDescent="0.35">
      <c r="A5403" s="2">
        <v>45575</v>
      </c>
      <c r="B5403">
        <v>4201.7</v>
      </c>
      <c r="C5403">
        <f t="shared" si="82"/>
        <v>6.8992021491222605E-2</v>
      </c>
    </row>
    <row r="5404" spans="1:3" x14ac:dyDescent="0.35">
      <c r="A5404" s="2">
        <v>45576</v>
      </c>
      <c r="B5404">
        <v>4210.13</v>
      </c>
      <c r="C5404">
        <f t="shared" si="82"/>
        <v>7.0996342268545662E-2</v>
      </c>
    </row>
    <row r="5405" spans="1:3" x14ac:dyDescent="0.35">
      <c r="A5405" s="2">
        <v>45577</v>
      </c>
      <c r="B5405">
        <v>4210.13</v>
      </c>
      <c r="C5405">
        <f t="shared" si="82"/>
        <v>6.5904256792211749E-2</v>
      </c>
    </row>
    <row r="5406" spans="1:3" x14ac:dyDescent="0.35">
      <c r="A5406" s="2">
        <v>45578</v>
      </c>
      <c r="B5406">
        <v>4210.13</v>
      </c>
      <c r="C5406">
        <f t="shared" si="82"/>
        <v>5.5646539884794878E-2</v>
      </c>
    </row>
    <row r="5407" spans="1:3" x14ac:dyDescent="0.35">
      <c r="A5407" s="2">
        <v>45579</v>
      </c>
      <c r="B5407">
        <v>4205.2</v>
      </c>
      <c r="C5407">
        <f t="shared" si="82"/>
        <v>5.1020486453905382E-2</v>
      </c>
    </row>
    <row r="5408" spans="1:3" x14ac:dyDescent="0.35">
      <c r="A5408" s="2">
        <v>45580</v>
      </c>
      <c r="B5408">
        <v>4246.87</v>
      </c>
      <c r="C5408">
        <f t="shared" si="82"/>
        <v>4.8201433206588901E-2</v>
      </c>
    </row>
    <row r="5409" spans="1:3" x14ac:dyDescent="0.35">
      <c r="A5409" s="2">
        <v>45581</v>
      </c>
      <c r="B5409">
        <v>4264.37</v>
      </c>
      <c r="C5409">
        <f t="shared" ref="C5409:C5472" si="83">+LN(B5409/B5320)</f>
        <v>5.4621709817027596E-2</v>
      </c>
    </row>
    <row r="5410" spans="1:3" x14ac:dyDescent="0.35">
      <c r="A5410" s="2">
        <v>45582</v>
      </c>
      <c r="B5410">
        <v>4255.8599999999997</v>
      </c>
      <c r="C5410">
        <f t="shared" si="83"/>
        <v>5.2624110496384796E-2</v>
      </c>
    </row>
    <row r="5411" spans="1:3" x14ac:dyDescent="0.35">
      <c r="A5411" s="2">
        <v>45583</v>
      </c>
      <c r="B5411">
        <v>4268.8</v>
      </c>
      <c r="C5411">
        <f t="shared" si="83"/>
        <v>5.5660011034040224E-2</v>
      </c>
    </row>
    <row r="5412" spans="1:3" x14ac:dyDescent="0.35">
      <c r="A5412" s="2">
        <v>45584</v>
      </c>
      <c r="B5412">
        <v>4268.8</v>
      </c>
      <c r="C5412">
        <f t="shared" si="83"/>
        <v>6.616903511059595E-2</v>
      </c>
    </row>
    <row r="5413" spans="1:3" x14ac:dyDescent="0.35">
      <c r="A5413" s="2">
        <v>45585</v>
      </c>
      <c r="B5413">
        <v>4268.8</v>
      </c>
      <c r="C5413">
        <f t="shared" si="83"/>
        <v>6.2142593067196737E-2</v>
      </c>
    </row>
    <row r="5414" spans="1:3" x14ac:dyDescent="0.35">
      <c r="A5414" s="2">
        <v>45586</v>
      </c>
      <c r="B5414">
        <v>4279.46</v>
      </c>
      <c r="C5414">
        <f t="shared" si="83"/>
        <v>5.6901679933610255E-2</v>
      </c>
    </row>
    <row r="5415" spans="1:3" x14ac:dyDescent="0.35">
      <c r="A5415" s="2">
        <v>45587</v>
      </c>
      <c r="B5415">
        <v>4265.24</v>
      </c>
      <c r="C5415">
        <f t="shared" si="83"/>
        <v>5.686111596652739E-2</v>
      </c>
    </row>
    <row r="5416" spans="1:3" x14ac:dyDescent="0.35">
      <c r="A5416" s="2">
        <v>45588</v>
      </c>
      <c r="B5416">
        <v>4322.58</v>
      </c>
      <c r="C5416">
        <f t="shared" si="83"/>
        <v>7.2023429593657137E-2</v>
      </c>
    </row>
    <row r="5417" spans="1:3" x14ac:dyDescent="0.35">
      <c r="A5417" s="2">
        <v>45589</v>
      </c>
      <c r="B5417">
        <v>4298.54</v>
      </c>
      <c r="C5417">
        <f t="shared" si="83"/>
        <v>6.6446413542410779E-2</v>
      </c>
    </row>
    <row r="5418" spans="1:3" x14ac:dyDescent="0.35">
      <c r="A5418" s="2">
        <v>45590</v>
      </c>
      <c r="B5418">
        <v>4332.5</v>
      </c>
      <c r="C5418">
        <f t="shared" si="83"/>
        <v>7.4315725989258771E-2</v>
      </c>
    </row>
    <row r="5419" spans="1:3" x14ac:dyDescent="0.35">
      <c r="A5419" s="2">
        <v>45591</v>
      </c>
      <c r="B5419">
        <v>4332.5</v>
      </c>
      <c r="C5419">
        <f t="shared" si="83"/>
        <v>6.3364523103131856E-2</v>
      </c>
    </row>
    <row r="5420" spans="1:3" x14ac:dyDescent="0.35">
      <c r="A5420" s="2">
        <v>45592</v>
      </c>
      <c r="B5420">
        <v>4332.5</v>
      </c>
      <c r="C5420">
        <f t="shared" si="83"/>
        <v>5.9143751160743989E-2</v>
      </c>
    </row>
    <row r="5421" spans="1:3" x14ac:dyDescent="0.35">
      <c r="A5421" s="2">
        <v>45593</v>
      </c>
      <c r="B5421">
        <v>4337.68</v>
      </c>
      <c r="C5421">
        <f t="shared" si="83"/>
        <v>6.5058750123844267E-2</v>
      </c>
    </row>
    <row r="5422" spans="1:3" x14ac:dyDescent="0.35">
      <c r="A5422" s="2">
        <v>45594</v>
      </c>
      <c r="B5422">
        <v>4394.4799999999996</v>
      </c>
      <c r="C5422">
        <f t="shared" si="83"/>
        <v>7.2887954407130681E-2</v>
      </c>
    </row>
    <row r="5423" spans="1:3" x14ac:dyDescent="0.35">
      <c r="A5423" s="2">
        <v>45595</v>
      </c>
      <c r="B5423">
        <v>4416.25</v>
      </c>
      <c r="C5423">
        <f t="shared" si="83"/>
        <v>6.5622229186229647E-2</v>
      </c>
    </row>
    <row r="5424" spans="1:3" x14ac:dyDescent="0.35">
      <c r="A5424" s="2">
        <v>45596</v>
      </c>
      <c r="B5424">
        <v>4426.29</v>
      </c>
      <c r="C5424">
        <f t="shared" si="83"/>
        <v>6.7893070893353849E-2</v>
      </c>
    </row>
    <row r="5425" spans="1:3" x14ac:dyDescent="0.35">
      <c r="A5425" s="2">
        <v>45597</v>
      </c>
      <c r="B5425">
        <v>4435.88</v>
      </c>
      <c r="C5425">
        <f t="shared" si="83"/>
        <v>7.0057327219581023E-2</v>
      </c>
    </row>
    <row r="5426" spans="1:3" x14ac:dyDescent="0.35">
      <c r="A5426" s="2">
        <v>45598</v>
      </c>
      <c r="B5426">
        <v>4435.88</v>
      </c>
      <c r="C5426">
        <f t="shared" si="83"/>
        <v>6.4877030622827028E-2</v>
      </c>
    </row>
    <row r="5427" spans="1:3" x14ac:dyDescent="0.35">
      <c r="A5427" s="2">
        <v>45599</v>
      </c>
      <c r="B5427">
        <v>4435.88</v>
      </c>
      <c r="C5427">
        <f t="shared" si="83"/>
        <v>6.9527938264678013E-2</v>
      </c>
    </row>
    <row r="5428" spans="1:3" x14ac:dyDescent="0.35">
      <c r="A5428" s="2">
        <v>45600</v>
      </c>
      <c r="B5428">
        <v>4420.24</v>
      </c>
      <c r="C5428">
        <f t="shared" si="83"/>
        <v>6.6044248194830735E-2</v>
      </c>
    </row>
    <row r="5429" spans="1:3" x14ac:dyDescent="0.35">
      <c r="A5429" s="2">
        <v>45601</v>
      </c>
      <c r="B5429">
        <v>4411.72</v>
      </c>
      <c r="C5429">
        <f t="shared" si="83"/>
        <v>8.1521304119625812E-2</v>
      </c>
    </row>
    <row r="5430" spans="1:3" x14ac:dyDescent="0.35">
      <c r="A5430" s="2">
        <v>45602</v>
      </c>
      <c r="B5430">
        <v>4411.62</v>
      </c>
      <c r="C5430">
        <f t="shared" si="83"/>
        <v>8.0220662676326895E-2</v>
      </c>
    </row>
    <row r="5431" spans="1:3" x14ac:dyDescent="0.35">
      <c r="A5431" s="2">
        <v>45603</v>
      </c>
      <c r="B5431">
        <v>4313.03</v>
      </c>
      <c r="C5431">
        <f t="shared" si="83"/>
        <v>5.7619367090958683E-2</v>
      </c>
    </row>
    <row r="5432" spans="1:3" x14ac:dyDescent="0.35">
      <c r="A5432" s="2">
        <v>45604</v>
      </c>
      <c r="B5432">
        <v>4361.4799999999996</v>
      </c>
      <c r="C5432">
        <f t="shared" si="83"/>
        <v>6.8790143036430537E-2</v>
      </c>
    </row>
    <row r="5433" spans="1:3" x14ac:dyDescent="0.35">
      <c r="A5433" s="2">
        <v>45605</v>
      </c>
      <c r="B5433">
        <v>4361.4799999999996</v>
      </c>
      <c r="C5433">
        <f t="shared" si="83"/>
        <v>7.3405916469961627E-2</v>
      </c>
    </row>
    <row r="5434" spans="1:3" x14ac:dyDescent="0.35">
      <c r="A5434" s="2">
        <v>45606</v>
      </c>
      <c r="B5434">
        <v>4361.4799999999996</v>
      </c>
      <c r="C5434">
        <f t="shared" si="83"/>
        <v>7.8563799596302192E-2</v>
      </c>
    </row>
    <row r="5435" spans="1:3" x14ac:dyDescent="0.35">
      <c r="A5435" s="2">
        <v>45607</v>
      </c>
      <c r="B5435">
        <v>4361.4799999999996</v>
      </c>
      <c r="C5435">
        <f t="shared" si="83"/>
        <v>8.1917681687480079E-2</v>
      </c>
    </row>
    <row r="5436" spans="1:3" x14ac:dyDescent="0.35">
      <c r="A5436" s="2">
        <v>45608</v>
      </c>
      <c r="B5436">
        <v>4451.0600000000004</v>
      </c>
      <c r="C5436">
        <f t="shared" si="83"/>
        <v>0.10414905412698808</v>
      </c>
    </row>
    <row r="5437" spans="1:3" x14ac:dyDescent="0.35">
      <c r="A5437" s="2">
        <v>45609</v>
      </c>
      <c r="B5437">
        <v>4482.13</v>
      </c>
      <c r="C5437">
        <f t="shared" si="83"/>
        <v>0.10635185522169364</v>
      </c>
    </row>
    <row r="5438" spans="1:3" x14ac:dyDescent="0.35">
      <c r="A5438" s="2">
        <v>45610</v>
      </c>
      <c r="B5438">
        <v>4484.72</v>
      </c>
      <c r="C5438">
        <f t="shared" si="83"/>
        <v>0.10692953859367547</v>
      </c>
    </row>
    <row r="5439" spans="1:3" x14ac:dyDescent="0.35">
      <c r="A5439" s="2">
        <v>45611</v>
      </c>
      <c r="B5439">
        <v>4433.24</v>
      </c>
      <c r="C5439">
        <f t="shared" si="83"/>
        <v>9.5384169061479382E-2</v>
      </c>
    </row>
    <row r="5440" spans="1:3" x14ac:dyDescent="0.35">
      <c r="A5440" s="2">
        <v>45612</v>
      </c>
      <c r="B5440">
        <v>4433.24</v>
      </c>
      <c r="C5440">
        <f t="shared" si="83"/>
        <v>9.5195597490566011E-2</v>
      </c>
    </row>
    <row r="5441" spans="1:3" x14ac:dyDescent="0.35">
      <c r="A5441" s="2">
        <v>45613</v>
      </c>
      <c r="B5441">
        <v>4433.24</v>
      </c>
      <c r="C5441">
        <f t="shared" si="83"/>
        <v>9.9930558440347581E-2</v>
      </c>
    </row>
    <row r="5442" spans="1:3" x14ac:dyDescent="0.35">
      <c r="A5442" s="2">
        <v>45614</v>
      </c>
      <c r="B5442">
        <v>4403.62</v>
      </c>
      <c r="C5442">
        <f t="shared" si="83"/>
        <v>8.8655591216941568E-2</v>
      </c>
    </row>
    <row r="5443" spans="1:3" x14ac:dyDescent="0.35">
      <c r="A5443" s="2">
        <v>45615</v>
      </c>
      <c r="B5443">
        <v>4391.9799999999996</v>
      </c>
      <c r="C5443">
        <f t="shared" si="83"/>
        <v>7.7824076753285121E-2</v>
      </c>
    </row>
    <row r="5444" spans="1:3" x14ac:dyDescent="0.35">
      <c r="A5444" s="2">
        <v>45616</v>
      </c>
      <c r="B5444">
        <v>4402.6000000000004</v>
      </c>
      <c r="C5444">
        <f t="shared" si="83"/>
        <v>8.901467901425042E-2</v>
      </c>
    </row>
    <row r="5445" spans="1:3" x14ac:dyDescent="0.35">
      <c r="A5445" s="2">
        <v>45617</v>
      </c>
      <c r="B5445">
        <v>4392.21</v>
      </c>
      <c r="C5445">
        <f t="shared" si="83"/>
        <v>8.6651920788973505E-2</v>
      </c>
    </row>
    <row r="5446" spans="1:3" x14ac:dyDescent="0.35">
      <c r="A5446" s="2">
        <v>45618</v>
      </c>
      <c r="B5446">
        <v>4416.97</v>
      </c>
      <c r="C5446">
        <f t="shared" si="83"/>
        <v>9.2273344168249713E-2</v>
      </c>
    </row>
    <row r="5447" spans="1:3" x14ac:dyDescent="0.35">
      <c r="A5447" s="2">
        <v>45619</v>
      </c>
      <c r="B5447">
        <v>4416.97</v>
      </c>
      <c r="C5447">
        <f t="shared" si="83"/>
        <v>9.2794877288731203E-2</v>
      </c>
    </row>
    <row r="5448" spans="1:3" x14ac:dyDescent="0.35">
      <c r="A5448" s="2">
        <v>45620</v>
      </c>
      <c r="B5448">
        <v>4416.97</v>
      </c>
      <c r="C5448">
        <f t="shared" si="83"/>
        <v>8.965489251695663E-2</v>
      </c>
    </row>
    <row r="5449" spans="1:3" x14ac:dyDescent="0.35">
      <c r="A5449" s="2">
        <v>45621</v>
      </c>
      <c r="B5449">
        <v>4387.13</v>
      </c>
      <c r="C5449">
        <f t="shared" si="83"/>
        <v>6.8796211643052885E-2</v>
      </c>
    </row>
    <row r="5450" spans="1:3" x14ac:dyDescent="0.35">
      <c r="A5450" s="2">
        <v>45622</v>
      </c>
      <c r="B5450">
        <v>4403.05</v>
      </c>
      <c r="C5450">
        <f t="shared" si="83"/>
        <v>6.6449173622127503E-2</v>
      </c>
    </row>
    <row r="5451" spans="1:3" x14ac:dyDescent="0.35">
      <c r="A5451" s="2">
        <v>45623</v>
      </c>
      <c r="B5451">
        <v>4388.1499999999996</v>
      </c>
      <c r="C5451">
        <f t="shared" si="83"/>
        <v>4.9187563177107319E-2</v>
      </c>
    </row>
    <row r="5452" spans="1:3" x14ac:dyDescent="0.35">
      <c r="A5452" s="2">
        <v>45624</v>
      </c>
      <c r="B5452">
        <v>4416.46</v>
      </c>
      <c r="C5452">
        <f t="shared" si="83"/>
        <v>5.5618307426318452E-2</v>
      </c>
    </row>
    <row r="5453" spans="1:3" x14ac:dyDescent="0.35">
      <c r="A5453" s="2">
        <v>45625</v>
      </c>
      <c r="B5453">
        <v>4432.97</v>
      </c>
      <c r="C5453">
        <f t="shared" si="83"/>
        <v>5.9349625523723394E-2</v>
      </c>
    </row>
    <row r="5454" spans="1:3" x14ac:dyDescent="0.35">
      <c r="A5454" s="2">
        <v>45626</v>
      </c>
      <c r="B5454">
        <v>4432.97</v>
      </c>
      <c r="C5454">
        <f t="shared" si="83"/>
        <v>6.5436290788848314E-2</v>
      </c>
    </row>
    <row r="5455" spans="1:3" x14ac:dyDescent="0.35">
      <c r="A5455" s="2">
        <v>45627</v>
      </c>
      <c r="B5455">
        <v>4432.97</v>
      </c>
      <c r="C5455">
        <f t="shared" si="83"/>
        <v>5.7730362400877498E-2</v>
      </c>
    </row>
    <row r="5456" spans="1:3" x14ac:dyDescent="0.35">
      <c r="A5456" s="2">
        <v>45628</v>
      </c>
      <c r="B5456">
        <v>4458.83</v>
      </c>
      <c r="C5456">
        <f t="shared" si="83"/>
        <v>6.6136179622109145E-2</v>
      </c>
    </row>
    <row r="5457" spans="1:3" x14ac:dyDescent="0.35">
      <c r="A5457" s="2">
        <v>45629</v>
      </c>
      <c r="B5457">
        <v>4440.55</v>
      </c>
      <c r="C5457">
        <f t="shared" si="83"/>
        <v>6.5347306528000526E-2</v>
      </c>
    </row>
    <row r="5458" spans="1:3" x14ac:dyDescent="0.35">
      <c r="A5458" s="2">
        <v>45630</v>
      </c>
      <c r="B5458">
        <v>4417.33</v>
      </c>
      <c r="C5458">
        <f t="shared" si="83"/>
        <v>5.7027254572263042E-2</v>
      </c>
    </row>
    <row r="5459" spans="1:3" x14ac:dyDescent="0.35">
      <c r="A5459" s="2">
        <v>45631</v>
      </c>
      <c r="B5459">
        <v>4415.1899999999996</v>
      </c>
      <c r="C5459">
        <f t="shared" si="83"/>
        <v>5.6542681643614243E-2</v>
      </c>
    </row>
    <row r="5460" spans="1:3" x14ac:dyDescent="0.35">
      <c r="A5460" s="2">
        <v>45632</v>
      </c>
      <c r="B5460">
        <v>4408.2299999999996</v>
      </c>
      <c r="C5460">
        <f t="shared" si="83"/>
        <v>5.4965061753922087E-2</v>
      </c>
    </row>
    <row r="5461" spans="1:3" x14ac:dyDescent="0.35">
      <c r="A5461" s="2">
        <v>45633</v>
      </c>
      <c r="B5461">
        <v>4408.2299999999996</v>
      </c>
      <c r="C5461">
        <f t="shared" si="83"/>
        <v>3.8193254880073892E-2</v>
      </c>
    </row>
    <row r="5462" spans="1:3" x14ac:dyDescent="0.35">
      <c r="A5462" s="2">
        <v>45634</v>
      </c>
      <c r="B5462">
        <v>4408.2299999999996</v>
      </c>
      <c r="C5462">
        <f t="shared" si="83"/>
        <v>2.9419776510910396E-2</v>
      </c>
    </row>
    <row r="5463" spans="1:3" x14ac:dyDescent="0.35">
      <c r="A5463" s="2">
        <v>45635</v>
      </c>
      <c r="B5463">
        <v>4372.7700000000004</v>
      </c>
      <c r="C5463">
        <f t="shared" si="83"/>
        <v>2.3567414867827E-2</v>
      </c>
    </row>
    <row r="5464" spans="1:3" x14ac:dyDescent="0.35">
      <c r="A5464" s="2">
        <v>45636</v>
      </c>
      <c r="B5464">
        <v>4372.45</v>
      </c>
      <c r="C5464">
        <f t="shared" si="83"/>
        <v>3.8134041504821553E-2</v>
      </c>
    </row>
    <row r="5465" spans="1:3" x14ac:dyDescent="0.35">
      <c r="A5465" s="2">
        <v>45637</v>
      </c>
      <c r="B5465">
        <v>4348.24</v>
      </c>
      <c r="C5465">
        <f t="shared" si="83"/>
        <v>3.8763988957731248E-2</v>
      </c>
    </row>
    <row r="5466" spans="1:3" x14ac:dyDescent="0.35">
      <c r="A5466" s="2">
        <v>45638</v>
      </c>
      <c r="B5466">
        <v>4347.17</v>
      </c>
      <c r="C5466">
        <f t="shared" si="83"/>
        <v>3.8517882102413165E-2</v>
      </c>
    </row>
    <row r="5467" spans="1:3" x14ac:dyDescent="0.35">
      <c r="A5467" s="2">
        <v>45639</v>
      </c>
      <c r="B5467">
        <v>4317.57</v>
      </c>
      <c r="C5467">
        <f t="shared" si="83"/>
        <v>3.168556742356473E-2</v>
      </c>
    </row>
    <row r="5468" spans="1:3" x14ac:dyDescent="0.35">
      <c r="A5468" s="2">
        <v>45640</v>
      </c>
      <c r="B5468">
        <v>4317.57</v>
      </c>
      <c r="C5468">
        <f t="shared" si="83"/>
        <v>1.8212025326692721E-2</v>
      </c>
    </row>
    <row r="5469" spans="1:3" x14ac:dyDescent="0.35">
      <c r="A5469" s="2">
        <v>45641</v>
      </c>
      <c r="B5469">
        <v>4317.57</v>
      </c>
      <c r="C5469">
        <f t="shared" si="83"/>
        <v>2.5127963747738312E-2</v>
      </c>
    </row>
    <row r="5470" spans="1:3" x14ac:dyDescent="0.35">
      <c r="A5470" s="2">
        <v>45642</v>
      </c>
      <c r="B5470">
        <v>4324.09</v>
      </c>
      <c r="C5470">
        <f t="shared" si="83"/>
        <v>3.2898136640991248E-2</v>
      </c>
    </row>
    <row r="5471" spans="1:3" x14ac:dyDescent="0.35">
      <c r="A5471" s="2">
        <v>45643</v>
      </c>
      <c r="B5471">
        <v>4348.25</v>
      </c>
      <c r="C5471">
        <f t="shared" si="83"/>
        <v>4.4070908608881743E-2</v>
      </c>
    </row>
    <row r="5472" spans="1:3" x14ac:dyDescent="0.35">
      <c r="A5472" s="2">
        <v>45644</v>
      </c>
      <c r="B5472">
        <v>4373.08</v>
      </c>
      <c r="C5472">
        <f t="shared" si="83"/>
        <v>5.1995442855779062E-2</v>
      </c>
    </row>
    <row r="5473" spans="1:3" x14ac:dyDescent="0.35">
      <c r="A5473" s="2">
        <v>45645</v>
      </c>
      <c r="B5473">
        <v>4378.25</v>
      </c>
      <c r="C5473">
        <f t="shared" ref="C5473:C5536" si="84">+LN(B5473/B5384)</f>
        <v>5.3176977685674386E-2</v>
      </c>
    </row>
    <row r="5474" spans="1:3" x14ac:dyDescent="0.35">
      <c r="A5474" s="2">
        <v>45646</v>
      </c>
      <c r="B5474">
        <v>4389</v>
      </c>
      <c r="C5474">
        <f t="shared" si="84"/>
        <v>5.5629287221134534E-2</v>
      </c>
    </row>
    <row r="5475" spans="1:3" x14ac:dyDescent="0.35">
      <c r="A5475" s="2">
        <v>45647</v>
      </c>
      <c r="B5475">
        <v>4389</v>
      </c>
      <c r="C5475">
        <f t="shared" si="84"/>
        <v>5.3946978379491833E-2</v>
      </c>
    </row>
    <row r="5476" spans="1:3" x14ac:dyDescent="0.35">
      <c r="A5476" s="2">
        <v>45648</v>
      </c>
      <c r="B5476">
        <v>4389</v>
      </c>
      <c r="C5476">
        <f t="shared" si="84"/>
        <v>5.5443829736731148E-2</v>
      </c>
    </row>
    <row r="5477" spans="1:3" x14ac:dyDescent="0.35">
      <c r="A5477" s="2">
        <v>45649</v>
      </c>
      <c r="B5477">
        <v>4419.29</v>
      </c>
      <c r="C5477">
        <f t="shared" si="84"/>
        <v>5.1175516268647685E-2</v>
      </c>
    </row>
    <row r="5478" spans="1:3" x14ac:dyDescent="0.35">
      <c r="A5478" s="2">
        <v>45650</v>
      </c>
      <c r="B5478">
        <v>4374.8599999999997</v>
      </c>
      <c r="C5478">
        <f t="shared" si="84"/>
        <v>5.0503686195883413E-2</v>
      </c>
    </row>
    <row r="5479" spans="1:3" x14ac:dyDescent="0.35">
      <c r="A5479" s="2">
        <v>45651</v>
      </c>
      <c r="B5479">
        <v>4374.8599999999997</v>
      </c>
      <c r="C5479">
        <f t="shared" si="84"/>
        <v>4.6113663432512754E-2</v>
      </c>
    </row>
    <row r="5480" spans="1:3" x14ac:dyDescent="0.35">
      <c r="A5480" s="2">
        <v>45652</v>
      </c>
      <c r="B5480">
        <v>4391.96</v>
      </c>
      <c r="C5480">
        <f t="shared" si="84"/>
        <v>5.0014740832578564E-2</v>
      </c>
    </row>
    <row r="5481" spans="1:3" x14ac:dyDescent="0.35">
      <c r="A5481" s="2">
        <v>45653</v>
      </c>
      <c r="B5481">
        <v>4406.8500000000004</v>
      </c>
      <c r="C5481">
        <f t="shared" si="84"/>
        <v>5.3399292655832029E-2</v>
      </c>
    </row>
    <row r="5482" spans="1:3" x14ac:dyDescent="0.35">
      <c r="A5482" s="2">
        <v>45654</v>
      </c>
      <c r="B5482">
        <v>4406.8500000000004</v>
      </c>
      <c r="C5482">
        <f t="shared" si="84"/>
        <v>4.7042823419613577E-2</v>
      </c>
    </row>
    <row r="5483" spans="1:3" x14ac:dyDescent="0.35">
      <c r="A5483" s="2">
        <v>45655</v>
      </c>
      <c r="B5483">
        <v>4406.8500000000004</v>
      </c>
      <c r="C5483">
        <f t="shared" si="84"/>
        <v>4.2645156845894011E-2</v>
      </c>
    </row>
    <row r="5484" spans="1:3" x14ac:dyDescent="0.35">
      <c r="A5484" s="2">
        <v>45656</v>
      </c>
      <c r="B5484">
        <v>4405.38</v>
      </c>
      <c r="C5484">
        <f t="shared" si="84"/>
        <v>5.161854773134459E-2</v>
      </c>
    </row>
    <row r="5485" spans="1:3" x14ac:dyDescent="0.35">
      <c r="A5485" s="2">
        <v>45657</v>
      </c>
      <c r="B5485">
        <v>4405.63</v>
      </c>
      <c r="C5485">
        <f t="shared" si="84"/>
        <v>5.0774595198930197E-2</v>
      </c>
    </row>
    <row r="5486" spans="1:3" x14ac:dyDescent="0.35">
      <c r="A5486" s="2">
        <v>45658</v>
      </c>
      <c r="B5486">
        <v>4405.63</v>
      </c>
      <c r="C5486">
        <f t="shared" si="84"/>
        <v>5.5139909425682969E-2</v>
      </c>
    </row>
    <row r="5487" spans="1:3" x14ac:dyDescent="0.35">
      <c r="A5487" s="2">
        <v>45659</v>
      </c>
      <c r="B5487">
        <v>4383.53</v>
      </c>
      <c r="C5487">
        <f t="shared" si="84"/>
        <v>5.0110976836896151E-2</v>
      </c>
    </row>
    <row r="5488" spans="1:3" x14ac:dyDescent="0.35">
      <c r="A5488" s="2">
        <v>45660</v>
      </c>
      <c r="B5488">
        <v>4346.0200000000004</v>
      </c>
      <c r="C5488">
        <f t="shared" si="84"/>
        <v>4.1517124724031351E-2</v>
      </c>
    </row>
    <row r="5489" spans="1:3" x14ac:dyDescent="0.35">
      <c r="A5489" s="2">
        <v>45661</v>
      </c>
      <c r="B5489">
        <v>4346.0200000000004</v>
      </c>
      <c r="C5489">
        <f t="shared" si="84"/>
        <v>3.0741387174972153E-2</v>
      </c>
    </row>
    <row r="5490" spans="1:3" x14ac:dyDescent="0.35">
      <c r="A5490" s="2">
        <v>45662</v>
      </c>
      <c r="B5490">
        <v>4346.0200000000004</v>
      </c>
      <c r="C5490">
        <f t="shared" si="84"/>
        <v>2.7585816471302971E-2</v>
      </c>
    </row>
    <row r="5491" spans="1:3" x14ac:dyDescent="0.35">
      <c r="A5491" s="2">
        <v>45663</v>
      </c>
      <c r="B5491">
        <v>4343.87</v>
      </c>
      <c r="C5491">
        <f t="shared" si="84"/>
        <v>2.5727133346187495E-2</v>
      </c>
    </row>
    <row r="5492" spans="1:3" x14ac:dyDescent="0.35">
      <c r="A5492" s="2">
        <v>45664</v>
      </c>
      <c r="B5492">
        <v>4339.58</v>
      </c>
      <c r="C5492">
        <f t="shared" si="84"/>
        <v>3.2288363935758409E-2</v>
      </c>
    </row>
    <row r="5493" spans="1:3" x14ac:dyDescent="0.35">
      <c r="A5493" s="2">
        <v>45665</v>
      </c>
      <c r="B5493">
        <v>4328.41</v>
      </c>
      <c r="C5493">
        <f t="shared" si="84"/>
        <v>2.7706742957803492E-2</v>
      </c>
    </row>
    <row r="5494" spans="1:3" x14ac:dyDescent="0.35">
      <c r="A5494" s="2">
        <v>45666</v>
      </c>
      <c r="B5494">
        <v>4331.8900000000003</v>
      </c>
      <c r="C5494">
        <f t="shared" si="84"/>
        <v>2.8510410310506242E-2</v>
      </c>
    </row>
    <row r="5495" spans="1:3" x14ac:dyDescent="0.35">
      <c r="A5495" s="2">
        <v>45667</v>
      </c>
      <c r="B5495">
        <v>4345.54</v>
      </c>
      <c r="C5495">
        <f t="shared" si="84"/>
        <v>3.1656505700241866E-2</v>
      </c>
    </row>
    <row r="5496" spans="1:3" x14ac:dyDescent="0.35">
      <c r="A5496" s="2">
        <v>45668</v>
      </c>
      <c r="B5496">
        <v>4345.54</v>
      </c>
      <c r="C5496">
        <f t="shared" si="84"/>
        <v>3.2828177058108594E-2</v>
      </c>
    </row>
    <row r="5497" spans="1:3" x14ac:dyDescent="0.35">
      <c r="A5497" s="2">
        <v>45669</v>
      </c>
      <c r="B5497">
        <v>4345.54</v>
      </c>
      <c r="C5497">
        <f t="shared" si="84"/>
        <v>2.2967790757245574E-2</v>
      </c>
    </row>
    <row r="5498" spans="1:3" x14ac:dyDescent="0.35">
      <c r="A5498" s="2">
        <v>45670</v>
      </c>
      <c r="B5498">
        <v>4308</v>
      </c>
      <c r="C5498">
        <f t="shared" si="84"/>
        <v>1.0179303212041762E-2</v>
      </c>
    </row>
    <row r="5499" spans="1:3" x14ac:dyDescent="0.35">
      <c r="A5499" s="2">
        <v>45671</v>
      </c>
      <c r="B5499">
        <v>4294.41</v>
      </c>
      <c r="C5499">
        <f t="shared" si="84"/>
        <v>9.0173202050111822E-3</v>
      </c>
    </row>
    <row r="5500" spans="1:3" x14ac:dyDescent="0.35">
      <c r="A5500" s="2">
        <v>45672</v>
      </c>
      <c r="B5500">
        <v>4303.68</v>
      </c>
      <c r="C5500">
        <f t="shared" si="84"/>
        <v>8.137713353934508E-3</v>
      </c>
    </row>
    <row r="5501" spans="1:3" x14ac:dyDescent="0.35">
      <c r="A5501" s="2">
        <v>45673</v>
      </c>
      <c r="B5501">
        <v>4344.08</v>
      </c>
      <c r="C5501">
        <f t="shared" si="84"/>
        <v>1.748124136920666E-2</v>
      </c>
    </row>
    <row r="5502" spans="1:3" x14ac:dyDescent="0.35">
      <c r="A5502" s="2">
        <v>45674</v>
      </c>
      <c r="B5502">
        <v>4335.7299999999996</v>
      </c>
      <c r="C5502">
        <f t="shared" si="84"/>
        <v>1.5557235526720439E-2</v>
      </c>
    </row>
    <row r="5503" spans="1:3" x14ac:dyDescent="0.35">
      <c r="A5503" s="2">
        <v>45675</v>
      </c>
      <c r="B5503">
        <v>4335.7299999999996</v>
      </c>
      <c r="C5503">
        <f t="shared" si="84"/>
        <v>1.3063159416306872E-2</v>
      </c>
    </row>
    <row r="5504" spans="1:3" x14ac:dyDescent="0.35">
      <c r="A5504" s="2">
        <v>45676</v>
      </c>
      <c r="B5504">
        <v>4335.7299999999996</v>
      </c>
      <c r="C5504">
        <f t="shared" si="84"/>
        <v>1.6391541484156974E-2</v>
      </c>
    </row>
    <row r="5505" spans="1:3" x14ac:dyDescent="0.35">
      <c r="A5505" s="2">
        <v>45677</v>
      </c>
      <c r="B5505">
        <v>4304.16</v>
      </c>
      <c r="C5505">
        <f t="shared" si="84"/>
        <v>-4.2704493223125447E-3</v>
      </c>
    </row>
    <row r="5506" spans="1:3" x14ac:dyDescent="0.35">
      <c r="A5506" s="2">
        <v>45678</v>
      </c>
      <c r="B5506">
        <v>4304.88</v>
      </c>
      <c r="C5506">
        <f t="shared" si="84"/>
        <v>1.4738327659550418E-3</v>
      </c>
    </row>
    <row r="5507" spans="1:3" x14ac:dyDescent="0.35">
      <c r="A5507" s="2">
        <v>45679</v>
      </c>
      <c r="B5507">
        <v>4266.42</v>
      </c>
      <c r="C5507">
        <f t="shared" si="84"/>
        <v>-1.5369674521369323E-2</v>
      </c>
    </row>
    <row r="5508" spans="1:3" x14ac:dyDescent="0.35">
      <c r="A5508" s="2">
        <v>45680</v>
      </c>
      <c r="B5508">
        <v>4231.75</v>
      </c>
      <c r="C5508">
        <f t="shared" si="84"/>
        <v>-2.3529123520554515E-2</v>
      </c>
    </row>
    <row r="5509" spans="1:3" x14ac:dyDescent="0.35">
      <c r="A5509" s="2">
        <v>45681</v>
      </c>
      <c r="B5509">
        <v>4178</v>
      </c>
      <c r="C5509">
        <f t="shared" si="84"/>
        <v>-3.6312079473250006E-2</v>
      </c>
    </row>
    <row r="5510" spans="1:3" x14ac:dyDescent="0.35">
      <c r="A5510" s="2">
        <v>45682</v>
      </c>
      <c r="B5510">
        <v>4178</v>
      </c>
      <c r="C5510">
        <f t="shared" si="84"/>
        <v>-3.7506979836639989E-2</v>
      </c>
    </row>
    <row r="5511" spans="1:3" x14ac:dyDescent="0.35">
      <c r="A5511" s="2">
        <v>45683</v>
      </c>
      <c r="B5511">
        <v>4178</v>
      </c>
      <c r="C5511">
        <f t="shared" si="84"/>
        <v>-5.051654473435746E-2</v>
      </c>
    </row>
    <row r="5512" spans="1:3" x14ac:dyDescent="0.35">
      <c r="A5512" s="2">
        <v>45684</v>
      </c>
      <c r="B5512">
        <v>4197.9399999999996</v>
      </c>
      <c r="C5512">
        <f t="shared" si="84"/>
        <v>-5.0696990915163567E-2</v>
      </c>
    </row>
    <row r="5513" spans="1:3" x14ac:dyDescent="0.35">
      <c r="A5513" s="2">
        <v>45685</v>
      </c>
      <c r="B5513">
        <v>4219.38</v>
      </c>
      <c r="C5513">
        <f t="shared" si="84"/>
        <v>-4.7873563575418152E-2</v>
      </c>
    </row>
    <row r="5514" spans="1:3" x14ac:dyDescent="0.35">
      <c r="A5514" s="2">
        <v>45686</v>
      </c>
      <c r="B5514">
        <v>4169.1499999999996</v>
      </c>
      <c r="C5514">
        <f t="shared" si="84"/>
        <v>-6.201383962188569E-2</v>
      </c>
    </row>
    <row r="5515" spans="1:3" x14ac:dyDescent="0.35">
      <c r="A5515" s="2">
        <v>45687</v>
      </c>
      <c r="B5515">
        <v>4155.45</v>
      </c>
      <c r="C5515">
        <f t="shared" si="84"/>
        <v>-6.5305292032433931E-2</v>
      </c>
    </row>
    <row r="5516" spans="1:3" x14ac:dyDescent="0.35">
      <c r="A5516" s="2">
        <v>45688</v>
      </c>
      <c r="B5516">
        <v>4208.5200000000004</v>
      </c>
      <c r="C5516">
        <f t="shared" si="84"/>
        <v>-5.2614975779329567E-2</v>
      </c>
    </row>
    <row r="5517" spans="1:3" x14ac:dyDescent="0.35">
      <c r="A5517" s="2">
        <v>45689</v>
      </c>
      <c r="B5517">
        <v>4208.5200000000004</v>
      </c>
      <c r="C5517">
        <f t="shared" si="84"/>
        <v>-4.9082951312782785E-2</v>
      </c>
    </row>
    <row r="5518" spans="1:3" x14ac:dyDescent="0.35">
      <c r="A5518" s="2">
        <v>45690</v>
      </c>
      <c r="B5518">
        <v>4208.5200000000004</v>
      </c>
      <c r="C5518">
        <f t="shared" si="84"/>
        <v>-4.7153594150178627E-2</v>
      </c>
    </row>
    <row r="5519" spans="1:3" x14ac:dyDescent="0.35">
      <c r="A5519" s="2">
        <v>45691</v>
      </c>
      <c r="B5519">
        <v>4160.6899999999996</v>
      </c>
      <c r="C5519">
        <f t="shared" si="84"/>
        <v>-5.8561043038517467E-2</v>
      </c>
    </row>
    <row r="5520" spans="1:3" x14ac:dyDescent="0.35">
      <c r="A5520" s="2">
        <v>45692</v>
      </c>
      <c r="B5520">
        <v>4160.1899999999996</v>
      </c>
      <c r="C5520">
        <f t="shared" si="84"/>
        <v>-3.6079927049682901E-2</v>
      </c>
    </row>
    <row r="5521" spans="1:3" x14ac:dyDescent="0.35">
      <c r="A5521" s="2">
        <v>45693</v>
      </c>
      <c r="B5521">
        <v>4176.05</v>
      </c>
      <c r="C5521">
        <f t="shared" si="84"/>
        <v>-4.3445625613529909E-2</v>
      </c>
    </row>
    <row r="5522" spans="1:3" x14ac:dyDescent="0.35">
      <c r="A5522" s="2">
        <v>45694</v>
      </c>
      <c r="B5522">
        <v>4137.37</v>
      </c>
      <c r="C5522">
        <f t="shared" si="84"/>
        <v>-5.2751129032278604E-2</v>
      </c>
    </row>
    <row r="5523" spans="1:3" x14ac:dyDescent="0.35">
      <c r="A5523" s="2">
        <v>45695</v>
      </c>
      <c r="B5523">
        <v>4121.75</v>
      </c>
      <c r="C5523">
        <f t="shared" si="84"/>
        <v>-5.6533618843115321E-2</v>
      </c>
    </row>
    <row r="5524" spans="1:3" x14ac:dyDescent="0.35">
      <c r="A5524" s="2">
        <v>45696</v>
      </c>
      <c r="B5524">
        <v>4121.75</v>
      </c>
      <c r="C5524">
        <f t="shared" si="84"/>
        <v>-5.6533618843115321E-2</v>
      </c>
    </row>
    <row r="5525" spans="1:3" x14ac:dyDescent="0.35">
      <c r="A5525" s="2">
        <v>45697</v>
      </c>
      <c r="B5525">
        <v>4121.75</v>
      </c>
      <c r="C5525">
        <f t="shared" si="84"/>
        <v>-7.686443960053814E-2</v>
      </c>
    </row>
    <row r="5526" spans="1:3" x14ac:dyDescent="0.35">
      <c r="A5526" s="2">
        <v>45698</v>
      </c>
      <c r="B5526">
        <v>4137.7299999999996</v>
      </c>
      <c r="C5526">
        <f t="shared" si="84"/>
        <v>-7.9951051584593841E-2</v>
      </c>
    </row>
    <row r="5527" spans="1:3" x14ac:dyDescent="0.35">
      <c r="A5527" s="2">
        <v>45699</v>
      </c>
      <c r="B5527">
        <v>4138.55</v>
      </c>
      <c r="C5527">
        <f t="shared" si="84"/>
        <v>-8.0330578296171837E-2</v>
      </c>
    </row>
    <row r="5528" spans="1:3" x14ac:dyDescent="0.35">
      <c r="A5528" s="2">
        <v>45700</v>
      </c>
      <c r="B5528">
        <v>4167.6000000000004</v>
      </c>
      <c r="C5528">
        <f t="shared" si="84"/>
        <v>-6.1790363150518009E-2</v>
      </c>
    </row>
    <row r="5529" spans="1:3" x14ac:dyDescent="0.35">
      <c r="A5529" s="2">
        <v>45701</v>
      </c>
      <c r="B5529">
        <v>4139.8</v>
      </c>
      <c r="C5529">
        <f t="shared" si="84"/>
        <v>-6.8483216214856479E-2</v>
      </c>
    </row>
    <row r="5530" spans="1:3" x14ac:dyDescent="0.35">
      <c r="A5530" s="2">
        <v>45702</v>
      </c>
      <c r="B5530">
        <v>4125.54</v>
      </c>
      <c r="C5530">
        <f t="shared" si="84"/>
        <v>-7.1933773396703565E-2</v>
      </c>
    </row>
    <row r="5531" spans="1:3" x14ac:dyDescent="0.35">
      <c r="A5531" s="2">
        <v>45703</v>
      </c>
      <c r="B5531">
        <v>4125.54</v>
      </c>
      <c r="C5531">
        <f t="shared" si="84"/>
        <v>-6.5230009632668798E-2</v>
      </c>
    </row>
    <row r="5532" spans="1:3" x14ac:dyDescent="0.35">
      <c r="A5532" s="2">
        <v>45704</v>
      </c>
      <c r="B5532">
        <v>4125.54</v>
      </c>
      <c r="C5532">
        <f t="shared" si="84"/>
        <v>-6.2583230153093167E-2</v>
      </c>
    </row>
    <row r="5533" spans="1:3" x14ac:dyDescent="0.35">
      <c r="A5533" s="2">
        <v>45705</v>
      </c>
      <c r="B5533">
        <v>4128.05</v>
      </c>
      <c r="C5533">
        <f t="shared" si="84"/>
        <v>-6.4390134988086101E-2</v>
      </c>
    </row>
    <row r="5534" spans="1:3" x14ac:dyDescent="0.35">
      <c r="A5534" s="2">
        <v>45706</v>
      </c>
      <c r="B5534">
        <v>4092.1</v>
      </c>
      <c r="C5534">
        <f t="shared" si="84"/>
        <v>-7.0774231553374506E-2</v>
      </c>
    </row>
    <row r="5535" spans="1:3" x14ac:dyDescent="0.35">
      <c r="A5535" s="2">
        <v>45707</v>
      </c>
      <c r="B5535">
        <v>4101.25</v>
      </c>
      <c r="C5535">
        <f t="shared" si="84"/>
        <v>-7.4162135357918837E-2</v>
      </c>
    </row>
    <row r="5536" spans="1:3" x14ac:dyDescent="0.35">
      <c r="A5536" s="2">
        <v>45708</v>
      </c>
      <c r="B5536">
        <v>4076.35</v>
      </c>
      <c r="C5536">
        <f t="shared" si="84"/>
        <v>-8.0251960478575399E-2</v>
      </c>
    </row>
    <row r="5537" spans="1:3" x14ac:dyDescent="0.35">
      <c r="A5537" s="2">
        <v>45709</v>
      </c>
      <c r="B5537">
        <v>4081</v>
      </c>
      <c r="C5537">
        <f t="shared" ref="C5537:C5600" si="85">+LN(B5537/B5448)</f>
        <v>-7.9111884227424614E-2</v>
      </c>
    </row>
    <row r="5538" spans="1:3" x14ac:dyDescent="0.35">
      <c r="A5538" s="2">
        <v>45710</v>
      </c>
      <c r="B5538">
        <v>4081</v>
      </c>
      <c r="C5538">
        <f t="shared" si="85"/>
        <v>-7.2333198327969916E-2</v>
      </c>
    </row>
    <row r="5539" spans="1:3" x14ac:dyDescent="0.35">
      <c r="A5539" s="2">
        <v>45711</v>
      </c>
      <c r="B5539">
        <v>4081</v>
      </c>
      <c r="C5539">
        <f t="shared" si="85"/>
        <v>-7.5955426179179386E-2</v>
      </c>
    </row>
    <row r="5540" spans="1:3" x14ac:dyDescent="0.35">
      <c r="A5540" s="2">
        <v>45712</v>
      </c>
      <c r="B5540">
        <v>4117.9799999999996</v>
      </c>
      <c r="C5540">
        <f t="shared" si="85"/>
        <v>-6.354497410004166E-2</v>
      </c>
    </row>
    <row r="5541" spans="1:3" x14ac:dyDescent="0.35">
      <c r="A5541" s="2">
        <v>45713</v>
      </c>
      <c r="B5541">
        <v>4127.42</v>
      </c>
      <c r="C5541">
        <f t="shared" si="85"/>
        <v>-6.7685955784792001E-2</v>
      </c>
    </row>
    <row r="5542" spans="1:3" x14ac:dyDescent="0.35">
      <c r="A5542" s="2">
        <v>45714</v>
      </c>
      <c r="B5542">
        <v>4104.75</v>
      </c>
      <c r="C5542">
        <f t="shared" si="85"/>
        <v>-7.6924948603894941E-2</v>
      </c>
    </row>
    <row r="5543" spans="1:3" x14ac:dyDescent="0.35">
      <c r="A5543" s="2">
        <v>45715</v>
      </c>
      <c r="B5543">
        <v>4131.5</v>
      </c>
      <c r="C5543">
        <f t="shared" si="85"/>
        <v>-7.0429251154793093E-2</v>
      </c>
    </row>
    <row r="5544" spans="1:3" x14ac:dyDescent="0.35">
      <c r="A5544" s="2">
        <v>45716</v>
      </c>
      <c r="B5544">
        <v>4153.92</v>
      </c>
      <c r="C5544">
        <f t="shared" si="85"/>
        <v>-6.5017321591402499E-2</v>
      </c>
    </row>
    <row r="5545" spans="1:3" x14ac:dyDescent="0.35">
      <c r="A5545" s="2">
        <v>45717</v>
      </c>
      <c r="B5545">
        <v>4153.92</v>
      </c>
      <c r="C5545">
        <f t="shared" si="85"/>
        <v>-7.0833933055899426E-2</v>
      </c>
    </row>
    <row r="5546" spans="1:3" x14ac:dyDescent="0.35">
      <c r="A5546" s="2">
        <v>45718</v>
      </c>
      <c r="B5546">
        <v>4153.92</v>
      </c>
      <c r="C5546">
        <f t="shared" si="85"/>
        <v>-6.6725775923779929E-2</v>
      </c>
    </row>
    <row r="5547" spans="1:3" x14ac:dyDescent="0.35">
      <c r="A5547" s="2">
        <v>45719</v>
      </c>
      <c r="B5547">
        <v>4107.84</v>
      </c>
      <c r="C5547">
        <f t="shared" si="85"/>
        <v>-7.2638098251751562E-2</v>
      </c>
    </row>
    <row r="5548" spans="1:3" x14ac:dyDescent="0.35">
      <c r="A5548" s="2">
        <v>45720</v>
      </c>
      <c r="B5548">
        <v>4159.67</v>
      </c>
      <c r="C5548">
        <f t="shared" si="85"/>
        <v>-5.9615124033979117E-2</v>
      </c>
    </row>
    <row r="5549" spans="1:3" x14ac:dyDescent="0.35">
      <c r="A5549" s="2">
        <v>45721</v>
      </c>
      <c r="B5549">
        <v>4112.72</v>
      </c>
      <c r="C5549">
        <f t="shared" si="85"/>
        <v>-6.9388638246445561E-2</v>
      </c>
    </row>
    <row r="5550" spans="1:3" x14ac:dyDescent="0.35">
      <c r="A5550" s="2">
        <v>45722</v>
      </c>
      <c r="B5550">
        <v>4103.99</v>
      </c>
      <c r="C5550">
        <f t="shared" si="85"/>
        <v>-7.1513577129509107E-2</v>
      </c>
    </row>
    <row r="5551" spans="1:3" x14ac:dyDescent="0.35">
      <c r="A5551" s="2">
        <v>45723</v>
      </c>
      <c r="B5551">
        <v>4130.25</v>
      </c>
      <c r="C5551">
        <f t="shared" si="85"/>
        <v>-6.513531051927185E-2</v>
      </c>
    </row>
    <row r="5552" spans="1:3" x14ac:dyDescent="0.35">
      <c r="A5552" s="2">
        <v>45724</v>
      </c>
      <c r="B5552">
        <v>4130.25</v>
      </c>
      <c r="C5552">
        <f t="shared" si="85"/>
        <v>-5.7058737746813873E-2</v>
      </c>
    </row>
    <row r="5553" spans="1:3" x14ac:dyDescent="0.35">
      <c r="A5553" s="2">
        <v>45725</v>
      </c>
      <c r="B5553">
        <v>4130.25</v>
      </c>
      <c r="C5553">
        <f t="shared" si="85"/>
        <v>-5.6985554910900529E-2</v>
      </c>
    </row>
    <row r="5554" spans="1:3" x14ac:dyDescent="0.35">
      <c r="A5554" s="2">
        <v>45726</v>
      </c>
      <c r="B5554">
        <v>4180.84</v>
      </c>
      <c r="C5554">
        <f t="shared" si="85"/>
        <v>-3.9258982242385866E-2</v>
      </c>
    </row>
    <row r="5555" spans="1:3" x14ac:dyDescent="0.35">
      <c r="A5555" s="2">
        <v>45727</v>
      </c>
      <c r="B5555">
        <v>4133.97</v>
      </c>
      <c r="C5555">
        <f t="shared" si="85"/>
        <v>-5.0286854333195338E-2</v>
      </c>
    </row>
    <row r="5556" spans="1:3" x14ac:dyDescent="0.35">
      <c r="A5556" s="2">
        <v>45728</v>
      </c>
      <c r="B5556">
        <v>4107.6899999999996</v>
      </c>
      <c r="C5556">
        <f t="shared" si="85"/>
        <v>-4.9831917286840915E-2</v>
      </c>
    </row>
    <row r="5557" spans="1:3" x14ac:dyDescent="0.35">
      <c r="A5557" s="2">
        <v>45729</v>
      </c>
      <c r="B5557">
        <v>4124.1899999999996</v>
      </c>
      <c r="C5557">
        <f t="shared" si="85"/>
        <v>-4.58231071251251E-2</v>
      </c>
    </row>
    <row r="5558" spans="1:3" x14ac:dyDescent="0.35">
      <c r="A5558" s="2">
        <v>45730</v>
      </c>
      <c r="B5558">
        <v>4101.05</v>
      </c>
      <c r="C5558">
        <f t="shared" si="85"/>
        <v>-5.1449705509687554E-2</v>
      </c>
    </row>
    <row r="5559" spans="1:3" x14ac:dyDescent="0.35">
      <c r="A5559" s="2">
        <v>45731</v>
      </c>
      <c r="B5559">
        <v>4101.05</v>
      </c>
      <c r="C5559">
        <f t="shared" si="85"/>
        <v>-5.2958675137551731E-2</v>
      </c>
    </row>
    <row r="5560" spans="1:3" x14ac:dyDescent="0.35">
      <c r="A5560" s="2">
        <v>45732</v>
      </c>
      <c r="B5560">
        <v>4101.05</v>
      </c>
      <c r="C5560">
        <f t="shared" si="85"/>
        <v>-5.8530426822270429E-2</v>
      </c>
    </row>
    <row r="5561" spans="1:3" x14ac:dyDescent="0.35">
      <c r="A5561" s="2">
        <v>45733</v>
      </c>
      <c r="B5561">
        <v>4072.01</v>
      </c>
      <c r="C5561">
        <f t="shared" si="85"/>
        <v>-7.1330831299857345E-2</v>
      </c>
    </row>
    <row r="5562" spans="1:3" x14ac:dyDescent="0.35">
      <c r="A5562" s="2">
        <v>45734</v>
      </c>
      <c r="B5562">
        <v>4118.3999999999996</v>
      </c>
      <c r="C5562">
        <f t="shared" si="85"/>
        <v>-6.1184362750966413E-2</v>
      </c>
    </row>
    <row r="5563" spans="1:3" x14ac:dyDescent="0.35">
      <c r="A5563" s="2">
        <v>45735</v>
      </c>
      <c r="B5563">
        <v>4162.38</v>
      </c>
      <c r="C5563">
        <f t="shared" si="85"/>
        <v>-5.3014384643922226E-2</v>
      </c>
    </row>
    <row r="5564" spans="1:3" x14ac:dyDescent="0.35">
      <c r="A5564" s="2">
        <v>45736</v>
      </c>
      <c r="B5564">
        <v>4172.0600000000004</v>
      </c>
      <c r="C5564">
        <f t="shared" si="85"/>
        <v>-5.0691492079422168E-2</v>
      </c>
    </row>
    <row r="5565" spans="1:3" x14ac:dyDescent="0.35">
      <c r="A5565" s="2">
        <v>45737</v>
      </c>
      <c r="B5565">
        <v>4144.55</v>
      </c>
      <c r="C5565">
        <f t="shared" si="85"/>
        <v>-5.7307192547979412E-2</v>
      </c>
    </row>
    <row r="5566" spans="1:3" x14ac:dyDescent="0.35">
      <c r="A5566" s="2">
        <v>45738</v>
      </c>
      <c r="B5566">
        <v>4144.55</v>
      </c>
      <c r="C5566">
        <f t="shared" si="85"/>
        <v>-6.4184831544386436E-2</v>
      </c>
    </row>
    <row r="5567" spans="1:3" x14ac:dyDescent="0.35">
      <c r="A5567" s="2">
        <v>45739</v>
      </c>
      <c r="B5567">
        <v>4144.55</v>
      </c>
      <c r="C5567">
        <f t="shared" si="85"/>
        <v>-5.4080301139449151E-2</v>
      </c>
    </row>
    <row r="5568" spans="1:3" x14ac:dyDescent="0.35">
      <c r="A5568" s="2">
        <v>45740</v>
      </c>
      <c r="B5568">
        <v>4155.21</v>
      </c>
      <c r="C5568">
        <f t="shared" si="85"/>
        <v>-5.1511550751089201E-2</v>
      </c>
    </row>
    <row r="5569" spans="1:3" x14ac:dyDescent="0.35">
      <c r="A5569" s="2">
        <v>45741</v>
      </c>
      <c r="B5569">
        <v>4107.1400000000003</v>
      </c>
      <c r="C5569">
        <f t="shared" si="85"/>
        <v>-6.7048674162002053E-2</v>
      </c>
    </row>
    <row r="5570" spans="1:3" x14ac:dyDescent="0.35">
      <c r="A5570" s="2">
        <v>45742</v>
      </c>
      <c r="B5570">
        <v>4130.46</v>
      </c>
      <c r="C5570">
        <f t="shared" si="85"/>
        <v>-6.4771367604973942E-2</v>
      </c>
    </row>
    <row r="5571" spans="1:3" x14ac:dyDescent="0.35">
      <c r="A5571" s="2">
        <v>45743</v>
      </c>
      <c r="B5571">
        <v>4170.13</v>
      </c>
      <c r="C5571">
        <f t="shared" si="85"/>
        <v>-5.5212938136155798E-2</v>
      </c>
    </row>
    <row r="5572" spans="1:3" x14ac:dyDescent="0.35">
      <c r="A5572" s="2">
        <v>45744</v>
      </c>
      <c r="B5572">
        <v>4202.8100000000004</v>
      </c>
      <c r="C5572">
        <f t="shared" si="85"/>
        <v>-4.7406799325096546E-2</v>
      </c>
    </row>
    <row r="5573" spans="1:3" x14ac:dyDescent="0.35">
      <c r="A5573" s="2">
        <v>45745</v>
      </c>
      <c r="B5573">
        <v>4202.8100000000004</v>
      </c>
      <c r="C5573">
        <f t="shared" si="85"/>
        <v>-4.7073172078954367E-2</v>
      </c>
    </row>
    <row r="5574" spans="1:3" x14ac:dyDescent="0.35">
      <c r="A5574" s="2">
        <v>45746</v>
      </c>
      <c r="B5574">
        <v>4202.8100000000004</v>
      </c>
      <c r="C5574">
        <f t="shared" si="85"/>
        <v>-4.7129919262323121E-2</v>
      </c>
    </row>
    <row r="5575" spans="1:3" x14ac:dyDescent="0.35">
      <c r="A5575" s="2">
        <v>45747</v>
      </c>
      <c r="B5575">
        <v>4183.5200000000004</v>
      </c>
      <c r="C5575">
        <f t="shared" si="85"/>
        <v>-5.1730271029995153E-2</v>
      </c>
    </row>
    <row r="5576" spans="1:3" x14ac:dyDescent="0.35">
      <c r="A5576" s="2">
        <v>45748</v>
      </c>
      <c r="B5576">
        <v>4146.3100000000004</v>
      </c>
      <c r="C5576">
        <f t="shared" si="85"/>
        <v>-5.5635553787456611E-2</v>
      </c>
    </row>
    <row r="5577" spans="1:3" x14ac:dyDescent="0.35">
      <c r="A5577" s="2">
        <v>45749</v>
      </c>
      <c r="B5577">
        <v>4155.21</v>
      </c>
      <c r="C5577">
        <f t="shared" si="85"/>
        <v>-4.4897515209983273E-2</v>
      </c>
    </row>
    <row r="5578" spans="1:3" x14ac:dyDescent="0.35">
      <c r="A5578" s="2">
        <v>45750</v>
      </c>
      <c r="B5578">
        <v>4155.54</v>
      </c>
      <c r="C5578">
        <f t="shared" si="85"/>
        <v>-4.4818099994708281E-2</v>
      </c>
    </row>
    <row r="5579" spans="1:3" x14ac:dyDescent="0.35">
      <c r="A5579" s="2">
        <v>45751</v>
      </c>
      <c r="B5579">
        <v>4274.46</v>
      </c>
      <c r="C5579">
        <f t="shared" si="85"/>
        <v>-1.6602705135722307E-2</v>
      </c>
    </row>
    <row r="5580" spans="1:3" x14ac:dyDescent="0.35">
      <c r="A5580" s="2">
        <v>45752</v>
      </c>
      <c r="B5580">
        <v>4274.46</v>
      </c>
      <c r="C5580">
        <f t="shared" si="85"/>
        <v>-1.6107877227919034E-2</v>
      </c>
    </row>
    <row r="5581" spans="1:3" x14ac:dyDescent="0.35">
      <c r="A5581" s="2">
        <v>45753</v>
      </c>
      <c r="B5581">
        <v>4274.46</v>
      </c>
      <c r="C5581">
        <f t="shared" si="85"/>
        <v>-1.5119790615102024E-2</v>
      </c>
    </row>
    <row r="5582" spans="1:3" x14ac:dyDescent="0.35">
      <c r="A5582" s="2">
        <v>45754</v>
      </c>
      <c r="B5582">
        <v>4386.28</v>
      </c>
      <c r="C5582">
        <f t="shared" si="85"/>
        <v>1.3281218412118224E-2</v>
      </c>
    </row>
    <row r="5583" spans="1:3" x14ac:dyDescent="0.35">
      <c r="A5583" s="2">
        <v>45755</v>
      </c>
      <c r="B5583">
        <v>4425.29</v>
      </c>
      <c r="C5583">
        <f t="shared" si="85"/>
        <v>2.1331876647707918E-2</v>
      </c>
    </row>
    <row r="5584" spans="1:3" x14ac:dyDescent="0.35">
      <c r="A5584" s="2">
        <v>45756</v>
      </c>
      <c r="B5584">
        <v>4322.13</v>
      </c>
      <c r="C5584">
        <f t="shared" si="85"/>
        <v>-5.4016954780234591E-3</v>
      </c>
    </row>
    <row r="5585" spans="1:3" x14ac:dyDescent="0.35">
      <c r="A5585" s="2">
        <v>45757</v>
      </c>
      <c r="B5585">
        <v>4334.03</v>
      </c>
      <c r="C5585">
        <f t="shared" si="85"/>
        <v>-2.6522066754389702E-3</v>
      </c>
    </row>
    <row r="5586" spans="1:3" x14ac:dyDescent="0.35">
      <c r="A5586" s="2">
        <v>45758</v>
      </c>
      <c r="B5586">
        <v>4277.63</v>
      </c>
      <c r="C5586">
        <f t="shared" si="85"/>
        <v>-1.5750913871381597E-2</v>
      </c>
    </row>
    <row r="5587" spans="1:3" x14ac:dyDescent="0.35">
      <c r="A5587" s="2">
        <v>45759</v>
      </c>
      <c r="B5587">
        <v>4277.63</v>
      </c>
      <c r="C5587">
        <f t="shared" si="85"/>
        <v>-7.0746413878763903E-3</v>
      </c>
    </row>
    <row r="5588" spans="1:3" x14ac:dyDescent="0.35">
      <c r="A5588" s="2">
        <v>45760</v>
      </c>
      <c r="B5588">
        <v>4277.63</v>
      </c>
      <c r="C5588">
        <f t="shared" si="85"/>
        <v>-3.9150590602028317E-3</v>
      </c>
    </row>
    <row r="5589" spans="1:3" x14ac:dyDescent="0.35">
      <c r="A5589" s="2">
        <v>45761</v>
      </c>
      <c r="B5589">
        <v>4308.9799999999996</v>
      </c>
      <c r="C5589">
        <f t="shared" si="85"/>
        <v>1.2307465217502036E-3</v>
      </c>
    </row>
    <row r="5590" spans="1:3" x14ac:dyDescent="0.35">
      <c r="A5590" s="2">
        <v>45762</v>
      </c>
      <c r="B5590">
        <v>4354.51</v>
      </c>
      <c r="C5590">
        <f t="shared" si="85"/>
        <v>2.3980909546117532E-3</v>
      </c>
    </row>
    <row r="5591" spans="1:3" x14ac:dyDescent="0.35">
      <c r="A5591" s="2">
        <v>45763</v>
      </c>
      <c r="B5591">
        <v>4305.7700000000004</v>
      </c>
      <c r="C5591">
        <f t="shared" si="85"/>
        <v>-6.9340091513839155E-3</v>
      </c>
    </row>
    <row r="5592" spans="1:3" x14ac:dyDescent="0.35">
      <c r="A5592" s="2">
        <v>45764</v>
      </c>
      <c r="B5592">
        <v>4310</v>
      </c>
      <c r="C5592">
        <f t="shared" si="85"/>
        <v>-5.9520887101770104E-3</v>
      </c>
    </row>
    <row r="5593" spans="1:3" x14ac:dyDescent="0.35">
      <c r="A5593" s="2">
        <v>45765</v>
      </c>
      <c r="B5593">
        <v>4310</v>
      </c>
      <c r="C5593">
        <f t="shared" si="85"/>
        <v>-5.9520887101770104E-3</v>
      </c>
    </row>
    <row r="5594" spans="1:3" x14ac:dyDescent="0.35">
      <c r="A5594" s="2">
        <v>45766</v>
      </c>
      <c r="B5594">
        <v>4310</v>
      </c>
      <c r="C5594">
        <f t="shared" si="85"/>
        <v>1.355907225946325E-3</v>
      </c>
    </row>
    <row r="5595" spans="1:3" x14ac:dyDescent="0.35">
      <c r="A5595" s="2">
        <v>45767</v>
      </c>
      <c r="B5595">
        <v>4310</v>
      </c>
      <c r="C5595">
        <f t="shared" si="85"/>
        <v>1.1886411889250592E-3</v>
      </c>
    </row>
    <row r="5596" spans="1:3" x14ac:dyDescent="0.35">
      <c r="A5596" s="2">
        <v>45768</v>
      </c>
      <c r="B5596">
        <v>4281.12</v>
      </c>
      <c r="C5596">
        <f t="shared" si="85"/>
        <v>3.4395895176150015E-3</v>
      </c>
    </row>
    <row r="5597" spans="1:3" x14ac:dyDescent="0.35">
      <c r="A5597" s="2">
        <v>45769</v>
      </c>
      <c r="B5597">
        <v>4294.9799999999996</v>
      </c>
      <c r="C5597">
        <f t="shared" si="85"/>
        <v>1.4831279760891568E-2</v>
      </c>
    </row>
    <row r="5598" spans="1:3" x14ac:dyDescent="0.35">
      <c r="A5598" s="2">
        <v>45770</v>
      </c>
      <c r="B5598">
        <v>4305.99</v>
      </c>
      <c r="C5598">
        <f t="shared" si="85"/>
        <v>3.0174413464180969E-2</v>
      </c>
    </row>
    <row r="5599" spans="1:3" x14ac:dyDescent="0.35">
      <c r="A5599" s="2">
        <v>45771</v>
      </c>
      <c r="B5599">
        <v>4266.91</v>
      </c>
      <c r="C5599">
        <f t="shared" si="85"/>
        <v>2.105724874686778E-2</v>
      </c>
    </row>
    <row r="5600" spans="1:3" x14ac:dyDescent="0.35">
      <c r="A5600" s="2">
        <v>45772</v>
      </c>
      <c r="B5600">
        <v>4217.6499999999996</v>
      </c>
      <c r="C5600">
        <f t="shared" si="85"/>
        <v>9.4454377648109482E-3</v>
      </c>
    </row>
    <row r="5601" spans="1:3" x14ac:dyDescent="0.35">
      <c r="A5601" s="2">
        <v>45773</v>
      </c>
      <c r="B5601">
        <v>4217.6499999999996</v>
      </c>
      <c r="C5601">
        <f t="shared" ref="C5601:C5664" si="86">+LN(B5601/B5512)</f>
        <v>4.6841721231306935E-3</v>
      </c>
    </row>
    <row r="5602" spans="1:3" x14ac:dyDescent="0.35">
      <c r="A5602" s="2">
        <v>45774</v>
      </c>
      <c r="B5602">
        <v>4217.6499999999996</v>
      </c>
      <c r="C5602">
        <f t="shared" si="86"/>
        <v>-4.1009692373887607E-4</v>
      </c>
    </row>
    <row r="5603" spans="1:3" x14ac:dyDescent="0.35">
      <c r="A5603" s="2">
        <v>45775</v>
      </c>
      <c r="B5603">
        <v>4218.37</v>
      </c>
      <c r="C5603">
        <f t="shared" si="86"/>
        <v>1.1736619405031961E-2</v>
      </c>
    </row>
    <row r="5604" spans="1:3" x14ac:dyDescent="0.35">
      <c r="A5604" s="2">
        <v>45776</v>
      </c>
      <c r="B5604">
        <v>4188.1400000000003</v>
      </c>
      <c r="C5604">
        <f t="shared" si="86"/>
        <v>7.8359956017408517E-3</v>
      </c>
    </row>
    <row r="5605" spans="1:3" x14ac:dyDescent="0.35">
      <c r="A5605" s="2">
        <v>45777</v>
      </c>
      <c r="B5605">
        <v>4225.6000000000004</v>
      </c>
      <c r="C5605">
        <f t="shared" si="86"/>
        <v>4.0502206154910056E-3</v>
      </c>
    </row>
    <row r="5606" spans="1:3" x14ac:dyDescent="0.35">
      <c r="A5606" s="2">
        <v>45778</v>
      </c>
      <c r="B5606">
        <v>4225.6000000000004</v>
      </c>
      <c r="C5606">
        <f t="shared" si="86"/>
        <v>4.0502206154910056E-3</v>
      </c>
    </row>
    <row r="5607" spans="1:3" x14ac:dyDescent="0.35">
      <c r="A5607" s="2">
        <v>45779</v>
      </c>
      <c r="B5607">
        <v>4250.3100000000004</v>
      </c>
      <c r="C5607">
        <f t="shared" si="86"/>
        <v>9.8808795074780079E-3</v>
      </c>
    </row>
    <row r="5608" spans="1:3" x14ac:dyDescent="0.35">
      <c r="A5608" s="2">
        <v>45780</v>
      </c>
      <c r="B5608">
        <v>4250.3100000000004</v>
      </c>
      <c r="C5608">
        <f t="shared" si="86"/>
        <v>2.1310995549072707E-2</v>
      </c>
    </row>
    <row r="5609" spans="1:3" x14ac:dyDescent="0.35">
      <c r="A5609" s="2">
        <v>45781</v>
      </c>
      <c r="B5609">
        <v>4250.3100000000004</v>
      </c>
      <c r="C5609">
        <f t="shared" si="86"/>
        <v>2.1431175145606308E-2</v>
      </c>
    </row>
    <row r="5610" spans="1:3" x14ac:dyDescent="0.35">
      <c r="A5610" s="2">
        <v>45782</v>
      </c>
      <c r="B5610">
        <v>4300.05</v>
      </c>
      <c r="C5610">
        <f t="shared" si="86"/>
        <v>2.9260826850153722E-2</v>
      </c>
    </row>
    <row r="5611" spans="1:3" x14ac:dyDescent="0.35">
      <c r="A5611" s="2">
        <v>45783</v>
      </c>
      <c r="B5611">
        <v>4305.07</v>
      </c>
      <c r="C5611">
        <f t="shared" si="86"/>
        <v>3.9733077640113183E-2</v>
      </c>
    </row>
    <row r="5612" spans="1:3" x14ac:dyDescent="0.35">
      <c r="A5612" s="2">
        <v>45784</v>
      </c>
      <c r="B5612">
        <v>4287.1499999999996</v>
      </c>
      <c r="C5612">
        <f t="shared" si="86"/>
        <v>3.9344346047719719E-2</v>
      </c>
    </row>
    <row r="5613" spans="1:3" x14ac:dyDescent="0.35">
      <c r="A5613" s="2">
        <v>45785</v>
      </c>
      <c r="B5613">
        <v>4252.17</v>
      </c>
      <c r="C5613">
        <f t="shared" si="86"/>
        <v>3.1151610406648857E-2</v>
      </c>
    </row>
    <row r="5614" spans="1:3" x14ac:dyDescent="0.35">
      <c r="A5614" s="2">
        <v>45786</v>
      </c>
      <c r="B5614">
        <v>4224.8</v>
      </c>
      <c r="C5614">
        <f t="shared" si="86"/>
        <v>2.4694091951435571E-2</v>
      </c>
    </row>
    <row r="5615" spans="1:3" x14ac:dyDescent="0.35">
      <c r="A5615" s="2">
        <v>45787</v>
      </c>
      <c r="B5615">
        <v>4224.8</v>
      </c>
      <c r="C5615">
        <f t="shared" si="86"/>
        <v>2.0824594128556171E-2</v>
      </c>
    </row>
    <row r="5616" spans="1:3" x14ac:dyDescent="0.35">
      <c r="A5616" s="2">
        <v>45788</v>
      </c>
      <c r="B5616">
        <v>4224.8</v>
      </c>
      <c r="C5616">
        <f t="shared" si="86"/>
        <v>2.0626437468152223E-2</v>
      </c>
    </row>
    <row r="5617" spans="1:3" x14ac:dyDescent="0.35">
      <c r="A5617" s="2">
        <v>45789</v>
      </c>
      <c r="B5617">
        <v>4226.51</v>
      </c>
      <c r="C5617">
        <f t="shared" si="86"/>
        <v>1.4036262852051501E-2</v>
      </c>
    </row>
    <row r="5618" spans="1:3" x14ac:dyDescent="0.35">
      <c r="A5618" s="2">
        <v>45790</v>
      </c>
      <c r="B5618">
        <v>4218.59</v>
      </c>
      <c r="C5618">
        <f t="shared" si="86"/>
        <v>1.8853471502017778E-2</v>
      </c>
    </row>
    <row r="5619" spans="1:3" x14ac:dyDescent="0.35">
      <c r="A5619" s="2">
        <v>45791</v>
      </c>
      <c r="B5619">
        <v>4182.76</v>
      </c>
      <c r="C5619">
        <f t="shared" si="86"/>
        <v>1.3774395414693342E-2</v>
      </c>
    </row>
    <row r="5620" spans="1:3" x14ac:dyDescent="0.35">
      <c r="A5620" s="2">
        <v>45792</v>
      </c>
      <c r="B5620">
        <v>4200.38</v>
      </c>
      <c r="C5620">
        <f t="shared" si="86"/>
        <v>1.797807707736904E-2</v>
      </c>
    </row>
    <row r="5621" spans="1:3" x14ac:dyDescent="0.35">
      <c r="A5621" s="2">
        <v>45793</v>
      </c>
      <c r="B5621">
        <v>4177</v>
      </c>
      <c r="C5621">
        <f t="shared" si="86"/>
        <v>1.2396365205332233E-2</v>
      </c>
    </row>
    <row r="5622" spans="1:3" x14ac:dyDescent="0.35">
      <c r="A5622" s="2">
        <v>45794</v>
      </c>
      <c r="B5622">
        <v>4177</v>
      </c>
      <c r="C5622">
        <f t="shared" si="86"/>
        <v>1.1788145006030527E-2</v>
      </c>
    </row>
    <row r="5623" spans="1:3" x14ac:dyDescent="0.35">
      <c r="A5623" s="2">
        <v>45795</v>
      </c>
      <c r="B5623">
        <v>4177</v>
      </c>
      <c r="C5623">
        <f t="shared" si="86"/>
        <v>2.0534999796595871E-2</v>
      </c>
    </row>
    <row r="5624" spans="1:3" x14ac:dyDescent="0.35">
      <c r="A5624" s="2">
        <v>45796</v>
      </c>
      <c r="B5624">
        <v>4173.1499999999996</v>
      </c>
      <c r="C5624">
        <f t="shared" si="86"/>
        <v>1.7379341033270119E-2</v>
      </c>
    </row>
    <row r="5625" spans="1:3" x14ac:dyDescent="0.35">
      <c r="A5625" s="2">
        <v>45797</v>
      </c>
      <c r="B5625">
        <v>4169.26</v>
      </c>
      <c r="C5625">
        <f t="shared" si="86"/>
        <v>2.2536581857079269E-2</v>
      </c>
    </row>
    <row r="5626" spans="1:3" x14ac:dyDescent="0.35">
      <c r="A5626" s="2">
        <v>45798</v>
      </c>
      <c r="B5626">
        <v>4176.5600000000004</v>
      </c>
      <c r="C5626">
        <f t="shared" si="86"/>
        <v>2.3145884782977372E-2</v>
      </c>
    </row>
    <row r="5627" spans="1:3" x14ac:dyDescent="0.35">
      <c r="A5627" s="2">
        <v>45799</v>
      </c>
      <c r="B5627">
        <v>4175.34</v>
      </c>
      <c r="C5627">
        <f t="shared" si="86"/>
        <v>2.2853735689075946E-2</v>
      </c>
    </row>
    <row r="5628" spans="1:3" x14ac:dyDescent="0.35">
      <c r="A5628" s="2">
        <v>45800</v>
      </c>
      <c r="B5628">
        <v>4152.46</v>
      </c>
      <c r="C5628">
        <f t="shared" si="86"/>
        <v>1.7358873283894447E-2</v>
      </c>
    </row>
    <row r="5629" spans="1:3" x14ac:dyDescent="0.35">
      <c r="A5629" s="2">
        <v>45801</v>
      </c>
      <c r="B5629">
        <v>4152.46</v>
      </c>
      <c r="C5629">
        <f t="shared" si="86"/>
        <v>8.3381778403257729E-3</v>
      </c>
    </row>
    <row r="5630" spans="1:3" x14ac:dyDescent="0.35">
      <c r="A5630" s="2">
        <v>45802</v>
      </c>
      <c r="B5630">
        <v>4152.46</v>
      </c>
      <c r="C5630">
        <f t="shared" si="86"/>
        <v>6.0484152758647127E-3</v>
      </c>
    </row>
    <row r="5631" spans="1:3" x14ac:dyDescent="0.35">
      <c r="A5631" s="2">
        <v>45803</v>
      </c>
      <c r="B5631">
        <v>4150.7</v>
      </c>
      <c r="C5631">
        <f t="shared" si="86"/>
        <v>1.1132155007424271E-2</v>
      </c>
    </row>
    <row r="5632" spans="1:3" x14ac:dyDescent="0.35">
      <c r="A5632" s="2">
        <v>45804</v>
      </c>
      <c r="B5632">
        <v>4113.8500000000004</v>
      </c>
      <c r="C5632">
        <f t="shared" si="86"/>
        <v>-4.2812074583878108E-3</v>
      </c>
    </row>
    <row r="5633" spans="1:3" x14ac:dyDescent="0.35">
      <c r="A5633" s="2">
        <v>45805</v>
      </c>
      <c r="B5633">
        <v>4125.58</v>
      </c>
      <c r="C5633">
        <f t="shared" si="86"/>
        <v>-6.8458507593479011E-3</v>
      </c>
    </row>
    <row r="5634" spans="1:3" x14ac:dyDescent="0.35">
      <c r="A5634" s="2">
        <v>45806</v>
      </c>
      <c r="B5634">
        <v>4120.63</v>
      </c>
      <c r="C5634">
        <f t="shared" si="86"/>
        <v>-8.0464024296415075E-3</v>
      </c>
    </row>
    <row r="5635" spans="1:3" x14ac:dyDescent="0.35">
      <c r="A5635" s="2">
        <v>45807</v>
      </c>
      <c r="B5635">
        <v>4159.43</v>
      </c>
      <c r="C5635">
        <f t="shared" si="86"/>
        <v>1.3255789319178558E-3</v>
      </c>
    </row>
    <row r="5636" spans="1:3" x14ac:dyDescent="0.35">
      <c r="A5636" s="2">
        <v>45808</v>
      </c>
      <c r="B5636">
        <v>4159.43</v>
      </c>
      <c r="C5636">
        <f t="shared" si="86"/>
        <v>1.2480702739985737E-2</v>
      </c>
    </row>
    <row r="5637" spans="1:3" x14ac:dyDescent="0.35">
      <c r="A5637" s="2">
        <v>45809</v>
      </c>
      <c r="B5637">
        <v>4159.43</v>
      </c>
      <c r="C5637">
        <f t="shared" si="86"/>
        <v>-5.7698549137821555E-5</v>
      </c>
    </row>
    <row r="5638" spans="1:3" x14ac:dyDescent="0.35">
      <c r="A5638" s="2">
        <v>45810</v>
      </c>
      <c r="B5638">
        <v>4159.43</v>
      </c>
      <c r="C5638">
        <f t="shared" si="86"/>
        <v>1.1293435553020557E-2</v>
      </c>
    </row>
    <row r="5639" spans="1:3" x14ac:dyDescent="0.35">
      <c r="A5639" s="2">
        <v>45811</v>
      </c>
      <c r="B5639">
        <v>4109.41</v>
      </c>
      <c r="C5639">
        <f t="shared" si="86"/>
        <v>1.3197946737622671E-3</v>
      </c>
    </row>
    <row r="5640" spans="1:3" x14ac:dyDescent="0.35">
      <c r="A5640" s="2">
        <v>45812</v>
      </c>
      <c r="B5640">
        <v>4109.5</v>
      </c>
      <c r="C5640">
        <f t="shared" si="86"/>
        <v>-5.0365712221459137E-3</v>
      </c>
    </row>
    <row r="5641" spans="1:3" x14ac:dyDescent="0.35">
      <c r="A5641" s="2">
        <v>45813</v>
      </c>
      <c r="B5641">
        <v>4108.6899999999996</v>
      </c>
      <c r="C5641">
        <f t="shared" si="86"/>
        <v>-5.2336949203381101E-3</v>
      </c>
    </row>
    <row r="5642" spans="1:3" x14ac:dyDescent="0.35">
      <c r="A5642" s="2">
        <v>45814</v>
      </c>
      <c r="B5642">
        <v>4116.4399999999996</v>
      </c>
      <c r="C5642">
        <f t="shared" si="86"/>
        <v>-3.3492256673296351E-3</v>
      </c>
    </row>
    <row r="5643" spans="1:3" x14ac:dyDescent="0.35">
      <c r="A5643" s="2">
        <v>45815</v>
      </c>
      <c r="B5643">
        <v>4116.4399999999996</v>
      </c>
      <c r="C5643">
        <f t="shared" si="86"/>
        <v>-1.5523471124089375E-2</v>
      </c>
    </row>
    <row r="5644" spans="1:3" x14ac:dyDescent="0.35">
      <c r="A5644" s="2">
        <v>45816</v>
      </c>
      <c r="B5644">
        <v>4116.4399999999996</v>
      </c>
      <c r="C5644">
        <f t="shared" si="86"/>
        <v>-4.2494921779619426E-3</v>
      </c>
    </row>
    <row r="5645" spans="1:3" x14ac:dyDescent="0.35">
      <c r="A5645" s="2">
        <v>45817</v>
      </c>
      <c r="B5645">
        <v>4144.3</v>
      </c>
      <c r="C5645">
        <f t="shared" si="86"/>
        <v>8.8730694525677913E-3</v>
      </c>
    </row>
    <row r="5646" spans="1:3" x14ac:dyDescent="0.35">
      <c r="A5646" s="2">
        <v>45818</v>
      </c>
      <c r="B5646">
        <v>4207.38</v>
      </c>
      <c r="C5646">
        <f t="shared" si="86"/>
        <v>1.9970489308580565E-2</v>
      </c>
    </row>
    <row r="5647" spans="1:3" x14ac:dyDescent="0.35">
      <c r="A5647" s="2">
        <v>45819</v>
      </c>
      <c r="B5647">
        <v>4181.83</v>
      </c>
      <c r="C5647">
        <f t="shared" si="86"/>
        <v>1.9505911289832367E-2</v>
      </c>
    </row>
    <row r="5648" spans="1:3" x14ac:dyDescent="0.35">
      <c r="A5648" s="2">
        <v>45820</v>
      </c>
      <c r="B5648">
        <v>4154.6400000000003</v>
      </c>
      <c r="C5648">
        <f t="shared" si="86"/>
        <v>1.2982743470591642E-2</v>
      </c>
    </row>
    <row r="5649" spans="1:3" x14ac:dyDescent="0.35">
      <c r="A5649" s="2">
        <v>45821</v>
      </c>
      <c r="B5649">
        <v>4133.83</v>
      </c>
      <c r="C5649">
        <f t="shared" si="86"/>
        <v>7.9612995305594434E-3</v>
      </c>
    </row>
    <row r="5650" spans="1:3" x14ac:dyDescent="0.35">
      <c r="A5650" s="2">
        <v>45822</v>
      </c>
      <c r="B5650">
        <v>4133.83</v>
      </c>
      <c r="C5650">
        <f t="shared" si="86"/>
        <v>1.5067602973530403E-2</v>
      </c>
    </row>
    <row r="5651" spans="1:3" x14ac:dyDescent="0.35">
      <c r="A5651" s="2">
        <v>45823</v>
      </c>
      <c r="B5651">
        <v>4133.83</v>
      </c>
      <c r="C5651">
        <f t="shared" si="86"/>
        <v>3.7395995947441061E-3</v>
      </c>
    </row>
    <row r="5652" spans="1:3" x14ac:dyDescent="0.35">
      <c r="A5652" s="2">
        <v>45824</v>
      </c>
      <c r="B5652">
        <v>4105.28</v>
      </c>
      <c r="C5652">
        <f t="shared" si="86"/>
        <v>-1.3813075983336441E-2</v>
      </c>
    </row>
    <row r="5653" spans="1:3" x14ac:dyDescent="0.35">
      <c r="A5653" s="2">
        <v>45825</v>
      </c>
      <c r="B5653">
        <v>4101.33</v>
      </c>
      <c r="C5653">
        <f t="shared" si="86"/>
        <v>-1.7098607275649796E-2</v>
      </c>
    </row>
    <row r="5654" spans="1:3" x14ac:dyDescent="0.35">
      <c r="A5654" s="2">
        <v>45826</v>
      </c>
      <c r="B5654">
        <v>4068.75</v>
      </c>
      <c r="C5654">
        <f t="shared" si="86"/>
        <v>-1.8458391183375191E-2</v>
      </c>
    </row>
    <row r="5655" spans="1:3" x14ac:dyDescent="0.35">
      <c r="A5655" s="2">
        <v>45827</v>
      </c>
      <c r="B5655">
        <v>4084.92</v>
      </c>
      <c r="C5655">
        <f t="shared" si="86"/>
        <v>-1.4492073881246551E-2</v>
      </c>
    </row>
    <row r="5656" spans="1:3" x14ac:dyDescent="0.35">
      <c r="A5656" s="2">
        <v>45828</v>
      </c>
      <c r="B5656">
        <v>4095.45</v>
      </c>
      <c r="C5656">
        <f t="shared" si="86"/>
        <v>-1.191761678067056E-2</v>
      </c>
    </row>
    <row r="5657" spans="1:3" x14ac:dyDescent="0.35">
      <c r="A5657" s="2">
        <v>45829</v>
      </c>
      <c r="B5657">
        <v>4095.45</v>
      </c>
      <c r="C5657">
        <f t="shared" si="86"/>
        <v>-1.4486367169030637E-2</v>
      </c>
    </row>
    <row r="5658" spans="1:3" x14ac:dyDescent="0.35">
      <c r="A5658" s="2">
        <v>45830</v>
      </c>
      <c r="B5658">
        <v>4095.45</v>
      </c>
      <c r="C5658">
        <f t="shared" si="86"/>
        <v>-2.8503211581833066E-3</v>
      </c>
    </row>
    <row r="5659" spans="1:3" x14ac:dyDescent="0.35">
      <c r="A5659" s="2">
        <v>45831</v>
      </c>
      <c r="B5659">
        <v>4091.59</v>
      </c>
      <c r="C5659">
        <f t="shared" si="86"/>
        <v>-9.4551333498580185E-3</v>
      </c>
    </row>
    <row r="5660" spans="1:3" x14ac:dyDescent="0.35">
      <c r="A5660" s="2">
        <v>45832</v>
      </c>
      <c r="B5660">
        <v>4077.68</v>
      </c>
      <c r="C5660">
        <f t="shared" si="86"/>
        <v>-2.2419011149541403E-2</v>
      </c>
    </row>
    <row r="5661" spans="1:3" x14ac:dyDescent="0.35">
      <c r="A5661" s="2">
        <v>45833</v>
      </c>
      <c r="B5661">
        <v>4061.7</v>
      </c>
      <c r="C5661">
        <f t="shared" si="86"/>
        <v>-3.4151744008751678E-2</v>
      </c>
    </row>
    <row r="5662" spans="1:3" x14ac:dyDescent="0.35">
      <c r="A5662" s="2">
        <v>45834</v>
      </c>
      <c r="B5662">
        <v>4042.35</v>
      </c>
      <c r="C5662">
        <f t="shared" si="86"/>
        <v>-3.8927143166491519E-2</v>
      </c>
    </row>
    <row r="5663" spans="1:3" x14ac:dyDescent="0.35">
      <c r="A5663" s="2">
        <v>45835</v>
      </c>
      <c r="B5663">
        <v>4098.2700000000004</v>
      </c>
      <c r="C5663">
        <f t="shared" si="86"/>
        <v>-2.5188415751504926E-2</v>
      </c>
    </row>
    <row r="5664" spans="1:3" x14ac:dyDescent="0.35">
      <c r="A5664" s="2">
        <v>45836</v>
      </c>
      <c r="B5664">
        <v>4098.2700000000004</v>
      </c>
      <c r="C5664">
        <f t="shared" si="86"/>
        <v>-2.0588063983832897E-2</v>
      </c>
    </row>
    <row r="5665" spans="1:3" x14ac:dyDescent="0.35">
      <c r="A5665" s="2">
        <v>45837</v>
      </c>
      <c r="B5665">
        <v>4098.2700000000004</v>
      </c>
      <c r="C5665">
        <f t="shared" ref="C5665:C5696" si="87">+LN(B5665/B5576)</f>
        <v>-1.1653848637584672E-2</v>
      </c>
    </row>
    <row r="5666" spans="1:3" x14ac:dyDescent="0.35">
      <c r="A5666" s="2">
        <v>45838</v>
      </c>
      <c r="B5666">
        <v>4087.62</v>
      </c>
      <c r="C5666">
        <f t="shared" si="87"/>
        <v>-1.6400074955872437E-2</v>
      </c>
    </row>
    <row r="5667" spans="1:3" x14ac:dyDescent="0.35">
      <c r="A5667" s="2">
        <v>45839</v>
      </c>
      <c r="B5667">
        <v>4028.55</v>
      </c>
      <c r="C5667">
        <f t="shared" si="87"/>
        <v>-3.1035874036080865E-2</v>
      </c>
    </row>
    <row r="5668" spans="1:3" x14ac:dyDescent="0.35">
      <c r="A5668" s="2">
        <v>45840</v>
      </c>
      <c r="B5668">
        <v>3994.85</v>
      </c>
      <c r="C5668">
        <f t="shared" si="87"/>
        <v>-6.7651747041071492E-2</v>
      </c>
    </row>
    <row r="5669" spans="1:3" x14ac:dyDescent="0.35">
      <c r="A5669" s="2">
        <v>45841</v>
      </c>
      <c r="B5669">
        <v>3985.39</v>
      </c>
      <c r="C5669">
        <f t="shared" si="87"/>
        <v>-7.0022604165968172E-2</v>
      </c>
    </row>
    <row r="5670" spans="1:3" x14ac:dyDescent="0.35">
      <c r="A5670" s="2">
        <v>45842</v>
      </c>
      <c r="B5670">
        <v>3987</v>
      </c>
      <c r="C5670">
        <f t="shared" si="87"/>
        <v>-6.9618710221520705E-2</v>
      </c>
    </row>
    <row r="5671" spans="1:3" x14ac:dyDescent="0.35">
      <c r="A5671" s="2">
        <v>45843</v>
      </c>
      <c r="B5671">
        <v>3987</v>
      </c>
      <c r="C5671">
        <f t="shared" si="87"/>
        <v>-9.5442419048109087E-2</v>
      </c>
    </row>
    <row r="5672" spans="1:3" x14ac:dyDescent="0.35">
      <c r="A5672" s="2">
        <v>45844</v>
      </c>
      <c r="B5672">
        <v>3987</v>
      </c>
      <c r="C5672">
        <f t="shared" si="87"/>
        <v>-0.10429674463640151</v>
      </c>
    </row>
    <row r="5673" spans="1:3" x14ac:dyDescent="0.35">
      <c r="A5673" s="2">
        <v>45845</v>
      </c>
      <c r="B5673">
        <v>4043.5</v>
      </c>
      <c r="C5673">
        <f t="shared" si="87"/>
        <v>-6.6637682745884136E-2</v>
      </c>
    </row>
    <row r="5674" spans="1:3" x14ac:dyDescent="0.35">
      <c r="A5674" s="2">
        <v>45846</v>
      </c>
      <c r="B5674">
        <v>4050.75</v>
      </c>
      <c r="C5674">
        <f t="shared" si="87"/>
        <v>-6.7595775943235237E-2</v>
      </c>
    </row>
    <row r="5675" spans="1:3" x14ac:dyDescent="0.35">
      <c r="A5675" s="2">
        <v>45847</v>
      </c>
      <c r="B5675">
        <v>4008.13</v>
      </c>
      <c r="C5675">
        <f t="shared" si="87"/>
        <v>-6.5074319519969004E-2</v>
      </c>
    </row>
    <row r="5676" spans="1:3" x14ac:dyDescent="0.35">
      <c r="A5676" s="2">
        <v>45848</v>
      </c>
      <c r="B5676">
        <v>4011.22</v>
      </c>
      <c r="C5676">
        <f t="shared" si="87"/>
        <v>-6.4303683457713603E-2</v>
      </c>
    </row>
    <row r="5677" spans="1:3" x14ac:dyDescent="0.35">
      <c r="A5677" s="2">
        <v>45849</v>
      </c>
      <c r="B5677">
        <v>4000.9</v>
      </c>
      <c r="C5677">
        <f t="shared" si="87"/>
        <v>-6.6879782095078832E-2</v>
      </c>
    </row>
    <row r="5678" spans="1:3" x14ac:dyDescent="0.35">
      <c r="A5678" s="2">
        <v>45850</v>
      </c>
      <c r="B5678">
        <v>4000.9</v>
      </c>
      <c r="C5678">
        <f t="shared" si="87"/>
        <v>-7.4181881363610619E-2</v>
      </c>
    </row>
    <row r="5679" spans="1:3" x14ac:dyDescent="0.35">
      <c r="A5679" s="2">
        <v>45851</v>
      </c>
      <c r="B5679">
        <v>4000.9</v>
      </c>
      <c r="C5679">
        <f t="shared" si="87"/>
        <v>-8.4692753811744501E-2</v>
      </c>
    </row>
    <row r="5680" spans="1:3" x14ac:dyDescent="0.35">
      <c r="A5680" s="2">
        <v>45852</v>
      </c>
      <c r="B5680">
        <v>4004.67</v>
      </c>
      <c r="C5680">
        <f t="shared" si="87"/>
        <v>-7.2494803552691819E-2</v>
      </c>
    </row>
    <row r="5681" spans="1:3" x14ac:dyDescent="0.35">
      <c r="A5681" s="2">
        <v>45853</v>
      </c>
      <c r="B5681">
        <v>4033.26</v>
      </c>
      <c r="C5681">
        <f t="shared" si="87"/>
        <v>-6.6362922164543758E-2</v>
      </c>
    </row>
    <row r="5682" spans="1:3" x14ac:dyDescent="0.35">
      <c r="A5682" s="2">
        <v>45854</v>
      </c>
      <c r="B5682">
        <v>4015.94</v>
      </c>
      <c r="C5682">
        <f t="shared" si="87"/>
        <v>-7.0666462076878697E-2</v>
      </c>
    </row>
    <row r="5683" spans="1:3" x14ac:dyDescent="0.35">
      <c r="A5683" s="2">
        <v>45855</v>
      </c>
      <c r="B5683">
        <v>4021.9</v>
      </c>
      <c r="C5683">
        <f t="shared" si="87"/>
        <v>-6.9183476326405258E-2</v>
      </c>
    </row>
    <row r="5684" spans="1:3" x14ac:dyDescent="0.35">
      <c r="A5684" s="2">
        <v>45856</v>
      </c>
      <c r="B5684">
        <v>4014.47</v>
      </c>
      <c r="C5684">
        <f t="shared" si="87"/>
        <v>-7.1032570411675905E-2</v>
      </c>
    </row>
    <row r="5685" spans="1:3" x14ac:dyDescent="0.35">
      <c r="A5685" s="2">
        <v>45857</v>
      </c>
      <c r="B5685">
        <v>4014.47</v>
      </c>
      <c r="C5685">
        <f t="shared" si="87"/>
        <v>-6.4309323899889359E-2</v>
      </c>
    </row>
    <row r="5686" spans="1:3" x14ac:dyDescent="0.35">
      <c r="A5686" s="2">
        <v>45858</v>
      </c>
      <c r="B5686">
        <v>4014.47</v>
      </c>
      <c r="C5686">
        <f t="shared" si="87"/>
        <v>-6.7541565143980617E-2</v>
      </c>
    </row>
    <row r="5687" spans="1:3" x14ac:dyDescent="0.35">
      <c r="A5687" s="2">
        <v>45859</v>
      </c>
      <c r="B5687">
        <v>4044.73</v>
      </c>
      <c r="C5687">
        <f t="shared" si="87"/>
        <v>-6.2592277388847983E-2</v>
      </c>
    </row>
    <row r="5688" spans="1:3" x14ac:dyDescent="0.35">
      <c r="A5688" s="2">
        <v>45860</v>
      </c>
      <c r="B5688">
        <v>4074</v>
      </c>
      <c r="C5688">
        <f t="shared" si="87"/>
        <v>-4.6264594076627794E-2</v>
      </c>
    </row>
    <row r="5689" spans="1:3" x14ac:dyDescent="0.35">
      <c r="A5689" s="2">
        <v>45861</v>
      </c>
      <c r="B5689">
        <v>4043.51</v>
      </c>
      <c r="C5689">
        <f t="shared" si="87"/>
        <v>-4.2164974243520024E-2</v>
      </c>
    </row>
    <row r="5690" spans="1:3" x14ac:dyDescent="0.35">
      <c r="A5690" s="2">
        <v>45862</v>
      </c>
      <c r="B5690">
        <v>4073.35</v>
      </c>
      <c r="C5690">
        <f t="shared" si="87"/>
        <v>-3.4812344179188486E-2</v>
      </c>
    </row>
    <row r="5691" spans="1:3" x14ac:dyDescent="0.35">
      <c r="A5691" s="2">
        <v>45863</v>
      </c>
      <c r="B5691">
        <v>4142.9799999999996</v>
      </c>
      <c r="C5691">
        <f t="shared" si="87"/>
        <v>-1.7862765235316561E-2</v>
      </c>
    </row>
    <row r="5692" spans="1:3" x14ac:dyDescent="0.35">
      <c r="A5692" s="2">
        <v>45864</v>
      </c>
      <c r="B5692">
        <v>4142.9799999999996</v>
      </c>
      <c r="C5692">
        <f t="shared" si="87"/>
        <v>-1.803346184384727E-2</v>
      </c>
    </row>
    <row r="5693" spans="1:3" x14ac:dyDescent="0.35">
      <c r="A5693" s="2">
        <v>45865</v>
      </c>
      <c r="B5693">
        <v>4142.9799999999996</v>
      </c>
      <c r="C5693">
        <f t="shared" si="87"/>
        <v>-1.084138563000772E-2</v>
      </c>
    </row>
    <row r="5694" spans="1:3" x14ac:dyDescent="0.35">
      <c r="A5694" s="2">
        <v>45866</v>
      </c>
      <c r="B5694">
        <v>4167.68</v>
      </c>
      <c r="C5694">
        <f t="shared" si="87"/>
        <v>-1.3801736488911113E-2</v>
      </c>
    </row>
    <row r="5695" spans="1:3" x14ac:dyDescent="0.35">
      <c r="A5695" s="2">
        <v>45867</v>
      </c>
      <c r="B5695">
        <v>4140.87</v>
      </c>
      <c r="C5695">
        <f t="shared" si="87"/>
        <v>-2.025535187332396E-2</v>
      </c>
    </row>
    <row r="5696" spans="1:3" x14ac:dyDescent="0.35">
      <c r="A5696" s="2">
        <v>45868</v>
      </c>
      <c r="B5696">
        <v>4177.1000000000004</v>
      </c>
      <c r="C5696">
        <f t="shared" si="87"/>
        <v>-1.7374695597007293E-2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1A7E-C392-4A1A-ACED-2BBD8481524B}">
  <dimension ref="A1:C193"/>
  <sheetViews>
    <sheetView zoomScaleNormal="100" workbookViewId="0">
      <selection activeCell="D140" sqref="D140"/>
    </sheetView>
  </sheetViews>
  <sheetFormatPr baseColWidth="10" defaultRowHeight="13" customHeight="1" x14ac:dyDescent="0.25"/>
  <cols>
    <col min="1" max="1" width="27.36328125" style="7" customWidth="1"/>
    <col min="2" max="2" width="16.36328125" style="7" customWidth="1"/>
    <col min="3" max="16384" width="10.90625" style="5"/>
  </cols>
  <sheetData>
    <row r="1" spans="1:2" ht="31" customHeight="1" x14ac:dyDescent="0.25">
      <c r="A1" s="128" t="s">
        <v>13</v>
      </c>
      <c r="B1" s="128"/>
    </row>
    <row r="2" spans="1:2" ht="15" customHeight="1" x14ac:dyDescent="0.3">
      <c r="A2" s="8"/>
      <c r="B2" s="8" t="s">
        <v>12</v>
      </c>
    </row>
    <row r="3" spans="1:2" ht="31" customHeight="1" x14ac:dyDescent="0.3">
      <c r="A3" s="8"/>
      <c r="B3" s="9" t="s">
        <v>11</v>
      </c>
    </row>
    <row r="4" spans="1:2" ht="15" customHeight="1" x14ac:dyDescent="0.3">
      <c r="A4" s="8"/>
      <c r="B4" s="8" t="s">
        <v>10</v>
      </c>
    </row>
    <row r="5" spans="1:2" ht="15" customHeight="1" x14ac:dyDescent="0.3">
      <c r="A5" s="8" t="s">
        <v>9</v>
      </c>
      <c r="B5" s="8"/>
    </row>
    <row r="6" spans="1:2" ht="15" customHeight="1" x14ac:dyDescent="0.25">
      <c r="A6" s="10">
        <v>40209</v>
      </c>
      <c r="B6" s="14">
        <f>3.5/100</f>
        <v>3.5000000000000003E-2</v>
      </c>
    </row>
    <row r="7" spans="1:2" ht="15" customHeight="1" x14ac:dyDescent="0.25">
      <c r="A7" s="10">
        <v>40237</v>
      </c>
      <c r="B7" s="14">
        <f t="shared" ref="B7:B9" si="0">3.5/100</f>
        <v>3.5000000000000003E-2</v>
      </c>
    </row>
    <row r="8" spans="1:2" ht="15" customHeight="1" x14ac:dyDescent="0.25">
      <c r="A8" s="10">
        <v>40268</v>
      </c>
      <c r="B8" s="14">
        <f t="shared" si="0"/>
        <v>3.5000000000000003E-2</v>
      </c>
    </row>
    <row r="9" spans="1:2" ht="15" customHeight="1" x14ac:dyDescent="0.25">
      <c r="A9" s="10">
        <v>40298</v>
      </c>
      <c r="B9" s="14">
        <f t="shared" si="0"/>
        <v>3.5000000000000003E-2</v>
      </c>
    </row>
    <row r="10" spans="1:2" ht="15" customHeight="1" x14ac:dyDescent="0.25">
      <c r="A10" s="10">
        <v>40329</v>
      </c>
      <c r="B10" s="11">
        <v>0.03</v>
      </c>
    </row>
    <row r="11" spans="1:2" ht="15" customHeight="1" x14ac:dyDescent="0.25">
      <c r="A11" s="10">
        <v>40359</v>
      </c>
      <c r="B11" s="11">
        <v>0.03</v>
      </c>
    </row>
    <row r="12" spans="1:2" ht="15" customHeight="1" x14ac:dyDescent="0.25">
      <c r="A12" s="10">
        <v>40390</v>
      </c>
      <c r="B12" s="11">
        <v>0.03</v>
      </c>
    </row>
    <row r="13" spans="1:2" ht="15" customHeight="1" x14ac:dyDescent="0.25">
      <c r="A13" s="10">
        <v>40421</v>
      </c>
      <c r="B13" s="11">
        <v>0.03</v>
      </c>
    </row>
    <row r="14" spans="1:2" ht="15" customHeight="1" x14ac:dyDescent="0.25">
      <c r="A14" s="10">
        <v>40451</v>
      </c>
      <c r="B14" s="11">
        <v>0.03</v>
      </c>
    </row>
    <row r="15" spans="1:2" ht="15" customHeight="1" x14ac:dyDescent="0.25">
      <c r="A15" s="10">
        <v>40482</v>
      </c>
      <c r="B15" s="11">
        <v>0.03</v>
      </c>
    </row>
    <row r="16" spans="1:2" ht="15" customHeight="1" x14ac:dyDescent="0.25">
      <c r="A16" s="10">
        <v>40512</v>
      </c>
      <c r="B16" s="11">
        <v>0.03</v>
      </c>
    </row>
    <row r="17" spans="1:3" ht="15" customHeight="1" x14ac:dyDescent="0.25">
      <c r="A17" s="10">
        <v>40543</v>
      </c>
      <c r="B17" s="11">
        <v>0.03</v>
      </c>
    </row>
    <row r="18" spans="1:3" ht="15" customHeight="1" x14ac:dyDescent="0.25">
      <c r="A18" s="10">
        <v>40574</v>
      </c>
      <c r="B18" s="11">
        <v>0.03</v>
      </c>
    </row>
    <row r="19" spans="1:3" ht="15" customHeight="1" x14ac:dyDescent="0.25">
      <c r="A19" s="10">
        <v>40602</v>
      </c>
      <c r="B19" s="15">
        <f>3.25/100</f>
        <v>3.2500000000000001E-2</v>
      </c>
    </row>
    <row r="20" spans="1:3" ht="15" customHeight="1" x14ac:dyDescent="0.25">
      <c r="A20" s="10">
        <v>40633</v>
      </c>
      <c r="B20" s="15">
        <v>3.5000000000000003E-2</v>
      </c>
      <c r="C20" s="16"/>
    </row>
    <row r="21" spans="1:3" ht="15" customHeight="1" x14ac:dyDescent="0.25">
      <c r="A21" s="10">
        <v>40663</v>
      </c>
      <c r="B21" s="15">
        <v>3.7499999999999999E-2</v>
      </c>
      <c r="C21" s="16"/>
    </row>
    <row r="22" spans="1:3" ht="15" customHeight="1" x14ac:dyDescent="0.25">
      <c r="A22" s="10">
        <v>40694</v>
      </c>
      <c r="B22" s="15">
        <v>0.04</v>
      </c>
      <c r="C22" s="16"/>
    </row>
    <row r="23" spans="1:3" ht="15" customHeight="1" x14ac:dyDescent="0.25">
      <c r="A23" s="10">
        <v>40724</v>
      </c>
      <c r="B23" s="15">
        <v>4.2500000000000003E-2</v>
      </c>
      <c r="C23" s="16"/>
    </row>
    <row r="24" spans="1:3" ht="15" customHeight="1" x14ac:dyDescent="0.25">
      <c r="A24" s="10">
        <v>40755</v>
      </c>
      <c r="B24" s="15">
        <v>4.2500000000000003E-2</v>
      </c>
      <c r="C24" s="16"/>
    </row>
    <row r="25" spans="1:3" ht="15" customHeight="1" x14ac:dyDescent="0.25">
      <c r="A25" s="10">
        <v>40786</v>
      </c>
      <c r="B25" s="15">
        <v>4.4999999999999998E-2</v>
      </c>
      <c r="C25" s="16"/>
    </row>
    <row r="26" spans="1:3" ht="15" customHeight="1" x14ac:dyDescent="0.25">
      <c r="A26" s="10">
        <v>40816</v>
      </c>
      <c r="B26" s="15">
        <v>4.4999999999999998E-2</v>
      </c>
    </row>
    <row r="27" spans="1:3" ht="15" customHeight="1" x14ac:dyDescent="0.25">
      <c r="A27" s="10">
        <v>40847</v>
      </c>
      <c r="B27" s="15">
        <v>4.4999999999999998E-2</v>
      </c>
    </row>
    <row r="28" spans="1:3" ht="15" customHeight="1" x14ac:dyDescent="0.25">
      <c r="A28" s="10">
        <v>40877</v>
      </c>
      <c r="B28" s="15">
        <v>4.7500000000000001E-2</v>
      </c>
    </row>
    <row r="29" spans="1:3" ht="15" customHeight="1" x14ac:dyDescent="0.25">
      <c r="A29" s="10">
        <v>40908</v>
      </c>
      <c r="B29" s="15">
        <v>4.7500000000000001E-2</v>
      </c>
    </row>
    <row r="30" spans="1:3" ht="15" customHeight="1" x14ac:dyDescent="0.25">
      <c r="A30" s="10">
        <v>40939</v>
      </c>
      <c r="B30" s="15">
        <v>0.05</v>
      </c>
    </row>
    <row r="31" spans="1:3" ht="15" customHeight="1" x14ac:dyDescent="0.25">
      <c r="A31" s="10">
        <v>40968</v>
      </c>
      <c r="B31" s="15">
        <v>5.2499999999999998E-2</v>
      </c>
    </row>
    <row r="32" spans="1:3" ht="15" customHeight="1" x14ac:dyDescent="0.25">
      <c r="A32" s="10">
        <v>40999</v>
      </c>
      <c r="B32" s="15">
        <v>5.2499999999999998E-2</v>
      </c>
    </row>
    <row r="33" spans="1:2" ht="15" customHeight="1" x14ac:dyDescent="0.25">
      <c r="A33" s="10">
        <v>41029</v>
      </c>
      <c r="B33" s="15">
        <v>5.2499999999999998E-2</v>
      </c>
    </row>
    <row r="34" spans="1:2" ht="15" customHeight="1" x14ac:dyDescent="0.25">
      <c r="A34" s="10">
        <v>41060</v>
      </c>
      <c r="B34" s="15">
        <v>5.2499999999999998E-2</v>
      </c>
    </row>
    <row r="35" spans="1:2" ht="15" customHeight="1" x14ac:dyDescent="0.25">
      <c r="A35" s="10">
        <v>41090</v>
      </c>
      <c r="B35" s="15">
        <v>5.2499999999999998E-2</v>
      </c>
    </row>
    <row r="36" spans="1:2" ht="15" customHeight="1" x14ac:dyDescent="0.25">
      <c r="A36" s="10">
        <v>41121</v>
      </c>
      <c r="B36" s="15">
        <v>0.05</v>
      </c>
    </row>
    <row r="37" spans="1:2" ht="15" customHeight="1" x14ac:dyDescent="0.25">
      <c r="A37" s="10">
        <v>41152</v>
      </c>
      <c r="B37" s="15">
        <v>4.7500000000000001E-2</v>
      </c>
    </row>
    <row r="38" spans="1:2" ht="15" customHeight="1" x14ac:dyDescent="0.25">
      <c r="A38" s="10">
        <v>41182</v>
      </c>
      <c r="B38" s="15">
        <v>4.7500000000000001E-2</v>
      </c>
    </row>
    <row r="39" spans="1:2" ht="15" customHeight="1" x14ac:dyDescent="0.25">
      <c r="A39" s="10">
        <v>41213</v>
      </c>
      <c r="B39" s="15">
        <v>4.7500000000000001E-2</v>
      </c>
    </row>
    <row r="40" spans="1:2" ht="15" customHeight="1" x14ac:dyDescent="0.25">
      <c r="A40" s="10">
        <v>41243</v>
      </c>
      <c r="B40" s="15">
        <v>4.4999999999999998E-2</v>
      </c>
    </row>
    <row r="41" spans="1:2" ht="15" customHeight="1" x14ac:dyDescent="0.25">
      <c r="A41" s="10">
        <v>41274</v>
      </c>
      <c r="B41" s="15">
        <v>4.2500000000000003E-2</v>
      </c>
    </row>
    <row r="42" spans="1:2" ht="15" customHeight="1" x14ac:dyDescent="0.25">
      <c r="A42" s="10">
        <v>41305</v>
      </c>
      <c r="B42" s="15">
        <v>0.04</v>
      </c>
    </row>
    <row r="43" spans="1:2" ht="15" customHeight="1" x14ac:dyDescent="0.25">
      <c r="A43" s="10">
        <v>41333</v>
      </c>
      <c r="B43" s="15">
        <v>3.7499999999999999E-2</v>
      </c>
    </row>
    <row r="44" spans="1:2" ht="15" customHeight="1" x14ac:dyDescent="0.25">
      <c r="A44" s="10">
        <v>41364</v>
      </c>
      <c r="B44" s="15">
        <v>3.2500000000000001E-2</v>
      </c>
    </row>
    <row r="45" spans="1:2" ht="15" customHeight="1" x14ac:dyDescent="0.25">
      <c r="A45" s="10">
        <v>41394</v>
      </c>
      <c r="B45" s="15">
        <v>3.2500000000000001E-2</v>
      </c>
    </row>
    <row r="46" spans="1:2" ht="15" customHeight="1" x14ac:dyDescent="0.25">
      <c r="A46" s="10">
        <v>41425</v>
      </c>
      <c r="B46" s="15">
        <v>3.2500000000000001E-2</v>
      </c>
    </row>
    <row r="47" spans="1:2" ht="15" customHeight="1" x14ac:dyDescent="0.25">
      <c r="A47" s="10">
        <v>41455</v>
      </c>
      <c r="B47" s="15">
        <v>3.2500000000000001E-2</v>
      </c>
    </row>
    <row r="48" spans="1:2" ht="15" customHeight="1" x14ac:dyDescent="0.25">
      <c r="A48" s="10">
        <v>41486</v>
      </c>
      <c r="B48" s="15">
        <v>3.2500000000000001E-2</v>
      </c>
    </row>
    <row r="49" spans="1:2" ht="15" customHeight="1" x14ac:dyDescent="0.25">
      <c r="A49" s="10">
        <v>41517</v>
      </c>
      <c r="B49" s="15">
        <v>3.2500000000000001E-2</v>
      </c>
    </row>
    <row r="50" spans="1:2" ht="15" customHeight="1" x14ac:dyDescent="0.25">
      <c r="A50" s="10">
        <v>41547</v>
      </c>
      <c r="B50" s="15">
        <v>3.2500000000000001E-2</v>
      </c>
    </row>
    <row r="51" spans="1:2" ht="15" customHeight="1" x14ac:dyDescent="0.25">
      <c r="A51" s="10">
        <v>41578</v>
      </c>
      <c r="B51" s="15">
        <v>3.2500000000000001E-2</v>
      </c>
    </row>
    <row r="52" spans="1:2" ht="15" customHeight="1" x14ac:dyDescent="0.25">
      <c r="A52" s="10">
        <v>41608</v>
      </c>
      <c r="B52" s="15">
        <v>3.2500000000000001E-2</v>
      </c>
    </row>
    <row r="53" spans="1:2" ht="15" customHeight="1" x14ac:dyDescent="0.25">
      <c r="A53" s="10">
        <v>41639</v>
      </c>
      <c r="B53" s="15">
        <v>3.2500000000000001E-2</v>
      </c>
    </row>
    <row r="54" spans="1:2" ht="15" customHeight="1" x14ac:dyDescent="0.25">
      <c r="A54" s="10">
        <v>41670</v>
      </c>
      <c r="B54" s="15">
        <v>3.2500000000000001E-2</v>
      </c>
    </row>
    <row r="55" spans="1:2" ht="15" customHeight="1" x14ac:dyDescent="0.25">
      <c r="A55" s="10">
        <v>41698</v>
      </c>
      <c r="B55" s="15">
        <v>3.2500000000000001E-2</v>
      </c>
    </row>
    <row r="56" spans="1:2" ht="15" customHeight="1" x14ac:dyDescent="0.25">
      <c r="A56" s="10">
        <v>41729</v>
      </c>
      <c r="B56" s="15">
        <v>3.2500000000000001E-2</v>
      </c>
    </row>
    <row r="57" spans="1:2" ht="15" customHeight="1" x14ac:dyDescent="0.25">
      <c r="A57" s="10">
        <v>41759</v>
      </c>
      <c r="B57" s="15">
        <v>3.5000000000000003E-2</v>
      </c>
    </row>
    <row r="58" spans="1:2" ht="15" customHeight="1" x14ac:dyDescent="0.25">
      <c r="A58" s="10">
        <v>41790</v>
      </c>
      <c r="B58" s="15">
        <v>3.5000000000000003E-2</v>
      </c>
    </row>
    <row r="59" spans="1:2" ht="15" customHeight="1" x14ac:dyDescent="0.25">
      <c r="A59" s="10">
        <v>41820</v>
      </c>
      <c r="B59" s="15">
        <v>3.7499999999999999E-2</v>
      </c>
    </row>
    <row r="60" spans="1:2" ht="15" customHeight="1" x14ac:dyDescent="0.25">
      <c r="A60" s="10">
        <v>41851</v>
      </c>
      <c r="B60" s="15">
        <v>0.04</v>
      </c>
    </row>
    <row r="61" spans="1:2" ht="15" customHeight="1" x14ac:dyDescent="0.25">
      <c r="A61" s="10">
        <v>41882</v>
      </c>
      <c r="B61" s="15">
        <v>4.2500000000000003E-2</v>
      </c>
    </row>
    <row r="62" spans="1:2" ht="15" customHeight="1" x14ac:dyDescent="0.25">
      <c r="A62" s="10">
        <v>41912</v>
      </c>
      <c r="B62" s="15">
        <v>4.4999999999999998E-2</v>
      </c>
    </row>
    <row r="63" spans="1:2" ht="15" customHeight="1" x14ac:dyDescent="0.25">
      <c r="A63" s="10">
        <v>41943</v>
      </c>
      <c r="B63" s="15">
        <v>4.4999999999999998E-2</v>
      </c>
    </row>
    <row r="64" spans="1:2" ht="15" customHeight="1" x14ac:dyDescent="0.25">
      <c r="A64" s="10">
        <v>41973</v>
      </c>
      <c r="B64" s="15">
        <v>4.4999999999999998E-2</v>
      </c>
    </row>
    <row r="65" spans="1:2" ht="15" customHeight="1" x14ac:dyDescent="0.25">
      <c r="A65" s="10">
        <v>42004</v>
      </c>
      <c r="B65" s="15">
        <v>4.4999999999999998E-2</v>
      </c>
    </row>
    <row r="66" spans="1:2" ht="15" customHeight="1" x14ac:dyDescent="0.25">
      <c r="A66" s="10">
        <v>42035</v>
      </c>
      <c r="B66" s="15">
        <v>4.4999999999999998E-2</v>
      </c>
    </row>
    <row r="67" spans="1:2" ht="15" customHeight="1" x14ac:dyDescent="0.25">
      <c r="A67" s="10">
        <v>42063</v>
      </c>
      <c r="B67" s="15">
        <v>4.4999999999999998E-2</v>
      </c>
    </row>
    <row r="68" spans="1:2" ht="15" customHeight="1" x14ac:dyDescent="0.25">
      <c r="A68" s="10">
        <v>42094</v>
      </c>
      <c r="B68" s="15">
        <v>4.4999999999999998E-2</v>
      </c>
    </row>
    <row r="69" spans="1:2" ht="15" customHeight="1" x14ac:dyDescent="0.25">
      <c r="A69" s="10">
        <v>42124</v>
      </c>
      <c r="B69" s="15">
        <v>4.4999999999999998E-2</v>
      </c>
    </row>
    <row r="70" spans="1:2" ht="15" customHeight="1" x14ac:dyDescent="0.25">
      <c r="A70" s="10">
        <v>42155</v>
      </c>
      <c r="B70" s="15">
        <v>4.4999999999999998E-2</v>
      </c>
    </row>
    <row r="71" spans="1:2" ht="15" customHeight="1" x14ac:dyDescent="0.25">
      <c r="A71" s="10">
        <v>42185</v>
      </c>
      <c r="B71" s="15">
        <v>4.4999999999999998E-2</v>
      </c>
    </row>
    <row r="72" spans="1:2" ht="15" customHeight="1" x14ac:dyDescent="0.25">
      <c r="A72" s="10">
        <v>42216</v>
      </c>
      <c r="B72" s="15">
        <v>4.4999999999999998E-2</v>
      </c>
    </row>
    <row r="73" spans="1:2" ht="15" customHeight="1" x14ac:dyDescent="0.25">
      <c r="A73" s="10">
        <v>42247</v>
      </c>
      <c r="B73" s="15">
        <v>4.4999999999999998E-2</v>
      </c>
    </row>
    <row r="74" spans="1:2" ht="15" customHeight="1" x14ac:dyDescent="0.25">
      <c r="A74" s="10">
        <v>42277</v>
      </c>
      <c r="B74" s="15">
        <v>4.7500000000000001E-2</v>
      </c>
    </row>
    <row r="75" spans="1:2" ht="15" customHeight="1" x14ac:dyDescent="0.25">
      <c r="A75" s="10">
        <v>42308</v>
      </c>
      <c r="B75" s="15">
        <v>4.7500000000000001E-2</v>
      </c>
    </row>
    <row r="76" spans="1:2" ht="15" customHeight="1" x14ac:dyDescent="0.25">
      <c r="A76" s="10">
        <v>42338</v>
      </c>
      <c r="B76" s="15">
        <v>5.5E-2</v>
      </c>
    </row>
    <row r="77" spans="1:2" ht="15" customHeight="1" x14ac:dyDescent="0.25">
      <c r="A77" s="10">
        <v>42369</v>
      </c>
      <c r="B77" s="15">
        <v>5.7500000000000002E-2</v>
      </c>
    </row>
    <row r="78" spans="1:2" ht="15" customHeight="1" x14ac:dyDescent="0.25">
      <c r="A78" s="10">
        <v>42400</v>
      </c>
      <c r="B78" s="15">
        <v>5.7500000000000002E-2</v>
      </c>
    </row>
    <row r="79" spans="1:2" ht="15" customHeight="1" x14ac:dyDescent="0.25">
      <c r="A79" s="10">
        <v>42429</v>
      </c>
      <c r="B79" s="15">
        <v>6.25E-2</v>
      </c>
    </row>
    <row r="80" spans="1:2" ht="15" customHeight="1" x14ac:dyDescent="0.25">
      <c r="A80" s="10">
        <v>42460</v>
      </c>
      <c r="B80" s="15">
        <v>6.5000000000000002E-2</v>
      </c>
    </row>
    <row r="81" spans="1:2" ht="15" customHeight="1" x14ac:dyDescent="0.25">
      <c r="A81" s="10">
        <v>42490</v>
      </c>
      <c r="B81" s="15">
        <v>6.5000000000000002E-2</v>
      </c>
    </row>
    <row r="82" spans="1:2" ht="15" customHeight="1" x14ac:dyDescent="0.25">
      <c r="A82" s="10">
        <v>42521</v>
      </c>
      <c r="B82" s="15">
        <v>7.2499999999999995E-2</v>
      </c>
    </row>
    <row r="83" spans="1:2" ht="15" customHeight="1" x14ac:dyDescent="0.25">
      <c r="A83" s="10">
        <v>42551</v>
      </c>
      <c r="B83" s="15">
        <v>7.4999999999999997E-2</v>
      </c>
    </row>
    <row r="84" spans="1:2" ht="15" customHeight="1" x14ac:dyDescent="0.25">
      <c r="A84" s="10">
        <v>42582</v>
      </c>
      <c r="B84" s="15">
        <v>7.4999999999999997E-2</v>
      </c>
    </row>
    <row r="85" spans="1:2" ht="15" customHeight="1" x14ac:dyDescent="0.25">
      <c r="A85" s="10">
        <v>42613</v>
      </c>
      <c r="B85" s="15">
        <v>7.7499999999999999E-2</v>
      </c>
    </row>
    <row r="86" spans="1:2" ht="15" customHeight="1" x14ac:dyDescent="0.25">
      <c r="A86" s="10">
        <v>42643</v>
      </c>
      <c r="B86" s="15">
        <v>7.7499999999999999E-2</v>
      </c>
    </row>
    <row r="87" spans="1:2" ht="15" customHeight="1" x14ac:dyDescent="0.25">
      <c r="A87" s="10">
        <v>42674</v>
      </c>
      <c r="B87" s="15">
        <v>7.7499999999999999E-2</v>
      </c>
    </row>
    <row r="88" spans="1:2" ht="15" customHeight="1" x14ac:dyDescent="0.25">
      <c r="A88" s="10">
        <v>42704</v>
      </c>
      <c r="B88" s="15">
        <v>7.7499999999999999E-2</v>
      </c>
    </row>
    <row r="89" spans="1:2" ht="15" customHeight="1" x14ac:dyDescent="0.25">
      <c r="A89" s="10">
        <v>42735</v>
      </c>
      <c r="B89" s="15">
        <v>7.4999999999999997E-2</v>
      </c>
    </row>
    <row r="90" spans="1:2" ht="15" customHeight="1" x14ac:dyDescent="0.25">
      <c r="A90" s="10">
        <v>42766</v>
      </c>
      <c r="B90" s="15">
        <v>7.4999999999999997E-2</v>
      </c>
    </row>
    <row r="91" spans="1:2" ht="15" customHeight="1" x14ac:dyDescent="0.25">
      <c r="A91" s="10">
        <v>42794</v>
      </c>
      <c r="B91" s="15">
        <v>7.2499999999999995E-2</v>
      </c>
    </row>
    <row r="92" spans="1:2" ht="15" customHeight="1" x14ac:dyDescent="0.25">
      <c r="A92" s="10">
        <v>42825</v>
      </c>
      <c r="B92" s="15">
        <v>7.0000000000000007E-2</v>
      </c>
    </row>
    <row r="93" spans="1:2" ht="15" customHeight="1" x14ac:dyDescent="0.25">
      <c r="A93" s="10">
        <v>42855</v>
      </c>
      <c r="B93" s="15">
        <v>7.0000000000000007E-2</v>
      </c>
    </row>
    <row r="94" spans="1:2" ht="15" customHeight="1" x14ac:dyDescent="0.25">
      <c r="A94" s="10">
        <v>42886</v>
      </c>
      <c r="B94" s="15">
        <v>6.25E-2</v>
      </c>
    </row>
    <row r="95" spans="1:2" ht="15" customHeight="1" x14ac:dyDescent="0.25">
      <c r="A95" s="10">
        <v>42916</v>
      </c>
      <c r="B95" s="15">
        <v>6.25E-2</v>
      </c>
    </row>
    <row r="96" spans="1:2" ht="15" customHeight="1" x14ac:dyDescent="0.25">
      <c r="A96" s="10">
        <v>42947</v>
      </c>
      <c r="B96" s="15">
        <v>5.5E-2</v>
      </c>
    </row>
    <row r="97" spans="1:2" ht="15" customHeight="1" x14ac:dyDescent="0.25">
      <c r="A97" s="10">
        <v>42978</v>
      </c>
      <c r="B97" s="15">
        <v>5.5E-2</v>
      </c>
    </row>
    <row r="98" spans="1:2" ht="15" customHeight="1" x14ac:dyDescent="0.25">
      <c r="A98" s="10">
        <v>43008</v>
      </c>
      <c r="B98" s="15">
        <v>5.2499999999999998E-2</v>
      </c>
    </row>
    <row r="99" spans="1:2" ht="15" customHeight="1" x14ac:dyDescent="0.25">
      <c r="A99" s="10">
        <v>43039</v>
      </c>
      <c r="B99" s="15">
        <v>0.05</v>
      </c>
    </row>
    <row r="100" spans="1:2" ht="15" customHeight="1" x14ac:dyDescent="0.25">
      <c r="A100" s="10">
        <v>43069</v>
      </c>
      <c r="B100" s="15">
        <v>4.7500000000000001E-2</v>
      </c>
    </row>
    <row r="101" spans="1:2" ht="15" customHeight="1" x14ac:dyDescent="0.25">
      <c r="A101" s="10">
        <v>43100</v>
      </c>
      <c r="B101" s="15">
        <v>4.7500000000000001E-2</v>
      </c>
    </row>
    <row r="102" spans="1:2" ht="15" customHeight="1" x14ac:dyDescent="0.25">
      <c r="A102" s="10">
        <v>43131</v>
      </c>
      <c r="B102" s="15">
        <v>4.4999999999999998E-2</v>
      </c>
    </row>
    <row r="103" spans="1:2" ht="15" customHeight="1" x14ac:dyDescent="0.25">
      <c r="A103" s="10">
        <v>43159</v>
      </c>
      <c r="B103" s="15">
        <v>4.4999999999999998E-2</v>
      </c>
    </row>
    <row r="104" spans="1:2" ht="15" customHeight="1" x14ac:dyDescent="0.25">
      <c r="A104" s="10">
        <v>43190</v>
      </c>
      <c r="B104" s="15">
        <v>4.4999999999999998E-2</v>
      </c>
    </row>
    <row r="105" spans="1:2" ht="15" customHeight="1" x14ac:dyDescent="0.25">
      <c r="A105" s="10">
        <v>43220</v>
      </c>
      <c r="B105" s="15">
        <v>4.2500000000000003E-2</v>
      </c>
    </row>
    <row r="106" spans="1:2" ht="15" customHeight="1" x14ac:dyDescent="0.25">
      <c r="A106" s="10">
        <v>43251</v>
      </c>
      <c r="B106" s="15">
        <v>4.2500000000000003E-2</v>
      </c>
    </row>
    <row r="107" spans="1:2" ht="15" customHeight="1" x14ac:dyDescent="0.25">
      <c r="A107" s="10">
        <v>43281</v>
      </c>
      <c r="B107" s="15">
        <v>4.2500000000000003E-2</v>
      </c>
    </row>
    <row r="108" spans="1:2" ht="15" customHeight="1" x14ac:dyDescent="0.25">
      <c r="A108" s="10">
        <v>43312</v>
      </c>
      <c r="B108" s="15">
        <v>4.2500000000000003E-2</v>
      </c>
    </row>
    <row r="109" spans="1:2" ht="15" customHeight="1" x14ac:dyDescent="0.25">
      <c r="A109" s="10">
        <v>43343</v>
      </c>
      <c r="B109" s="15">
        <v>4.2500000000000003E-2</v>
      </c>
    </row>
    <row r="110" spans="1:2" ht="15" customHeight="1" x14ac:dyDescent="0.25">
      <c r="A110" s="10">
        <v>43373</v>
      </c>
      <c r="B110" s="15">
        <v>4.2500000000000003E-2</v>
      </c>
    </row>
    <row r="111" spans="1:2" ht="15" customHeight="1" x14ac:dyDescent="0.25">
      <c r="A111" s="10">
        <v>43404</v>
      </c>
      <c r="B111" s="15">
        <v>4.2500000000000003E-2</v>
      </c>
    </row>
    <row r="112" spans="1:2" ht="15" customHeight="1" x14ac:dyDescent="0.25">
      <c r="A112" s="10">
        <v>43434</v>
      </c>
      <c r="B112" s="15">
        <v>4.2500000000000003E-2</v>
      </c>
    </row>
    <row r="113" spans="1:2" ht="15" customHeight="1" x14ac:dyDescent="0.25">
      <c r="A113" s="10">
        <v>43465</v>
      </c>
      <c r="B113" s="15">
        <v>4.2500000000000003E-2</v>
      </c>
    </row>
    <row r="114" spans="1:2" ht="15" customHeight="1" x14ac:dyDescent="0.25">
      <c r="A114" s="10">
        <v>43496</v>
      </c>
      <c r="B114" s="15">
        <v>4.2500000000000003E-2</v>
      </c>
    </row>
    <row r="115" spans="1:2" ht="15" customHeight="1" x14ac:dyDescent="0.25">
      <c r="A115" s="10">
        <v>43524</v>
      </c>
      <c r="B115" s="15">
        <v>4.2500000000000003E-2</v>
      </c>
    </row>
    <row r="116" spans="1:2" ht="15" customHeight="1" x14ac:dyDescent="0.25">
      <c r="A116" s="10">
        <v>43555</v>
      </c>
      <c r="B116" s="15">
        <v>4.2500000000000003E-2</v>
      </c>
    </row>
    <row r="117" spans="1:2" ht="15" customHeight="1" x14ac:dyDescent="0.25">
      <c r="A117" s="10">
        <v>43585</v>
      </c>
      <c r="B117" s="15">
        <v>4.2500000000000003E-2</v>
      </c>
    </row>
    <row r="118" spans="1:2" ht="15" customHeight="1" x14ac:dyDescent="0.25">
      <c r="A118" s="10">
        <v>43616</v>
      </c>
      <c r="B118" s="15">
        <v>4.2500000000000003E-2</v>
      </c>
    </row>
    <row r="119" spans="1:2" ht="15" customHeight="1" x14ac:dyDescent="0.25">
      <c r="A119" s="10">
        <v>43646</v>
      </c>
      <c r="B119" s="15">
        <v>4.2500000000000003E-2</v>
      </c>
    </row>
    <row r="120" spans="1:2" ht="15" customHeight="1" x14ac:dyDescent="0.25">
      <c r="A120" s="10">
        <v>43677</v>
      </c>
      <c r="B120" s="15">
        <v>4.2500000000000003E-2</v>
      </c>
    </row>
    <row r="121" spans="1:2" ht="15" customHeight="1" x14ac:dyDescent="0.25">
      <c r="A121" s="10">
        <v>43708</v>
      </c>
      <c r="B121" s="15">
        <v>4.2500000000000003E-2</v>
      </c>
    </row>
    <row r="122" spans="1:2" ht="15" customHeight="1" x14ac:dyDescent="0.25">
      <c r="A122" s="10">
        <v>43738</v>
      </c>
      <c r="B122" s="15">
        <v>4.2500000000000003E-2</v>
      </c>
    </row>
    <row r="123" spans="1:2" ht="15" customHeight="1" x14ac:dyDescent="0.25">
      <c r="A123" s="10">
        <v>43769</v>
      </c>
      <c r="B123" s="15">
        <v>4.2500000000000003E-2</v>
      </c>
    </row>
    <row r="124" spans="1:2" ht="15" customHeight="1" x14ac:dyDescent="0.25">
      <c r="A124" s="10">
        <v>43799</v>
      </c>
      <c r="B124" s="15">
        <v>4.2500000000000003E-2</v>
      </c>
    </row>
    <row r="125" spans="1:2" ht="15" customHeight="1" x14ac:dyDescent="0.25">
      <c r="A125" s="10">
        <v>43830</v>
      </c>
      <c r="B125" s="15">
        <v>4.2500000000000003E-2</v>
      </c>
    </row>
    <row r="126" spans="1:2" ht="15" customHeight="1" x14ac:dyDescent="0.25">
      <c r="A126" s="10">
        <v>43861</v>
      </c>
      <c r="B126" s="15">
        <v>4.2500000000000003E-2</v>
      </c>
    </row>
    <row r="127" spans="1:2" ht="15" customHeight="1" x14ac:dyDescent="0.25">
      <c r="A127" s="10">
        <v>43890</v>
      </c>
      <c r="B127" s="15">
        <v>4.2500000000000003E-2</v>
      </c>
    </row>
    <row r="128" spans="1:2" ht="15" customHeight="1" x14ac:dyDescent="0.25">
      <c r="A128" s="10">
        <v>43921</v>
      </c>
      <c r="B128" s="15">
        <v>3.7499999999999999E-2</v>
      </c>
    </row>
    <row r="129" spans="1:2" ht="15" customHeight="1" x14ac:dyDescent="0.25">
      <c r="A129" s="10">
        <v>43951</v>
      </c>
      <c r="B129" s="15">
        <v>3.7499999999999999E-2</v>
      </c>
    </row>
    <row r="130" spans="1:2" ht="15" customHeight="1" x14ac:dyDescent="0.25">
      <c r="A130" s="10">
        <v>43982</v>
      </c>
      <c r="B130" s="15">
        <v>3.2500000000000001E-2</v>
      </c>
    </row>
    <row r="131" spans="1:2" ht="15" customHeight="1" x14ac:dyDescent="0.25">
      <c r="A131" s="10">
        <v>44012</v>
      </c>
      <c r="B131" s="15">
        <v>2.75E-2</v>
      </c>
    </row>
    <row r="132" spans="1:2" ht="15" customHeight="1" x14ac:dyDescent="0.25">
      <c r="A132" s="10">
        <v>44043</v>
      </c>
      <c r="B132" s="15">
        <v>2.5000000000000001E-2</v>
      </c>
    </row>
    <row r="133" spans="1:2" ht="15" customHeight="1" x14ac:dyDescent="0.25">
      <c r="A133" s="10">
        <v>44074</v>
      </c>
      <c r="B133" s="15">
        <v>2.2499999999999999E-2</v>
      </c>
    </row>
    <row r="134" spans="1:2" ht="15" customHeight="1" x14ac:dyDescent="0.25">
      <c r="A134" s="10">
        <v>44104</v>
      </c>
      <c r="B134" s="15">
        <v>1.7500000000000002E-2</v>
      </c>
    </row>
    <row r="135" spans="1:2" ht="15" customHeight="1" x14ac:dyDescent="0.25">
      <c r="A135" s="10">
        <v>44135</v>
      </c>
      <c r="B135" s="15">
        <v>1.7500000000000002E-2</v>
      </c>
    </row>
    <row r="136" spans="1:2" ht="15" customHeight="1" x14ac:dyDescent="0.25">
      <c r="A136" s="10">
        <v>44165</v>
      </c>
      <c r="B136" s="15">
        <v>1.7500000000000002E-2</v>
      </c>
    </row>
    <row r="137" spans="1:2" ht="15" customHeight="1" x14ac:dyDescent="0.25">
      <c r="A137" s="10">
        <v>44196</v>
      </c>
      <c r="B137" s="15">
        <v>1.7500000000000002E-2</v>
      </c>
    </row>
    <row r="138" spans="1:2" ht="15" customHeight="1" x14ac:dyDescent="0.25">
      <c r="A138" s="10">
        <v>44227</v>
      </c>
      <c r="B138" s="15">
        <v>1.7500000000000002E-2</v>
      </c>
    </row>
    <row r="139" spans="1:2" ht="15" customHeight="1" x14ac:dyDescent="0.25">
      <c r="A139" s="10">
        <v>44255</v>
      </c>
      <c r="B139" s="15">
        <v>1.7500000000000002E-2</v>
      </c>
    </row>
    <row r="140" spans="1:2" ht="15" customHeight="1" x14ac:dyDescent="0.25">
      <c r="A140" s="10">
        <v>44286</v>
      </c>
      <c r="B140" s="15">
        <v>1.7500000000000002E-2</v>
      </c>
    </row>
    <row r="141" spans="1:2" ht="15" customHeight="1" x14ac:dyDescent="0.25">
      <c r="A141" s="10">
        <v>44316</v>
      </c>
      <c r="B141" s="15">
        <v>1.7500000000000002E-2</v>
      </c>
    </row>
    <row r="142" spans="1:2" ht="15" customHeight="1" x14ac:dyDescent="0.25">
      <c r="A142" s="10">
        <v>44347</v>
      </c>
      <c r="B142" s="15">
        <v>1.7500000000000002E-2</v>
      </c>
    </row>
    <row r="143" spans="1:2" ht="15" customHeight="1" x14ac:dyDescent="0.25">
      <c r="A143" s="10">
        <v>44377</v>
      </c>
      <c r="B143" s="15">
        <v>1.7500000000000002E-2</v>
      </c>
    </row>
    <row r="144" spans="1:2" ht="15" customHeight="1" x14ac:dyDescent="0.25">
      <c r="A144" s="10">
        <v>44408</v>
      </c>
      <c r="B144" s="15">
        <v>1.7500000000000002E-2</v>
      </c>
    </row>
    <row r="145" spans="1:2" ht="15" customHeight="1" x14ac:dyDescent="0.25">
      <c r="A145" s="10">
        <v>44439</v>
      </c>
      <c r="B145" s="15">
        <v>1.7500000000000002E-2</v>
      </c>
    </row>
    <row r="146" spans="1:2" ht="15" customHeight="1" x14ac:dyDescent="0.25">
      <c r="A146" s="10">
        <v>44469</v>
      </c>
      <c r="B146" s="15">
        <v>1.7500000000000002E-2</v>
      </c>
    </row>
    <row r="147" spans="1:2" ht="15" customHeight="1" x14ac:dyDescent="0.25">
      <c r="A147" s="10">
        <v>44500</v>
      </c>
      <c r="B147" s="15">
        <v>0.02</v>
      </c>
    </row>
    <row r="148" spans="1:2" ht="15" customHeight="1" x14ac:dyDescent="0.25">
      <c r="A148" s="10">
        <v>44530</v>
      </c>
      <c r="B148" s="15">
        <v>2.5000000000000001E-2</v>
      </c>
    </row>
    <row r="149" spans="1:2" ht="15" customHeight="1" x14ac:dyDescent="0.25">
      <c r="A149" s="10">
        <v>44561</v>
      </c>
      <c r="B149" s="15">
        <v>0.03</v>
      </c>
    </row>
    <row r="150" spans="1:2" ht="15" customHeight="1" x14ac:dyDescent="0.25">
      <c r="A150" s="10">
        <v>44592</v>
      </c>
      <c r="B150" s="15">
        <v>0.04</v>
      </c>
    </row>
    <row r="151" spans="1:2" ht="15" customHeight="1" x14ac:dyDescent="0.25">
      <c r="A151" s="10">
        <v>44620</v>
      </c>
      <c r="B151" s="15">
        <v>0.04</v>
      </c>
    </row>
    <row r="152" spans="1:2" ht="15" customHeight="1" x14ac:dyDescent="0.25">
      <c r="A152" s="10">
        <v>44651</v>
      </c>
      <c r="B152" s="15">
        <v>0.04</v>
      </c>
    </row>
    <row r="153" spans="1:2" ht="15" customHeight="1" x14ac:dyDescent="0.25">
      <c r="A153" s="10">
        <v>44681</v>
      </c>
      <c r="B153" s="15">
        <v>0.05</v>
      </c>
    </row>
    <row r="154" spans="1:2" ht="15" customHeight="1" x14ac:dyDescent="0.25">
      <c r="A154" s="10">
        <v>44712</v>
      </c>
      <c r="B154" s="15">
        <v>0.06</v>
      </c>
    </row>
    <row r="155" spans="1:2" ht="15" customHeight="1" x14ac:dyDescent="0.25">
      <c r="A155" s="10">
        <v>44742</v>
      </c>
      <c r="B155" s="15">
        <v>0.06</v>
      </c>
    </row>
    <row r="156" spans="1:2" ht="15" customHeight="1" x14ac:dyDescent="0.25">
      <c r="A156" s="10">
        <v>44773</v>
      </c>
      <c r="B156" s="15">
        <v>7.4999999999999997E-2</v>
      </c>
    </row>
    <row r="157" spans="1:2" ht="15" customHeight="1" x14ac:dyDescent="0.25">
      <c r="A157" s="10">
        <v>44804</v>
      </c>
      <c r="B157" s="15">
        <v>0.09</v>
      </c>
    </row>
    <row r="158" spans="1:2" ht="15" customHeight="1" x14ac:dyDescent="0.25">
      <c r="A158" s="10">
        <v>44834</v>
      </c>
      <c r="B158" s="15">
        <v>0.1</v>
      </c>
    </row>
    <row r="159" spans="1:2" ht="15" customHeight="1" x14ac:dyDescent="0.25">
      <c r="A159" s="10">
        <v>44865</v>
      </c>
      <c r="B159" s="15">
        <v>0.11</v>
      </c>
    </row>
    <row r="160" spans="1:2" ht="15" customHeight="1" x14ac:dyDescent="0.25">
      <c r="A160" s="10">
        <v>44895</v>
      </c>
      <c r="B160" s="15">
        <v>0.11</v>
      </c>
    </row>
    <row r="161" spans="1:2" ht="15" customHeight="1" x14ac:dyDescent="0.25">
      <c r="A161" s="10">
        <v>44926</v>
      </c>
      <c r="B161" s="15">
        <v>0.12</v>
      </c>
    </row>
    <row r="162" spans="1:2" ht="15" customHeight="1" x14ac:dyDescent="0.25">
      <c r="A162" s="10">
        <v>44957</v>
      </c>
      <c r="B162" s="15">
        <v>0.1275</v>
      </c>
    </row>
    <row r="163" spans="1:2" ht="15" customHeight="1" x14ac:dyDescent="0.25">
      <c r="A163" s="10">
        <v>44985</v>
      </c>
      <c r="B163" s="15">
        <v>0.1275</v>
      </c>
    </row>
    <row r="164" spans="1:2" ht="15" customHeight="1" x14ac:dyDescent="0.25">
      <c r="A164" s="10">
        <v>45016</v>
      </c>
      <c r="B164" s="15">
        <v>0.13</v>
      </c>
    </row>
    <row r="165" spans="1:2" ht="15" customHeight="1" x14ac:dyDescent="0.25">
      <c r="A165" s="10">
        <v>45046</v>
      </c>
      <c r="B165" s="15">
        <v>0.13</v>
      </c>
    </row>
    <row r="166" spans="1:2" ht="15" customHeight="1" x14ac:dyDescent="0.25">
      <c r="A166" s="10">
        <v>45077</v>
      </c>
      <c r="B166" s="15">
        <v>0.13250000000000001</v>
      </c>
    </row>
    <row r="167" spans="1:2" ht="15" customHeight="1" x14ac:dyDescent="0.25">
      <c r="A167" s="10">
        <v>45107</v>
      </c>
      <c r="B167" s="15">
        <v>0.13250000000000001</v>
      </c>
    </row>
    <row r="168" spans="1:2" ht="15" customHeight="1" x14ac:dyDescent="0.25">
      <c r="A168" s="10">
        <v>45138</v>
      </c>
      <c r="B168" s="15">
        <v>0.13250000000000001</v>
      </c>
    </row>
    <row r="169" spans="1:2" ht="15" customHeight="1" x14ac:dyDescent="0.25">
      <c r="A169" s="10">
        <v>45169</v>
      </c>
      <c r="B169" s="15">
        <v>0.13250000000000001</v>
      </c>
    </row>
    <row r="170" spans="1:2" ht="15" customHeight="1" x14ac:dyDescent="0.25">
      <c r="A170" s="10">
        <v>45199</v>
      </c>
      <c r="B170" s="15">
        <v>0.13250000000000001</v>
      </c>
    </row>
    <row r="171" spans="1:2" ht="15" customHeight="1" x14ac:dyDescent="0.25">
      <c r="A171" s="10">
        <v>45230</v>
      </c>
      <c r="B171" s="15">
        <v>0.13250000000000001</v>
      </c>
    </row>
    <row r="172" spans="1:2" ht="15" customHeight="1" x14ac:dyDescent="0.25">
      <c r="A172" s="10">
        <v>45260</v>
      </c>
      <c r="B172" s="15">
        <v>0.13250000000000001</v>
      </c>
    </row>
    <row r="173" spans="1:2" ht="15" customHeight="1" x14ac:dyDescent="0.25">
      <c r="A173" s="10">
        <v>45291</v>
      </c>
      <c r="B173" s="15">
        <v>0.13</v>
      </c>
    </row>
    <row r="174" spans="1:2" ht="15" customHeight="1" x14ac:dyDescent="0.25">
      <c r="A174" s="10">
        <v>45322</v>
      </c>
      <c r="B174" s="15">
        <v>0.13</v>
      </c>
    </row>
    <row r="175" spans="1:2" ht="15" customHeight="1" x14ac:dyDescent="0.25">
      <c r="A175" s="10">
        <v>45351</v>
      </c>
      <c r="B175" s="15">
        <v>0.1275</v>
      </c>
    </row>
    <row r="176" spans="1:2" ht="15" customHeight="1" x14ac:dyDescent="0.25">
      <c r="A176" s="10">
        <v>45382</v>
      </c>
      <c r="B176" s="15">
        <v>0.1225</v>
      </c>
    </row>
    <row r="177" spans="1:2" ht="15" customHeight="1" x14ac:dyDescent="0.25">
      <c r="A177" s="10">
        <v>45412</v>
      </c>
      <c r="B177" s="15">
        <v>0.1225</v>
      </c>
    </row>
    <row r="178" spans="1:2" ht="15" customHeight="1" x14ac:dyDescent="0.25">
      <c r="A178" s="10">
        <v>45443</v>
      </c>
      <c r="B178" s="15">
        <v>0.11749999999999999</v>
      </c>
    </row>
    <row r="179" spans="1:2" ht="15" customHeight="1" x14ac:dyDescent="0.25">
      <c r="A179" s="10">
        <v>45473</v>
      </c>
      <c r="B179" s="15">
        <v>0.11749999999999999</v>
      </c>
    </row>
    <row r="180" spans="1:2" ht="15" customHeight="1" x14ac:dyDescent="0.25">
      <c r="A180" s="10">
        <v>45504</v>
      </c>
      <c r="B180" s="15">
        <v>0.1125</v>
      </c>
    </row>
    <row r="181" spans="1:2" ht="15" customHeight="1" x14ac:dyDescent="0.25">
      <c r="A181" s="10">
        <v>45535</v>
      </c>
      <c r="B181" s="15">
        <v>0.1075</v>
      </c>
    </row>
    <row r="182" spans="1:2" ht="15" customHeight="1" x14ac:dyDescent="0.25">
      <c r="A182" s="10">
        <v>45565</v>
      </c>
      <c r="B182" s="15">
        <v>0.1075</v>
      </c>
    </row>
    <row r="183" spans="1:2" ht="15" customHeight="1" x14ac:dyDescent="0.25">
      <c r="A183" s="10">
        <v>45596</v>
      </c>
      <c r="B183" s="15">
        <v>0.10249999999999999</v>
      </c>
    </row>
    <row r="184" spans="1:2" ht="15" customHeight="1" x14ac:dyDescent="0.25">
      <c r="A184" s="10">
        <v>45626</v>
      </c>
      <c r="B184" s="15">
        <v>9.7500000000000003E-2</v>
      </c>
    </row>
    <row r="185" spans="1:2" ht="15" customHeight="1" x14ac:dyDescent="0.25">
      <c r="A185" s="10">
        <v>45657</v>
      </c>
      <c r="B185" s="15">
        <v>9.5000000000000001E-2</v>
      </c>
    </row>
    <row r="186" spans="1:2" ht="15" customHeight="1" x14ac:dyDescent="0.25">
      <c r="A186" s="10">
        <v>45688</v>
      </c>
      <c r="B186" s="15">
        <v>9.5000000000000001E-2</v>
      </c>
    </row>
    <row r="187" spans="1:2" ht="15" customHeight="1" x14ac:dyDescent="0.25">
      <c r="A187" s="10">
        <v>45716</v>
      </c>
      <c r="B187" s="15">
        <v>9.5000000000000001E-2</v>
      </c>
    </row>
    <row r="188" spans="1:2" ht="15" customHeight="1" x14ac:dyDescent="0.25">
      <c r="A188" s="10">
        <v>45747</v>
      </c>
      <c r="B188" s="15">
        <v>9.5000000000000001E-2</v>
      </c>
    </row>
    <row r="189" spans="1:2" ht="15" customHeight="1" x14ac:dyDescent="0.25">
      <c r="A189" s="10">
        <v>45777</v>
      </c>
      <c r="B189" s="15">
        <v>9.5000000000000001E-2</v>
      </c>
    </row>
    <row r="190" spans="1:2" ht="15" customHeight="1" x14ac:dyDescent="0.25">
      <c r="A190" s="10">
        <v>45808</v>
      </c>
      <c r="B190" s="15">
        <v>9.2499999999999999E-2</v>
      </c>
    </row>
    <row r="191" spans="1:2" ht="15" customHeight="1" x14ac:dyDescent="0.25">
      <c r="A191" s="10">
        <v>45838</v>
      </c>
      <c r="B191" s="15">
        <v>9.2499999999999999E-2</v>
      </c>
    </row>
    <row r="192" spans="1:2" ht="15" customHeight="1" x14ac:dyDescent="0.25">
      <c r="A192" s="10">
        <v>45869</v>
      </c>
      <c r="B192" s="15">
        <v>9.2499999999999999E-2</v>
      </c>
    </row>
    <row r="193" spans="1:2" ht="55" customHeight="1" x14ac:dyDescent="0.25">
      <c r="A193" s="129" t="s">
        <v>8</v>
      </c>
      <c r="B193" s="129"/>
    </row>
  </sheetData>
  <mergeCells count="2">
    <mergeCell ref="A1:B1"/>
    <mergeCell ref="A193:B193"/>
  </mergeCells>
  <pageMargins left="0.5" right="0.5" top="0.5" bottom="0.5" header="0" footer="0"/>
  <pageSetup paperSize="9" orientation="portrait" horizontalDpi="300" verticalDpi="300"/>
  <headerFooter>
    <oddHeader>&amp;C&amp;A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8E50B-E437-44C7-BA01-2C48EE888E57}">
  <dimension ref="A1:C4072"/>
  <sheetViews>
    <sheetView zoomScaleNormal="100" workbookViewId="0">
      <selection activeCell="G21" sqref="G21"/>
    </sheetView>
  </sheetViews>
  <sheetFormatPr baseColWidth="10" defaultColWidth="8.7265625" defaultRowHeight="14.5" x14ac:dyDescent="0.35"/>
  <cols>
    <col min="1" max="1" width="16.54296875" bestFit="1" customWidth="1"/>
    <col min="2" max="2" width="6.26953125" style="18" customWidth="1"/>
    <col min="5" max="5" width="10.08984375" bestFit="1" customWidth="1"/>
  </cols>
  <sheetData>
    <row r="1" spans="1:3" x14ac:dyDescent="0.35">
      <c r="A1" s="43" t="s">
        <v>15</v>
      </c>
      <c r="B1" s="44" t="s">
        <v>14</v>
      </c>
    </row>
    <row r="2" spans="1:3" x14ac:dyDescent="0.35">
      <c r="A2" s="35">
        <v>40182</v>
      </c>
      <c r="B2" s="18">
        <v>1.1999999999999999E-3</v>
      </c>
      <c r="C2" s="18"/>
    </row>
    <row r="3" spans="1:3" x14ac:dyDescent="0.35">
      <c r="A3" s="35">
        <v>40183</v>
      </c>
      <c r="B3" s="18">
        <v>1.1999999999999999E-3</v>
      </c>
      <c r="C3" s="18"/>
    </row>
    <row r="4" spans="1:3" x14ac:dyDescent="0.35">
      <c r="A4" s="35">
        <v>40184</v>
      </c>
      <c r="B4" s="18">
        <v>1.1999999999999999E-3</v>
      </c>
      <c r="C4" s="18"/>
    </row>
    <row r="5" spans="1:3" x14ac:dyDescent="0.35">
      <c r="A5" s="35">
        <v>40185</v>
      </c>
      <c r="B5" s="18">
        <v>1E-3</v>
      </c>
      <c r="C5" s="18"/>
    </row>
    <row r="6" spans="1:3" x14ac:dyDescent="0.35">
      <c r="A6" s="35">
        <v>40186</v>
      </c>
      <c r="B6" s="18">
        <v>1.1000000000000001E-3</v>
      </c>
      <c r="C6" s="18"/>
    </row>
    <row r="7" spans="1:3" x14ac:dyDescent="0.35">
      <c r="A7" s="35">
        <v>40189</v>
      </c>
      <c r="B7" s="18">
        <v>1.1000000000000001E-3</v>
      </c>
      <c r="C7" s="18"/>
    </row>
    <row r="8" spans="1:3" x14ac:dyDescent="0.35">
      <c r="A8" s="35">
        <v>40190</v>
      </c>
      <c r="B8" s="18">
        <v>1.1000000000000001E-3</v>
      </c>
      <c r="C8" s="18"/>
    </row>
    <row r="9" spans="1:3" x14ac:dyDescent="0.35">
      <c r="A9" s="35">
        <v>40191</v>
      </c>
      <c r="B9" s="18">
        <v>1.1000000000000001E-3</v>
      </c>
      <c r="C9" s="18"/>
    </row>
    <row r="10" spans="1:3" x14ac:dyDescent="0.35">
      <c r="A10" s="35">
        <v>40192</v>
      </c>
      <c r="B10" s="18">
        <v>1.1000000000000001E-3</v>
      </c>
      <c r="C10" s="18"/>
    </row>
    <row r="11" spans="1:3" x14ac:dyDescent="0.35">
      <c r="A11" s="35">
        <v>40193</v>
      </c>
      <c r="B11" s="18">
        <v>1.1999999999999999E-3</v>
      </c>
      <c r="C11" s="18"/>
    </row>
    <row r="12" spans="1:3" x14ac:dyDescent="0.35">
      <c r="A12" s="35">
        <v>40196</v>
      </c>
      <c r="B12" s="18">
        <v>0</v>
      </c>
      <c r="C12" s="18"/>
    </row>
    <row r="13" spans="1:3" x14ac:dyDescent="0.35">
      <c r="A13" s="35">
        <v>40197</v>
      </c>
      <c r="B13" s="18">
        <v>1.2999999999999999E-3</v>
      </c>
      <c r="C13" s="18"/>
    </row>
    <row r="14" spans="1:3" x14ac:dyDescent="0.35">
      <c r="A14" s="35">
        <v>40198</v>
      </c>
      <c r="B14" s="18">
        <v>1.2999999999999999E-3</v>
      </c>
      <c r="C14" s="18"/>
    </row>
    <row r="15" spans="1:3" x14ac:dyDescent="0.35">
      <c r="A15" s="35">
        <v>40199</v>
      </c>
      <c r="B15" s="18">
        <v>1.1999999999999999E-3</v>
      </c>
      <c r="C15" s="18"/>
    </row>
    <row r="16" spans="1:3" x14ac:dyDescent="0.35">
      <c r="A16" s="35">
        <v>40200</v>
      </c>
      <c r="B16" s="18">
        <v>1.1000000000000001E-3</v>
      </c>
      <c r="C16" s="18"/>
    </row>
    <row r="17" spans="1:3" x14ac:dyDescent="0.35">
      <c r="A17" s="35">
        <v>40203</v>
      </c>
      <c r="B17" s="18">
        <v>1.1999999999999999E-3</v>
      </c>
      <c r="C17" s="18"/>
    </row>
    <row r="18" spans="1:3" x14ac:dyDescent="0.35">
      <c r="A18" s="35">
        <v>40204</v>
      </c>
      <c r="B18" s="18">
        <v>1.1999999999999999E-3</v>
      </c>
      <c r="C18" s="18"/>
    </row>
    <row r="19" spans="1:3" x14ac:dyDescent="0.35">
      <c r="A19" s="35">
        <v>40205</v>
      </c>
      <c r="B19" s="18">
        <v>1.1999999999999999E-3</v>
      </c>
      <c r="C19" s="18"/>
    </row>
    <row r="20" spans="1:3" x14ac:dyDescent="0.35">
      <c r="A20" s="35">
        <v>40206</v>
      </c>
      <c r="B20" s="18">
        <v>1.1999999999999999E-3</v>
      </c>
      <c r="C20" s="18"/>
    </row>
    <row r="21" spans="1:3" x14ac:dyDescent="0.35">
      <c r="A21" s="35">
        <v>40207</v>
      </c>
      <c r="B21" s="18">
        <v>1.1999999999999999E-3</v>
      </c>
      <c r="C21" s="18"/>
    </row>
    <row r="22" spans="1:3" x14ac:dyDescent="0.35">
      <c r="A22" s="35">
        <v>40210</v>
      </c>
      <c r="B22" s="18">
        <v>1.4000000000000002E-3</v>
      </c>
      <c r="C22" s="18"/>
    </row>
    <row r="23" spans="1:3" x14ac:dyDescent="0.35">
      <c r="A23" s="35">
        <v>40211</v>
      </c>
      <c r="B23" s="18">
        <v>1.4000000000000002E-3</v>
      </c>
      <c r="C23" s="18"/>
    </row>
    <row r="24" spans="1:3" x14ac:dyDescent="0.35">
      <c r="A24" s="35">
        <v>40212</v>
      </c>
      <c r="B24" s="18">
        <v>1.2999999999999999E-3</v>
      </c>
      <c r="C24" s="18"/>
    </row>
    <row r="25" spans="1:3" x14ac:dyDescent="0.35">
      <c r="A25" s="35">
        <v>40213</v>
      </c>
      <c r="B25" s="18">
        <v>1.4000000000000002E-3</v>
      </c>
      <c r="C25" s="18"/>
    </row>
    <row r="26" spans="1:3" x14ac:dyDescent="0.35">
      <c r="A26" s="35">
        <v>40214</v>
      </c>
      <c r="B26" s="18">
        <v>1.2999999999999999E-3</v>
      </c>
      <c r="C26" s="18"/>
    </row>
    <row r="27" spans="1:3" x14ac:dyDescent="0.35">
      <c r="A27" s="35">
        <v>40217</v>
      </c>
      <c r="B27" s="18">
        <v>1.2999999999999999E-3</v>
      </c>
      <c r="C27" s="18"/>
    </row>
    <row r="28" spans="1:3" x14ac:dyDescent="0.35">
      <c r="A28" s="35">
        <v>40218</v>
      </c>
      <c r="B28" s="18">
        <v>1.2999999999999999E-3</v>
      </c>
      <c r="C28" s="18"/>
    </row>
    <row r="29" spans="1:3" x14ac:dyDescent="0.35">
      <c r="A29" s="35">
        <v>40219</v>
      </c>
      <c r="B29" s="18">
        <v>1.1999999999999999E-3</v>
      </c>
      <c r="C29" s="18"/>
    </row>
    <row r="30" spans="1:3" x14ac:dyDescent="0.35">
      <c r="A30" s="35">
        <v>40220</v>
      </c>
      <c r="B30" s="18">
        <v>1.1999999999999999E-3</v>
      </c>
      <c r="C30" s="18"/>
    </row>
    <row r="31" spans="1:3" x14ac:dyDescent="0.35">
      <c r="A31" s="35">
        <v>40221</v>
      </c>
      <c r="B31" s="18">
        <v>1.1999999999999999E-3</v>
      </c>
      <c r="C31" s="18"/>
    </row>
    <row r="32" spans="1:3" x14ac:dyDescent="0.35">
      <c r="A32" s="35">
        <v>40224</v>
      </c>
      <c r="B32" s="18">
        <v>0</v>
      </c>
      <c r="C32" s="18"/>
    </row>
    <row r="33" spans="1:3" x14ac:dyDescent="0.35">
      <c r="A33" s="35">
        <v>40225</v>
      </c>
      <c r="B33" s="18">
        <v>1.2999999999999999E-3</v>
      </c>
      <c r="C33" s="18"/>
    </row>
    <row r="34" spans="1:3" x14ac:dyDescent="0.35">
      <c r="A34" s="35">
        <v>40226</v>
      </c>
      <c r="B34" s="18">
        <v>1.1999999999999999E-3</v>
      </c>
      <c r="C34" s="18"/>
    </row>
    <row r="35" spans="1:3" x14ac:dyDescent="0.35">
      <c r="A35" s="35">
        <v>40227</v>
      </c>
      <c r="B35" s="18">
        <v>1.1999999999999999E-3</v>
      </c>
      <c r="C35" s="18"/>
    </row>
    <row r="36" spans="1:3" x14ac:dyDescent="0.35">
      <c r="A36" s="35">
        <v>40228</v>
      </c>
      <c r="B36" s="18">
        <v>1.2999999999999999E-3</v>
      </c>
      <c r="C36" s="18"/>
    </row>
    <row r="37" spans="1:3" x14ac:dyDescent="0.35">
      <c r="A37" s="35">
        <v>40231</v>
      </c>
      <c r="B37" s="18">
        <v>1.1999999999999999E-3</v>
      </c>
      <c r="C37" s="18"/>
    </row>
    <row r="38" spans="1:3" x14ac:dyDescent="0.35">
      <c r="A38" s="35">
        <v>40232</v>
      </c>
      <c r="B38" s="18">
        <v>1.1999999999999999E-3</v>
      </c>
      <c r="C38" s="18"/>
    </row>
    <row r="39" spans="1:3" x14ac:dyDescent="0.35">
      <c r="A39" s="35">
        <v>40233</v>
      </c>
      <c r="B39" s="18">
        <v>1.1000000000000001E-3</v>
      </c>
      <c r="C39" s="18"/>
    </row>
    <row r="40" spans="1:3" x14ac:dyDescent="0.35">
      <c r="A40" s="35">
        <v>40234</v>
      </c>
      <c r="B40" s="18">
        <v>1.1999999999999999E-3</v>
      </c>
      <c r="C40" s="18"/>
    </row>
    <row r="41" spans="1:3" x14ac:dyDescent="0.35">
      <c r="A41" s="35">
        <v>40235</v>
      </c>
      <c r="B41" s="18">
        <v>1.2999999999999999E-3</v>
      </c>
      <c r="C41" s="18"/>
    </row>
    <row r="42" spans="1:3" x14ac:dyDescent="0.35">
      <c r="A42" s="35">
        <v>40238</v>
      </c>
      <c r="B42" s="18">
        <v>1.4000000000000002E-3</v>
      </c>
      <c r="C42" s="18"/>
    </row>
    <row r="43" spans="1:3" x14ac:dyDescent="0.35">
      <c r="A43" s="35">
        <v>40239</v>
      </c>
      <c r="B43" s="18">
        <v>1.4000000000000002E-3</v>
      </c>
      <c r="C43" s="18"/>
    </row>
    <row r="44" spans="1:3" x14ac:dyDescent="0.35">
      <c r="A44" s="35">
        <v>40240</v>
      </c>
      <c r="B44" s="18">
        <v>1.5E-3</v>
      </c>
      <c r="C44" s="18"/>
    </row>
    <row r="45" spans="1:3" x14ac:dyDescent="0.35">
      <c r="A45" s="35">
        <v>40241</v>
      </c>
      <c r="B45" s="18">
        <v>1.6000000000000001E-3</v>
      </c>
      <c r="C45" s="18"/>
    </row>
    <row r="46" spans="1:3" x14ac:dyDescent="0.35">
      <c r="A46" s="35">
        <v>40242</v>
      </c>
      <c r="B46" s="18">
        <v>1.7000000000000001E-3</v>
      </c>
      <c r="C46" s="18"/>
    </row>
    <row r="47" spans="1:3" x14ac:dyDescent="0.35">
      <c r="A47" s="35">
        <v>40245</v>
      </c>
      <c r="B47" s="18">
        <v>1.5E-3</v>
      </c>
      <c r="C47" s="18"/>
    </row>
    <row r="48" spans="1:3" x14ac:dyDescent="0.35">
      <c r="A48" s="35">
        <v>40246</v>
      </c>
      <c r="B48" s="18">
        <v>1.4000000000000002E-3</v>
      </c>
      <c r="C48" s="18"/>
    </row>
    <row r="49" spans="1:3" x14ac:dyDescent="0.35">
      <c r="A49" s="35">
        <v>40247</v>
      </c>
      <c r="B49" s="18">
        <v>1.4000000000000002E-3</v>
      </c>
      <c r="C49" s="18"/>
    </row>
    <row r="50" spans="1:3" x14ac:dyDescent="0.35">
      <c r="A50" s="35">
        <v>40248</v>
      </c>
      <c r="B50" s="18">
        <v>1.5E-3</v>
      </c>
      <c r="C50" s="18"/>
    </row>
    <row r="51" spans="1:3" x14ac:dyDescent="0.35">
      <c r="A51" s="35">
        <v>40249</v>
      </c>
      <c r="B51" s="18">
        <v>1.7000000000000001E-3</v>
      </c>
      <c r="C51" s="18"/>
    </row>
    <row r="52" spans="1:3" x14ac:dyDescent="0.35">
      <c r="A52" s="35">
        <v>40252</v>
      </c>
      <c r="B52" s="18">
        <v>2E-3</v>
      </c>
      <c r="C52" s="18"/>
    </row>
    <row r="53" spans="1:3" x14ac:dyDescent="0.35">
      <c r="A53" s="35">
        <v>40253</v>
      </c>
      <c r="B53" s="18">
        <v>2E-3</v>
      </c>
      <c r="C53" s="18"/>
    </row>
    <row r="54" spans="1:3" x14ac:dyDescent="0.35">
      <c r="A54" s="35">
        <v>40254</v>
      </c>
      <c r="B54" s="18">
        <v>1.8E-3</v>
      </c>
      <c r="C54" s="18"/>
    </row>
    <row r="55" spans="1:3" x14ac:dyDescent="0.35">
      <c r="A55" s="35">
        <v>40255</v>
      </c>
      <c r="B55" s="18">
        <v>1.8E-3</v>
      </c>
      <c r="C55" s="18"/>
    </row>
    <row r="56" spans="1:3" x14ac:dyDescent="0.35">
      <c r="A56" s="35">
        <v>40256</v>
      </c>
      <c r="B56" s="18">
        <v>1.8E-3</v>
      </c>
      <c r="C56" s="18"/>
    </row>
    <row r="57" spans="1:3" x14ac:dyDescent="0.35">
      <c r="A57" s="35">
        <v>40259</v>
      </c>
      <c r="B57" s="18">
        <v>1.8E-3</v>
      </c>
      <c r="C57" s="18"/>
    </row>
    <row r="58" spans="1:3" x14ac:dyDescent="0.35">
      <c r="A58" s="35">
        <v>40260</v>
      </c>
      <c r="B58" s="18">
        <v>1.7000000000000001E-3</v>
      </c>
      <c r="C58" s="18"/>
    </row>
    <row r="59" spans="1:3" x14ac:dyDescent="0.35">
      <c r="A59" s="35">
        <v>40261</v>
      </c>
      <c r="B59" s="18">
        <v>1.7000000000000001E-3</v>
      </c>
      <c r="C59" s="18"/>
    </row>
    <row r="60" spans="1:3" x14ac:dyDescent="0.35">
      <c r="A60" s="35">
        <v>40262</v>
      </c>
      <c r="B60" s="18">
        <v>1.7000000000000001E-3</v>
      </c>
      <c r="C60" s="18"/>
    </row>
    <row r="61" spans="1:3" x14ac:dyDescent="0.35">
      <c r="A61" s="35">
        <v>40263</v>
      </c>
      <c r="B61" s="18">
        <v>1.7000000000000001E-3</v>
      </c>
      <c r="C61" s="18"/>
    </row>
    <row r="62" spans="1:3" x14ac:dyDescent="0.35">
      <c r="A62" s="35">
        <v>40266</v>
      </c>
      <c r="B62" s="18">
        <v>1.6000000000000001E-3</v>
      </c>
      <c r="C62" s="18"/>
    </row>
    <row r="63" spans="1:3" x14ac:dyDescent="0.35">
      <c r="A63" s="35">
        <v>40267</v>
      </c>
      <c r="B63" s="18">
        <v>1.6000000000000001E-3</v>
      </c>
      <c r="C63" s="18"/>
    </row>
    <row r="64" spans="1:3" x14ac:dyDescent="0.35">
      <c r="A64" s="35">
        <v>40268</v>
      </c>
      <c r="B64" s="18">
        <v>8.9999999999999998E-4</v>
      </c>
      <c r="C64" s="18"/>
    </row>
    <row r="65" spans="1:3" x14ac:dyDescent="0.35">
      <c r="A65" s="35">
        <v>40269</v>
      </c>
      <c r="B65" s="18">
        <v>1.7000000000000001E-3</v>
      </c>
      <c r="C65" s="18"/>
    </row>
    <row r="66" spans="1:3" x14ac:dyDescent="0.35">
      <c r="A66" s="35">
        <v>40270</v>
      </c>
      <c r="B66" s="18">
        <v>2E-3</v>
      </c>
      <c r="C66" s="18"/>
    </row>
    <row r="67" spans="1:3" x14ac:dyDescent="0.35">
      <c r="A67" s="35">
        <v>40273</v>
      </c>
      <c r="B67" s="18">
        <v>2E-3</v>
      </c>
      <c r="C67" s="18"/>
    </row>
    <row r="68" spans="1:3" x14ac:dyDescent="0.35">
      <c r="A68" s="35">
        <v>40274</v>
      </c>
      <c r="B68" s="18">
        <v>2E-3</v>
      </c>
      <c r="C68" s="18"/>
    </row>
    <row r="69" spans="1:3" x14ac:dyDescent="0.35">
      <c r="A69" s="35">
        <v>40275</v>
      </c>
      <c r="B69" s="18">
        <v>1.9E-3</v>
      </c>
      <c r="C69" s="18"/>
    </row>
    <row r="70" spans="1:3" x14ac:dyDescent="0.35">
      <c r="A70" s="35">
        <v>40276</v>
      </c>
      <c r="B70" s="18">
        <v>1.9E-3</v>
      </c>
      <c r="C70" s="18"/>
    </row>
    <row r="71" spans="1:3" x14ac:dyDescent="0.35">
      <c r="A71" s="35">
        <v>40277</v>
      </c>
      <c r="B71" s="18">
        <v>1.9E-3</v>
      </c>
      <c r="C71" s="18"/>
    </row>
    <row r="72" spans="1:3" x14ac:dyDescent="0.35">
      <c r="A72" s="35">
        <v>40280</v>
      </c>
      <c r="B72" s="18">
        <v>1.9E-3</v>
      </c>
      <c r="C72" s="18"/>
    </row>
    <row r="73" spans="1:3" x14ac:dyDescent="0.35">
      <c r="A73" s="35">
        <v>40281</v>
      </c>
      <c r="B73" s="18">
        <v>2E-3</v>
      </c>
      <c r="C73" s="18"/>
    </row>
    <row r="74" spans="1:3" x14ac:dyDescent="0.35">
      <c r="A74" s="35">
        <v>40282</v>
      </c>
      <c r="B74" s="18">
        <v>2E-3</v>
      </c>
      <c r="C74" s="18"/>
    </row>
    <row r="75" spans="1:3" x14ac:dyDescent="0.35">
      <c r="A75" s="35">
        <v>40283</v>
      </c>
      <c r="B75" s="18">
        <v>2.2000000000000001E-3</v>
      </c>
      <c r="C75" s="18"/>
    </row>
    <row r="76" spans="1:3" x14ac:dyDescent="0.35">
      <c r="A76" s="35">
        <v>40284</v>
      </c>
      <c r="B76" s="18">
        <v>2.0999999999999999E-3</v>
      </c>
      <c r="C76" s="18"/>
    </row>
    <row r="77" spans="1:3" x14ac:dyDescent="0.35">
      <c r="A77" s="35">
        <v>40287</v>
      </c>
      <c r="B77" s="18">
        <v>2E-3</v>
      </c>
      <c r="C77" s="18"/>
    </row>
    <row r="78" spans="1:3" x14ac:dyDescent="0.35">
      <c r="A78" s="35">
        <v>40288</v>
      </c>
      <c r="B78" s="18">
        <v>2E-3</v>
      </c>
      <c r="C78" s="18"/>
    </row>
    <row r="79" spans="1:3" x14ac:dyDescent="0.35">
      <c r="A79" s="35">
        <v>40289</v>
      </c>
      <c r="B79" s="18">
        <v>2E-3</v>
      </c>
      <c r="C79" s="18"/>
    </row>
    <row r="80" spans="1:3" x14ac:dyDescent="0.35">
      <c r="A80" s="35">
        <v>40290</v>
      </c>
      <c r="B80" s="18">
        <v>2E-3</v>
      </c>
      <c r="C80" s="18"/>
    </row>
    <row r="81" spans="1:3" x14ac:dyDescent="0.35">
      <c r="A81" s="35">
        <v>40291</v>
      </c>
      <c r="B81" s="18">
        <v>2E-3</v>
      </c>
      <c r="C81" s="18"/>
    </row>
    <row r="82" spans="1:3" x14ac:dyDescent="0.35">
      <c r="A82" s="35">
        <v>40294</v>
      </c>
      <c r="B82" s="18">
        <v>2E-3</v>
      </c>
      <c r="C82" s="18"/>
    </row>
    <row r="83" spans="1:3" x14ac:dyDescent="0.35">
      <c r="A83" s="35">
        <v>40295</v>
      </c>
      <c r="B83" s="18">
        <v>2E-3</v>
      </c>
      <c r="C83" s="18"/>
    </row>
    <row r="84" spans="1:3" x14ac:dyDescent="0.35">
      <c r="A84" s="35">
        <v>40296</v>
      </c>
      <c r="B84" s="18">
        <v>2E-3</v>
      </c>
      <c r="C84" s="18"/>
    </row>
    <row r="85" spans="1:3" x14ac:dyDescent="0.35">
      <c r="A85" s="35">
        <v>40297</v>
      </c>
      <c r="B85" s="18">
        <v>1.9E-3</v>
      </c>
      <c r="C85" s="18"/>
    </row>
    <row r="86" spans="1:3" x14ac:dyDescent="0.35">
      <c r="A86" s="35">
        <v>40298</v>
      </c>
      <c r="B86" s="18">
        <v>2E-3</v>
      </c>
      <c r="C86" s="18"/>
    </row>
    <row r="87" spans="1:3" x14ac:dyDescent="0.35">
      <c r="A87" s="35">
        <v>40301</v>
      </c>
      <c r="B87" s="18">
        <v>2E-3</v>
      </c>
      <c r="C87" s="18"/>
    </row>
    <row r="88" spans="1:3" x14ac:dyDescent="0.35">
      <c r="A88" s="35">
        <v>40302</v>
      </c>
      <c r="B88" s="18">
        <v>2.0999999999999999E-3</v>
      </c>
      <c r="C88" s="18"/>
    </row>
    <row r="89" spans="1:3" x14ac:dyDescent="0.35">
      <c r="A89" s="35">
        <v>40303</v>
      </c>
      <c r="B89" s="18">
        <v>2.0999999999999999E-3</v>
      </c>
      <c r="C89" s="18"/>
    </row>
    <row r="90" spans="1:3" x14ac:dyDescent="0.35">
      <c r="A90" s="35">
        <v>40304</v>
      </c>
      <c r="B90" s="18">
        <v>2E-3</v>
      </c>
      <c r="C90" s="18"/>
    </row>
    <row r="91" spans="1:3" x14ac:dyDescent="0.35">
      <c r="A91" s="35">
        <v>40305</v>
      </c>
      <c r="B91" s="18">
        <v>2E-3</v>
      </c>
      <c r="C91" s="18"/>
    </row>
    <row r="92" spans="1:3" x14ac:dyDescent="0.35">
      <c r="A92" s="35">
        <v>40308</v>
      </c>
      <c r="B92" s="18">
        <v>2E-3</v>
      </c>
      <c r="C92" s="18"/>
    </row>
    <row r="93" spans="1:3" x14ac:dyDescent="0.35">
      <c r="A93" s="35">
        <v>40309</v>
      </c>
      <c r="B93" s="18">
        <v>2E-3</v>
      </c>
      <c r="C93" s="18"/>
    </row>
    <row r="94" spans="1:3" x14ac:dyDescent="0.35">
      <c r="A94" s="35">
        <v>40310</v>
      </c>
      <c r="B94" s="18">
        <v>2E-3</v>
      </c>
      <c r="C94" s="18"/>
    </row>
    <row r="95" spans="1:3" x14ac:dyDescent="0.35">
      <c r="A95" s="35">
        <v>40311</v>
      </c>
      <c r="B95" s="18">
        <v>2E-3</v>
      </c>
      <c r="C95" s="18"/>
    </row>
    <row r="96" spans="1:3" x14ac:dyDescent="0.35">
      <c r="A96" s="35">
        <v>40312</v>
      </c>
      <c r="B96" s="18">
        <v>2E-3</v>
      </c>
      <c r="C96" s="18"/>
    </row>
    <row r="97" spans="1:3" x14ac:dyDescent="0.35">
      <c r="A97" s="35">
        <v>40315</v>
      </c>
      <c r="B97" s="18">
        <v>2.0999999999999999E-3</v>
      </c>
      <c r="C97" s="18"/>
    </row>
    <row r="98" spans="1:3" x14ac:dyDescent="0.35">
      <c r="A98" s="35">
        <v>40316</v>
      </c>
      <c r="B98" s="18">
        <v>2.0999999999999999E-3</v>
      </c>
      <c r="C98" s="18"/>
    </row>
    <row r="99" spans="1:3" x14ac:dyDescent="0.35">
      <c r="A99" s="35">
        <v>40317</v>
      </c>
      <c r="B99" s="18">
        <v>2E-3</v>
      </c>
      <c r="C99" s="18"/>
    </row>
    <row r="100" spans="1:3" x14ac:dyDescent="0.35">
      <c r="A100" s="35">
        <v>40318</v>
      </c>
      <c r="B100" s="18">
        <v>2E-3</v>
      </c>
      <c r="C100" s="18"/>
    </row>
    <row r="101" spans="1:3" x14ac:dyDescent="0.35">
      <c r="A101" s="35">
        <v>40319</v>
      </c>
      <c r="B101" s="18">
        <v>2E-3</v>
      </c>
      <c r="C101" s="18"/>
    </row>
    <row r="102" spans="1:3" x14ac:dyDescent="0.35">
      <c r="A102" s="35">
        <v>40322</v>
      </c>
      <c r="B102" s="18">
        <v>2.0999999999999999E-3</v>
      </c>
      <c r="C102" s="18"/>
    </row>
    <row r="103" spans="1:3" x14ac:dyDescent="0.35">
      <c r="A103" s="35">
        <v>40323</v>
      </c>
      <c r="B103" s="18">
        <v>2.0999999999999999E-3</v>
      </c>
      <c r="C103" s="18"/>
    </row>
    <row r="104" spans="1:3" x14ac:dyDescent="0.35">
      <c r="A104" s="35">
        <v>40324</v>
      </c>
      <c r="B104" s="18">
        <v>2E-3</v>
      </c>
      <c r="C104" s="18"/>
    </row>
    <row r="105" spans="1:3" x14ac:dyDescent="0.35">
      <c r="A105" s="35">
        <v>40325</v>
      </c>
      <c r="B105" s="18">
        <v>2E-3</v>
      </c>
      <c r="C105" s="18"/>
    </row>
    <row r="106" spans="1:3" x14ac:dyDescent="0.35">
      <c r="A106" s="35">
        <v>40326</v>
      </c>
      <c r="B106" s="18">
        <v>1.9E-3</v>
      </c>
      <c r="C106" s="18"/>
    </row>
    <row r="107" spans="1:3" x14ac:dyDescent="0.35">
      <c r="A107" s="35">
        <v>40329</v>
      </c>
      <c r="B107" s="18">
        <v>0</v>
      </c>
      <c r="C107" s="18"/>
    </row>
    <row r="108" spans="1:3" x14ac:dyDescent="0.35">
      <c r="A108" s="35">
        <v>40330</v>
      </c>
      <c r="B108" s="18">
        <v>2E-3</v>
      </c>
      <c r="C108" s="18"/>
    </row>
    <row r="109" spans="1:3" x14ac:dyDescent="0.35">
      <c r="A109" s="35">
        <v>40331</v>
      </c>
      <c r="B109" s="18">
        <v>2E-3</v>
      </c>
      <c r="C109" s="18"/>
    </row>
    <row r="110" spans="1:3" x14ac:dyDescent="0.35">
      <c r="A110" s="35">
        <v>40332</v>
      </c>
      <c r="B110" s="18">
        <v>1.9E-3</v>
      </c>
      <c r="C110" s="18"/>
    </row>
    <row r="111" spans="1:3" x14ac:dyDescent="0.35">
      <c r="A111" s="35">
        <v>40333</v>
      </c>
      <c r="B111" s="18">
        <v>1.9E-3</v>
      </c>
      <c r="C111" s="18"/>
    </row>
    <row r="112" spans="1:3" x14ac:dyDescent="0.35">
      <c r="A112" s="35">
        <v>40336</v>
      </c>
      <c r="B112" s="18">
        <v>1.9E-3</v>
      </c>
      <c r="C112" s="18"/>
    </row>
    <row r="113" spans="1:3" x14ac:dyDescent="0.35">
      <c r="A113" s="35">
        <v>40337</v>
      </c>
      <c r="B113" s="18">
        <v>1.9E-3</v>
      </c>
      <c r="C113" s="18"/>
    </row>
    <row r="114" spans="1:3" x14ac:dyDescent="0.35">
      <c r="A114" s="35">
        <v>40338</v>
      </c>
      <c r="B114" s="18">
        <v>1.8E-3</v>
      </c>
      <c r="C114" s="18"/>
    </row>
    <row r="115" spans="1:3" x14ac:dyDescent="0.35">
      <c r="A115" s="35">
        <v>40339</v>
      </c>
      <c r="B115" s="18">
        <v>1.8E-3</v>
      </c>
      <c r="C115" s="18"/>
    </row>
    <row r="116" spans="1:3" x14ac:dyDescent="0.35">
      <c r="A116" s="35">
        <v>40340</v>
      </c>
      <c r="B116" s="18">
        <v>1.8E-3</v>
      </c>
      <c r="C116" s="18"/>
    </row>
    <row r="117" spans="1:3" x14ac:dyDescent="0.35">
      <c r="A117" s="35">
        <v>40343</v>
      </c>
      <c r="B117" s="18">
        <v>1.8E-3</v>
      </c>
      <c r="C117" s="18"/>
    </row>
    <row r="118" spans="1:3" x14ac:dyDescent="0.35">
      <c r="A118" s="35">
        <v>40344</v>
      </c>
      <c r="B118" s="18">
        <v>1.9E-3</v>
      </c>
      <c r="C118" s="18"/>
    </row>
    <row r="119" spans="1:3" x14ac:dyDescent="0.35">
      <c r="A119" s="35">
        <v>40345</v>
      </c>
      <c r="B119" s="18">
        <v>1.9E-3</v>
      </c>
      <c r="C119" s="18"/>
    </row>
    <row r="120" spans="1:3" x14ac:dyDescent="0.35">
      <c r="A120" s="35">
        <v>40346</v>
      </c>
      <c r="B120" s="18">
        <v>1.9E-3</v>
      </c>
      <c r="C120" s="18"/>
    </row>
    <row r="121" spans="1:3" x14ac:dyDescent="0.35">
      <c r="A121" s="35">
        <v>40347</v>
      </c>
      <c r="B121" s="18">
        <v>1.8E-3</v>
      </c>
      <c r="C121" s="18"/>
    </row>
    <row r="122" spans="1:3" x14ac:dyDescent="0.35">
      <c r="A122" s="35">
        <v>40350</v>
      </c>
      <c r="B122" s="18">
        <v>1.7000000000000001E-3</v>
      </c>
      <c r="C122" s="18"/>
    </row>
    <row r="123" spans="1:3" x14ac:dyDescent="0.35">
      <c r="A123" s="35">
        <v>40351</v>
      </c>
      <c r="B123" s="18">
        <v>1.8E-3</v>
      </c>
      <c r="C123" s="18"/>
    </row>
    <row r="124" spans="1:3" x14ac:dyDescent="0.35">
      <c r="A124" s="35">
        <v>40352</v>
      </c>
      <c r="B124" s="18">
        <v>1.7000000000000001E-3</v>
      </c>
      <c r="C124" s="18"/>
    </row>
    <row r="125" spans="1:3" x14ac:dyDescent="0.35">
      <c r="A125" s="35">
        <v>40353</v>
      </c>
      <c r="B125" s="18">
        <v>1.6000000000000001E-3</v>
      </c>
      <c r="C125" s="18"/>
    </row>
    <row r="126" spans="1:3" x14ac:dyDescent="0.35">
      <c r="A126" s="35">
        <v>40354</v>
      </c>
      <c r="B126" s="18">
        <v>1.6000000000000001E-3</v>
      </c>
      <c r="C126" s="18"/>
    </row>
    <row r="127" spans="1:3" x14ac:dyDescent="0.35">
      <c r="A127" s="35">
        <v>40357</v>
      </c>
      <c r="B127" s="18">
        <v>1.7000000000000001E-3</v>
      </c>
      <c r="C127" s="18"/>
    </row>
    <row r="128" spans="1:3" x14ac:dyDescent="0.35">
      <c r="A128" s="35">
        <v>40358</v>
      </c>
      <c r="B128" s="18">
        <v>1.5E-3</v>
      </c>
      <c r="C128" s="18"/>
    </row>
    <row r="129" spans="1:3" x14ac:dyDescent="0.35">
      <c r="A129" s="35">
        <v>40359</v>
      </c>
      <c r="B129" s="18">
        <v>8.9999999999999998E-4</v>
      </c>
      <c r="C129" s="18"/>
    </row>
    <row r="130" spans="1:3" x14ac:dyDescent="0.35">
      <c r="A130" s="35">
        <v>40360</v>
      </c>
      <c r="B130" s="18">
        <v>1.7000000000000001E-3</v>
      </c>
      <c r="C130" s="18"/>
    </row>
    <row r="131" spans="1:3" x14ac:dyDescent="0.35">
      <c r="A131" s="35">
        <v>40361</v>
      </c>
      <c r="B131" s="18">
        <v>1.8E-3</v>
      </c>
      <c r="C131" s="18"/>
    </row>
    <row r="132" spans="1:3" x14ac:dyDescent="0.35">
      <c r="A132" s="35">
        <v>40364</v>
      </c>
      <c r="B132" s="18">
        <v>0</v>
      </c>
      <c r="C132" s="18"/>
    </row>
    <row r="133" spans="1:3" x14ac:dyDescent="0.35">
      <c r="A133" s="35">
        <v>40365</v>
      </c>
      <c r="B133" s="18">
        <v>1.8E-3</v>
      </c>
      <c r="C133" s="18"/>
    </row>
    <row r="134" spans="1:3" x14ac:dyDescent="0.35">
      <c r="A134" s="35">
        <v>40366</v>
      </c>
      <c r="B134" s="18">
        <v>1.8E-3</v>
      </c>
      <c r="C134" s="18"/>
    </row>
    <row r="135" spans="1:3" x14ac:dyDescent="0.35">
      <c r="A135" s="35">
        <v>40367</v>
      </c>
      <c r="B135" s="18">
        <v>1.7000000000000001E-3</v>
      </c>
      <c r="C135" s="18"/>
    </row>
    <row r="136" spans="1:3" x14ac:dyDescent="0.35">
      <c r="A136" s="35">
        <v>40368</v>
      </c>
      <c r="B136" s="18">
        <v>1.8E-3</v>
      </c>
      <c r="C136" s="18"/>
    </row>
    <row r="137" spans="1:3" x14ac:dyDescent="0.35">
      <c r="A137" s="35">
        <v>40371</v>
      </c>
      <c r="B137" s="18">
        <v>1.7000000000000001E-3</v>
      </c>
      <c r="C137" s="18"/>
    </row>
    <row r="138" spans="1:3" x14ac:dyDescent="0.35">
      <c r="A138" s="35">
        <v>40372</v>
      </c>
      <c r="B138" s="18">
        <v>1.7000000000000001E-3</v>
      </c>
      <c r="C138" s="18"/>
    </row>
    <row r="139" spans="1:3" x14ac:dyDescent="0.35">
      <c r="A139" s="35">
        <v>40373</v>
      </c>
      <c r="B139" s="18">
        <v>1.7000000000000001E-3</v>
      </c>
      <c r="C139" s="18"/>
    </row>
    <row r="140" spans="1:3" x14ac:dyDescent="0.35">
      <c r="A140" s="35">
        <v>40374</v>
      </c>
      <c r="B140" s="18">
        <v>1.9E-3</v>
      </c>
      <c r="C140" s="18"/>
    </row>
    <row r="141" spans="1:3" x14ac:dyDescent="0.35">
      <c r="A141" s="35">
        <v>40375</v>
      </c>
      <c r="B141" s="18">
        <v>1.9E-3</v>
      </c>
      <c r="C141" s="18"/>
    </row>
    <row r="142" spans="1:3" x14ac:dyDescent="0.35">
      <c r="A142" s="35">
        <v>40378</v>
      </c>
      <c r="B142" s="18">
        <v>1.9E-3</v>
      </c>
      <c r="C142" s="18"/>
    </row>
    <row r="143" spans="1:3" x14ac:dyDescent="0.35">
      <c r="A143" s="35">
        <v>40379</v>
      </c>
      <c r="B143" s="18">
        <v>1.8E-3</v>
      </c>
      <c r="C143" s="18"/>
    </row>
    <row r="144" spans="1:3" x14ac:dyDescent="0.35">
      <c r="A144" s="35">
        <v>40380</v>
      </c>
      <c r="B144" s="18">
        <v>1.8E-3</v>
      </c>
      <c r="C144" s="18"/>
    </row>
    <row r="145" spans="1:3" x14ac:dyDescent="0.35">
      <c r="A145" s="35">
        <v>40381</v>
      </c>
      <c r="B145" s="18">
        <v>1.8E-3</v>
      </c>
      <c r="C145" s="18"/>
    </row>
    <row r="146" spans="1:3" x14ac:dyDescent="0.35">
      <c r="A146" s="35">
        <v>40382</v>
      </c>
      <c r="B146" s="18">
        <v>1.9E-3</v>
      </c>
      <c r="C146" s="18"/>
    </row>
    <row r="147" spans="1:3" x14ac:dyDescent="0.35">
      <c r="A147" s="35">
        <v>40385</v>
      </c>
      <c r="B147" s="18">
        <v>1.9E-3</v>
      </c>
      <c r="C147" s="18"/>
    </row>
    <row r="148" spans="1:3" x14ac:dyDescent="0.35">
      <c r="A148" s="35">
        <v>40386</v>
      </c>
      <c r="B148" s="18">
        <v>1.9E-3</v>
      </c>
      <c r="C148" s="18"/>
    </row>
    <row r="149" spans="1:3" x14ac:dyDescent="0.35">
      <c r="A149" s="35">
        <v>40387</v>
      </c>
      <c r="B149" s="18">
        <v>2E-3</v>
      </c>
      <c r="C149" s="18"/>
    </row>
    <row r="150" spans="1:3" x14ac:dyDescent="0.35">
      <c r="A150" s="35">
        <v>40388</v>
      </c>
      <c r="B150" s="18">
        <v>1.9E-3</v>
      </c>
      <c r="C150" s="18"/>
    </row>
    <row r="151" spans="1:3" x14ac:dyDescent="0.35">
      <c r="A151" s="35">
        <v>40389</v>
      </c>
      <c r="B151" s="18">
        <v>1.8E-3</v>
      </c>
      <c r="C151" s="18"/>
    </row>
    <row r="152" spans="1:3" x14ac:dyDescent="0.35">
      <c r="A152" s="35">
        <v>40392</v>
      </c>
      <c r="B152" s="18">
        <v>1.9E-3</v>
      </c>
      <c r="C152" s="18"/>
    </row>
    <row r="153" spans="1:3" x14ac:dyDescent="0.35">
      <c r="A153" s="35">
        <v>40393</v>
      </c>
      <c r="B153" s="18">
        <v>1.9E-3</v>
      </c>
      <c r="C153" s="18"/>
    </row>
    <row r="154" spans="1:3" x14ac:dyDescent="0.35">
      <c r="A154" s="35">
        <v>40394</v>
      </c>
      <c r="B154" s="18">
        <v>1.9E-3</v>
      </c>
      <c r="C154" s="18"/>
    </row>
    <row r="155" spans="1:3" x14ac:dyDescent="0.35">
      <c r="A155" s="35">
        <v>40395</v>
      </c>
      <c r="B155" s="18">
        <v>1.9E-3</v>
      </c>
      <c r="C155" s="18"/>
    </row>
    <row r="156" spans="1:3" x14ac:dyDescent="0.35">
      <c r="A156" s="35">
        <v>40396</v>
      </c>
      <c r="B156" s="18">
        <v>1.8E-3</v>
      </c>
      <c r="C156" s="18"/>
    </row>
    <row r="157" spans="1:3" x14ac:dyDescent="0.35">
      <c r="A157" s="35">
        <v>40399</v>
      </c>
      <c r="B157" s="18">
        <v>1.8E-3</v>
      </c>
      <c r="C157" s="18"/>
    </row>
    <row r="158" spans="1:3" x14ac:dyDescent="0.35">
      <c r="A158" s="35">
        <v>40400</v>
      </c>
      <c r="B158" s="18">
        <v>1.8E-3</v>
      </c>
      <c r="C158" s="18"/>
    </row>
    <row r="159" spans="1:3" x14ac:dyDescent="0.35">
      <c r="A159" s="35">
        <v>40401</v>
      </c>
      <c r="B159" s="18">
        <v>1.7000000000000001E-3</v>
      </c>
      <c r="C159" s="18"/>
    </row>
    <row r="160" spans="1:3" x14ac:dyDescent="0.35">
      <c r="A160" s="35">
        <v>40402</v>
      </c>
      <c r="B160" s="18">
        <v>1.8E-3</v>
      </c>
      <c r="C160" s="18"/>
    </row>
    <row r="161" spans="1:3" x14ac:dyDescent="0.35">
      <c r="A161" s="35">
        <v>40403</v>
      </c>
      <c r="B161" s="18">
        <v>1.9E-3</v>
      </c>
      <c r="C161" s="18"/>
    </row>
    <row r="162" spans="1:3" x14ac:dyDescent="0.35">
      <c r="A162" s="35">
        <v>40406</v>
      </c>
      <c r="B162" s="18">
        <v>2E-3</v>
      </c>
      <c r="C162" s="18"/>
    </row>
    <row r="163" spans="1:3" x14ac:dyDescent="0.35">
      <c r="A163" s="35">
        <v>40407</v>
      </c>
      <c r="B163" s="18">
        <v>2E-3</v>
      </c>
      <c r="C163" s="18"/>
    </row>
    <row r="164" spans="1:3" x14ac:dyDescent="0.35">
      <c r="A164" s="35">
        <v>40408</v>
      </c>
      <c r="B164" s="18">
        <v>1.9E-3</v>
      </c>
      <c r="C164" s="18"/>
    </row>
    <row r="165" spans="1:3" x14ac:dyDescent="0.35">
      <c r="A165" s="35">
        <v>40409</v>
      </c>
      <c r="B165" s="18">
        <v>1.9E-3</v>
      </c>
      <c r="C165" s="18"/>
    </row>
    <row r="166" spans="1:3" x14ac:dyDescent="0.35">
      <c r="A166" s="35">
        <v>40410</v>
      </c>
      <c r="B166" s="18">
        <v>2E-3</v>
      </c>
      <c r="C166" s="18"/>
    </row>
    <row r="167" spans="1:3" x14ac:dyDescent="0.35">
      <c r="A167" s="35">
        <v>40413</v>
      </c>
      <c r="B167" s="18">
        <v>1.9E-3</v>
      </c>
      <c r="C167" s="18"/>
    </row>
    <row r="168" spans="1:3" x14ac:dyDescent="0.35">
      <c r="A168" s="35">
        <v>40414</v>
      </c>
      <c r="B168" s="18">
        <v>1.9E-3</v>
      </c>
      <c r="C168" s="18"/>
    </row>
    <row r="169" spans="1:3" x14ac:dyDescent="0.35">
      <c r="A169" s="35">
        <v>40415</v>
      </c>
      <c r="B169" s="18">
        <v>1.9E-3</v>
      </c>
      <c r="C169" s="18"/>
    </row>
    <row r="170" spans="1:3" x14ac:dyDescent="0.35">
      <c r="A170" s="35">
        <v>40416</v>
      </c>
      <c r="B170" s="18">
        <v>1.9E-3</v>
      </c>
      <c r="C170" s="18"/>
    </row>
    <row r="171" spans="1:3" x14ac:dyDescent="0.35">
      <c r="A171" s="35">
        <v>40417</v>
      </c>
      <c r="B171" s="18">
        <v>1.9E-3</v>
      </c>
      <c r="C171" s="18"/>
    </row>
    <row r="172" spans="1:3" x14ac:dyDescent="0.35">
      <c r="A172" s="35">
        <v>40420</v>
      </c>
      <c r="B172" s="18">
        <v>1.9E-3</v>
      </c>
      <c r="C172" s="18"/>
    </row>
    <row r="173" spans="1:3" x14ac:dyDescent="0.35">
      <c r="A173" s="35">
        <v>40421</v>
      </c>
      <c r="B173" s="18">
        <v>2.0999999999999999E-3</v>
      </c>
      <c r="C173" s="18"/>
    </row>
    <row r="174" spans="1:3" x14ac:dyDescent="0.35">
      <c r="A174" s="35">
        <v>40422</v>
      </c>
      <c r="B174" s="18">
        <v>1.9E-3</v>
      </c>
      <c r="C174" s="18"/>
    </row>
    <row r="175" spans="1:3" x14ac:dyDescent="0.35">
      <c r="A175" s="35">
        <v>40423</v>
      </c>
      <c r="B175" s="18">
        <v>1.9E-3</v>
      </c>
      <c r="C175" s="18"/>
    </row>
    <row r="176" spans="1:3" x14ac:dyDescent="0.35">
      <c r="A176" s="35">
        <v>40424</v>
      </c>
      <c r="B176" s="18">
        <v>1.9E-3</v>
      </c>
      <c r="C176" s="18"/>
    </row>
    <row r="177" spans="1:3" x14ac:dyDescent="0.35">
      <c r="A177" s="35">
        <v>40427</v>
      </c>
      <c r="B177" s="18">
        <v>0</v>
      </c>
      <c r="C177" s="18"/>
    </row>
    <row r="178" spans="1:3" x14ac:dyDescent="0.35">
      <c r="A178" s="35">
        <v>40428</v>
      </c>
      <c r="B178" s="18">
        <v>2E-3</v>
      </c>
      <c r="C178" s="18"/>
    </row>
    <row r="179" spans="1:3" x14ac:dyDescent="0.35">
      <c r="A179" s="35">
        <v>40429</v>
      </c>
      <c r="B179" s="18">
        <v>1.9E-3</v>
      </c>
      <c r="C179" s="18"/>
    </row>
    <row r="180" spans="1:3" x14ac:dyDescent="0.35">
      <c r="A180" s="35">
        <v>40430</v>
      </c>
      <c r="B180" s="18">
        <v>1.8E-3</v>
      </c>
      <c r="C180" s="18"/>
    </row>
    <row r="181" spans="1:3" x14ac:dyDescent="0.35">
      <c r="A181" s="35">
        <v>40431</v>
      </c>
      <c r="B181" s="18">
        <v>1.8E-3</v>
      </c>
      <c r="C181" s="18"/>
    </row>
    <row r="182" spans="1:3" x14ac:dyDescent="0.35">
      <c r="A182" s="35">
        <v>40434</v>
      </c>
      <c r="B182" s="18">
        <v>1.8E-3</v>
      </c>
      <c r="C182" s="18"/>
    </row>
    <row r="183" spans="1:3" x14ac:dyDescent="0.35">
      <c r="A183" s="35">
        <v>40435</v>
      </c>
      <c r="B183" s="18">
        <v>1.9E-3</v>
      </c>
      <c r="C183" s="18"/>
    </row>
    <row r="184" spans="1:3" x14ac:dyDescent="0.35">
      <c r="A184" s="35">
        <v>40436</v>
      </c>
      <c r="B184" s="18">
        <v>2.0999999999999999E-3</v>
      </c>
      <c r="C184" s="18"/>
    </row>
    <row r="185" spans="1:3" x14ac:dyDescent="0.35">
      <c r="A185" s="35">
        <v>40437</v>
      </c>
      <c r="B185" s="18">
        <v>2.0999999999999999E-3</v>
      </c>
      <c r="C185" s="18"/>
    </row>
    <row r="186" spans="1:3" x14ac:dyDescent="0.35">
      <c r="A186" s="35">
        <v>40438</v>
      </c>
      <c r="B186" s="18">
        <v>2.0999999999999999E-3</v>
      </c>
      <c r="C186" s="18"/>
    </row>
    <row r="187" spans="1:3" x14ac:dyDescent="0.35">
      <c r="A187" s="35">
        <v>40441</v>
      </c>
      <c r="B187" s="18">
        <v>2.0999999999999999E-3</v>
      </c>
      <c r="C187" s="18"/>
    </row>
    <row r="188" spans="1:3" x14ac:dyDescent="0.35">
      <c r="A188" s="35">
        <v>40442</v>
      </c>
      <c r="B188" s="18">
        <v>2E-3</v>
      </c>
      <c r="C188" s="18"/>
    </row>
    <row r="189" spans="1:3" x14ac:dyDescent="0.35">
      <c r="A189" s="35">
        <v>40443</v>
      </c>
      <c r="B189" s="18">
        <v>2.0999999999999999E-3</v>
      </c>
      <c r="C189" s="18"/>
    </row>
    <row r="190" spans="1:3" x14ac:dyDescent="0.35">
      <c r="A190" s="35">
        <v>40444</v>
      </c>
      <c r="B190" s="18">
        <v>2E-3</v>
      </c>
      <c r="C190" s="18"/>
    </row>
    <row r="191" spans="1:3" x14ac:dyDescent="0.35">
      <c r="A191" s="35">
        <v>40445</v>
      </c>
      <c r="B191" s="18">
        <v>2.0999999999999999E-3</v>
      </c>
      <c r="C191" s="18"/>
    </row>
    <row r="192" spans="1:3" x14ac:dyDescent="0.35">
      <c r="A192" s="35">
        <v>40448</v>
      </c>
      <c r="B192" s="18">
        <v>1.9E-3</v>
      </c>
      <c r="C192" s="18"/>
    </row>
    <row r="193" spans="1:3" x14ac:dyDescent="0.35">
      <c r="A193" s="35">
        <v>40449</v>
      </c>
      <c r="B193" s="18">
        <v>1.9E-3</v>
      </c>
      <c r="C193" s="18"/>
    </row>
    <row r="194" spans="1:3" x14ac:dyDescent="0.35">
      <c r="A194" s="35">
        <v>40450</v>
      </c>
      <c r="B194" s="18">
        <v>1.9E-3</v>
      </c>
      <c r="C194" s="18"/>
    </row>
    <row r="195" spans="1:3" x14ac:dyDescent="0.35">
      <c r="A195" s="35">
        <v>40451</v>
      </c>
      <c r="B195" s="18">
        <v>1.5E-3</v>
      </c>
      <c r="C195" s="18"/>
    </row>
    <row r="196" spans="1:3" x14ac:dyDescent="0.35">
      <c r="A196" s="35">
        <v>40452</v>
      </c>
      <c r="B196" s="18">
        <v>2E-3</v>
      </c>
      <c r="C196" s="18"/>
    </row>
    <row r="197" spans="1:3" x14ac:dyDescent="0.35">
      <c r="A197" s="35">
        <v>40455</v>
      </c>
      <c r="B197" s="18">
        <v>2E-3</v>
      </c>
      <c r="C197" s="18"/>
    </row>
    <row r="198" spans="1:3" x14ac:dyDescent="0.35">
      <c r="A198" s="35">
        <v>40456</v>
      </c>
      <c r="B198" s="18">
        <v>2E-3</v>
      </c>
      <c r="C198" s="18"/>
    </row>
    <row r="199" spans="1:3" x14ac:dyDescent="0.35">
      <c r="A199" s="35">
        <v>40457</v>
      </c>
      <c r="B199" s="18">
        <v>1.9E-3</v>
      </c>
      <c r="C199" s="18"/>
    </row>
    <row r="200" spans="1:3" x14ac:dyDescent="0.35">
      <c r="A200" s="35">
        <v>40458</v>
      </c>
      <c r="B200" s="18">
        <v>1.8E-3</v>
      </c>
      <c r="C200" s="18"/>
    </row>
    <row r="201" spans="1:3" x14ac:dyDescent="0.35">
      <c r="A201" s="35">
        <v>40459</v>
      </c>
      <c r="B201" s="18">
        <v>1.8E-3</v>
      </c>
      <c r="C201" s="18"/>
    </row>
    <row r="202" spans="1:3" x14ac:dyDescent="0.35">
      <c r="A202" s="35">
        <v>40462</v>
      </c>
      <c r="B202" s="18">
        <v>0</v>
      </c>
      <c r="C202" s="18"/>
    </row>
    <row r="203" spans="1:3" x14ac:dyDescent="0.35">
      <c r="A203" s="35">
        <v>40463</v>
      </c>
      <c r="B203" s="18">
        <v>1.8E-3</v>
      </c>
      <c r="C203" s="18"/>
    </row>
    <row r="204" spans="1:3" x14ac:dyDescent="0.35">
      <c r="A204" s="35">
        <v>40464</v>
      </c>
      <c r="B204" s="18">
        <v>1.8E-3</v>
      </c>
      <c r="C204" s="18"/>
    </row>
    <row r="205" spans="1:3" x14ac:dyDescent="0.35">
      <c r="A205" s="35">
        <v>40465</v>
      </c>
      <c r="B205" s="18">
        <v>1.9E-3</v>
      </c>
      <c r="C205" s="18"/>
    </row>
    <row r="206" spans="1:3" x14ac:dyDescent="0.35">
      <c r="A206" s="35">
        <v>40466</v>
      </c>
      <c r="B206" s="18">
        <v>2E-3</v>
      </c>
      <c r="C206" s="18"/>
    </row>
    <row r="207" spans="1:3" x14ac:dyDescent="0.35">
      <c r="A207" s="35">
        <v>40469</v>
      </c>
      <c r="B207" s="18">
        <v>1.9E-3</v>
      </c>
      <c r="C207" s="18"/>
    </row>
    <row r="208" spans="1:3" x14ac:dyDescent="0.35">
      <c r="A208" s="35">
        <v>40470</v>
      </c>
      <c r="B208" s="18">
        <v>1.9E-3</v>
      </c>
      <c r="C208" s="18"/>
    </row>
    <row r="209" spans="1:3" x14ac:dyDescent="0.35">
      <c r="A209" s="35">
        <v>40471</v>
      </c>
      <c r="B209" s="18">
        <v>1.9E-3</v>
      </c>
      <c r="C209" s="18"/>
    </row>
    <row r="210" spans="1:3" x14ac:dyDescent="0.35">
      <c r="A210" s="35">
        <v>40472</v>
      </c>
      <c r="B210" s="18">
        <v>1.9E-3</v>
      </c>
      <c r="C210" s="18"/>
    </row>
    <row r="211" spans="1:3" x14ac:dyDescent="0.35">
      <c r="A211" s="35">
        <v>40473</v>
      </c>
      <c r="B211" s="18">
        <v>1.9E-3</v>
      </c>
      <c r="C211" s="18"/>
    </row>
    <row r="212" spans="1:3" x14ac:dyDescent="0.35">
      <c r="A212" s="35">
        <v>40476</v>
      </c>
      <c r="B212" s="18">
        <v>1.9E-3</v>
      </c>
      <c r="C212" s="18"/>
    </row>
    <row r="213" spans="1:3" x14ac:dyDescent="0.35">
      <c r="A213" s="35">
        <v>40477</v>
      </c>
      <c r="B213" s="18">
        <v>1.9E-3</v>
      </c>
      <c r="C213" s="18"/>
    </row>
    <row r="214" spans="1:3" x14ac:dyDescent="0.35">
      <c r="A214" s="35">
        <v>40478</v>
      </c>
      <c r="B214" s="18">
        <v>1.9E-3</v>
      </c>
      <c r="C214" s="18"/>
    </row>
    <row r="215" spans="1:3" x14ac:dyDescent="0.35">
      <c r="A215" s="35">
        <v>40479</v>
      </c>
      <c r="B215" s="18">
        <v>1.9E-3</v>
      </c>
      <c r="C215" s="18"/>
    </row>
    <row r="216" spans="1:3" x14ac:dyDescent="0.35">
      <c r="A216" s="35">
        <v>40480</v>
      </c>
      <c r="B216" s="18">
        <v>2E-3</v>
      </c>
      <c r="C216" s="18"/>
    </row>
    <row r="217" spans="1:3" x14ac:dyDescent="0.35">
      <c r="A217" s="35">
        <v>40483</v>
      </c>
      <c r="B217" s="18">
        <v>2E-3</v>
      </c>
      <c r="C217" s="18"/>
    </row>
    <row r="218" spans="1:3" x14ac:dyDescent="0.35">
      <c r="A218" s="35">
        <v>40484</v>
      </c>
      <c r="B218" s="18">
        <v>2E-3</v>
      </c>
      <c r="C218" s="18"/>
    </row>
    <row r="219" spans="1:3" x14ac:dyDescent="0.35">
      <c r="A219" s="35">
        <v>40485</v>
      </c>
      <c r="B219" s="18">
        <v>2E-3</v>
      </c>
      <c r="C219" s="18"/>
    </row>
    <row r="220" spans="1:3" x14ac:dyDescent="0.35">
      <c r="A220" s="35">
        <v>40486</v>
      </c>
      <c r="B220" s="18">
        <v>1.9E-3</v>
      </c>
      <c r="C220" s="18"/>
    </row>
    <row r="221" spans="1:3" x14ac:dyDescent="0.35">
      <c r="A221" s="35">
        <v>40487</v>
      </c>
      <c r="B221" s="18">
        <v>1.8E-3</v>
      </c>
      <c r="C221" s="18"/>
    </row>
    <row r="222" spans="1:3" x14ac:dyDescent="0.35">
      <c r="A222" s="35">
        <v>40490</v>
      </c>
      <c r="B222" s="18">
        <v>1.8E-3</v>
      </c>
      <c r="C222" s="18"/>
    </row>
    <row r="223" spans="1:3" x14ac:dyDescent="0.35">
      <c r="A223" s="35">
        <v>40491</v>
      </c>
      <c r="B223" s="18">
        <v>1.7000000000000001E-3</v>
      </c>
      <c r="C223" s="18"/>
    </row>
    <row r="224" spans="1:3" x14ac:dyDescent="0.35">
      <c r="A224" s="35">
        <v>40492</v>
      </c>
      <c r="B224" s="18">
        <v>1.7000000000000001E-3</v>
      </c>
      <c r="C224" s="18"/>
    </row>
    <row r="225" spans="1:3" x14ac:dyDescent="0.35">
      <c r="A225" s="35">
        <v>40493</v>
      </c>
      <c r="B225" s="18">
        <v>0</v>
      </c>
      <c r="C225" s="18"/>
    </row>
    <row r="226" spans="1:3" x14ac:dyDescent="0.35">
      <c r="A226" s="35">
        <v>40494</v>
      </c>
      <c r="B226" s="18">
        <v>1.9E-3</v>
      </c>
      <c r="C226" s="18"/>
    </row>
    <row r="227" spans="1:3" x14ac:dyDescent="0.35">
      <c r="A227" s="35">
        <v>40497</v>
      </c>
      <c r="B227" s="18">
        <v>2.0999999999999999E-3</v>
      </c>
      <c r="C227" s="18"/>
    </row>
    <row r="228" spans="1:3" x14ac:dyDescent="0.35">
      <c r="A228" s="35">
        <v>40498</v>
      </c>
      <c r="B228" s="18">
        <v>2.0999999999999999E-3</v>
      </c>
      <c r="C228" s="18"/>
    </row>
    <row r="229" spans="1:3" x14ac:dyDescent="0.35">
      <c r="A229" s="35">
        <v>40499</v>
      </c>
      <c r="B229" s="18">
        <v>2E-3</v>
      </c>
      <c r="C229" s="18"/>
    </row>
    <row r="230" spans="1:3" x14ac:dyDescent="0.35">
      <c r="A230" s="35">
        <v>40500</v>
      </c>
      <c r="B230" s="18">
        <v>2E-3</v>
      </c>
      <c r="C230" s="18"/>
    </row>
    <row r="231" spans="1:3" x14ac:dyDescent="0.35">
      <c r="A231" s="35">
        <v>40501</v>
      </c>
      <c r="B231" s="18">
        <v>2.0999999999999999E-3</v>
      </c>
      <c r="C231" s="18"/>
    </row>
    <row r="232" spans="1:3" x14ac:dyDescent="0.35">
      <c r="A232" s="35">
        <v>40504</v>
      </c>
      <c r="B232" s="18">
        <v>1.9E-3</v>
      </c>
      <c r="C232" s="18"/>
    </row>
    <row r="233" spans="1:3" x14ac:dyDescent="0.35">
      <c r="A233" s="35">
        <v>40505</v>
      </c>
      <c r="B233" s="18">
        <v>2E-3</v>
      </c>
      <c r="C233" s="18"/>
    </row>
    <row r="234" spans="1:3" x14ac:dyDescent="0.35">
      <c r="A234" s="35">
        <v>40506</v>
      </c>
      <c r="B234" s="18">
        <v>2E-3</v>
      </c>
      <c r="C234" s="18"/>
    </row>
    <row r="235" spans="1:3" x14ac:dyDescent="0.35">
      <c r="A235" s="35">
        <v>40507</v>
      </c>
      <c r="B235" s="18">
        <v>0</v>
      </c>
      <c r="C235" s="18"/>
    </row>
    <row r="236" spans="1:3" x14ac:dyDescent="0.35">
      <c r="A236" s="35">
        <v>40508</v>
      </c>
      <c r="B236" s="18">
        <v>2E-3</v>
      </c>
      <c r="C236" s="18"/>
    </row>
    <row r="237" spans="1:3" x14ac:dyDescent="0.35">
      <c r="A237" s="35">
        <v>40511</v>
      </c>
      <c r="B237" s="18">
        <v>2E-3</v>
      </c>
      <c r="C237" s="18"/>
    </row>
    <row r="238" spans="1:3" x14ac:dyDescent="0.35">
      <c r="A238" s="35">
        <v>40512</v>
      </c>
      <c r="B238" s="18">
        <v>2E-3</v>
      </c>
      <c r="C238" s="18"/>
    </row>
    <row r="239" spans="1:3" x14ac:dyDescent="0.35">
      <c r="A239" s="35">
        <v>40513</v>
      </c>
      <c r="B239" s="18">
        <v>2E-3</v>
      </c>
      <c r="C239" s="18"/>
    </row>
    <row r="240" spans="1:3" x14ac:dyDescent="0.35">
      <c r="A240" s="35">
        <v>40514</v>
      </c>
      <c r="B240" s="18">
        <v>1.9E-3</v>
      </c>
      <c r="C240" s="18"/>
    </row>
    <row r="241" spans="1:3" x14ac:dyDescent="0.35">
      <c r="A241" s="35">
        <v>40515</v>
      </c>
      <c r="B241" s="18">
        <v>1.8E-3</v>
      </c>
      <c r="C241" s="18"/>
    </row>
    <row r="242" spans="1:3" x14ac:dyDescent="0.35">
      <c r="A242" s="35">
        <v>40518</v>
      </c>
      <c r="B242" s="18">
        <v>1.8E-3</v>
      </c>
      <c r="C242" s="18"/>
    </row>
    <row r="243" spans="1:3" x14ac:dyDescent="0.35">
      <c r="A243" s="35">
        <v>40519</v>
      </c>
      <c r="B243" s="18">
        <v>1.7000000000000001E-3</v>
      </c>
      <c r="C243" s="18"/>
    </row>
    <row r="244" spans="1:3" x14ac:dyDescent="0.35">
      <c r="A244" s="35">
        <v>40520</v>
      </c>
      <c r="B244" s="18">
        <v>1.7000000000000001E-3</v>
      </c>
      <c r="C244" s="18"/>
    </row>
    <row r="245" spans="1:3" x14ac:dyDescent="0.35">
      <c r="A245" s="35">
        <v>40521</v>
      </c>
      <c r="B245" s="18">
        <v>1.6000000000000001E-3</v>
      </c>
      <c r="C245" s="18"/>
    </row>
    <row r="246" spans="1:3" x14ac:dyDescent="0.35">
      <c r="A246" s="35">
        <v>40522</v>
      </c>
      <c r="B246" s="18">
        <v>1.6000000000000001E-3</v>
      </c>
      <c r="C246" s="18"/>
    </row>
    <row r="247" spans="1:3" x14ac:dyDescent="0.35">
      <c r="A247" s="35">
        <v>40525</v>
      </c>
      <c r="B247" s="18">
        <v>1.7000000000000001E-3</v>
      </c>
      <c r="C247" s="18"/>
    </row>
    <row r="248" spans="1:3" x14ac:dyDescent="0.35">
      <c r="A248" s="35">
        <v>40526</v>
      </c>
      <c r="B248" s="18">
        <v>1.9E-3</v>
      </c>
      <c r="C248" s="18"/>
    </row>
    <row r="249" spans="1:3" x14ac:dyDescent="0.35">
      <c r="A249" s="35">
        <v>40527</v>
      </c>
      <c r="B249" s="18">
        <v>2E-3</v>
      </c>
      <c r="C249" s="18"/>
    </row>
    <row r="250" spans="1:3" x14ac:dyDescent="0.35">
      <c r="A250" s="35">
        <v>40528</v>
      </c>
      <c r="B250" s="18">
        <v>2E-3</v>
      </c>
      <c r="C250" s="18"/>
    </row>
    <row r="251" spans="1:3" x14ac:dyDescent="0.35">
      <c r="A251" s="35">
        <v>40529</v>
      </c>
      <c r="B251" s="18">
        <v>2E-3</v>
      </c>
      <c r="C251" s="18"/>
    </row>
    <row r="252" spans="1:3" x14ac:dyDescent="0.35">
      <c r="A252" s="35">
        <v>40532</v>
      </c>
      <c r="B252" s="18">
        <v>2.0999999999999999E-3</v>
      </c>
      <c r="C252" s="18"/>
    </row>
    <row r="253" spans="1:3" x14ac:dyDescent="0.35">
      <c r="A253" s="35">
        <v>40533</v>
      </c>
      <c r="B253" s="18">
        <v>2E-3</v>
      </c>
      <c r="C253" s="18"/>
    </row>
    <row r="254" spans="1:3" x14ac:dyDescent="0.35">
      <c r="A254" s="35">
        <v>40534</v>
      </c>
      <c r="B254" s="18">
        <v>1.9E-3</v>
      </c>
      <c r="C254" s="18"/>
    </row>
    <row r="255" spans="1:3" x14ac:dyDescent="0.35">
      <c r="A255" s="35">
        <v>40535</v>
      </c>
      <c r="B255" s="18">
        <v>1.9E-3</v>
      </c>
      <c r="C255" s="18"/>
    </row>
    <row r="256" spans="1:3" x14ac:dyDescent="0.35">
      <c r="A256" s="35">
        <v>40536</v>
      </c>
      <c r="B256" s="18">
        <v>1.9E-3</v>
      </c>
      <c r="C256" s="18"/>
    </row>
    <row r="257" spans="1:3" x14ac:dyDescent="0.35">
      <c r="A257" s="35">
        <v>40539</v>
      </c>
      <c r="B257" s="18">
        <v>1.9E-3</v>
      </c>
      <c r="C257" s="18"/>
    </row>
    <row r="258" spans="1:3" x14ac:dyDescent="0.35">
      <c r="A258" s="35">
        <v>40540</v>
      </c>
      <c r="B258" s="18">
        <v>1.8E-3</v>
      </c>
      <c r="C258" s="18"/>
    </row>
    <row r="259" spans="1:3" x14ac:dyDescent="0.35">
      <c r="A259" s="35">
        <v>40541</v>
      </c>
      <c r="B259" s="18">
        <v>1.8E-3</v>
      </c>
      <c r="C259" s="18"/>
    </row>
    <row r="260" spans="1:3" x14ac:dyDescent="0.35">
      <c r="A260" s="35">
        <v>40542</v>
      </c>
      <c r="B260" s="18">
        <v>1.9E-3</v>
      </c>
      <c r="C260" s="18"/>
    </row>
    <row r="261" spans="1:3" x14ac:dyDescent="0.35">
      <c r="A261" s="35">
        <v>40543</v>
      </c>
      <c r="B261" s="18">
        <v>1.2999999999999999E-3</v>
      </c>
      <c r="C261" s="18"/>
    </row>
    <row r="262" spans="1:3" x14ac:dyDescent="0.35">
      <c r="A262" s="35">
        <v>40546</v>
      </c>
      <c r="B262" s="18">
        <v>1.9E-3</v>
      </c>
      <c r="C262" s="18"/>
    </row>
    <row r="263" spans="1:3" x14ac:dyDescent="0.35">
      <c r="A263" s="35">
        <v>40547</v>
      </c>
      <c r="B263" s="18">
        <v>1.8E-3</v>
      </c>
      <c r="C263" s="18"/>
    </row>
    <row r="264" spans="1:3" x14ac:dyDescent="0.35">
      <c r="A264" s="35">
        <v>40548</v>
      </c>
      <c r="B264" s="18">
        <v>1.8E-3</v>
      </c>
      <c r="C264" s="18"/>
    </row>
    <row r="265" spans="1:3" x14ac:dyDescent="0.35">
      <c r="A265" s="35">
        <v>40549</v>
      </c>
      <c r="B265" s="18">
        <v>1.7000000000000001E-3</v>
      </c>
      <c r="C265" s="18"/>
    </row>
    <row r="266" spans="1:3" x14ac:dyDescent="0.35">
      <c r="A266" s="35">
        <v>40550</v>
      </c>
      <c r="B266" s="18">
        <v>1.7000000000000001E-3</v>
      </c>
      <c r="C266" s="18"/>
    </row>
    <row r="267" spans="1:3" x14ac:dyDescent="0.35">
      <c r="A267" s="35">
        <v>40553</v>
      </c>
      <c r="B267" s="18">
        <v>1.7000000000000001E-3</v>
      </c>
      <c r="C267" s="18"/>
    </row>
    <row r="268" spans="1:3" x14ac:dyDescent="0.35">
      <c r="A268" s="35">
        <v>40554</v>
      </c>
      <c r="B268" s="18">
        <v>1.7000000000000001E-3</v>
      </c>
      <c r="C268" s="18"/>
    </row>
    <row r="269" spans="1:3" x14ac:dyDescent="0.35">
      <c r="A269" s="35">
        <v>40555</v>
      </c>
      <c r="B269" s="18">
        <v>1.6000000000000001E-3</v>
      </c>
      <c r="C269" s="18"/>
    </row>
    <row r="270" spans="1:3" x14ac:dyDescent="0.35">
      <c r="A270" s="35">
        <v>40556</v>
      </c>
      <c r="B270" s="18">
        <v>1.6000000000000001E-3</v>
      </c>
      <c r="C270" s="18"/>
    </row>
    <row r="271" spans="1:3" x14ac:dyDescent="0.35">
      <c r="A271" s="35">
        <v>40557</v>
      </c>
      <c r="B271" s="18">
        <v>1.6000000000000001E-3</v>
      </c>
      <c r="C271" s="18"/>
    </row>
    <row r="272" spans="1:3" x14ac:dyDescent="0.35">
      <c r="A272" s="35">
        <v>40560</v>
      </c>
      <c r="B272" s="18">
        <v>0</v>
      </c>
      <c r="C272" s="18"/>
    </row>
    <row r="273" spans="1:3" x14ac:dyDescent="0.35">
      <c r="A273" s="35">
        <v>40561</v>
      </c>
      <c r="B273" s="18">
        <v>1.9E-3</v>
      </c>
      <c r="C273" s="18"/>
    </row>
    <row r="274" spans="1:3" x14ac:dyDescent="0.35">
      <c r="A274" s="35">
        <v>40562</v>
      </c>
      <c r="B274" s="18">
        <v>1.8E-3</v>
      </c>
      <c r="C274" s="18"/>
    </row>
    <row r="275" spans="1:3" x14ac:dyDescent="0.35">
      <c r="A275" s="35">
        <v>40563</v>
      </c>
      <c r="B275" s="18">
        <v>1.8E-3</v>
      </c>
      <c r="C275" s="18"/>
    </row>
    <row r="276" spans="1:3" x14ac:dyDescent="0.35">
      <c r="A276" s="35">
        <v>40564</v>
      </c>
      <c r="B276" s="18">
        <v>1.7000000000000001E-3</v>
      </c>
      <c r="C276" s="18"/>
    </row>
    <row r="277" spans="1:3" x14ac:dyDescent="0.35">
      <c r="A277" s="35">
        <v>40567</v>
      </c>
      <c r="B277" s="18">
        <v>1.8E-3</v>
      </c>
      <c r="C277" s="18"/>
    </row>
    <row r="278" spans="1:3" x14ac:dyDescent="0.35">
      <c r="A278" s="35">
        <v>40568</v>
      </c>
      <c r="B278" s="18">
        <v>1.7000000000000001E-3</v>
      </c>
      <c r="C278" s="18"/>
    </row>
    <row r="279" spans="1:3" x14ac:dyDescent="0.35">
      <c r="A279" s="35">
        <v>40569</v>
      </c>
      <c r="B279" s="18">
        <v>1.7000000000000001E-3</v>
      </c>
      <c r="C279" s="18"/>
    </row>
    <row r="280" spans="1:3" x14ac:dyDescent="0.35">
      <c r="A280" s="35">
        <v>40570</v>
      </c>
      <c r="B280" s="18">
        <v>1.7000000000000001E-3</v>
      </c>
      <c r="C280" s="18"/>
    </row>
    <row r="281" spans="1:3" x14ac:dyDescent="0.35">
      <c r="A281" s="35">
        <v>40571</v>
      </c>
      <c r="B281" s="18">
        <v>1.7000000000000001E-3</v>
      </c>
      <c r="C281" s="18"/>
    </row>
    <row r="282" spans="1:3" x14ac:dyDescent="0.35">
      <c r="A282" s="35">
        <v>40574</v>
      </c>
      <c r="B282" s="18">
        <v>1.7000000000000001E-3</v>
      </c>
      <c r="C282" s="18"/>
    </row>
    <row r="283" spans="1:3" x14ac:dyDescent="0.35">
      <c r="A283" s="35">
        <v>40575</v>
      </c>
      <c r="B283" s="18">
        <v>1.8E-3</v>
      </c>
      <c r="C283" s="18"/>
    </row>
    <row r="284" spans="1:3" x14ac:dyDescent="0.35">
      <c r="A284" s="35">
        <v>40576</v>
      </c>
      <c r="B284" s="18">
        <v>1.8E-3</v>
      </c>
      <c r="C284" s="18"/>
    </row>
    <row r="285" spans="1:3" x14ac:dyDescent="0.35">
      <c r="A285" s="35">
        <v>40577</v>
      </c>
      <c r="B285" s="18">
        <v>1.7000000000000001E-3</v>
      </c>
      <c r="C285" s="18"/>
    </row>
    <row r="286" spans="1:3" x14ac:dyDescent="0.35">
      <c r="A286" s="35">
        <v>40578</v>
      </c>
      <c r="B286" s="18">
        <v>1.7000000000000001E-3</v>
      </c>
      <c r="C286" s="18"/>
    </row>
    <row r="287" spans="1:3" x14ac:dyDescent="0.35">
      <c r="A287" s="35">
        <v>40581</v>
      </c>
      <c r="B287" s="18">
        <v>1.7000000000000001E-3</v>
      </c>
      <c r="C287" s="18"/>
    </row>
    <row r="288" spans="1:3" x14ac:dyDescent="0.35">
      <c r="A288" s="35">
        <v>40582</v>
      </c>
      <c r="B288" s="18">
        <v>1.6000000000000001E-3</v>
      </c>
      <c r="C288" s="18"/>
    </row>
    <row r="289" spans="1:3" x14ac:dyDescent="0.35">
      <c r="A289" s="35">
        <v>40583</v>
      </c>
      <c r="B289" s="18">
        <v>1.5E-3</v>
      </c>
      <c r="C289" s="18"/>
    </row>
    <row r="290" spans="1:3" x14ac:dyDescent="0.35">
      <c r="A290" s="35">
        <v>40584</v>
      </c>
      <c r="B290" s="18">
        <v>1.5E-3</v>
      </c>
      <c r="C290" s="18"/>
    </row>
    <row r="291" spans="1:3" x14ac:dyDescent="0.35">
      <c r="A291" s="35">
        <v>40585</v>
      </c>
      <c r="B291" s="18">
        <v>1.5E-3</v>
      </c>
      <c r="C291" s="18"/>
    </row>
    <row r="292" spans="1:3" x14ac:dyDescent="0.35">
      <c r="A292" s="35">
        <v>40588</v>
      </c>
      <c r="B292" s="18">
        <v>1.5E-3</v>
      </c>
      <c r="C292" s="18"/>
    </row>
    <row r="293" spans="1:3" x14ac:dyDescent="0.35">
      <c r="A293" s="35">
        <v>40589</v>
      </c>
      <c r="B293" s="18">
        <v>1.6000000000000001E-3</v>
      </c>
      <c r="C293" s="18"/>
    </row>
    <row r="294" spans="1:3" x14ac:dyDescent="0.35">
      <c r="A294" s="35">
        <v>40590</v>
      </c>
      <c r="B294" s="18">
        <v>1.5E-3</v>
      </c>
      <c r="C294" s="18"/>
    </row>
    <row r="295" spans="1:3" x14ac:dyDescent="0.35">
      <c r="A295" s="35">
        <v>40591</v>
      </c>
      <c r="B295" s="18">
        <v>1.5E-3</v>
      </c>
      <c r="C295" s="18"/>
    </row>
    <row r="296" spans="1:3" x14ac:dyDescent="0.35">
      <c r="A296" s="35">
        <v>40592</v>
      </c>
      <c r="B296" s="18">
        <v>1.5E-3</v>
      </c>
      <c r="C296" s="18"/>
    </row>
    <row r="297" spans="1:3" x14ac:dyDescent="0.35">
      <c r="A297" s="35">
        <v>40595</v>
      </c>
      <c r="B297" s="18">
        <v>0</v>
      </c>
      <c r="C297" s="18"/>
    </row>
    <row r="298" spans="1:3" x14ac:dyDescent="0.35">
      <c r="A298" s="35">
        <v>40596</v>
      </c>
      <c r="B298" s="18">
        <v>1.5E-3</v>
      </c>
      <c r="C298" s="18"/>
    </row>
    <row r="299" spans="1:3" x14ac:dyDescent="0.35">
      <c r="A299" s="35">
        <v>40597</v>
      </c>
      <c r="B299" s="18">
        <v>1.5E-3</v>
      </c>
      <c r="C299" s="18"/>
    </row>
    <row r="300" spans="1:3" x14ac:dyDescent="0.35">
      <c r="A300" s="35">
        <v>40598</v>
      </c>
      <c r="B300" s="18">
        <v>1.5E-3</v>
      </c>
      <c r="C300" s="18"/>
    </row>
    <row r="301" spans="1:3" x14ac:dyDescent="0.35">
      <c r="A301" s="35">
        <v>40599</v>
      </c>
      <c r="B301" s="18">
        <v>1.5E-3</v>
      </c>
      <c r="C301" s="18"/>
    </row>
    <row r="302" spans="1:3" x14ac:dyDescent="0.35">
      <c r="A302" s="35">
        <v>40602</v>
      </c>
      <c r="B302" s="18">
        <v>1.6000000000000001E-3</v>
      </c>
      <c r="C302" s="18"/>
    </row>
    <row r="303" spans="1:3" x14ac:dyDescent="0.35">
      <c r="A303" s="35">
        <v>40603</v>
      </c>
      <c r="B303" s="18">
        <v>1.5E-3</v>
      </c>
      <c r="C303" s="18"/>
    </row>
    <row r="304" spans="1:3" x14ac:dyDescent="0.35">
      <c r="A304" s="35">
        <v>40604</v>
      </c>
      <c r="B304" s="18">
        <v>1.6000000000000001E-3</v>
      </c>
      <c r="C304" s="18"/>
    </row>
    <row r="305" spans="1:3" x14ac:dyDescent="0.35">
      <c r="A305" s="35">
        <v>40605</v>
      </c>
      <c r="B305" s="18">
        <v>1.5E-3</v>
      </c>
      <c r="C305" s="18"/>
    </row>
    <row r="306" spans="1:3" x14ac:dyDescent="0.35">
      <c r="A306" s="35">
        <v>40606</v>
      </c>
      <c r="B306" s="18">
        <v>1.5E-3</v>
      </c>
      <c r="C306" s="18"/>
    </row>
    <row r="307" spans="1:3" x14ac:dyDescent="0.35">
      <c r="A307" s="35">
        <v>40609</v>
      </c>
      <c r="B307" s="18">
        <v>1.4000000000000002E-3</v>
      </c>
      <c r="C307" s="18"/>
    </row>
    <row r="308" spans="1:3" x14ac:dyDescent="0.35">
      <c r="A308" s="35">
        <v>40610</v>
      </c>
      <c r="B308" s="18">
        <v>1.4000000000000002E-3</v>
      </c>
      <c r="C308" s="18"/>
    </row>
    <row r="309" spans="1:3" x14ac:dyDescent="0.35">
      <c r="A309" s="35">
        <v>40611</v>
      </c>
      <c r="B309" s="18">
        <v>1.4000000000000002E-3</v>
      </c>
      <c r="C309" s="18"/>
    </row>
    <row r="310" spans="1:3" x14ac:dyDescent="0.35">
      <c r="A310" s="35">
        <v>40612</v>
      </c>
      <c r="B310" s="18">
        <v>1.4000000000000002E-3</v>
      </c>
      <c r="C310" s="18"/>
    </row>
    <row r="311" spans="1:3" x14ac:dyDescent="0.35">
      <c r="A311" s="35">
        <v>40613</v>
      </c>
      <c r="B311" s="18">
        <v>1.2999999999999999E-3</v>
      </c>
      <c r="C311" s="18"/>
    </row>
    <row r="312" spans="1:3" x14ac:dyDescent="0.35">
      <c r="A312" s="35">
        <v>40616</v>
      </c>
      <c r="B312" s="18">
        <v>1.4000000000000002E-3</v>
      </c>
      <c r="C312" s="18"/>
    </row>
    <row r="313" spans="1:3" x14ac:dyDescent="0.35">
      <c r="A313" s="35">
        <v>40617</v>
      </c>
      <c r="B313" s="18">
        <v>1.4000000000000002E-3</v>
      </c>
      <c r="C313" s="18"/>
    </row>
    <row r="314" spans="1:3" x14ac:dyDescent="0.35">
      <c r="A314" s="35">
        <v>40618</v>
      </c>
      <c r="B314" s="18">
        <v>1.4000000000000002E-3</v>
      </c>
      <c r="C314" s="18"/>
    </row>
    <row r="315" spans="1:3" x14ac:dyDescent="0.35">
      <c r="A315" s="35">
        <v>40619</v>
      </c>
      <c r="B315" s="18">
        <v>1.4000000000000002E-3</v>
      </c>
      <c r="C315" s="18"/>
    </row>
    <row r="316" spans="1:3" x14ac:dyDescent="0.35">
      <c r="A316" s="35">
        <v>40620</v>
      </c>
      <c r="B316" s="18">
        <v>1.5E-3</v>
      </c>
      <c r="C316" s="18"/>
    </row>
    <row r="317" spans="1:3" x14ac:dyDescent="0.35">
      <c r="A317" s="35">
        <v>40623</v>
      </c>
      <c r="B317" s="18">
        <v>1.4000000000000002E-3</v>
      </c>
      <c r="C317" s="18"/>
    </row>
    <row r="318" spans="1:3" x14ac:dyDescent="0.35">
      <c r="A318" s="35">
        <v>40624</v>
      </c>
      <c r="B318" s="18">
        <v>1.4000000000000002E-3</v>
      </c>
      <c r="C318" s="18"/>
    </row>
    <row r="319" spans="1:3" x14ac:dyDescent="0.35">
      <c r="A319" s="35">
        <v>40625</v>
      </c>
      <c r="B319" s="18">
        <v>1.4000000000000002E-3</v>
      </c>
      <c r="C319" s="18"/>
    </row>
    <row r="320" spans="1:3" x14ac:dyDescent="0.35">
      <c r="A320" s="35">
        <v>40626</v>
      </c>
      <c r="B320" s="18">
        <v>1.2999999999999999E-3</v>
      </c>
      <c r="C320" s="18"/>
    </row>
    <row r="321" spans="1:3" x14ac:dyDescent="0.35">
      <c r="A321" s="35">
        <v>40627</v>
      </c>
      <c r="B321" s="18">
        <v>1.2999999999999999E-3</v>
      </c>
      <c r="C321" s="18"/>
    </row>
    <row r="322" spans="1:3" x14ac:dyDescent="0.35">
      <c r="A322" s="35">
        <v>40630</v>
      </c>
      <c r="B322" s="18">
        <v>1.2999999999999999E-3</v>
      </c>
      <c r="C322" s="18"/>
    </row>
    <row r="323" spans="1:3" x14ac:dyDescent="0.35">
      <c r="A323" s="35">
        <v>40631</v>
      </c>
      <c r="B323" s="18">
        <v>1.2999999999999999E-3</v>
      </c>
      <c r="C323" s="18"/>
    </row>
    <row r="324" spans="1:3" x14ac:dyDescent="0.35">
      <c r="A324" s="35">
        <v>40632</v>
      </c>
      <c r="B324" s="18">
        <v>1.2999999999999999E-3</v>
      </c>
      <c r="C324" s="18"/>
    </row>
    <row r="325" spans="1:3" x14ac:dyDescent="0.35">
      <c r="A325" s="35">
        <v>40633</v>
      </c>
      <c r="B325" s="18">
        <v>1E-3</v>
      </c>
      <c r="C325" s="18"/>
    </row>
    <row r="326" spans="1:3" x14ac:dyDescent="0.35">
      <c r="A326" s="35">
        <v>40634</v>
      </c>
      <c r="B326" s="18">
        <v>1.1000000000000001E-3</v>
      </c>
      <c r="C326" s="18"/>
    </row>
    <row r="327" spans="1:3" x14ac:dyDescent="0.35">
      <c r="A327" s="35">
        <v>40637</v>
      </c>
      <c r="B327" s="18">
        <v>8.9999999999999998E-4</v>
      </c>
      <c r="C327" s="18"/>
    </row>
    <row r="328" spans="1:3" x14ac:dyDescent="0.35">
      <c r="A328" s="35">
        <v>40638</v>
      </c>
      <c r="B328" s="18">
        <v>8.9999999999999998E-4</v>
      </c>
      <c r="C328" s="18"/>
    </row>
    <row r="329" spans="1:3" x14ac:dyDescent="0.35">
      <c r="A329" s="35">
        <v>40639</v>
      </c>
      <c r="B329" s="18">
        <v>1E-3</v>
      </c>
      <c r="C329" s="18"/>
    </row>
    <row r="330" spans="1:3" x14ac:dyDescent="0.35">
      <c r="A330" s="35">
        <v>40640</v>
      </c>
      <c r="B330" s="18">
        <v>1E-3</v>
      </c>
      <c r="C330" s="18"/>
    </row>
    <row r="331" spans="1:3" x14ac:dyDescent="0.35">
      <c r="A331" s="35">
        <v>40641</v>
      </c>
      <c r="B331" s="18">
        <v>8.9999999999999998E-4</v>
      </c>
      <c r="C331" s="18"/>
    </row>
    <row r="332" spans="1:3" x14ac:dyDescent="0.35">
      <c r="A332" s="35">
        <v>40644</v>
      </c>
      <c r="B332" s="18">
        <v>8.9999999999999998E-4</v>
      </c>
      <c r="C332" s="18"/>
    </row>
    <row r="333" spans="1:3" x14ac:dyDescent="0.35">
      <c r="A333" s="35">
        <v>40645</v>
      </c>
      <c r="B333" s="18">
        <v>8.0000000000000004E-4</v>
      </c>
      <c r="C333" s="18"/>
    </row>
    <row r="334" spans="1:3" x14ac:dyDescent="0.35">
      <c r="A334" s="35">
        <v>40646</v>
      </c>
      <c r="B334" s="18">
        <v>8.0000000000000004E-4</v>
      </c>
      <c r="C334" s="18"/>
    </row>
    <row r="335" spans="1:3" x14ac:dyDescent="0.35">
      <c r="A335" s="35">
        <v>40647</v>
      </c>
      <c r="B335" s="18">
        <v>8.9999999999999998E-4</v>
      </c>
      <c r="C335" s="18"/>
    </row>
    <row r="336" spans="1:3" x14ac:dyDescent="0.35">
      <c r="A336" s="35">
        <v>40648</v>
      </c>
      <c r="B336" s="18">
        <v>1.1999999999999999E-3</v>
      </c>
      <c r="C336" s="18"/>
    </row>
    <row r="337" spans="1:3" x14ac:dyDescent="0.35">
      <c r="A337" s="35">
        <v>40651</v>
      </c>
      <c r="B337" s="18">
        <v>1E-3</v>
      </c>
      <c r="C337" s="18"/>
    </row>
    <row r="338" spans="1:3" x14ac:dyDescent="0.35">
      <c r="A338" s="35">
        <v>40652</v>
      </c>
      <c r="B338" s="18">
        <v>1.1000000000000001E-3</v>
      </c>
      <c r="C338" s="18"/>
    </row>
    <row r="339" spans="1:3" x14ac:dyDescent="0.35">
      <c r="A339" s="35">
        <v>40653</v>
      </c>
      <c r="B339" s="18">
        <v>1E-3</v>
      </c>
      <c r="C339" s="18"/>
    </row>
    <row r="340" spans="1:3" x14ac:dyDescent="0.35">
      <c r="A340" s="35">
        <v>40654</v>
      </c>
      <c r="B340" s="18">
        <v>1E-3</v>
      </c>
      <c r="C340" s="18"/>
    </row>
    <row r="341" spans="1:3" x14ac:dyDescent="0.35">
      <c r="A341" s="35">
        <v>40655</v>
      </c>
      <c r="B341" s="18">
        <v>1E-3</v>
      </c>
      <c r="C341" s="18"/>
    </row>
    <row r="342" spans="1:3" x14ac:dyDescent="0.35">
      <c r="A342" s="35">
        <v>40658</v>
      </c>
      <c r="B342" s="18">
        <v>1E-3</v>
      </c>
      <c r="C342" s="18"/>
    </row>
    <row r="343" spans="1:3" x14ac:dyDescent="0.35">
      <c r="A343" s="35">
        <v>40659</v>
      </c>
      <c r="B343" s="18">
        <v>8.9999999999999998E-4</v>
      </c>
      <c r="C343" s="18"/>
    </row>
    <row r="344" spans="1:3" x14ac:dyDescent="0.35">
      <c r="A344" s="35">
        <v>40660</v>
      </c>
      <c r="B344" s="18">
        <v>8.9999999999999998E-4</v>
      </c>
      <c r="C344" s="18"/>
    </row>
    <row r="345" spans="1:3" x14ac:dyDescent="0.35">
      <c r="A345" s="35">
        <v>40661</v>
      </c>
      <c r="B345" s="18">
        <v>8.9999999999999998E-4</v>
      </c>
      <c r="C345" s="18"/>
    </row>
    <row r="346" spans="1:3" x14ac:dyDescent="0.35">
      <c r="A346" s="35">
        <v>40662</v>
      </c>
      <c r="B346" s="18">
        <v>8.9999999999999998E-4</v>
      </c>
      <c r="C346" s="18"/>
    </row>
    <row r="347" spans="1:3" x14ac:dyDescent="0.35">
      <c r="A347" s="35">
        <v>40665</v>
      </c>
      <c r="B347" s="18">
        <v>8.9999999999999998E-4</v>
      </c>
      <c r="C347" s="18"/>
    </row>
    <row r="348" spans="1:3" x14ac:dyDescent="0.35">
      <c r="A348" s="35">
        <v>40666</v>
      </c>
      <c r="B348" s="18">
        <v>8.9999999999999998E-4</v>
      </c>
      <c r="C348" s="18"/>
    </row>
    <row r="349" spans="1:3" x14ac:dyDescent="0.35">
      <c r="A349" s="35">
        <v>40667</v>
      </c>
      <c r="B349" s="18">
        <v>8.9999999999999998E-4</v>
      </c>
      <c r="C349" s="18"/>
    </row>
    <row r="350" spans="1:3" x14ac:dyDescent="0.35">
      <c r="A350" s="35">
        <v>40668</v>
      </c>
      <c r="B350" s="18">
        <v>8.9999999999999998E-4</v>
      </c>
      <c r="C350" s="18"/>
    </row>
    <row r="351" spans="1:3" x14ac:dyDescent="0.35">
      <c r="A351" s="35">
        <v>40669</v>
      </c>
      <c r="B351" s="18">
        <v>8.9999999999999998E-4</v>
      </c>
      <c r="C351" s="18"/>
    </row>
    <row r="352" spans="1:3" x14ac:dyDescent="0.35">
      <c r="A352" s="35">
        <v>40672</v>
      </c>
      <c r="B352" s="18">
        <v>8.9999999999999998E-4</v>
      </c>
      <c r="C352" s="18"/>
    </row>
    <row r="353" spans="1:3" x14ac:dyDescent="0.35">
      <c r="A353" s="35">
        <v>40673</v>
      </c>
      <c r="B353" s="18">
        <v>8.9999999999999998E-4</v>
      </c>
      <c r="C353" s="18"/>
    </row>
    <row r="354" spans="1:3" x14ac:dyDescent="0.35">
      <c r="A354" s="35">
        <v>40674</v>
      </c>
      <c r="B354" s="18">
        <v>8.9999999999999998E-4</v>
      </c>
      <c r="C354" s="18"/>
    </row>
    <row r="355" spans="1:3" x14ac:dyDescent="0.35">
      <c r="A355" s="35">
        <v>40675</v>
      </c>
      <c r="B355" s="18">
        <v>8.9999999999999998E-4</v>
      </c>
      <c r="C355" s="18"/>
    </row>
    <row r="356" spans="1:3" x14ac:dyDescent="0.35">
      <c r="A356" s="35">
        <v>40676</v>
      </c>
      <c r="B356" s="18">
        <v>8.9999999999999998E-4</v>
      </c>
      <c r="C356" s="18"/>
    </row>
    <row r="357" spans="1:3" x14ac:dyDescent="0.35">
      <c r="A357" s="35">
        <v>40679</v>
      </c>
      <c r="B357" s="18">
        <v>1E-3</v>
      </c>
      <c r="C357" s="18"/>
    </row>
    <row r="358" spans="1:3" x14ac:dyDescent="0.35">
      <c r="A358" s="35">
        <v>40680</v>
      </c>
      <c r="B358" s="18">
        <v>8.9999999999999998E-4</v>
      </c>
      <c r="C358" s="18"/>
    </row>
    <row r="359" spans="1:3" x14ac:dyDescent="0.35">
      <c r="A359" s="35">
        <v>40681</v>
      </c>
      <c r="B359" s="18">
        <v>1E-3</v>
      </c>
      <c r="C359" s="18"/>
    </row>
    <row r="360" spans="1:3" x14ac:dyDescent="0.35">
      <c r="A360" s="35">
        <v>40682</v>
      </c>
      <c r="B360" s="18">
        <v>8.9999999999999998E-4</v>
      </c>
      <c r="C360" s="18"/>
    </row>
    <row r="361" spans="1:3" x14ac:dyDescent="0.35">
      <c r="A361" s="35">
        <v>40683</v>
      </c>
      <c r="B361" s="18">
        <v>1E-3</v>
      </c>
      <c r="C361" s="18"/>
    </row>
    <row r="362" spans="1:3" x14ac:dyDescent="0.35">
      <c r="A362" s="35">
        <v>40686</v>
      </c>
      <c r="B362" s="18">
        <v>1E-3</v>
      </c>
      <c r="C362" s="18"/>
    </row>
    <row r="363" spans="1:3" x14ac:dyDescent="0.35">
      <c r="A363" s="35">
        <v>40687</v>
      </c>
      <c r="B363" s="18">
        <v>1E-3</v>
      </c>
      <c r="C363" s="18"/>
    </row>
    <row r="364" spans="1:3" x14ac:dyDescent="0.35">
      <c r="A364" s="35">
        <v>40688</v>
      </c>
      <c r="B364" s="18">
        <v>8.9999999999999998E-4</v>
      </c>
      <c r="C364" s="18"/>
    </row>
    <row r="365" spans="1:3" x14ac:dyDescent="0.35">
      <c r="A365" s="35">
        <v>40689</v>
      </c>
      <c r="B365" s="18">
        <v>8.9999999999999998E-4</v>
      </c>
      <c r="C365" s="18"/>
    </row>
    <row r="366" spans="1:3" x14ac:dyDescent="0.35">
      <c r="A366" s="35">
        <v>40690</v>
      </c>
      <c r="B366" s="18">
        <v>1E-3</v>
      </c>
      <c r="C366" s="18"/>
    </row>
    <row r="367" spans="1:3" x14ac:dyDescent="0.35">
      <c r="A367" s="35">
        <v>40693</v>
      </c>
      <c r="B367" s="18">
        <v>0</v>
      </c>
      <c r="C367" s="18"/>
    </row>
    <row r="368" spans="1:3" x14ac:dyDescent="0.35">
      <c r="A368" s="35">
        <v>40694</v>
      </c>
      <c r="B368" s="18">
        <v>1E-3</v>
      </c>
      <c r="C368" s="18"/>
    </row>
    <row r="369" spans="1:3" x14ac:dyDescent="0.35">
      <c r="A369" s="35">
        <v>40695</v>
      </c>
      <c r="B369" s="18">
        <v>1E-3</v>
      </c>
      <c r="C369" s="18"/>
    </row>
    <row r="370" spans="1:3" x14ac:dyDescent="0.35">
      <c r="A370" s="35">
        <v>40696</v>
      </c>
      <c r="B370" s="18">
        <v>1E-3</v>
      </c>
      <c r="C370" s="18"/>
    </row>
    <row r="371" spans="1:3" x14ac:dyDescent="0.35">
      <c r="A371" s="35">
        <v>40697</v>
      </c>
      <c r="B371" s="18">
        <v>1.1000000000000001E-3</v>
      </c>
      <c r="C371" s="18"/>
    </row>
    <row r="372" spans="1:3" x14ac:dyDescent="0.35">
      <c r="A372" s="35">
        <v>40700</v>
      </c>
      <c r="B372" s="18">
        <v>1E-3</v>
      </c>
      <c r="C372" s="18"/>
    </row>
    <row r="373" spans="1:3" x14ac:dyDescent="0.35">
      <c r="A373" s="35">
        <v>40701</v>
      </c>
      <c r="B373" s="18">
        <v>8.9999999999999998E-4</v>
      </c>
      <c r="C373" s="18"/>
    </row>
    <row r="374" spans="1:3" x14ac:dyDescent="0.35">
      <c r="A374" s="35">
        <v>40702</v>
      </c>
      <c r="B374" s="18">
        <v>8.9999999999999998E-4</v>
      </c>
      <c r="C374" s="18"/>
    </row>
    <row r="375" spans="1:3" x14ac:dyDescent="0.35">
      <c r="A375" s="35">
        <v>40703</v>
      </c>
      <c r="B375" s="18">
        <v>8.9999999999999998E-4</v>
      </c>
      <c r="C375" s="18"/>
    </row>
    <row r="376" spans="1:3" x14ac:dyDescent="0.35">
      <c r="A376" s="35">
        <v>40704</v>
      </c>
      <c r="B376" s="18">
        <v>8.9999999999999998E-4</v>
      </c>
      <c r="C376" s="18"/>
    </row>
    <row r="377" spans="1:3" x14ac:dyDescent="0.35">
      <c r="A377" s="35">
        <v>40707</v>
      </c>
      <c r="B377" s="18">
        <v>1E-3</v>
      </c>
      <c r="C377" s="18"/>
    </row>
    <row r="378" spans="1:3" x14ac:dyDescent="0.35">
      <c r="A378" s="35">
        <v>40708</v>
      </c>
      <c r="B378" s="18">
        <v>1E-3</v>
      </c>
      <c r="C378" s="18"/>
    </row>
    <row r="379" spans="1:3" x14ac:dyDescent="0.35">
      <c r="A379" s="35">
        <v>40709</v>
      </c>
      <c r="B379" s="18">
        <v>1E-3</v>
      </c>
      <c r="C379" s="18"/>
    </row>
    <row r="380" spans="1:3" x14ac:dyDescent="0.35">
      <c r="A380" s="35">
        <v>40710</v>
      </c>
      <c r="B380" s="18">
        <v>1E-3</v>
      </c>
      <c r="C380" s="18"/>
    </row>
    <row r="381" spans="1:3" x14ac:dyDescent="0.35">
      <c r="A381" s="35">
        <v>40711</v>
      </c>
      <c r="B381" s="18">
        <v>1E-3</v>
      </c>
      <c r="C381" s="18"/>
    </row>
    <row r="382" spans="1:3" x14ac:dyDescent="0.35">
      <c r="A382" s="35">
        <v>40714</v>
      </c>
      <c r="B382" s="18">
        <v>8.9999999999999998E-4</v>
      </c>
      <c r="C382" s="18"/>
    </row>
    <row r="383" spans="1:3" x14ac:dyDescent="0.35">
      <c r="A383" s="35">
        <v>40715</v>
      </c>
      <c r="B383" s="18">
        <v>8.9999999999999998E-4</v>
      </c>
      <c r="C383" s="18"/>
    </row>
    <row r="384" spans="1:3" x14ac:dyDescent="0.35">
      <c r="A384" s="35">
        <v>40716</v>
      </c>
      <c r="B384" s="18">
        <v>8.9999999999999998E-4</v>
      </c>
      <c r="C384" s="18"/>
    </row>
    <row r="385" spans="1:3" x14ac:dyDescent="0.35">
      <c r="A385" s="35">
        <v>40717</v>
      </c>
      <c r="B385" s="18">
        <v>8.0000000000000004E-4</v>
      </c>
      <c r="C385" s="18"/>
    </row>
    <row r="386" spans="1:3" x14ac:dyDescent="0.35">
      <c r="A386" s="35">
        <v>40718</v>
      </c>
      <c r="B386" s="18">
        <v>8.0000000000000004E-4</v>
      </c>
      <c r="C386" s="18"/>
    </row>
    <row r="387" spans="1:3" x14ac:dyDescent="0.35">
      <c r="A387" s="35">
        <v>40721</v>
      </c>
      <c r="B387" s="18">
        <v>8.0000000000000004E-4</v>
      </c>
      <c r="C387" s="18"/>
    </row>
    <row r="388" spans="1:3" x14ac:dyDescent="0.35">
      <c r="A388" s="35">
        <v>40722</v>
      </c>
      <c r="B388" s="18">
        <v>8.0000000000000004E-4</v>
      </c>
      <c r="C388" s="18"/>
    </row>
    <row r="389" spans="1:3" x14ac:dyDescent="0.35">
      <c r="A389" s="35">
        <v>40723</v>
      </c>
      <c r="B389" s="18">
        <v>7.000000000000001E-4</v>
      </c>
      <c r="C389" s="18"/>
    </row>
    <row r="390" spans="1:3" x14ac:dyDescent="0.35">
      <c r="A390" s="35">
        <v>40724</v>
      </c>
      <c r="B390" s="18">
        <v>7.000000000000001E-4</v>
      </c>
      <c r="C390" s="18"/>
    </row>
    <row r="391" spans="1:3" x14ac:dyDescent="0.35">
      <c r="A391" s="35">
        <v>40725</v>
      </c>
      <c r="B391" s="18">
        <v>8.0000000000000004E-4</v>
      </c>
      <c r="C391" s="18"/>
    </row>
    <row r="392" spans="1:3" x14ac:dyDescent="0.35">
      <c r="A392" s="35">
        <v>40728</v>
      </c>
      <c r="B392" s="18">
        <v>0</v>
      </c>
      <c r="C392" s="18"/>
    </row>
    <row r="393" spans="1:3" x14ac:dyDescent="0.35">
      <c r="A393" s="35">
        <v>40729</v>
      </c>
      <c r="B393" s="18">
        <v>8.0000000000000004E-4</v>
      </c>
      <c r="C393" s="18"/>
    </row>
    <row r="394" spans="1:3" x14ac:dyDescent="0.35">
      <c r="A394" s="35">
        <v>40730</v>
      </c>
      <c r="B394" s="18">
        <v>7.000000000000001E-4</v>
      </c>
      <c r="C394" s="18"/>
    </row>
    <row r="395" spans="1:3" x14ac:dyDescent="0.35">
      <c r="A395" s="35">
        <v>40731</v>
      </c>
      <c r="B395" s="18">
        <v>7.000000000000001E-4</v>
      </c>
      <c r="C395" s="18"/>
    </row>
    <row r="396" spans="1:3" x14ac:dyDescent="0.35">
      <c r="A396" s="35">
        <v>40732</v>
      </c>
      <c r="B396" s="18">
        <v>7.000000000000001E-4</v>
      </c>
      <c r="C396" s="18"/>
    </row>
    <row r="397" spans="1:3" x14ac:dyDescent="0.35">
      <c r="A397" s="35">
        <v>40735</v>
      </c>
      <c r="B397" s="18">
        <v>7.000000000000001E-4</v>
      </c>
      <c r="C397" s="18"/>
    </row>
    <row r="398" spans="1:3" x14ac:dyDescent="0.35">
      <c r="A398" s="35">
        <v>40736</v>
      </c>
      <c r="B398" s="18">
        <v>5.9999999999999995E-4</v>
      </c>
      <c r="C398" s="18"/>
    </row>
    <row r="399" spans="1:3" x14ac:dyDescent="0.35">
      <c r="A399" s="35">
        <v>40737</v>
      </c>
      <c r="B399" s="18">
        <v>5.9999999999999995E-4</v>
      </c>
      <c r="C399" s="18"/>
    </row>
    <row r="400" spans="1:3" x14ac:dyDescent="0.35">
      <c r="A400" s="35">
        <v>40738</v>
      </c>
      <c r="B400" s="18">
        <v>5.9999999999999995E-4</v>
      </c>
      <c r="C400" s="18"/>
    </row>
    <row r="401" spans="1:3" x14ac:dyDescent="0.35">
      <c r="A401" s="35">
        <v>40739</v>
      </c>
      <c r="B401" s="18">
        <v>5.9999999999999995E-4</v>
      </c>
      <c r="C401" s="18"/>
    </row>
    <row r="402" spans="1:3" x14ac:dyDescent="0.35">
      <c r="A402" s="35">
        <v>40742</v>
      </c>
      <c r="B402" s="18">
        <v>5.9999999999999995E-4</v>
      </c>
      <c r="C402" s="18"/>
    </row>
    <row r="403" spans="1:3" x14ac:dyDescent="0.35">
      <c r="A403" s="35">
        <v>40743</v>
      </c>
      <c r="B403" s="18">
        <v>5.9999999999999995E-4</v>
      </c>
      <c r="C403" s="18"/>
    </row>
    <row r="404" spans="1:3" x14ac:dyDescent="0.35">
      <c r="A404" s="35">
        <v>40744</v>
      </c>
      <c r="B404" s="18">
        <v>5.9999999999999995E-4</v>
      </c>
      <c r="C404" s="18"/>
    </row>
    <row r="405" spans="1:3" x14ac:dyDescent="0.35">
      <c r="A405" s="35">
        <v>40745</v>
      </c>
      <c r="B405" s="18">
        <v>5.9999999999999995E-4</v>
      </c>
      <c r="C405" s="18"/>
    </row>
    <row r="406" spans="1:3" x14ac:dyDescent="0.35">
      <c r="A406" s="35">
        <v>40746</v>
      </c>
      <c r="B406" s="18">
        <v>5.9999999999999995E-4</v>
      </c>
      <c r="C406" s="18"/>
    </row>
    <row r="407" spans="1:3" x14ac:dyDescent="0.35">
      <c r="A407" s="35">
        <v>40749</v>
      </c>
      <c r="B407" s="18">
        <v>5.9999999999999995E-4</v>
      </c>
      <c r="C407" s="18"/>
    </row>
    <row r="408" spans="1:3" x14ac:dyDescent="0.35">
      <c r="A408" s="35">
        <v>40750</v>
      </c>
      <c r="B408" s="18">
        <v>5.9999999999999995E-4</v>
      </c>
      <c r="C408" s="18"/>
    </row>
    <row r="409" spans="1:3" x14ac:dyDescent="0.35">
      <c r="A409" s="35">
        <v>40751</v>
      </c>
      <c r="B409" s="18">
        <v>7.000000000000001E-4</v>
      </c>
      <c r="C409" s="18"/>
    </row>
    <row r="410" spans="1:3" x14ac:dyDescent="0.35">
      <c r="A410" s="35">
        <v>40752</v>
      </c>
      <c r="B410" s="18">
        <v>8.0000000000000004E-4</v>
      </c>
      <c r="C410" s="18"/>
    </row>
    <row r="411" spans="1:3" x14ac:dyDescent="0.35">
      <c r="A411" s="35">
        <v>40753</v>
      </c>
      <c r="B411" s="18">
        <v>1.1000000000000001E-3</v>
      </c>
      <c r="C411" s="18"/>
    </row>
    <row r="412" spans="1:3" x14ac:dyDescent="0.35">
      <c r="A412" s="35">
        <v>40756</v>
      </c>
      <c r="B412" s="18">
        <v>1.7000000000000001E-3</v>
      </c>
      <c r="C412" s="18"/>
    </row>
    <row r="413" spans="1:3" x14ac:dyDescent="0.35">
      <c r="A413" s="35">
        <v>40757</v>
      </c>
      <c r="B413" s="18">
        <v>1.6000000000000001E-3</v>
      </c>
      <c r="C413" s="18"/>
    </row>
    <row r="414" spans="1:3" x14ac:dyDescent="0.35">
      <c r="A414" s="35">
        <v>40758</v>
      </c>
      <c r="B414" s="18">
        <v>1.1999999999999999E-3</v>
      </c>
      <c r="C414" s="18"/>
    </row>
    <row r="415" spans="1:3" x14ac:dyDescent="0.35">
      <c r="A415" s="35">
        <v>40759</v>
      </c>
      <c r="B415" s="18">
        <v>8.9999999999999998E-4</v>
      </c>
      <c r="C415" s="18"/>
    </row>
    <row r="416" spans="1:3" x14ac:dyDescent="0.35">
      <c r="A416" s="35">
        <v>40760</v>
      </c>
      <c r="B416" s="18">
        <v>8.0000000000000004E-4</v>
      </c>
      <c r="C416" s="18"/>
    </row>
    <row r="417" spans="1:3" x14ac:dyDescent="0.35">
      <c r="A417" s="35">
        <v>40763</v>
      </c>
      <c r="B417" s="18">
        <v>1.1000000000000001E-3</v>
      </c>
      <c r="C417" s="18"/>
    </row>
    <row r="418" spans="1:3" x14ac:dyDescent="0.35">
      <c r="A418" s="35">
        <v>40764</v>
      </c>
      <c r="B418" s="18">
        <v>1E-3</v>
      </c>
      <c r="C418" s="18"/>
    </row>
    <row r="419" spans="1:3" x14ac:dyDescent="0.35">
      <c r="A419" s="35">
        <v>40765</v>
      </c>
      <c r="B419" s="18">
        <v>1E-3</v>
      </c>
      <c r="C419" s="18"/>
    </row>
    <row r="420" spans="1:3" x14ac:dyDescent="0.35">
      <c r="A420" s="35">
        <v>40766</v>
      </c>
      <c r="B420" s="18">
        <v>8.9999999999999998E-4</v>
      </c>
      <c r="C420" s="18"/>
    </row>
    <row r="421" spans="1:3" x14ac:dyDescent="0.35">
      <c r="A421" s="35">
        <v>40767</v>
      </c>
      <c r="B421" s="18">
        <v>1E-3</v>
      </c>
      <c r="C421" s="18"/>
    </row>
    <row r="422" spans="1:3" x14ac:dyDescent="0.35">
      <c r="A422" s="35">
        <v>40770</v>
      </c>
      <c r="B422" s="18">
        <v>1E-3</v>
      </c>
      <c r="C422" s="18"/>
    </row>
    <row r="423" spans="1:3" x14ac:dyDescent="0.35">
      <c r="A423" s="35">
        <v>40771</v>
      </c>
      <c r="B423" s="18">
        <v>8.9999999999999998E-4</v>
      </c>
      <c r="C423" s="18"/>
    </row>
    <row r="424" spans="1:3" x14ac:dyDescent="0.35">
      <c r="A424" s="35">
        <v>40772</v>
      </c>
      <c r="B424" s="18">
        <v>8.9999999999999998E-4</v>
      </c>
      <c r="C424" s="18"/>
    </row>
    <row r="425" spans="1:3" x14ac:dyDescent="0.35">
      <c r="A425" s="35">
        <v>40773</v>
      </c>
      <c r="B425" s="18">
        <v>8.9999999999999998E-4</v>
      </c>
      <c r="C425" s="18"/>
    </row>
    <row r="426" spans="1:3" x14ac:dyDescent="0.35">
      <c r="A426" s="35">
        <v>40774</v>
      </c>
      <c r="B426" s="18">
        <v>8.9999999999999998E-4</v>
      </c>
      <c r="C426" s="18"/>
    </row>
    <row r="427" spans="1:3" x14ac:dyDescent="0.35">
      <c r="A427" s="35">
        <v>40777</v>
      </c>
      <c r="B427" s="18">
        <v>8.9999999999999998E-4</v>
      </c>
      <c r="C427" s="18"/>
    </row>
    <row r="428" spans="1:3" x14ac:dyDescent="0.35">
      <c r="A428" s="35">
        <v>40778</v>
      </c>
      <c r="B428" s="18">
        <v>8.0000000000000004E-4</v>
      </c>
      <c r="C428" s="18"/>
    </row>
    <row r="429" spans="1:3" x14ac:dyDescent="0.35">
      <c r="A429" s="35">
        <v>40779</v>
      </c>
      <c r="B429" s="18">
        <v>8.0000000000000004E-4</v>
      </c>
      <c r="C429" s="18"/>
    </row>
    <row r="430" spans="1:3" x14ac:dyDescent="0.35">
      <c r="A430" s="35">
        <v>40780</v>
      </c>
      <c r="B430" s="18">
        <v>8.0000000000000004E-4</v>
      </c>
      <c r="C430" s="18"/>
    </row>
    <row r="431" spans="1:3" x14ac:dyDescent="0.35">
      <c r="A431" s="35">
        <v>40781</v>
      </c>
      <c r="B431" s="18">
        <v>8.9999999999999998E-4</v>
      </c>
      <c r="C431" s="18"/>
    </row>
    <row r="432" spans="1:3" x14ac:dyDescent="0.35">
      <c r="A432" s="35">
        <v>40784</v>
      </c>
      <c r="B432" s="18">
        <v>8.9999999999999998E-4</v>
      </c>
      <c r="C432" s="18"/>
    </row>
    <row r="433" spans="1:3" x14ac:dyDescent="0.35">
      <c r="A433" s="35">
        <v>40785</v>
      </c>
      <c r="B433" s="18">
        <v>8.0000000000000004E-4</v>
      </c>
      <c r="C433" s="18"/>
    </row>
    <row r="434" spans="1:3" x14ac:dyDescent="0.35">
      <c r="A434" s="35">
        <v>40786</v>
      </c>
      <c r="B434" s="18">
        <v>8.0000000000000004E-4</v>
      </c>
      <c r="C434" s="18"/>
    </row>
    <row r="435" spans="1:3" x14ac:dyDescent="0.35">
      <c r="A435" s="35">
        <v>40787</v>
      </c>
      <c r="B435" s="18">
        <v>8.0000000000000004E-4</v>
      </c>
      <c r="C435" s="18"/>
    </row>
    <row r="436" spans="1:3" x14ac:dyDescent="0.35">
      <c r="A436" s="35">
        <v>40788</v>
      </c>
      <c r="B436" s="18">
        <v>8.0000000000000004E-4</v>
      </c>
      <c r="C436" s="18"/>
    </row>
    <row r="437" spans="1:3" x14ac:dyDescent="0.35">
      <c r="A437" s="35">
        <v>40791</v>
      </c>
      <c r="B437" s="18">
        <v>0</v>
      </c>
      <c r="C437" s="18"/>
    </row>
    <row r="438" spans="1:3" x14ac:dyDescent="0.35">
      <c r="A438" s="35">
        <v>40792</v>
      </c>
      <c r="B438" s="18">
        <v>8.9999999999999998E-4</v>
      </c>
      <c r="C438" s="18"/>
    </row>
    <row r="439" spans="1:3" x14ac:dyDescent="0.35">
      <c r="A439" s="35">
        <v>40793</v>
      </c>
      <c r="B439" s="18">
        <v>8.9999999999999998E-4</v>
      </c>
      <c r="C439" s="18"/>
    </row>
    <row r="440" spans="1:3" x14ac:dyDescent="0.35">
      <c r="A440" s="35">
        <v>40794</v>
      </c>
      <c r="B440" s="18">
        <v>8.9999999999999998E-4</v>
      </c>
      <c r="C440" s="18"/>
    </row>
    <row r="441" spans="1:3" x14ac:dyDescent="0.35">
      <c r="A441" s="35">
        <v>40795</v>
      </c>
      <c r="B441" s="18">
        <v>8.9999999999999998E-4</v>
      </c>
      <c r="C441" s="18"/>
    </row>
    <row r="442" spans="1:3" x14ac:dyDescent="0.35">
      <c r="A442" s="35">
        <v>40798</v>
      </c>
      <c r="B442" s="18">
        <v>8.9999999999999998E-4</v>
      </c>
      <c r="C442" s="18"/>
    </row>
    <row r="443" spans="1:3" x14ac:dyDescent="0.35">
      <c r="A443" s="35">
        <v>40799</v>
      </c>
      <c r="B443" s="18">
        <v>8.9999999999999998E-4</v>
      </c>
      <c r="C443" s="18"/>
    </row>
    <row r="444" spans="1:3" x14ac:dyDescent="0.35">
      <c r="A444" s="35">
        <v>40800</v>
      </c>
      <c r="B444" s="18">
        <v>8.0000000000000004E-4</v>
      </c>
      <c r="C444" s="18"/>
    </row>
    <row r="445" spans="1:3" x14ac:dyDescent="0.35">
      <c r="A445" s="35">
        <v>40801</v>
      </c>
      <c r="B445" s="18">
        <v>8.9999999999999998E-4</v>
      </c>
      <c r="C445" s="18"/>
    </row>
    <row r="446" spans="1:3" x14ac:dyDescent="0.35">
      <c r="A446" s="35">
        <v>40802</v>
      </c>
      <c r="B446" s="18">
        <v>8.9999999999999998E-4</v>
      </c>
      <c r="C446" s="18"/>
    </row>
    <row r="447" spans="1:3" x14ac:dyDescent="0.35">
      <c r="A447" s="35">
        <v>40805</v>
      </c>
      <c r="B447" s="18">
        <v>8.9999999999999998E-4</v>
      </c>
      <c r="C447" s="18"/>
    </row>
    <row r="448" spans="1:3" x14ac:dyDescent="0.35">
      <c r="A448" s="35">
        <v>40806</v>
      </c>
      <c r="B448" s="18">
        <v>8.9999999999999998E-4</v>
      </c>
      <c r="C448" s="18"/>
    </row>
    <row r="449" spans="1:3" x14ac:dyDescent="0.35">
      <c r="A449" s="35">
        <v>40807</v>
      </c>
      <c r="B449" s="18">
        <v>8.0000000000000004E-4</v>
      </c>
      <c r="C449" s="18"/>
    </row>
    <row r="450" spans="1:3" x14ac:dyDescent="0.35">
      <c r="A450" s="35">
        <v>40808</v>
      </c>
      <c r="B450" s="18">
        <v>8.0000000000000004E-4</v>
      </c>
      <c r="C450" s="18"/>
    </row>
    <row r="451" spans="1:3" x14ac:dyDescent="0.35">
      <c r="A451" s="35">
        <v>40809</v>
      </c>
      <c r="B451" s="18">
        <v>8.0000000000000004E-4</v>
      </c>
      <c r="C451" s="18"/>
    </row>
    <row r="452" spans="1:3" x14ac:dyDescent="0.35">
      <c r="A452" s="35">
        <v>40812</v>
      </c>
      <c r="B452" s="18">
        <v>8.0000000000000004E-4</v>
      </c>
      <c r="C452" s="18"/>
    </row>
    <row r="453" spans="1:3" x14ac:dyDescent="0.35">
      <c r="A453" s="35">
        <v>40813</v>
      </c>
      <c r="B453" s="18">
        <v>8.0000000000000004E-4</v>
      </c>
      <c r="C453" s="18"/>
    </row>
    <row r="454" spans="1:3" x14ac:dyDescent="0.35">
      <c r="A454" s="35">
        <v>40814</v>
      </c>
      <c r="B454" s="18">
        <v>8.0000000000000004E-4</v>
      </c>
      <c r="C454" s="18"/>
    </row>
    <row r="455" spans="1:3" x14ac:dyDescent="0.35">
      <c r="A455" s="35">
        <v>40815</v>
      </c>
      <c r="B455" s="18">
        <v>8.0000000000000004E-4</v>
      </c>
      <c r="C455" s="18"/>
    </row>
    <row r="456" spans="1:3" x14ac:dyDescent="0.35">
      <c r="A456" s="35">
        <v>40816</v>
      </c>
      <c r="B456" s="18">
        <v>5.9999999999999995E-4</v>
      </c>
      <c r="C456" s="18"/>
    </row>
    <row r="457" spans="1:3" x14ac:dyDescent="0.35">
      <c r="A457" s="35">
        <v>40819</v>
      </c>
      <c r="B457" s="18">
        <v>8.0000000000000004E-4</v>
      </c>
      <c r="C457" s="18"/>
    </row>
    <row r="458" spans="1:3" x14ac:dyDescent="0.35">
      <c r="A458" s="35">
        <v>40820</v>
      </c>
      <c r="B458" s="18">
        <v>7.000000000000001E-4</v>
      </c>
      <c r="C458" s="18"/>
    </row>
    <row r="459" spans="1:3" x14ac:dyDescent="0.35">
      <c r="A459" s="35">
        <v>40821</v>
      </c>
      <c r="B459" s="18">
        <v>7.000000000000001E-4</v>
      </c>
      <c r="C459" s="18"/>
    </row>
    <row r="460" spans="1:3" x14ac:dyDescent="0.35">
      <c r="A460" s="35">
        <v>40822</v>
      </c>
      <c r="B460" s="18">
        <v>7.000000000000001E-4</v>
      </c>
      <c r="C460" s="18"/>
    </row>
    <row r="461" spans="1:3" x14ac:dyDescent="0.35">
      <c r="A461" s="35">
        <v>40823</v>
      </c>
      <c r="B461" s="18">
        <v>7.000000000000001E-4</v>
      </c>
      <c r="C461" s="18"/>
    </row>
    <row r="462" spans="1:3" x14ac:dyDescent="0.35">
      <c r="A462" s="35">
        <v>40826</v>
      </c>
      <c r="B462" s="18">
        <v>0</v>
      </c>
      <c r="C462" s="18"/>
    </row>
    <row r="463" spans="1:3" x14ac:dyDescent="0.35">
      <c r="A463" s="35">
        <v>40827</v>
      </c>
      <c r="B463" s="18">
        <v>7.000000000000001E-4</v>
      </c>
      <c r="C463" s="18"/>
    </row>
    <row r="464" spans="1:3" x14ac:dyDescent="0.35">
      <c r="A464" s="35">
        <v>40828</v>
      </c>
      <c r="B464" s="18">
        <v>7.000000000000001E-4</v>
      </c>
      <c r="C464" s="18"/>
    </row>
    <row r="465" spans="1:3" x14ac:dyDescent="0.35">
      <c r="A465" s="35">
        <v>40829</v>
      </c>
      <c r="B465" s="18">
        <v>7.000000000000001E-4</v>
      </c>
      <c r="C465" s="18"/>
    </row>
    <row r="466" spans="1:3" x14ac:dyDescent="0.35">
      <c r="A466" s="35">
        <v>40830</v>
      </c>
      <c r="B466" s="18">
        <v>7.000000000000001E-4</v>
      </c>
      <c r="C466" s="18"/>
    </row>
    <row r="467" spans="1:3" x14ac:dyDescent="0.35">
      <c r="A467" s="35">
        <v>40833</v>
      </c>
      <c r="B467" s="18">
        <v>7.000000000000001E-4</v>
      </c>
      <c r="C467" s="18"/>
    </row>
    <row r="468" spans="1:3" x14ac:dyDescent="0.35">
      <c r="A468" s="35">
        <v>40834</v>
      </c>
      <c r="B468" s="18">
        <v>7.000000000000001E-4</v>
      </c>
      <c r="C468" s="18"/>
    </row>
    <row r="469" spans="1:3" x14ac:dyDescent="0.35">
      <c r="A469" s="35">
        <v>40835</v>
      </c>
      <c r="B469" s="18">
        <v>7.000000000000001E-4</v>
      </c>
      <c r="C469" s="18"/>
    </row>
    <row r="470" spans="1:3" x14ac:dyDescent="0.35">
      <c r="A470" s="35">
        <v>40836</v>
      </c>
      <c r="B470" s="18">
        <v>7.000000000000001E-4</v>
      </c>
      <c r="C470" s="18"/>
    </row>
    <row r="471" spans="1:3" x14ac:dyDescent="0.35">
      <c r="A471" s="35">
        <v>40837</v>
      </c>
      <c r="B471" s="18">
        <v>7.000000000000001E-4</v>
      </c>
      <c r="C471" s="18"/>
    </row>
    <row r="472" spans="1:3" x14ac:dyDescent="0.35">
      <c r="A472" s="35">
        <v>40840</v>
      </c>
      <c r="B472" s="18">
        <v>7.000000000000001E-4</v>
      </c>
      <c r="C472" s="18"/>
    </row>
    <row r="473" spans="1:3" x14ac:dyDescent="0.35">
      <c r="A473" s="35">
        <v>40841</v>
      </c>
      <c r="B473" s="18">
        <v>7.000000000000001E-4</v>
      </c>
      <c r="C473" s="18"/>
    </row>
    <row r="474" spans="1:3" x14ac:dyDescent="0.35">
      <c r="A474" s="35">
        <v>40842</v>
      </c>
      <c r="B474" s="18">
        <v>8.0000000000000004E-4</v>
      </c>
      <c r="C474" s="18"/>
    </row>
    <row r="475" spans="1:3" x14ac:dyDescent="0.35">
      <c r="A475" s="35">
        <v>40843</v>
      </c>
      <c r="B475" s="18">
        <v>7.000000000000001E-4</v>
      </c>
      <c r="C475" s="18"/>
    </row>
    <row r="476" spans="1:3" x14ac:dyDescent="0.35">
      <c r="A476" s="35">
        <v>40844</v>
      </c>
      <c r="B476" s="18">
        <v>7.000000000000001E-4</v>
      </c>
      <c r="C476" s="18"/>
    </row>
    <row r="477" spans="1:3" x14ac:dyDescent="0.35">
      <c r="A477" s="35">
        <v>40847</v>
      </c>
      <c r="B477" s="18">
        <v>8.9999999999999998E-4</v>
      </c>
      <c r="C477" s="18"/>
    </row>
    <row r="478" spans="1:3" x14ac:dyDescent="0.35">
      <c r="A478" s="35">
        <v>40848</v>
      </c>
      <c r="B478" s="18">
        <v>8.0000000000000004E-4</v>
      </c>
      <c r="C478" s="18"/>
    </row>
    <row r="479" spans="1:3" x14ac:dyDescent="0.35">
      <c r="A479" s="35">
        <v>40849</v>
      </c>
      <c r="B479" s="18">
        <v>8.0000000000000004E-4</v>
      </c>
      <c r="C479" s="18"/>
    </row>
    <row r="480" spans="1:3" x14ac:dyDescent="0.35">
      <c r="A480" s="35">
        <v>40850</v>
      </c>
      <c r="B480" s="18">
        <v>8.9999999999999998E-4</v>
      </c>
      <c r="C480" s="18"/>
    </row>
    <row r="481" spans="1:3" x14ac:dyDescent="0.35">
      <c r="A481" s="35">
        <v>40851</v>
      </c>
      <c r="B481" s="18">
        <v>8.0000000000000004E-4</v>
      </c>
      <c r="C481" s="18"/>
    </row>
    <row r="482" spans="1:3" x14ac:dyDescent="0.35">
      <c r="A482" s="35">
        <v>40854</v>
      </c>
      <c r="B482" s="18">
        <v>8.0000000000000004E-4</v>
      </c>
      <c r="C482" s="18"/>
    </row>
    <row r="483" spans="1:3" x14ac:dyDescent="0.35">
      <c r="A483" s="35">
        <v>40855</v>
      </c>
      <c r="B483" s="18">
        <v>8.0000000000000004E-4</v>
      </c>
      <c r="C483" s="18"/>
    </row>
    <row r="484" spans="1:3" x14ac:dyDescent="0.35">
      <c r="A484" s="35">
        <v>40856</v>
      </c>
      <c r="B484" s="18">
        <v>8.0000000000000004E-4</v>
      </c>
      <c r="C484" s="18"/>
    </row>
    <row r="485" spans="1:3" x14ac:dyDescent="0.35">
      <c r="A485" s="35">
        <v>40857</v>
      </c>
      <c r="B485" s="18">
        <v>8.0000000000000004E-4</v>
      </c>
      <c r="C485" s="18"/>
    </row>
    <row r="486" spans="1:3" x14ac:dyDescent="0.35">
      <c r="A486" s="35">
        <v>40858</v>
      </c>
      <c r="B486" s="18">
        <v>0</v>
      </c>
      <c r="C486" s="18"/>
    </row>
    <row r="487" spans="1:3" x14ac:dyDescent="0.35">
      <c r="A487" s="35">
        <v>40861</v>
      </c>
      <c r="B487" s="18">
        <v>8.0000000000000004E-4</v>
      </c>
      <c r="C487" s="18"/>
    </row>
    <row r="488" spans="1:3" x14ac:dyDescent="0.35">
      <c r="A488" s="35">
        <v>40862</v>
      </c>
      <c r="B488" s="18">
        <v>8.9999999999999998E-4</v>
      </c>
      <c r="C488" s="18"/>
    </row>
    <row r="489" spans="1:3" x14ac:dyDescent="0.35">
      <c r="A489" s="35">
        <v>40863</v>
      </c>
      <c r="B489" s="18">
        <v>8.0000000000000004E-4</v>
      </c>
      <c r="C489" s="18"/>
    </row>
    <row r="490" spans="1:3" x14ac:dyDescent="0.35">
      <c r="A490" s="35">
        <v>40864</v>
      </c>
      <c r="B490" s="18">
        <v>8.0000000000000004E-4</v>
      </c>
      <c r="C490" s="18"/>
    </row>
    <row r="491" spans="1:3" x14ac:dyDescent="0.35">
      <c r="A491" s="35">
        <v>40865</v>
      </c>
      <c r="B491" s="18">
        <v>8.0000000000000004E-4</v>
      </c>
      <c r="C491" s="18"/>
    </row>
    <row r="492" spans="1:3" x14ac:dyDescent="0.35">
      <c r="A492" s="35">
        <v>40868</v>
      </c>
      <c r="B492" s="18">
        <v>8.0000000000000004E-4</v>
      </c>
      <c r="C492" s="18"/>
    </row>
    <row r="493" spans="1:3" x14ac:dyDescent="0.35">
      <c r="A493" s="35">
        <v>40869</v>
      </c>
      <c r="B493" s="18">
        <v>8.0000000000000004E-4</v>
      </c>
      <c r="C493" s="18"/>
    </row>
    <row r="494" spans="1:3" x14ac:dyDescent="0.35">
      <c r="A494" s="35">
        <v>40870</v>
      </c>
      <c r="B494" s="18">
        <v>8.9999999999999998E-4</v>
      </c>
      <c r="C494" s="18"/>
    </row>
    <row r="495" spans="1:3" x14ac:dyDescent="0.35">
      <c r="A495" s="35">
        <v>40871</v>
      </c>
      <c r="B495" s="18">
        <v>0</v>
      </c>
      <c r="C495" s="18"/>
    </row>
    <row r="496" spans="1:3" x14ac:dyDescent="0.35">
      <c r="A496" s="35">
        <v>40872</v>
      </c>
      <c r="B496" s="18">
        <v>7.000000000000001E-4</v>
      </c>
      <c r="C496" s="18"/>
    </row>
    <row r="497" spans="1:3" x14ac:dyDescent="0.35">
      <c r="A497" s="35">
        <v>40875</v>
      </c>
      <c r="B497" s="18">
        <v>8.0000000000000004E-4</v>
      </c>
      <c r="C497" s="18"/>
    </row>
    <row r="498" spans="1:3" x14ac:dyDescent="0.35">
      <c r="A498" s="35">
        <v>40876</v>
      </c>
      <c r="B498" s="18">
        <v>8.0000000000000004E-4</v>
      </c>
      <c r="C498" s="18"/>
    </row>
    <row r="499" spans="1:3" x14ac:dyDescent="0.35">
      <c r="A499" s="35">
        <v>40877</v>
      </c>
      <c r="B499" s="18">
        <v>1E-3</v>
      </c>
      <c r="C499" s="18"/>
    </row>
    <row r="500" spans="1:3" x14ac:dyDescent="0.35">
      <c r="A500" s="35">
        <v>40878</v>
      </c>
      <c r="B500" s="18">
        <v>8.0000000000000004E-4</v>
      </c>
      <c r="C500" s="18"/>
    </row>
    <row r="501" spans="1:3" x14ac:dyDescent="0.35">
      <c r="A501" s="35">
        <v>40879</v>
      </c>
      <c r="B501" s="18">
        <v>8.0000000000000004E-4</v>
      </c>
      <c r="C501" s="18"/>
    </row>
    <row r="502" spans="1:3" x14ac:dyDescent="0.35">
      <c r="A502" s="35">
        <v>40882</v>
      </c>
      <c r="B502" s="18">
        <v>8.0000000000000004E-4</v>
      </c>
      <c r="C502" s="18"/>
    </row>
    <row r="503" spans="1:3" x14ac:dyDescent="0.35">
      <c r="A503" s="35">
        <v>40883</v>
      </c>
      <c r="B503" s="18">
        <v>8.0000000000000004E-4</v>
      </c>
      <c r="C503" s="18"/>
    </row>
    <row r="504" spans="1:3" x14ac:dyDescent="0.35">
      <c r="A504" s="35">
        <v>40884</v>
      </c>
      <c r="B504" s="18">
        <v>8.0000000000000004E-4</v>
      </c>
      <c r="C504" s="18"/>
    </row>
    <row r="505" spans="1:3" x14ac:dyDescent="0.35">
      <c r="A505" s="35">
        <v>40885</v>
      </c>
      <c r="B505" s="18">
        <v>7.000000000000001E-4</v>
      </c>
      <c r="C505" s="18"/>
    </row>
    <row r="506" spans="1:3" x14ac:dyDescent="0.35">
      <c r="A506" s="35">
        <v>40886</v>
      </c>
      <c r="B506" s="18">
        <v>7.000000000000001E-4</v>
      </c>
      <c r="C506" s="18"/>
    </row>
    <row r="507" spans="1:3" x14ac:dyDescent="0.35">
      <c r="A507" s="35">
        <v>40889</v>
      </c>
      <c r="B507" s="18">
        <v>7.000000000000001E-4</v>
      </c>
      <c r="C507" s="18"/>
    </row>
    <row r="508" spans="1:3" x14ac:dyDescent="0.35">
      <c r="A508" s="35">
        <v>40890</v>
      </c>
      <c r="B508" s="18">
        <v>7.000000000000001E-4</v>
      </c>
      <c r="C508" s="18"/>
    </row>
    <row r="509" spans="1:3" x14ac:dyDescent="0.35">
      <c r="A509" s="35">
        <v>40891</v>
      </c>
      <c r="B509" s="18">
        <v>7.000000000000001E-4</v>
      </c>
      <c r="C509" s="18"/>
    </row>
    <row r="510" spans="1:3" x14ac:dyDescent="0.35">
      <c r="A510" s="35">
        <v>40892</v>
      </c>
      <c r="B510" s="18">
        <v>7.000000000000001E-4</v>
      </c>
      <c r="C510" s="18"/>
    </row>
    <row r="511" spans="1:3" x14ac:dyDescent="0.35">
      <c r="A511" s="35">
        <v>40893</v>
      </c>
      <c r="B511" s="18">
        <v>7.000000000000001E-4</v>
      </c>
      <c r="C511" s="18"/>
    </row>
    <row r="512" spans="1:3" x14ac:dyDescent="0.35">
      <c r="A512" s="35">
        <v>40896</v>
      </c>
      <c r="B512" s="18">
        <v>7.000000000000001E-4</v>
      </c>
      <c r="C512" s="18"/>
    </row>
    <row r="513" spans="1:3" x14ac:dyDescent="0.35">
      <c r="A513" s="35">
        <v>40897</v>
      </c>
      <c r="B513" s="18">
        <v>7.000000000000001E-4</v>
      </c>
      <c r="C513" s="18"/>
    </row>
    <row r="514" spans="1:3" x14ac:dyDescent="0.35">
      <c r="A514" s="35">
        <v>40898</v>
      </c>
      <c r="B514" s="18">
        <v>7.000000000000001E-4</v>
      </c>
      <c r="C514" s="18"/>
    </row>
    <row r="515" spans="1:3" x14ac:dyDescent="0.35">
      <c r="A515" s="35">
        <v>40899</v>
      </c>
      <c r="B515" s="18">
        <v>7.000000000000001E-4</v>
      </c>
      <c r="C515" s="18"/>
    </row>
    <row r="516" spans="1:3" x14ac:dyDescent="0.35">
      <c r="A516" s="35">
        <v>40900</v>
      </c>
      <c r="B516" s="18">
        <v>8.0000000000000004E-4</v>
      </c>
      <c r="C516" s="18"/>
    </row>
    <row r="517" spans="1:3" x14ac:dyDescent="0.35">
      <c r="A517" s="35">
        <v>40903</v>
      </c>
      <c r="B517" s="18">
        <v>0</v>
      </c>
      <c r="C517" s="18"/>
    </row>
    <row r="518" spans="1:3" x14ac:dyDescent="0.35">
      <c r="A518" s="35">
        <v>40904</v>
      </c>
      <c r="B518" s="18">
        <v>7.000000000000001E-4</v>
      </c>
      <c r="C518" s="18"/>
    </row>
    <row r="519" spans="1:3" x14ac:dyDescent="0.35">
      <c r="A519" s="35">
        <v>40905</v>
      </c>
      <c r="B519" s="18">
        <v>7.000000000000001E-4</v>
      </c>
      <c r="C519" s="18"/>
    </row>
    <row r="520" spans="1:3" x14ac:dyDescent="0.35">
      <c r="A520" s="35">
        <v>40906</v>
      </c>
      <c r="B520" s="18">
        <v>7.000000000000001E-4</v>
      </c>
      <c r="C520" s="18"/>
    </row>
    <row r="521" spans="1:3" x14ac:dyDescent="0.35">
      <c r="A521" s="35">
        <v>40907</v>
      </c>
      <c r="B521" s="18">
        <v>4.0000000000000002E-4</v>
      </c>
      <c r="C521" s="18"/>
    </row>
    <row r="522" spans="1:3" x14ac:dyDescent="0.35">
      <c r="A522" s="35">
        <v>40910</v>
      </c>
      <c r="B522" s="18">
        <v>0</v>
      </c>
      <c r="C522" s="18"/>
    </row>
    <row r="523" spans="1:3" x14ac:dyDescent="0.35">
      <c r="A523" s="35">
        <v>40911</v>
      </c>
      <c r="B523" s="18">
        <v>7.000000000000001E-4</v>
      </c>
      <c r="C523" s="18"/>
    </row>
    <row r="524" spans="1:3" x14ac:dyDescent="0.35">
      <c r="A524" s="35">
        <v>40912</v>
      </c>
      <c r="B524" s="18">
        <v>7.000000000000001E-4</v>
      </c>
      <c r="C524" s="18"/>
    </row>
    <row r="525" spans="1:3" x14ac:dyDescent="0.35">
      <c r="A525" s="35">
        <v>40913</v>
      </c>
      <c r="B525" s="18">
        <v>7.000000000000001E-4</v>
      </c>
      <c r="C525" s="18"/>
    </row>
    <row r="526" spans="1:3" x14ac:dyDescent="0.35">
      <c r="A526" s="35">
        <v>40914</v>
      </c>
      <c r="B526" s="18">
        <v>7.000000000000001E-4</v>
      </c>
      <c r="C526" s="18"/>
    </row>
    <row r="527" spans="1:3" x14ac:dyDescent="0.35">
      <c r="A527" s="35">
        <v>40917</v>
      </c>
      <c r="B527" s="18">
        <v>8.0000000000000004E-4</v>
      </c>
      <c r="C527" s="18"/>
    </row>
    <row r="528" spans="1:3" x14ac:dyDescent="0.35">
      <c r="A528" s="35">
        <v>40918</v>
      </c>
      <c r="B528" s="18">
        <v>8.0000000000000004E-4</v>
      </c>
      <c r="C528" s="18"/>
    </row>
    <row r="529" spans="1:3" x14ac:dyDescent="0.35">
      <c r="A529" s="35">
        <v>40919</v>
      </c>
      <c r="B529" s="18">
        <v>8.0000000000000004E-4</v>
      </c>
      <c r="C529" s="18"/>
    </row>
    <row r="530" spans="1:3" x14ac:dyDescent="0.35">
      <c r="A530" s="35">
        <v>40920</v>
      </c>
      <c r="B530" s="18">
        <v>8.0000000000000004E-4</v>
      </c>
      <c r="C530" s="18"/>
    </row>
    <row r="531" spans="1:3" x14ac:dyDescent="0.35">
      <c r="A531" s="35">
        <v>40921</v>
      </c>
      <c r="B531" s="18">
        <v>8.9999999999999998E-4</v>
      </c>
      <c r="C531" s="18"/>
    </row>
    <row r="532" spans="1:3" x14ac:dyDescent="0.35">
      <c r="A532" s="35">
        <v>40924</v>
      </c>
      <c r="B532" s="18">
        <v>0</v>
      </c>
      <c r="C532" s="18"/>
    </row>
    <row r="533" spans="1:3" x14ac:dyDescent="0.35">
      <c r="A533" s="35">
        <v>40925</v>
      </c>
      <c r="B533" s="18">
        <v>8.9999999999999998E-4</v>
      </c>
      <c r="C533" s="18"/>
    </row>
    <row r="534" spans="1:3" x14ac:dyDescent="0.35">
      <c r="A534" s="35">
        <v>40926</v>
      </c>
      <c r="B534" s="18">
        <v>8.9999999999999998E-4</v>
      </c>
      <c r="C534" s="18"/>
    </row>
    <row r="535" spans="1:3" x14ac:dyDescent="0.35">
      <c r="A535" s="35">
        <v>40927</v>
      </c>
      <c r="B535" s="18">
        <v>1E-3</v>
      </c>
      <c r="C535" s="18"/>
    </row>
    <row r="536" spans="1:3" x14ac:dyDescent="0.35">
      <c r="A536" s="35">
        <v>40928</v>
      </c>
      <c r="B536" s="18">
        <v>8.9999999999999998E-4</v>
      </c>
      <c r="C536" s="18"/>
    </row>
    <row r="537" spans="1:3" x14ac:dyDescent="0.35">
      <c r="A537" s="35">
        <v>40931</v>
      </c>
      <c r="B537" s="18">
        <v>8.9999999999999998E-4</v>
      </c>
      <c r="C537" s="18"/>
    </row>
    <row r="538" spans="1:3" x14ac:dyDescent="0.35">
      <c r="A538" s="35">
        <v>40932</v>
      </c>
      <c r="B538" s="18">
        <v>8.9999999999999998E-4</v>
      </c>
      <c r="C538" s="18"/>
    </row>
    <row r="539" spans="1:3" x14ac:dyDescent="0.35">
      <c r="A539" s="35">
        <v>40933</v>
      </c>
      <c r="B539" s="18">
        <v>8.0000000000000004E-4</v>
      </c>
      <c r="C539" s="18"/>
    </row>
    <row r="540" spans="1:3" x14ac:dyDescent="0.35">
      <c r="A540" s="35">
        <v>40934</v>
      </c>
      <c r="B540" s="18">
        <v>8.0000000000000004E-4</v>
      </c>
      <c r="C540" s="18"/>
    </row>
    <row r="541" spans="1:3" x14ac:dyDescent="0.35">
      <c r="A541" s="35">
        <v>40935</v>
      </c>
      <c r="B541" s="18">
        <v>8.9999999999999998E-4</v>
      </c>
      <c r="C541" s="18"/>
    </row>
    <row r="542" spans="1:3" x14ac:dyDescent="0.35">
      <c r="A542" s="35">
        <v>40938</v>
      </c>
      <c r="B542" s="18">
        <v>8.9999999999999998E-4</v>
      </c>
      <c r="C542" s="18"/>
    </row>
    <row r="543" spans="1:3" x14ac:dyDescent="0.35">
      <c r="A543" s="35">
        <v>40939</v>
      </c>
      <c r="B543" s="18">
        <v>1.1000000000000001E-3</v>
      </c>
      <c r="C543" s="18"/>
    </row>
    <row r="544" spans="1:3" x14ac:dyDescent="0.35">
      <c r="A544" s="35">
        <v>40940</v>
      </c>
      <c r="B544" s="18">
        <v>1.1000000000000001E-3</v>
      </c>
      <c r="C544" s="18"/>
    </row>
    <row r="545" spans="1:3" x14ac:dyDescent="0.35">
      <c r="A545" s="35">
        <v>40941</v>
      </c>
      <c r="B545" s="18">
        <v>1.1000000000000001E-3</v>
      </c>
      <c r="C545" s="18"/>
    </row>
    <row r="546" spans="1:3" x14ac:dyDescent="0.35">
      <c r="A546" s="35">
        <v>40942</v>
      </c>
      <c r="B546" s="18">
        <v>1.1000000000000001E-3</v>
      </c>
      <c r="C546" s="18"/>
    </row>
    <row r="547" spans="1:3" x14ac:dyDescent="0.35">
      <c r="A547" s="35">
        <v>40945</v>
      </c>
      <c r="B547" s="18">
        <v>1.1000000000000001E-3</v>
      </c>
      <c r="C547" s="18"/>
    </row>
    <row r="548" spans="1:3" x14ac:dyDescent="0.35">
      <c r="A548" s="35">
        <v>40946</v>
      </c>
      <c r="B548" s="18">
        <v>1.1000000000000001E-3</v>
      </c>
      <c r="C548" s="18"/>
    </row>
    <row r="549" spans="1:3" x14ac:dyDescent="0.35">
      <c r="A549" s="35">
        <v>40947</v>
      </c>
      <c r="B549" s="18">
        <v>1.1000000000000001E-3</v>
      </c>
      <c r="C549" s="18"/>
    </row>
    <row r="550" spans="1:3" x14ac:dyDescent="0.35">
      <c r="A550" s="35">
        <v>40948</v>
      </c>
      <c r="B550" s="18">
        <v>1.1000000000000001E-3</v>
      </c>
      <c r="C550" s="18"/>
    </row>
    <row r="551" spans="1:3" x14ac:dyDescent="0.35">
      <c r="A551" s="35">
        <v>40949</v>
      </c>
      <c r="B551" s="18">
        <v>1.1999999999999999E-3</v>
      </c>
      <c r="C551" s="18"/>
    </row>
    <row r="552" spans="1:3" x14ac:dyDescent="0.35">
      <c r="A552" s="35">
        <v>40952</v>
      </c>
      <c r="B552" s="18">
        <v>1.1999999999999999E-3</v>
      </c>
      <c r="C552" s="18"/>
    </row>
    <row r="553" spans="1:3" x14ac:dyDescent="0.35">
      <c r="A553" s="35">
        <v>40953</v>
      </c>
      <c r="B553" s="18">
        <v>1.1999999999999999E-3</v>
      </c>
      <c r="C553" s="18"/>
    </row>
    <row r="554" spans="1:3" x14ac:dyDescent="0.35">
      <c r="A554" s="35">
        <v>40954</v>
      </c>
      <c r="B554" s="18">
        <v>1.1999999999999999E-3</v>
      </c>
      <c r="C554" s="18"/>
    </row>
    <row r="555" spans="1:3" x14ac:dyDescent="0.35">
      <c r="A555" s="35">
        <v>40955</v>
      </c>
      <c r="B555" s="18">
        <v>1.1000000000000001E-3</v>
      </c>
      <c r="C555" s="18"/>
    </row>
    <row r="556" spans="1:3" x14ac:dyDescent="0.35">
      <c r="A556" s="35">
        <v>40956</v>
      </c>
      <c r="B556" s="18">
        <v>8.9999999999999998E-4</v>
      </c>
      <c r="C556" s="18"/>
    </row>
    <row r="557" spans="1:3" x14ac:dyDescent="0.35">
      <c r="A557" s="35">
        <v>40959</v>
      </c>
      <c r="B557" s="18">
        <v>0</v>
      </c>
      <c r="C557" s="18"/>
    </row>
    <row r="558" spans="1:3" x14ac:dyDescent="0.35">
      <c r="A558" s="35">
        <v>40960</v>
      </c>
      <c r="B558" s="18">
        <v>1E-3</v>
      </c>
      <c r="C558" s="18"/>
    </row>
    <row r="559" spans="1:3" x14ac:dyDescent="0.35">
      <c r="A559" s="35">
        <v>40961</v>
      </c>
      <c r="B559" s="18">
        <v>8.0000000000000004E-4</v>
      </c>
      <c r="C559" s="18"/>
    </row>
    <row r="560" spans="1:3" x14ac:dyDescent="0.35">
      <c r="A560" s="35">
        <v>40962</v>
      </c>
      <c r="B560" s="18">
        <v>8.0000000000000004E-4</v>
      </c>
      <c r="C560" s="18"/>
    </row>
    <row r="561" spans="1:3" x14ac:dyDescent="0.35">
      <c r="A561" s="35">
        <v>40963</v>
      </c>
      <c r="B561" s="18">
        <v>8.9999999999999998E-4</v>
      </c>
      <c r="C561" s="18"/>
    </row>
    <row r="562" spans="1:3" x14ac:dyDescent="0.35">
      <c r="A562" s="35">
        <v>40966</v>
      </c>
      <c r="B562" s="18">
        <v>1E-3</v>
      </c>
      <c r="C562" s="18"/>
    </row>
    <row r="563" spans="1:3" x14ac:dyDescent="0.35">
      <c r="A563" s="35">
        <v>40967</v>
      </c>
      <c r="B563" s="18">
        <v>1E-3</v>
      </c>
      <c r="C563" s="18"/>
    </row>
    <row r="564" spans="1:3" x14ac:dyDescent="0.35">
      <c r="A564" s="35">
        <v>40968</v>
      </c>
      <c r="B564" s="18">
        <v>1E-3</v>
      </c>
      <c r="C564" s="18"/>
    </row>
    <row r="565" spans="1:3" x14ac:dyDescent="0.35">
      <c r="A565" s="35">
        <v>40969</v>
      </c>
      <c r="B565" s="18">
        <v>1.1000000000000001E-3</v>
      </c>
      <c r="C565" s="18"/>
    </row>
    <row r="566" spans="1:3" x14ac:dyDescent="0.35">
      <c r="A566" s="35">
        <v>40970</v>
      </c>
      <c r="B566" s="18">
        <v>1.1000000000000001E-3</v>
      </c>
      <c r="C566" s="18"/>
    </row>
    <row r="567" spans="1:3" x14ac:dyDescent="0.35">
      <c r="A567" s="35">
        <v>40973</v>
      </c>
      <c r="B567" s="18">
        <v>1.1000000000000001E-3</v>
      </c>
      <c r="C567" s="18"/>
    </row>
    <row r="568" spans="1:3" x14ac:dyDescent="0.35">
      <c r="A568" s="35">
        <v>40974</v>
      </c>
      <c r="B568" s="18">
        <v>1.1000000000000001E-3</v>
      </c>
      <c r="C568" s="18"/>
    </row>
    <row r="569" spans="1:3" x14ac:dyDescent="0.35">
      <c r="A569" s="35">
        <v>40975</v>
      </c>
      <c r="B569" s="18">
        <v>1.1000000000000001E-3</v>
      </c>
      <c r="C569" s="18"/>
    </row>
    <row r="570" spans="1:3" x14ac:dyDescent="0.35">
      <c r="A570" s="35">
        <v>40976</v>
      </c>
      <c r="B570" s="18">
        <v>1.1000000000000001E-3</v>
      </c>
      <c r="C570" s="18"/>
    </row>
    <row r="571" spans="1:3" x14ac:dyDescent="0.35">
      <c r="A571" s="35">
        <v>40977</v>
      </c>
      <c r="B571" s="18">
        <v>1.1999999999999999E-3</v>
      </c>
      <c r="C571" s="18"/>
    </row>
    <row r="572" spans="1:3" x14ac:dyDescent="0.35">
      <c r="A572" s="35">
        <v>40980</v>
      </c>
      <c r="B572" s="18">
        <v>1.1999999999999999E-3</v>
      </c>
      <c r="C572" s="18"/>
    </row>
    <row r="573" spans="1:3" x14ac:dyDescent="0.35">
      <c r="A573" s="35">
        <v>40981</v>
      </c>
      <c r="B573" s="18">
        <v>1.1999999999999999E-3</v>
      </c>
      <c r="C573" s="18"/>
    </row>
    <row r="574" spans="1:3" x14ac:dyDescent="0.35">
      <c r="A574" s="35">
        <v>40982</v>
      </c>
      <c r="B574" s="18">
        <v>1.2999999999999999E-3</v>
      </c>
      <c r="C574" s="18"/>
    </row>
    <row r="575" spans="1:3" x14ac:dyDescent="0.35">
      <c r="A575" s="35">
        <v>40983</v>
      </c>
      <c r="B575" s="18">
        <v>1.4000000000000002E-3</v>
      </c>
      <c r="C575" s="18"/>
    </row>
    <row r="576" spans="1:3" x14ac:dyDescent="0.35">
      <c r="A576" s="35">
        <v>40984</v>
      </c>
      <c r="B576" s="18">
        <v>1.5E-3</v>
      </c>
      <c r="C576" s="18"/>
    </row>
    <row r="577" spans="1:3" x14ac:dyDescent="0.35">
      <c r="A577" s="35">
        <v>40987</v>
      </c>
      <c r="B577" s="18">
        <v>1.5E-3</v>
      </c>
      <c r="C577" s="18"/>
    </row>
    <row r="578" spans="1:3" x14ac:dyDescent="0.35">
      <c r="A578" s="35">
        <v>40988</v>
      </c>
      <c r="B578" s="18">
        <v>1.5E-3</v>
      </c>
      <c r="C578" s="18"/>
    </row>
    <row r="579" spans="1:3" x14ac:dyDescent="0.35">
      <c r="A579" s="35">
        <v>40989</v>
      </c>
      <c r="B579" s="18">
        <v>1.5E-3</v>
      </c>
      <c r="C579" s="18"/>
    </row>
    <row r="580" spans="1:3" x14ac:dyDescent="0.35">
      <c r="A580" s="35">
        <v>40990</v>
      </c>
      <c r="B580" s="18">
        <v>1.4000000000000002E-3</v>
      </c>
      <c r="C580" s="18"/>
    </row>
    <row r="581" spans="1:3" x14ac:dyDescent="0.35">
      <c r="A581" s="35">
        <v>40991</v>
      </c>
      <c r="B581" s="18">
        <v>1.4000000000000002E-3</v>
      </c>
      <c r="C581" s="18"/>
    </row>
    <row r="582" spans="1:3" x14ac:dyDescent="0.35">
      <c r="A582" s="35">
        <v>40994</v>
      </c>
      <c r="B582" s="18">
        <v>1.4000000000000002E-3</v>
      </c>
      <c r="C582" s="18"/>
    </row>
    <row r="583" spans="1:3" x14ac:dyDescent="0.35">
      <c r="A583" s="35">
        <v>40995</v>
      </c>
      <c r="B583" s="18">
        <v>1.4000000000000002E-3</v>
      </c>
      <c r="C583" s="18"/>
    </row>
    <row r="584" spans="1:3" x14ac:dyDescent="0.35">
      <c r="A584" s="35">
        <v>40996</v>
      </c>
      <c r="B584" s="18">
        <v>1.2999999999999999E-3</v>
      </c>
      <c r="C584" s="18"/>
    </row>
    <row r="585" spans="1:3" x14ac:dyDescent="0.35">
      <c r="A585" s="35">
        <v>40997</v>
      </c>
      <c r="B585" s="18">
        <v>1.2999999999999999E-3</v>
      </c>
      <c r="C585" s="18"/>
    </row>
    <row r="586" spans="1:3" x14ac:dyDescent="0.35">
      <c r="A586" s="35">
        <v>40998</v>
      </c>
      <c r="B586" s="18">
        <v>8.9999999999999998E-4</v>
      </c>
      <c r="C586" s="18"/>
    </row>
    <row r="587" spans="1:3" x14ac:dyDescent="0.35">
      <c r="A587" s="35">
        <v>41001</v>
      </c>
      <c r="B587" s="18">
        <v>1.5E-3</v>
      </c>
      <c r="C587" s="18"/>
    </row>
    <row r="588" spans="1:3" x14ac:dyDescent="0.35">
      <c r="A588" s="35">
        <v>41002</v>
      </c>
      <c r="B588" s="18">
        <v>1.5E-3</v>
      </c>
      <c r="C588" s="18"/>
    </row>
    <row r="589" spans="1:3" x14ac:dyDescent="0.35">
      <c r="A589" s="35">
        <v>41003</v>
      </c>
      <c r="B589" s="18">
        <v>1.5E-3</v>
      </c>
      <c r="C589" s="18"/>
    </row>
    <row r="590" spans="1:3" x14ac:dyDescent="0.35">
      <c r="A590" s="35">
        <v>41004</v>
      </c>
      <c r="B590" s="18">
        <v>1.5E-3</v>
      </c>
      <c r="C590" s="18"/>
    </row>
    <row r="591" spans="1:3" x14ac:dyDescent="0.35">
      <c r="A591" s="35">
        <v>41005</v>
      </c>
      <c r="B591" s="18">
        <v>1.1999999999999999E-3</v>
      </c>
      <c r="C591" s="18"/>
    </row>
    <row r="592" spans="1:3" x14ac:dyDescent="0.35">
      <c r="A592" s="35">
        <v>41008</v>
      </c>
      <c r="B592" s="18">
        <v>1.6000000000000001E-3</v>
      </c>
      <c r="C592" s="18"/>
    </row>
    <row r="593" spans="1:3" x14ac:dyDescent="0.35">
      <c r="A593" s="35">
        <v>41009</v>
      </c>
      <c r="B593" s="18">
        <v>1.5E-3</v>
      </c>
      <c r="C593" s="18"/>
    </row>
    <row r="594" spans="1:3" x14ac:dyDescent="0.35">
      <c r="A594" s="35">
        <v>41010</v>
      </c>
      <c r="B594" s="18">
        <v>1.6000000000000001E-3</v>
      </c>
      <c r="C594" s="18"/>
    </row>
    <row r="595" spans="1:3" x14ac:dyDescent="0.35">
      <c r="A595" s="35">
        <v>41011</v>
      </c>
      <c r="B595" s="18">
        <v>1.5E-3</v>
      </c>
      <c r="C595" s="18"/>
    </row>
    <row r="596" spans="1:3" x14ac:dyDescent="0.35">
      <c r="A596" s="35">
        <v>41012</v>
      </c>
      <c r="B596" s="18">
        <v>1.5E-3</v>
      </c>
      <c r="C596" s="18"/>
    </row>
    <row r="597" spans="1:3" x14ac:dyDescent="0.35">
      <c r="A597" s="35">
        <v>41015</v>
      </c>
      <c r="B597" s="18">
        <v>1.5E-3</v>
      </c>
      <c r="C597" s="18"/>
    </row>
    <row r="598" spans="1:3" x14ac:dyDescent="0.35">
      <c r="A598" s="35">
        <v>41016</v>
      </c>
      <c r="B598" s="18">
        <v>1.6000000000000001E-3</v>
      </c>
      <c r="C598" s="18"/>
    </row>
    <row r="599" spans="1:3" x14ac:dyDescent="0.35">
      <c r="A599" s="35">
        <v>41017</v>
      </c>
      <c r="B599" s="18">
        <v>1.5E-3</v>
      </c>
      <c r="C599" s="18"/>
    </row>
    <row r="600" spans="1:3" x14ac:dyDescent="0.35">
      <c r="A600" s="35">
        <v>41018</v>
      </c>
      <c r="B600" s="18">
        <v>1.2999999999999999E-3</v>
      </c>
      <c r="C600" s="18"/>
    </row>
    <row r="601" spans="1:3" x14ac:dyDescent="0.35">
      <c r="A601" s="35">
        <v>41019</v>
      </c>
      <c r="B601" s="18">
        <v>1.1999999999999999E-3</v>
      </c>
      <c r="C601" s="18"/>
    </row>
    <row r="602" spans="1:3" x14ac:dyDescent="0.35">
      <c r="A602" s="35">
        <v>41022</v>
      </c>
      <c r="B602" s="18">
        <v>1.2999999999999999E-3</v>
      </c>
      <c r="C602" s="18"/>
    </row>
    <row r="603" spans="1:3" x14ac:dyDescent="0.35">
      <c r="A603" s="35">
        <v>41023</v>
      </c>
      <c r="B603" s="18">
        <v>1.4000000000000002E-3</v>
      </c>
      <c r="C603" s="18"/>
    </row>
    <row r="604" spans="1:3" x14ac:dyDescent="0.35">
      <c r="A604" s="35">
        <v>41024</v>
      </c>
      <c r="B604" s="18">
        <v>1.5E-3</v>
      </c>
      <c r="C604" s="18"/>
    </row>
    <row r="605" spans="1:3" x14ac:dyDescent="0.35">
      <c r="A605" s="35">
        <v>41025</v>
      </c>
      <c r="B605" s="18">
        <v>1.4000000000000002E-3</v>
      </c>
      <c r="C605" s="18"/>
    </row>
    <row r="606" spans="1:3" x14ac:dyDescent="0.35">
      <c r="A606" s="35">
        <v>41026</v>
      </c>
      <c r="B606" s="18">
        <v>1.2999999999999999E-3</v>
      </c>
      <c r="C606" s="18"/>
    </row>
    <row r="607" spans="1:3" x14ac:dyDescent="0.35">
      <c r="A607" s="35">
        <v>41029</v>
      </c>
      <c r="B607" s="18">
        <v>1.6000000000000001E-3</v>
      </c>
      <c r="C607" s="18"/>
    </row>
    <row r="608" spans="1:3" x14ac:dyDescent="0.35">
      <c r="A608" s="35">
        <v>41030</v>
      </c>
      <c r="B608" s="18">
        <v>1.6000000000000001E-3</v>
      </c>
      <c r="C608" s="18"/>
    </row>
    <row r="609" spans="1:3" x14ac:dyDescent="0.35">
      <c r="A609" s="35">
        <v>41031</v>
      </c>
      <c r="B609" s="18">
        <v>1.5E-3</v>
      </c>
      <c r="C609" s="18"/>
    </row>
    <row r="610" spans="1:3" x14ac:dyDescent="0.35">
      <c r="A610" s="35">
        <v>41032</v>
      </c>
      <c r="B610" s="18">
        <v>1.5E-3</v>
      </c>
      <c r="C610" s="18"/>
    </row>
    <row r="611" spans="1:3" x14ac:dyDescent="0.35">
      <c r="A611" s="35">
        <v>41033</v>
      </c>
      <c r="B611" s="18">
        <v>1.6000000000000001E-3</v>
      </c>
      <c r="C611" s="18"/>
    </row>
    <row r="612" spans="1:3" x14ac:dyDescent="0.35">
      <c r="A612" s="35">
        <v>41036</v>
      </c>
      <c r="B612" s="18">
        <v>1.6000000000000001E-3</v>
      </c>
      <c r="C612" s="18"/>
    </row>
    <row r="613" spans="1:3" x14ac:dyDescent="0.35">
      <c r="A613" s="35">
        <v>41037</v>
      </c>
      <c r="B613" s="18">
        <v>1.6000000000000001E-3</v>
      </c>
      <c r="C613" s="18"/>
    </row>
    <row r="614" spans="1:3" x14ac:dyDescent="0.35">
      <c r="A614" s="35">
        <v>41038</v>
      </c>
      <c r="B614" s="18">
        <v>1.5E-3</v>
      </c>
      <c r="C614" s="18"/>
    </row>
    <row r="615" spans="1:3" x14ac:dyDescent="0.35">
      <c r="A615" s="35">
        <v>41039</v>
      </c>
      <c r="B615" s="18">
        <v>1.5E-3</v>
      </c>
      <c r="C615" s="18"/>
    </row>
    <row r="616" spans="1:3" x14ac:dyDescent="0.35">
      <c r="A616" s="35">
        <v>41040</v>
      </c>
      <c r="B616" s="18">
        <v>1.5E-3</v>
      </c>
      <c r="C616" s="18"/>
    </row>
    <row r="617" spans="1:3" x14ac:dyDescent="0.35">
      <c r="A617" s="35">
        <v>41043</v>
      </c>
      <c r="B617" s="18">
        <v>1.6000000000000001E-3</v>
      </c>
      <c r="C617" s="18"/>
    </row>
    <row r="618" spans="1:3" x14ac:dyDescent="0.35">
      <c r="A618" s="35">
        <v>41044</v>
      </c>
      <c r="B618" s="18">
        <v>1.6000000000000001E-3</v>
      </c>
      <c r="C618" s="18"/>
    </row>
    <row r="619" spans="1:3" x14ac:dyDescent="0.35">
      <c r="A619" s="35">
        <v>41045</v>
      </c>
      <c r="B619" s="18">
        <v>1.6000000000000001E-3</v>
      </c>
      <c r="C619" s="18"/>
    </row>
    <row r="620" spans="1:3" x14ac:dyDescent="0.35">
      <c r="A620" s="35">
        <v>41046</v>
      </c>
      <c r="B620" s="18">
        <v>1.6000000000000001E-3</v>
      </c>
      <c r="C620" s="18"/>
    </row>
    <row r="621" spans="1:3" x14ac:dyDescent="0.35">
      <c r="A621" s="35">
        <v>41047</v>
      </c>
      <c r="B621" s="18">
        <v>1.6000000000000001E-3</v>
      </c>
      <c r="C621" s="18"/>
    </row>
    <row r="622" spans="1:3" x14ac:dyDescent="0.35">
      <c r="A622" s="35">
        <v>41050</v>
      </c>
      <c r="B622" s="18">
        <v>1.6000000000000001E-3</v>
      </c>
      <c r="C622" s="18"/>
    </row>
    <row r="623" spans="1:3" x14ac:dyDescent="0.35">
      <c r="A623" s="35">
        <v>41051</v>
      </c>
      <c r="B623" s="18">
        <v>1.6000000000000001E-3</v>
      </c>
      <c r="C623" s="18"/>
    </row>
    <row r="624" spans="1:3" x14ac:dyDescent="0.35">
      <c r="A624" s="35">
        <v>41052</v>
      </c>
      <c r="B624" s="18">
        <v>1.5E-3</v>
      </c>
      <c r="C624" s="18"/>
    </row>
    <row r="625" spans="1:3" x14ac:dyDescent="0.35">
      <c r="A625" s="35">
        <v>41053</v>
      </c>
      <c r="B625" s="18">
        <v>1.5E-3</v>
      </c>
      <c r="C625" s="18"/>
    </row>
    <row r="626" spans="1:3" x14ac:dyDescent="0.35">
      <c r="A626" s="35">
        <v>41054</v>
      </c>
      <c r="B626" s="18">
        <v>1.5E-3</v>
      </c>
      <c r="C626" s="18"/>
    </row>
    <row r="627" spans="1:3" x14ac:dyDescent="0.35">
      <c r="A627" s="35">
        <v>41057</v>
      </c>
      <c r="B627" s="18">
        <v>0</v>
      </c>
      <c r="C627" s="18"/>
    </row>
    <row r="628" spans="1:3" x14ac:dyDescent="0.35">
      <c r="A628" s="35">
        <v>41058</v>
      </c>
      <c r="B628" s="18">
        <v>1.6000000000000001E-3</v>
      </c>
      <c r="C628" s="18"/>
    </row>
    <row r="629" spans="1:3" x14ac:dyDescent="0.35">
      <c r="A629" s="35">
        <v>41059</v>
      </c>
      <c r="B629" s="18">
        <v>1.6000000000000001E-3</v>
      </c>
      <c r="C629" s="18"/>
    </row>
    <row r="630" spans="1:3" x14ac:dyDescent="0.35">
      <c r="A630" s="35">
        <v>41060</v>
      </c>
      <c r="B630" s="18">
        <v>1.6000000000000001E-3</v>
      </c>
      <c r="C630" s="18"/>
    </row>
    <row r="631" spans="1:3" x14ac:dyDescent="0.35">
      <c r="A631" s="35">
        <v>41061</v>
      </c>
      <c r="B631" s="18">
        <v>1.6000000000000001E-3</v>
      </c>
      <c r="C631" s="18"/>
    </row>
    <row r="632" spans="1:3" x14ac:dyDescent="0.35">
      <c r="A632" s="35">
        <v>41064</v>
      </c>
      <c r="B632" s="18">
        <v>1.7000000000000001E-3</v>
      </c>
      <c r="C632" s="18"/>
    </row>
    <row r="633" spans="1:3" x14ac:dyDescent="0.35">
      <c r="A633" s="35">
        <v>41065</v>
      </c>
      <c r="B633" s="18">
        <v>1.7000000000000001E-3</v>
      </c>
      <c r="C633" s="18"/>
    </row>
    <row r="634" spans="1:3" x14ac:dyDescent="0.35">
      <c r="A634" s="35">
        <v>41066</v>
      </c>
      <c r="B634" s="18">
        <v>1.6000000000000001E-3</v>
      </c>
      <c r="C634" s="18"/>
    </row>
    <row r="635" spans="1:3" x14ac:dyDescent="0.35">
      <c r="A635" s="35">
        <v>41067</v>
      </c>
      <c r="B635" s="18">
        <v>1.6000000000000001E-3</v>
      </c>
      <c r="C635" s="18"/>
    </row>
    <row r="636" spans="1:3" x14ac:dyDescent="0.35">
      <c r="A636" s="35">
        <v>41068</v>
      </c>
      <c r="B636" s="18">
        <v>1.7000000000000001E-3</v>
      </c>
      <c r="C636" s="18"/>
    </row>
    <row r="637" spans="1:3" x14ac:dyDescent="0.35">
      <c r="A637" s="35">
        <v>41071</v>
      </c>
      <c r="B637" s="18">
        <v>1.7000000000000001E-3</v>
      </c>
      <c r="C637" s="18"/>
    </row>
    <row r="638" spans="1:3" x14ac:dyDescent="0.35">
      <c r="A638" s="35">
        <v>41072</v>
      </c>
      <c r="B638" s="18">
        <v>1.6000000000000001E-3</v>
      </c>
      <c r="C638" s="18"/>
    </row>
    <row r="639" spans="1:3" x14ac:dyDescent="0.35">
      <c r="A639" s="35">
        <v>41073</v>
      </c>
      <c r="B639" s="18">
        <v>1.7000000000000001E-3</v>
      </c>
      <c r="C639" s="18"/>
    </row>
    <row r="640" spans="1:3" x14ac:dyDescent="0.35">
      <c r="A640" s="35">
        <v>41074</v>
      </c>
      <c r="B640" s="18">
        <v>1.7000000000000001E-3</v>
      </c>
      <c r="C640" s="18"/>
    </row>
    <row r="641" spans="1:3" x14ac:dyDescent="0.35">
      <c r="A641" s="35">
        <v>41075</v>
      </c>
      <c r="B641" s="18">
        <v>1.8E-3</v>
      </c>
      <c r="C641" s="18"/>
    </row>
    <row r="642" spans="1:3" x14ac:dyDescent="0.35">
      <c r="A642" s="35">
        <v>41078</v>
      </c>
      <c r="B642" s="18">
        <v>1.7000000000000001E-3</v>
      </c>
      <c r="C642" s="18"/>
    </row>
    <row r="643" spans="1:3" x14ac:dyDescent="0.35">
      <c r="A643" s="35">
        <v>41079</v>
      </c>
      <c r="B643" s="18">
        <v>1.7000000000000001E-3</v>
      </c>
      <c r="C643" s="18"/>
    </row>
    <row r="644" spans="1:3" x14ac:dyDescent="0.35">
      <c r="A644" s="35">
        <v>41080</v>
      </c>
      <c r="B644" s="18">
        <v>1.6000000000000001E-3</v>
      </c>
      <c r="C644" s="18"/>
    </row>
    <row r="645" spans="1:3" x14ac:dyDescent="0.35">
      <c r="A645" s="35">
        <v>41081</v>
      </c>
      <c r="B645" s="18">
        <v>1.7000000000000001E-3</v>
      </c>
      <c r="C645" s="18"/>
    </row>
    <row r="646" spans="1:3" x14ac:dyDescent="0.35">
      <c r="A646" s="35">
        <v>41082</v>
      </c>
      <c r="B646" s="18">
        <v>1.7000000000000001E-3</v>
      </c>
      <c r="C646" s="18"/>
    </row>
    <row r="647" spans="1:3" x14ac:dyDescent="0.35">
      <c r="A647" s="35">
        <v>41085</v>
      </c>
      <c r="B647" s="18">
        <v>1.7000000000000001E-3</v>
      </c>
      <c r="C647" s="18"/>
    </row>
    <row r="648" spans="1:3" x14ac:dyDescent="0.35">
      <c r="A648" s="35">
        <v>41086</v>
      </c>
      <c r="B648" s="18">
        <v>1.6000000000000001E-3</v>
      </c>
      <c r="C648" s="18"/>
    </row>
    <row r="649" spans="1:3" x14ac:dyDescent="0.35">
      <c r="A649" s="35">
        <v>41087</v>
      </c>
      <c r="B649" s="18">
        <v>1.5E-3</v>
      </c>
      <c r="C649" s="18"/>
    </row>
    <row r="650" spans="1:3" x14ac:dyDescent="0.35">
      <c r="A650" s="35">
        <v>41088</v>
      </c>
      <c r="B650" s="18">
        <v>1.5E-3</v>
      </c>
      <c r="C650" s="18"/>
    </row>
    <row r="651" spans="1:3" x14ac:dyDescent="0.35">
      <c r="A651" s="35">
        <v>41089</v>
      </c>
      <c r="B651" s="18">
        <v>8.9999999999999998E-4</v>
      </c>
      <c r="C651" s="18"/>
    </row>
    <row r="652" spans="1:3" x14ac:dyDescent="0.35">
      <c r="A652" s="35">
        <v>41092</v>
      </c>
      <c r="B652" s="18">
        <v>1.8E-3</v>
      </c>
      <c r="C652" s="18"/>
    </row>
    <row r="653" spans="1:3" x14ac:dyDescent="0.35">
      <c r="A653" s="35">
        <v>41093</v>
      </c>
      <c r="B653" s="18">
        <v>1.7000000000000001E-3</v>
      </c>
      <c r="C653" s="18"/>
    </row>
    <row r="654" spans="1:3" x14ac:dyDescent="0.35">
      <c r="A654" s="35">
        <v>41094</v>
      </c>
      <c r="B654" s="18">
        <v>0</v>
      </c>
      <c r="C654" s="18"/>
    </row>
    <row r="655" spans="1:3" x14ac:dyDescent="0.35">
      <c r="A655" s="35">
        <v>41095</v>
      </c>
      <c r="B655" s="18">
        <v>1.7000000000000001E-3</v>
      </c>
      <c r="C655" s="18"/>
    </row>
    <row r="656" spans="1:3" x14ac:dyDescent="0.35">
      <c r="A656" s="35">
        <v>41096</v>
      </c>
      <c r="B656" s="18">
        <v>1.7000000000000001E-3</v>
      </c>
      <c r="C656" s="18"/>
    </row>
    <row r="657" spans="1:3" x14ac:dyDescent="0.35">
      <c r="A657" s="35">
        <v>41099</v>
      </c>
      <c r="B657" s="18">
        <v>1.7000000000000001E-3</v>
      </c>
      <c r="C657" s="18"/>
    </row>
    <row r="658" spans="1:3" x14ac:dyDescent="0.35">
      <c r="A658" s="35">
        <v>41100</v>
      </c>
      <c r="B658" s="18">
        <v>1.7000000000000001E-3</v>
      </c>
      <c r="C658" s="18"/>
    </row>
    <row r="659" spans="1:3" x14ac:dyDescent="0.35">
      <c r="A659" s="35">
        <v>41101</v>
      </c>
      <c r="B659" s="18">
        <v>1.7000000000000001E-3</v>
      </c>
      <c r="C659" s="18"/>
    </row>
    <row r="660" spans="1:3" x14ac:dyDescent="0.35">
      <c r="A660" s="35">
        <v>41102</v>
      </c>
      <c r="B660" s="18">
        <v>1.8E-3</v>
      </c>
      <c r="C660" s="18"/>
    </row>
    <row r="661" spans="1:3" x14ac:dyDescent="0.35">
      <c r="A661" s="35">
        <v>41103</v>
      </c>
      <c r="B661" s="18">
        <v>1.9E-3</v>
      </c>
      <c r="C661" s="18"/>
    </row>
    <row r="662" spans="1:3" x14ac:dyDescent="0.35">
      <c r="A662" s="35">
        <v>41106</v>
      </c>
      <c r="B662" s="18">
        <v>1.8E-3</v>
      </c>
      <c r="C662" s="18"/>
    </row>
    <row r="663" spans="1:3" x14ac:dyDescent="0.35">
      <c r="A663" s="35">
        <v>41107</v>
      </c>
      <c r="B663" s="18">
        <v>1.7000000000000001E-3</v>
      </c>
      <c r="C663" s="18"/>
    </row>
    <row r="664" spans="1:3" x14ac:dyDescent="0.35">
      <c r="A664" s="35">
        <v>41108</v>
      </c>
      <c r="B664" s="18">
        <v>1.6000000000000001E-3</v>
      </c>
      <c r="C664" s="18"/>
    </row>
    <row r="665" spans="1:3" x14ac:dyDescent="0.35">
      <c r="A665" s="35">
        <v>41109</v>
      </c>
      <c r="B665" s="18">
        <v>1.2999999999999999E-3</v>
      </c>
      <c r="C665" s="18"/>
    </row>
    <row r="666" spans="1:3" x14ac:dyDescent="0.35">
      <c r="A666" s="35">
        <v>41110</v>
      </c>
      <c r="B666" s="18">
        <v>1.2999999999999999E-3</v>
      </c>
      <c r="C666" s="18"/>
    </row>
    <row r="667" spans="1:3" x14ac:dyDescent="0.35">
      <c r="A667" s="35">
        <v>41113</v>
      </c>
      <c r="B667" s="18">
        <v>1.4000000000000002E-3</v>
      </c>
      <c r="C667" s="18"/>
    </row>
    <row r="668" spans="1:3" x14ac:dyDescent="0.35">
      <c r="A668" s="35">
        <v>41114</v>
      </c>
      <c r="B668" s="18">
        <v>1.5E-3</v>
      </c>
      <c r="C668" s="18"/>
    </row>
    <row r="669" spans="1:3" x14ac:dyDescent="0.35">
      <c r="A669" s="35">
        <v>41115</v>
      </c>
      <c r="B669" s="18">
        <v>1.5E-3</v>
      </c>
      <c r="C669" s="18"/>
    </row>
    <row r="670" spans="1:3" x14ac:dyDescent="0.35">
      <c r="A670" s="35">
        <v>41116</v>
      </c>
      <c r="B670" s="18">
        <v>1.4000000000000002E-3</v>
      </c>
      <c r="C670" s="18"/>
    </row>
    <row r="671" spans="1:3" x14ac:dyDescent="0.35">
      <c r="A671" s="35">
        <v>41117</v>
      </c>
      <c r="B671" s="18">
        <v>1.4000000000000002E-3</v>
      </c>
      <c r="C671" s="18"/>
    </row>
    <row r="672" spans="1:3" x14ac:dyDescent="0.35">
      <c r="A672" s="35">
        <v>41120</v>
      </c>
      <c r="B672" s="18">
        <v>1.4000000000000002E-3</v>
      </c>
      <c r="C672" s="18"/>
    </row>
    <row r="673" spans="1:3" x14ac:dyDescent="0.35">
      <c r="A673" s="35">
        <v>41121</v>
      </c>
      <c r="B673" s="18">
        <v>1.2999999999999999E-3</v>
      </c>
      <c r="C673" s="18"/>
    </row>
    <row r="674" spans="1:3" x14ac:dyDescent="0.35">
      <c r="A674" s="35">
        <v>41122</v>
      </c>
      <c r="B674" s="18">
        <v>1.4000000000000002E-3</v>
      </c>
      <c r="C674" s="18"/>
    </row>
    <row r="675" spans="1:3" x14ac:dyDescent="0.35">
      <c r="A675" s="35">
        <v>41123</v>
      </c>
      <c r="B675" s="18">
        <v>1.4000000000000002E-3</v>
      </c>
      <c r="C675" s="18"/>
    </row>
    <row r="676" spans="1:3" x14ac:dyDescent="0.35">
      <c r="A676" s="35">
        <v>41124</v>
      </c>
      <c r="B676" s="18">
        <v>1.4000000000000002E-3</v>
      </c>
      <c r="C676" s="18"/>
    </row>
    <row r="677" spans="1:3" x14ac:dyDescent="0.35">
      <c r="A677" s="35">
        <v>41127</v>
      </c>
      <c r="B677" s="18">
        <v>1.4000000000000002E-3</v>
      </c>
      <c r="C677" s="18"/>
    </row>
    <row r="678" spans="1:3" x14ac:dyDescent="0.35">
      <c r="A678" s="35">
        <v>41128</v>
      </c>
      <c r="B678" s="18">
        <v>1.2999999999999999E-3</v>
      </c>
      <c r="C678" s="18"/>
    </row>
    <row r="679" spans="1:3" x14ac:dyDescent="0.35">
      <c r="A679" s="35">
        <v>41129</v>
      </c>
      <c r="B679" s="18">
        <v>1.2999999999999999E-3</v>
      </c>
      <c r="C679" s="18"/>
    </row>
    <row r="680" spans="1:3" x14ac:dyDescent="0.35">
      <c r="A680" s="35">
        <v>41130</v>
      </c>
      <c r="B680" s="18">
        <v>1.2999999999999999E-3</v>
      </c>
      <c r="C680" s="18"/>
    </row>
    <row r="681" spans="1:3" x14ac:dyDescent="0.35">
      <c r="A681" s="35">
        <v>41131</v>
      </c>
      <c r="B681" s="18">
        <v>1.2999999999999999E-3</v>
      </c>
      <c r="C681" s="18"/>
    </row>
    <row r="682" spans="1:3" x14ac:dyDescent="0.35">
      <c r="A682" s="35">
        <v>41134</v>
      </c>
      <c r="B682" s="18">
        <v>1.2999999999999999E-3</v>
      </c>
      <c r="C682" s="18"/>
    </row>
    <row r="683" spans="1:3" x14ac:dyDescent="0.35">
      <c r="A683" s="35">
        <v>41135</v>
      </c>
      <c r="B683" s="18">
        <v>1.2999999999999999E-3</v>
      </c>
      <c r="C683" s="18"/>
    </row>
    <row r="684" spans="1:3" x14ac:dyDescent="0.35">
      <c r="A684" s="35">
        <v>41136</v>
      </c>
      <c r="B684" s="18">
        <v>1.2999999999999999E-3</v>
      </c>
      <c r="C684" s="18"/>
    </row>
    <row r="685" spans="1:3" x14ac:dyDescent="0.35">
      <c r="A685" s="35">
        <v>41137</v>
      </c>
      <c r="B685" s="18">
        <v>1.2999999999999999E-3</v>
      </c>
      <c r="C685" s="18"/>
    </row>
    <row r="686" spans="1:3" x14ac:dyDescent="0.35">
      <c r="A686" s="35">
        <v>41138</v>
      </c>
      <c r="B686" s="18">
        <v>1.2999999999999999E-3</v>
      </c>
      <c r="C686" s="18"/>
    </row>
    <row r="687" spans="1:3" x14ac:dyDescent="0.35">
      <c r="A687" s="35">
        <v>41141</v>
      </c>
      <c r="B687" s="18">
        <v>1.2999999999999999E-3</v>
      </c>
      <c r="C687" s="18"/>
    </row>
    <row r="688" spans="1:3" x14ac:dyDescent="0.35">
      <c r="A688" s="35">
        <v>41142</v>
      </c>
      <c r="B688" s="18">
        <v>1.2999999999999999E-3</v>
      </c>
      <c r="C688" s="18"/>
    </row>
    <row r="689" spans="1:3" x14ac:dyDescent="0.35">
      <c r="A689" s="35">
        <v>41143</v>
      </c>
      <c r="B689" s="18">
        <v>1.2999999999999999E-3</v>
      </c>
      <c r="C689" s="18"/>
    </row>
    <row r="690" spans="1:3" x14ac:dyDescent="0.35">
      <c r="A690" s="35">
        <v>41144</v>
      </c>
      <c r="B690" s="18">
        <v>1.2999999999999999E-3</v>
      </c>
      <c r="C690" s="18"/>
    </row>
    <row r="691" spans="1:3" x14ac:dyDescent="0.35">
      <c r="A691" s="35">
        <v>41145</v>
      </c>
      <c r="B691" s="18">
        <v>1.2999999999999999E-3</v>
      </c>
      <c r="C691" s="18"/>
    </row>
    <row r="692" spans="1:3" x14ac:dyDescent="0.35">
      <c r="A692" s="35">
        <v>41148</v>
      </c>
      <c r="B692" s="18">
        <v>1.2999999999999999E-3</v>
      </c>
      <c r="C692" s="18"/>
    </row>
    <row r="693" spans="1:3" x14ac:dyDescent="0.35">
      <c r="A693" s="35">
        <v>41149</v>
      </c>
      <c r="B693" s="18">
        <v>1.2999999999999999E-3</v>
      </c>
      <c r="C693" s="18"/>
    </row>
    <row r="694" spans="1:3" x14ac:dyDescent="0.35">
      <c r="A694" s="35">
        <v>41150</v>
      </c>
      <c r="B694" s="18">
        <v>1.2999999999999999E-3</v>
      </c>
      <c r="C694" s="18"/>
    </row>
    <row r="695" spans="1:3" x14ac:dyDescent="0.35">
      <c r="A695" s="35">
        <v>41151</v>
      </c>
      <c r="B695" s="18">
        <v>1.4000000000000002E-3</v>
      </c>
      <c r="C695" s="18"/>
    </row>
    <row r="696" spans="1:3" x14ac:dyDescent="0.35">
      <c r="A696" s="35">
        <v>41152</v>
      </c>
      <c r="B696" s="18">
        <v>1.2999999999999999E-3</v>
      </c>
      <c r="C696" s="18"/>
    </row>
    <row r="697" spans="1:3" x14ac:dyDescent="0.35">
      <c r="A697" s="35">
        <v>41155</v>
      </c>
      <c r="B697" s="18">
        <v>0</v>
      </c>
      <c r="C697" s="18"/>
    </row>
    <row r="698" spans="1:3" x14ac:dyDescent="0.35">
      <c r="A698" s="35">
        <v>41156</v>
      </c>
      <c r="B698" s="18">
        <v>1.4000000000000002E-3</v>
      </c>
      <c r="C698" s="18"/>
    </row>
    <row r="699" spans="1:3" x14ac:dyDescent="0.35">
      <c r="A699" s="35">
        <v>41157</v>
      </c>
      <c r="B699" s="18">
        <v>1.6000000000000001E-3</v>
      </c>
      <c r="C699" s="18"/>
    </row>
    <row r="700" spans="1:3" x14ac:dyDescent="0.35">
      <c r="A700" s="35">
        <v>41158</v>
      </c>
      <c r="B700" s="18">
        <v>1.6000000000000001E-3</v>
      </c>
      <c r="C700" s="18"/>
    </row>
    <row r="701" spans="1:3" x14ac:dyDescent="0.35">
      <c r="A701" s="35">
        <v>41159</v>
      </c>
      <c r="B701" s="18">
        <v>1.5E-3</v>
      </c>
      <c r="C701" s="18"/>
    </row>
    <row r="702" spans="1:3" x14ac:dyDescent="0.35">
      <c r="A702" s="35">
        <v>41162</v>
      </c>
      <c r="B702" s="18">
        <v>1.5E-3</v>
      </c>
      <c r="C702" s="18"/>
    </row>
    <row r="703" spans="1:3" x14ac:dyDescent="0.35">
      <c r="A703" s="35">
        <v>41163</v>
      </c>
      <c r="B703" s="18">
        <v>1.5E-3</v>
      </c>
      <c r="C703" s="18"/>
    </row>
    <row r="704" spans="1:3" x14ac:dyDescent="0.35">
      <c r="A704" s="35">
        <v>41164</v>
      </c>
      <c r="B704" s="18">
        <v>1.5E-3</v>
      </c>
      <c r="C704" s="18"/>
    </row>
    <row r="705" spans="1:3" x14ac:dyDescent="0.35">
      <c r="A705" s="35">
        <v>41165</v>
      </c>
      <c r="B705" s="18">
        <v>1.5E-3</v>
      </c>
      <c r="C705" s="18"/>
    </row>
    <row r="706" spans="1:3" x14ac:dyDescent="0.35">
      <c r="A706" s="35">
        <v>41166</v>
      </c>
      <c r="B706" s="18">
        <v>1.6000000000000001E-3</v>
      </c>
      <c r="C706" s="18"/>
    </row>
    <row r="707" spans="1:3" x14ac:dyDescent="0.35">
      <c r="A707" s="35">
        <v>41169</v>
      </c>
      <c r="B707" s="18">
        <v>1.6000000000000001E-3</v>
      </c>
      <c r="C707" s="18"/>
    </row>
    <row r="708" spans="1:3" x14ac:dyDescent="0.35">
      <c r="A708" s="35">
        <v>41170</v>
      </c>
      <c r="B708" s="18">
        <v>1.6000000000000001E-3</v>
      </c>
      <c r="C708" s="18"/>
    </row>
    <row r="709" spans="1:3" x14ac:dyDescent="0.35">
      <c r="A709" s="35">
        <v>41171</v>
      </c>
      <c r="B709" s="18">
        <v>1.5E-3</v>
      </c>
      <c r="C709" s="18"/>
    </row>
    <row r="710" spans="1:3" x14ac:dyDescent="0.35">
      <c r="A710" s="35">
        <v>41172</v>
      </c>
      <c r="B710" s="18">
        <v>1.6000000000000001E-3</v>
      </c>
      <c r="C710" s="18"/>
    </row>
    <row r="711" spans="1:3" x14ac:dyDescent="0.35">
      <c r="A711" s="35">
        <v>41173</v>
      </c>
      <c r="B711" s="18">
        <v>1.5E-3</v>
      </c>
      <c r="C711" s="18"/>
    </row>
    <row r="712" spans="1:3" x14ac:dyDescent="0.35">
      <c r="A712" s="35">
        <v>41176</v>
      </c>
      <c r="B712" s="18">
        <v>1.6000000000000001E-3</v>
      </c>
      <c r="C712" s="18"/>
    </row>
    <row r="713" spans="1:3" x14ac:dyDescent="0.35">
      <c r="A713" s="35">
        <v>41177</v>
      </c>
      <c r="B713" s="18">
        <v>1.5E-3</v>
      </c>
      <c r="C713" s="18"/>
    </row>
    <row r="714" spans="1:3" x14ac:dyDescent="0.35">
      <c r="A714" s="35">
        <v>41178</v>
      </c>
      <c r="B714" s="18">
        <v>1.5E-3</v>
      </c>
      <c r="C714" s="18"/>
    </row>
    <row r="715" spans="1:3" x14ac:dyDescent="0.35">
      <c r="A715" s="35">
        <v>41179</v>
      </c>
      <c r="B715" s="18">
        <v>1.4000000000000002E-3</v>
      </c>
      <c r="C715" s="18"/>
    </row>
    <row r="716" spans="1:3" x14ac:dyDescent="0.35">
      <c r="A716" s="35">
        <v>41180</v>
      </c>
      <c r="B716" s="18">
        <v>8.9999999999999998E-4</v>
      </c>
      <c r="C716" s="18"/>
    </row>
    <row r="717" spans="1:3" x14ac:dyDescent="0.35">
      <c r="A717" s="35">
        <v>41183</v>
      </c>
      <c r="B717" s="18">
        <v>1.5E-3</v>
      </c>
      <c r="C717" s="18"/>
    </row>
    <row r="718" spans="1:3" x14ac:dyDescent="0.35">
      <c r="A718" s="35">
        <v>41184</v>
      </c>
      <c r="B718" s="18">
        <v>1.6000000000000001E-3</v>
      </c>
      <c r="C718" s="18"/>
    </row>
    <row r="719" spans="1:3" x14ac:dyDescent="0.35">
      <c r="A719" s="35">
        <v>41185</v>
      </c>
      <c r="B719" s="18">
        <v>1.6000000000000001E-3</v>
      </c>
      <c r="C719" s="18"/>
    </row>
    <row r="720" spans="1:3" x14ac:dyDescent="0.35">
      <c r="A720" s="35">
        <v>41186</v>
      </c>
      <c r="B720" s="18">
        <v>1.5E-3</v>
      </c>
      <c r="C720" s="18"/>
    </row>
    <row r="721" spans="1:3" x14ac:dyDescent="0.35">
      <c r="A721" s="35">
        <v>41187</v>
      </c>
      <c r="B721" s="18">
        <v>1.5E-3</v>
      </c>
      <c r="C721" s="18"/>
    </row>
    <row r="722" spans="1:3" x14ac:dyDescent="0.35">
      <c r="A722" s="35">
        <v>41190</v>
      </c>
      <c r="B722" s="18">
        <v>0</v>
      </c>
      <c r="C722" s="18"/>
    </row>
    <row r="723" spans="1:3" x14ac:dyDescent="0.35">
      <c r="A723" s="35">
        <v>41191</v>
      </c>
      <c r="B723" s="18">
        <v>1.6000000000000001E-3</v>
      </c>
      <c r="C723" s="18"/>
    </row>
    <row r="724" spans="1:3" x14ac:dyDescent="0.35">
      <c r="A724" s="35">
        <v>41192</v>
      </c>
      <c r="B724" s="18">
        <v>1.6000000000000001E-3</v>
      </c>
      <c r="C724" s="18"/>
    </row>
    <row r="725" spans="1:3" x14ac:dyDescent="0.35">
      <c r="A725" s="35">
        <v>41193</v>
      </c>
      <c r="B725" s="18">
        <v>1.6000000000000001E-3</v>
      </c>
      <c r="C725" s="18"/>
    </row>
    <row r="726" spans="1:3" x14ac:dyDescent="0.35">
      <c r="A726" s="35">
        <v>41194</v>
      </c>
      <c r="B726" s="18">
        <v>1.6000000000000001E-3</v>
      </c>
      <c r="C726" s="18"/>
    </row>
    <row r="727" spans="1:3" x14ac:dyDescent="0.35">
      <c r="A727" s="35">
        <v>41197</v>
      </c>
      <c r="B727" s="18">
        <v>1.6000000000000001E-3</v>
      </c>
      <c r="C727" s="18"/>
    </row>
    <row r="728" spans="1:3" x14ac:dyDescent="0.35">
      <c r="A728" s="35">
        <v>41198</v>
      </c>
      <c r="B728" s="18">
        <v>1.6000000000000001E-3</v>
      </c>
      <c r="C728" s="18"/>
    </row>
    <row r="729" spans="1:3" x14ac:dyDescent="0.35">
      <c r="A729" s="35">
        <v>41199</v>
      </c>
      <c r="B729" s="18">
        <v>1.5E-3</v>
      </c>
      <c r="C729" s="18"/>
    </row>
    <row r="730" spans="1:3" x14ac:dyDescent="0.35">
      <c r="A730" s="35">
        <v>41200</v>
      </c>
      <c r="B730" s="18">
        <v>1.5E-3</v>
      </c>
      <c r="C730" s="18"/>
    </row>
    <row r="731" spans="1:3" x14ac:dyDescent="0.35">
      <c r="A731" s="35">
        <v>41201</v>
      </c>
      <c r="B731" s="18">
        <v>1.6000000000000001E-3</v>
      </c>
      <c r="C731" s="18"/>
    </row>
    <row r="732" spans="1:3" x14ac:dyDescent="0.35">
      <c r="A732" s="35">
        <v>41204</v>
      </c>
      <c r="B732" s="18">
        <v>1.5E-3</v>
      </c>
      <c r="C732" s="18"/>
    </row>
    <row r="733" spans="1:3" x14ac:dyDescent="0.35">
      <c r="A733" s="35">
        <v>41205</v>
      </c>
      <c r="B733" s="18">
        <v>1.5E-3</v>
      </c>
      <c r="C733" s="18"/>
    </row>
    <row r="734" spans="1:3" x14ac:dyDescent="0.35">
      <c r="A734" s="35">
        <v>41206</v>
      </c>
      <c r="B734" s="18">
        <v>1.7000000000000001E-3</v>
      </c>
      <c r="C734" s="18"/>
    </row>
    <row r="735" spans="1:3" x14ac:dyDescent="0.35">
      <c r="A735" s="35">
        <v>41207</v>
      </c>
      <c r="B735" s="18">
        <v>1.6000000000000001E-3</v>
      </c>
      <c r="C735" s="18"/>
    </row>
    <row r="736" spans="1:3" x14ac:dyDescent="0.35">
      <c r="A736" s="35">
        <v>41208</v>
      </c>
      <c r="B736" s="18">
        <v>1.6000000000000001E-3</v>
      </c>
      <c r="C736" s="18"/>
    </row>
    <row r="737" spans="1:3" x14ac:dyDescent="0.35">
      <c r="A737" s="35">
        <v>41211</v>
      </c>
      <c r="B737" s="18">
        <v>1.7000000000000001E-3</v>
      </c>
      <c r="C737" s="18"/>
    </row>
    <row r="738" spans="1:3" x14ac:dyDescent="0.35">
      <c r="A738" s="35">
        <v>41212</v>
      </c>
      <c r="B738" s="18">
        <v>1.7000000000000001E-3</v>
      </c>
      <c r="C738" s="18"/>
    </row>
    <row r="739" spans="1:3" x14ac:dyDescent="0.35">
      <c r="A739" s="35">
        <v>41213</v>
      </c>
      <c r="B739" s="18">
        <v>1.8E-3</v>
      </c>
      <c r="C739" s="18"/>
    </row>
    <row r="740" spans="1:3" x14ac:dyDescent="0.35">
      <c r="A740" s="35">
        <v>41214</v>
      </c>
      <c r="B740" s="18">
        <v>1.7000000000000001E-3</v>
      </c>
      <c r="C740" s="18"/>
    </row>
    <row r="741" spans="1:3" x14ac:dyDescent="0.35">
      <c r="A741" s="35">
        <v>41215</v>
      </c>
      <c r="B741" s="18">
        <v>1.6000000000000001E-3</v>
      </c>
      <c r="C741" s="18"/>
    </row>
    <row r="742" spans="1:3" x14ac:dyDescent="0.35">
      <c r="A742" s="35">
        <v>41218</v>
      </c>
      <c r="B742" s="18">
        <v>1.7000000000000001E-3</v>
      </c>
      <c r="C742" s="18"/>
    </row>
    <row r="743" spans="1:3" x14ac:dyDescent="0.35">
      <c r="A743" s="35">
        <v>41219</v>
      </c>
      <c r="B743" s="18">
        <v>1.6000000000000001E-3</v>
      </c>
      <c r="C743" s="18"/>
    </row>
    <row r="744" spans="1:3" x14ac:dyDescent="0.35">
      <c r="A744" s="35">
        <v>41220</v>
      </c>
      <c r="B744" s="18">
        <v>1.6000000000000001E-3</v>
      </c>
      <c r="C744" s="18"/>
    </row>
    <row r="745" spans="1:3" x14ac:dyDescent="0.35">
      <c r="A745" s="35">
        <v>41221</v>
      </c>
      <c r="B745" s="18">
        <v>1.6000000000000001E-3</v>
      </c>
      <c r="C745" s="18"/>
    </row>
    <row r="746" spans="1:3" x14ac:dyDescent="0.35">
      <c r="A746" s="35">
        <v>41222</v>
      </c>
      <c r="B746" s="18">
        <v>1.6000000000000001E-3</v>
      </c>
      <c r="C746" s="18"/>
    </row>
    <row r="747" spans="1:3" x14ac:dyDescent="0.35">
      <c r="A747" s="35">
        <v>41225</v>
      </c>
      <c r="B747" s="18">
        <v>0</v>
      </c>
      <c r="C747" s="18"/>
    </row>
    <row r="748" spans="1:3" x14ac:dyDescent="0.35">
      <c r="A748" s="35">
        <v>41226</v>
      </c>
      <c r="B748" s="18">
        <v>1.6000000000000001E-3</v>
      </c>
      <c r="C748" s="18"/>
    </row>
    <row r="749" spans="1:3" x14ac:dyDescent="0.35">
      <c r="A749" s="35">
        <v>41227</v>
      </c>
      <c r="B749" s="18">
        <v>1.6000000000000001E-3</v>
      </c>
      <c r="C749" s="18"/>
    </row>
    <row r="750" spans="1:3" x14ac:dyDescent="0.35">
      <c r="A750" s="35">
        <v>41228</v>
      </c>
      <c r="B750" s="18">
        <v>1.6000000000000001E-3</v>
      </c>
      <c r="C750" s="18"/>
    </row>
    <row r="751" spans="1:3" x14ac:dyDescent="0.35">
      <c r="A751" s="35">
        <v>41229</v>
      </c>
      <c r="B751" s="18">
        <v>1.6000000000000001E-3</v>
      </c>
      <c r="C751" s="18"/>
    </row>
    <row r="752" spans="1:3" x14ac:dyDescent="0.35">
      <c r="A752" s="35">
        <v>41232</v>
      </c>
      <c r="B752" s="18">
        <v>1.6000000000000001E-3</v>
      </c>
      <c r="C752" s="18"/>
    </row>
    <row r="753" spans="1:3" x14ac:dyDescent="0.35">
      <c r="A753" s="35">
        <v>41233</v>
      </c>
      <c r="B753" s="18">
        <v>1.6000000000000001E-3</v>
      </c>
      <c r="C753" s="18"/>
    </row>
    <row r="754" spans="1:3" x14ac:dyDescent="0.35">
      <c r="A754" s="35">
        <v>41234</v>
      </c>
      <c r="B754" s="18">
        <v>1.6000000000000001E-3</v>
      </c>
      <c r="C754" s="18"/>
    </row>
    <row r="755" spans="1:3" x14ac:dyDescent="0.35">
      <c r="A755" s="35">
        <v>41235</v>
      </c>
      <c r="B755" s="18">
        <v>0</v>
      </c>
      <c r="C755" s="18"/>
    </row>
    <row r="756" spans="1:3" x14ac:dyDescent="0.35">
      <c r="A756" s="35">
        <v>41236</v>
      </c>
      <c r="B756" s="18">
        <v>1.6000000000000001E-3</v>
      </c>
      <c r="C756" s="18"/>
    </row>
    <row r="757" spans="1:3" x14ac:dyDescent="0.35">
      <c r="A757" s="35">
        <v>41239</v>
      </c>
      <c r="B757" s="18">
        <v>1.6000000000000001E-3</v>
      </c>
      <c r="C757" s="18"/>
    </row>
    <row r="758" spans="1:3" x14ac:dyDescent="0.35">
      <c r="A758" s="35">
        <v>41240</v>
      </c>
      <c r="B758" s="18">
        <v>1.6000000000000001E-3</v>
      </c>
      <c r="C758" s="18"/>
    </row>
    <row r="759" spans="1:3" x14ac:dyDescent="0.35">
      <c r="A759" s="35">
        <v>41241</v>
      </c>
      <c r="B759" s="18">
        <v>1.6000000000000001E-3</v>
      </c>
      <c r="C759" s="18"/>
    </row>
    <row r="760" spans="1:3" x14ac:dyDescent="0.35">
      <c r="A760" s="35">
        <v>41242</v>
      </c>
      <c r="B760" s="18">
        <v>1.6000000000000001E-3</v>
      </c>
      <c r="C760" s="18"/>
    </row>
    <row r="761" spans="1:3" x14ac:dyDescent="0.35">
      <c r="A761" s="35">
        <v>41243</v>
      </c>
      <c r="B761" s="18">
        <v>1.6000000000000001E-3</v>
      </c>
      <c r="C761" s="18"/>
    </row>
    <row r="762" spans="1:3" x14ac:dyDescent="0.35">
      <c r="A762" s="35">
        <v>41246</v>
      </c>
      <c r="B762" s="18">
        <v>1.6000000000000001E-3</v>
      </c>
      <c r="C762" s="18"/>
    </row>
    <row r="763" spans="1:3" x14ac:dyDescent="0.35">
      <c r="A763" s="35">
        <v>41247</v>
      </c>
      <c r="B763" s="18">
        <v>1.7000000000000001E-3</v>
      </c>
      <c r="C763" s="18"/>
    </row>
    <row r="764" spans="1:3" x14ac:dyDescent="0.35">
      <c r="A764" s="35">
        <v>41248</v>
      </c>
      <c r="B764" s="18">
        <v>1.6000000000000001E-3</v>
      </c>
      <c r="C764" s="18"/>
    </row>
    <row r="765" spans="1:3" x14ac:dyDescent="0.35">
      <c r="A765" s="35">
        <v>41249</v>
      </c>
      <c r="B765" s="18">
        <v>1.6000000000000001E-3</v>
      </c>
      <c r="C765" s="18"/>
    </row>
    <row r="766" spans="1:3" x14ac:dyDescent="0.35">
      <c r="A766" s="35">
        <v>41250</v>
      </c>
      <c r="B766" s="18">
        <v>1.6000000000000001E-3</v>
      </c>
      <c r="C766" s="18"/>
    </row>
    <row r="767" spans="1:3" x14ac:dyDescent="0.35">
      <c r="A767" s="35">
        <v>41253</v>
      </c>
      <c r="B767" s="18">
        <v>1.6000000000000001E-3</v>
      </c>
      <c r="C767" s="18"/>
    </row>
    <row r="768" spans="1:3" x14ac:dyDescent="0.35">
      <c r="A768" s="35">
        <v>41254</v>
      </c>
      <c r="B768" s="18">
        <v>1.7000000000000001E-3</v>
      </c>
      <c r="C768" s="18"/>
    </row>
    <row r="769" spans="1:3" x14ac:dyDescent="0.35">
      <c r="A769" s="35">
        <v>41255</v>
      </c>
      <c r="B769" s="18">
        <v>1.7000000000000001E-3</v>
      </c>
      <c r="C769" s="18"/>
    </row>
    <row r="770" spans="1:3" x14ac:dyDescent="0.35">
      <c r="A770" s="35">
        <v>41256</v>
      </c>
      <c r="B770" s="18">
        <v>1.6000000000000001E-3</v>
      </c>
      <c r="C770" s="18"/>
    </row>
    <row r="771" spans="1:3" x14ac:dyDescent="0.35">
      <c r="A771" s="35">
        <v>41257</v>
      </c>
      <c r="B771" s="18">
        <v>1.7000000000000001E-3</v>
      </c>
      <c r="C771" s="18"/>
    </row>
    <row r="772" spans="1:3" x14ac:dyDescent="0.35">
      <c r="A772" s="35">
        <v>41260</v>
      </c>
      <c r="B772" s="18">
        <v>1.6000000000000001E-3</v>
      </c>
      <c r="C772" s="18"/>
    </row>
    <row r="773" spans="1:3" x14ac:dyDescent="0.35">
      <c r="A773" s="35">
        <v>41261</v>
      </c>
      <c r="B773" s="18">
        <v>1.7000000000000001E-3</v>
      </c>
      <c r="C773" s="18"/>
    </row>
    <row r="774" spans="1:3" x14ac:dyDescent="0.35">
      <c r="A774" s="35">
        <v>41262</v>
      </c>
      <c r="B774" s="18">
        <v>1.7000000000000001E-3</v>
      </c>
      <c r="C774" s="18"/>
    </row>
    <row r="775" spans="1:3" x14ac:dyDescent="0.35">
      <c r="A775" s="35">
        <v>41263</v>
      </c>
      <c r="B775" s="18">
        <v>1.7000000000000001E-3</v>
      </c>
      <c r="C775" s="18"/>
    </row>
    <row r="776" spans="1:3" x14ac:dyDescent="0.35">
      <c r="A776" s="35">
        <v>41264</v>
      </c>
      <c r="B776" s="18">
        <v>1.7000000000000001E-3</v>
      </c>
      <c r="C776" s="18"/>
    </row>
    <row r="777" spans="1:3" x14ac:dyDescent="0.35">
      <c r="A777" s="35">
        <v>41267</v>
      </c>
      <c r="B777" s="18">
        <v>1.8E-3</v>
      </c>
      <c r="C777" s="18"/>
    </row>
    <row r="778" spans="1:3" x14ac:dyDescent="0.35">
      <c r="A778" s="35">
        <v>41268</v>
      </c>
      <c r="B778" s="18">
        <v>0</v>
      </c>
      <c r="C778" s="18"/>
    </row>
    <row r="779" spans="1:3" x14ac:dyDescent="0.35">
      <c r="A779" s="35">
        <v>41269</v>
      </c>
      <c r="B779" s="18">
        <v>1.7000000000000001E-3</v>
      </c>
      <c r="C779" s="18"/>
    </row>
    <row r="780" spans="1:3" x14ac:dyDescent="0.35">
      <c r="A780" s="35">
        <v>41270</v>
      </c>
      <c r="B780" s="18">
        <v>1.7000000000000001E-3</v>
      </c>
      <c r="C780" s="18"/>
    </row>
    <row r="781" spans="1:3" x14ac:dyDescent="0.35">
      <c r="A781" s="35">
        <v>41271</v>
      </c>
      <c r="B781" s="18">
        <v>1.7000000000000001E-3</v>
      </c>
      <c r="C781" s="18"/>
    </row>
    <row r="782" spans="1:3" x14ac:dyDescent="0.35">
      <c r="A782" s="35">
        <v>41274</v>
      </c>
      <c r="B782" s="18">
        <v>8.9999999999999998E-4</v>
      </c>
      <c r="C782" s="18"/>
    </row>
    <row r="783" spans="1:3" x14ac:dyDescent="0.35">
      <c r="A783" s="35">
        <v>41275</v>
      </c>
      <c r="B783" s="18">
        <v>0</v>
      </c>
      <c r="C783" s="18"/>
    </row>
    <row r="784" spans="1:3" x14ac:dyDescent="0.35">
      <c r="A784" s="35">
        <v>41276</v>
      </c>
      <c r="B784" s="18">
        <v>1.7000000000000001E-3</v>
      </c>
      <c r="C784" s="18"/>
    </row>
    <row r="785" spans="1:3" x14ac:dyDescent="0.35">
      <c r="A785" s="35">
        <v>41277</v>
      </c>
      <c r="B785" s="18">
        <v>1.7000000000000001E-3</v>
      </c>
      <c r="C785" s="18"/>
    </row>
    <row r="786" spans="1:3" x14ac:dyDescent="0.35">
      <c r="A786" s="35">
        <v>41278</v>
      </c>
      <c r="B786" s="18">
        <v>1.6000000000000001E-3</v>
      </c>
      <c r="C786" s="18"/>
    </row>
    <row r="787" spans="1:3" x14ac:dyDescent="0.35">
      <c r="A787" s="35">
        <v>41281</v>
      </c>
      <c r="B787" s="18">
        <v>1.6000000000000001E-3</v>
      </c>
      <c r="C787" s="18"/>
    </row>
    <row r="788" spans="1:3" x14ac:dyDescent="0.35">
      <c r="A788" s="35">
        <v>41282</v>
      </c>
      <c r="B788" s="18">
        <v>1.5E-3</v>
      </c>
      <c r="C788" s="18"/>
    </row>
    <row r="789" spans="1:3" x14ac:dyDescent="0.35">
      <c r="A789" s="35">
        <v>41283</v>
      </c>
      <c r="B789" s="18">
        <v>1.4000000000000002E-3</v>
      </c>
      <c r="C789" s="18"/>
    </row>
    <row r="790" spans="1:3" x14ac:dyDescent="0.35">
      <c r="A790" s="35">
        <v>41284</v>
      </c>
      <c r="B790" s="18">
        <v>1.4000000000000002E-3</v>
      </c>
      <c r="C790" s="18"/>
    </row>
    <row r="791" spans="1:3" x14ac:dyDescent="0.35">
      <c r="A791" s="35">
        <v>41285</v>
      </c>
      <c r="B791" s="18">
        <v>1.4000000000000002E-3</v>
      </c>
      <c r="C791" s="18"/>
    </row>
    <row r="792" spans="1:3" x14ac:dyDescent="0.35">
      <c r="A792" s="35">
        <v>41288</v>
      </c>
      <c r="B792" s="18">
        <v>1.4000000000000002E-3</v>
      </c>
      <c r="C792" s="18"/>
    </row>
    <row r="793" spans="1:3" x14ac:dyDescent="0.35">
      <c r="A793" s="35">
        <v>41289</v>
      </c>
      <c r="B793" s="18">
        <v>1.5E-3</v>
      </c>
      <c r="C793" s="18"/>
    </row>
    <row r="794" spans="1:3" x14ac:dyDescent="0.35">
      <c r="A794" s="35">
        <v>41290</v>
      </c>
      <c r="B794" s="18">
        <v>1.4000000000000002E-3</v>
      </c>
      <c r="C794" s="18"/>
    </row>
    <row r="795" spans="1:3" x14ac:dyDescent="0.35">
      <c r="A795" s="35">
        <v>41291</v>
      </c>
      <c r="B795" s="18">
        <v>1.4000000000000002E-3</v>
      </c>
      <c r="C795" s="18"/>
    </row>
    <row r="796" spans="1:3" x14ac:dyDescent="0.35">
      <c r="A796" s="35">
        <v>41292</v>
      </c>
      <c r="B796" s="18">
        <v>1.4000000000000002E-3</v>
      </c>
      <c r="C796" s="18"/>
    </row>
    <row r="797" spans="1:3" x14ac:dyDescent="0.35">
      <c r="A797" s="35">
        <v>41295</v>
      </c>
      <c r="B797" s="18">
        <v>0</v>
      </c>
      <c r="C797" s="18"/>
    </row>
    <row r="798" spans="1:3" x14ac:dyDescent="0.35">
      <c r="A798" s="35">
        <v>41296</v>
      </c>
      <c r="B798" s="18">
        <v>1.4000000000000002E-3</v>
      </c>
      <c r="C798" s="18"/>
    </row>
    <row r="799" spans="1:3" x14ac:dyDescent="0.35">
      <c r="A799" s="35">
        <v>41297</v>
      </c>
      <c r="B799" s="18">
        <v>1.2999999999999999E-3</v>
      </c>
      <c r="C799" s="18"/>
    </row>
    <row r="800" spans="1:3" x14ac:dyDescent="0.35">
      <c r="A800" s="35">
        <v>41298</v>
      </c>
      <c r="B800" s="18">
        <v>1.5E-3</v>
      </c>
      <c r="C800" s="18"/>
    </row>
    <row r="801" spans="1:3" x14ac:dyDescent="0.35">
      <c r="A801" s="35">
        <v>41299</v>
      </c>
      <c r="B801" s="18">
        <v>1.4000000000000002E-3</v>
      </c>
      <c r="C801" s="18"/>
    </row>
    <row r="802" spans="1:3" x14ac:dyDescent="0.35">
      <c r="A802" s="35">
        <v>41302</v>
      </c>
      <c r="B802" s="18">
        <v>1.4000000000000002E-3</v>
      </c>
      <c r="C802" s="18"/>
    </row>
    <row r="803" spans="1:3" x14ac:dyDescent="0.35">
      <c r="A803" s="35">
        <v>41303</v>
      </c>
      <c r="B803" s="18">
        <v>1.1999999999999999E-3</v>
      </c>
      <c r="C803" s="18"/>
    </row>
    <row r="804" spans="1:3" x14ac:dyDescent="0.35">
      <c r="A804" s="35">
        <v>41304</v>
      </c>
      <c r="B804" s="18">
        <v>1.1999999999999999E-3</v>
      </c>
      <c r="C804" s="18"/>
    </row>
    <row r="805" spans="1:3" x14ac:dyDescent="0.35">
      <c r="A805" s="35">
        <v>41305</v>
      </c>
      <c r="B805" s="18">
        <v>1.5E-3</v>
      </c>
      <c r="C805" s="18"/>
    </row>
    <row r="806" spans="1:3" x14ac:dyDescent="0.35">
      <c r="A806" s="35">
        <v>41306</v>
      </c>
      <c r="B806" s="18">
        <v>1.4000000000000002E-3</v>
      </c>
      <c r="C806" s="18"/>
    </row>
    <row r="807" spans="1:3" x14ac:dyDescent="0.35">
      <c r="A807" s="35">
        <v>41309</v>
      </c>
      <c r="B807" s="18">
        <v>1.2999999999999999E-3</v>
      </c>
      <c r="C807" s="18"/>
    </row>
    <row r="808" spans="1:3" x14ac:dyDescent="0.35">
      <c r="A808" s="35">
        <v>41310</v>
      </c>
      <c r="B808" s="18">
        <v>1.2999999999999999E-3</v>
      </c>
      <c r="C808" s="18"/>
    </row>
    <row r="809" spans="1:3" x14ac:dyDescent="0.35">
      <c r="A809" s="35">
        <v>41311</v>
      </c>
      <c r="B809" s="18">
        <v>1.2999999999999999E-3</v>
      </c>
      <c r="C809" s="18"/>
    </row>
    <row r="810" spans="1:3" x14ac:dyDescent="0.35">
      <c r="A810" s="35">
        <v>41312</v>
      </c>
      <c r="B810" s="18">
        <v>1.2999999999999999E-3</v>
      </c>
      <c r="C810" s="18"/>
    </row>
    <row r="811" spans="1:3" x14ac:dyDescent="0.35">
      <c r="A811" s="35">
        <v>41313</v>
      </c>
      <c r="B811" s="18">
        <v>1.4000000000000002E-3</v>
      </c>
      <c r="C811" s="18"/>
    </row>
    <row r="812" spans="1:3" x14ac:dyDescent="0.35">
      <c r="A812" s="35">
        <v>41316</v>
      </c>
      <c r="B812" s="18">
        <v>1.4000000000000002E-3</v>
      </c>
      <c r="C812" s="18"/>
    </row>
    <row r="813" spans="1:3" x14ac:dyDescent="0.35">
      <c r="A813" s="35">
        <v>41317</v>
      </c>
      <c r="B813" s="18">
        <v>1.2999999999999999E-3</v>
      </c>
      <c r="C813" s="18"/>
    </row>
    <row r="814" spans="1:3" x14ac:dyDescent="0.35">
      <c r="A814" s="35">
        <v>41318</v>
      </c>
      <c r="B814" s="18">
        <v>1.4000000000000002E-3</v>
      </c>
      <c r="C814" s="18"/>
    </row>
    <row r="815" spans="1:3" x14ac:dyDescent="0.35">
      <c r="A815" s="35">
        <v>41319</v>
      </c>
      <c r="B815" s="18">
        <v>1.4000000000000002E-3</v>
      </c>
      <c r="C815" s="18"/>
    </row>
    <row r="816" spans="1:3" x14ac:dyDescent="0.35">
      <c r="A816" s="35">
        <v>41320</v>
      </c>
      <c r="B816" s="18">
        <v>1.6000000000000001E-3</v>
      </c>
      <c r="C816" s="18"/>
    </row>
    <row r="817" spans="1:3" x14ac:dyDescent="0.35">
      <c r="A817" s="35">
        <v>41323</v>
      </c>
      <c r="B817" s="18">
        <v>0</v>
      </c>
      <c r="C817" s="18"/>
    </row>
    <row r="818" spans="1:3" x14ac:dyDescent="0.35">
      <c r="A818" s="35">
        <v>41324</v>
      </c>
      <c r="B818" s="18">
        <v>1.5E-3</v>
      </c>
      <c r="C818" s="18"/>
    </row>
    <row r="819" spans="1:3" x14ac:dyDescent="0.35">
      <c r="A819" s="35">
        <v>41325</v>
      </c>
      <c r="B819" s="18">
        <v>1.5E-3</v>
      </c>
      <c r="C819" s="18"/>
    </row>
    <row r="820" spans="1:3" x14ac:dyDescent="0.35">
      <c r="A820" s="35">
        <v>41326</v>
      </c>
      <c r="B820" s="18">
        <v>1.6000000000000001E-3</v>
      </c>
      <c r="C820" s="18"/>
    </row>
    <row r="821" spans="1:3" x14ac:dyDescent="0.35">
      <c r="A821" s="35">
        <v>41327</v>
      </c>
      <c r="B821" s="18">
        <v>1.6000000000000001E-3</v>
      </c>
      <c r="C821" s="18"/>
    </row>
    <row r="822" spans="1:3" x14ac:dyDescent="0.35">
      <c r="A822" s="35">
        <v>41330</v>
      </c>
      <c r="B822" s="18">
        <v>1.5E-3</v>
      </c>
      <c r="C822" s="18"/>
    </row>
    <row r="823" spans="1:3" x14ac:dyDescent="0.35">
      <c r="A823" s="35">
        <v>41331</v>
      </c>
      <c r="B823" s="18">
        <v>1.4000000000000002E-3</v>
      </c>
      <c r="C823" s="18"/>
    </row>
    <row r="824" spans="1:3" x14ac:dyDescent="0.35">
      <c r="A824" s="35">
        <v>41332</v>
      </c>
      <c r="B824" s="18">
        <v>1.4000000000000002E-3</v>
      </c>
      <c r="C824" s="18"/>
    </row>
    <row r="825" spans="1:3" x14ac:dyDescent="0.35">
      <c r="A825" s="35">
        <v>41333</v>
      </c>
      <c r="B825" s="18">
        <v>1.4000000000000002E-3</v>
      </c>
      <c r="C825" s="18"/>
    </row>
    <row r="826" spans="1:3" x14ac:dyDescent="0.35">
      <c r="A826" s="35">
        <v>41334</v>
      </c>
      <c r="B826" s="18">
        <v>1.4000000000000002E-3</v>
      </c>
      <c r="C826" s="18"/>
    </row>
    <row r="827" spans="1:3" x14ac:dyDescent="0.35">
      <c r="A827" s="35">
        <v>41337</v>
      </c>
      <c r="B827" s="18">
        <v>1.6000000000000001E-3</v>
      </c>
      <c r="C827" s="18"/>
    </row>
    <row r="828" spans="1:3" x14ac:dyDescent="0.35">
      <c r="A828" s="35">
        <v>41338</v>
      </c>
      <c r="B828" s="18">
        <v>1.5E-3</v>
      </c>
      <c r="C828" s="18"/>
    </row>
    <row r="829" spans="1:3" x14ac:dyDescent="0.35">
      <c r="A829" s="35">
        <v>41339</v>
      </c>
      <c r="B829" s="18">
        <v>1.5E-3</v>
      </c>
      <c r="C829" s="18"/>
    </row>
    <row r="830" spans="1:3" x14ac:dyDescent="0.35">
      <c r="A830" s="35">
        <v>41340</v>
      </c>
      <c r="B830" s="18">
        <v>1.6000000000000001E-3</v>
      </c>
      <c r="C830" s="18"/>
    </row>
    <row r="831" spans="1:3" x14ac:dyDescent="0.35">
      <c r="A831" s="35">
        <v>41341</v>
      </c>
      <c r="B831" s="18">
        <v>1.5E-3</v>
      </c>
      <c r="C831" s="18"/>
    </row>
    <row r="832" spans="1:3" x14ac:dyDescent="0.35">
      <c r="A832" s="35">
        <v>41344</v>
      </c>
      <c r="B832" s="18">
        <v>1.6000000000000001E-3</v>
      </c>
      <c r="C832" s="18"/>
    </row>
    <row r="833" spans="1:3" x14ac:dyDescent="0.35">
      <c r="A833" s="35">
        <v>41345</v>
      </c>
      <c r="B833" s="18">
        <v>1.5E-3</v>
      </c>
      <c r="C833" s="18"/>
    </row>
    <row r="834" spans="1:3" x14ac:dyDescent="0.35">
      <c r="A834" s="35">
        <v>41346</v>
      </c>
      <c r="B834" s="18">
        <v>1.4000000000000002E-3</v>
      </c>
      <c r="C834" s="18"/>
    </row>
    <row r="835" spans="1:3" x14ac:dyDescent="0.35">
      <c r="A835" s="35">
        <v>41347</v>
      </c>
      <c r="B835" s="18">
        <v>1.5E-3</v>
      </c>
      <c r="C835" s="18"/>
    </row>
    <row r="836" spans="1:3" x14ac:dyDescent="0.35">
      <c r="A836" s="35">
        <v>41348</v>
      </c>
      <c r="B836" s="18">
        <v>1.6000000000000001E-3</v>
      </c>
      <c r="C836" s="18"/>
    </row>
    <row r="837" spans="1:3" x14ac:dyDescent="0.35">
      <c r="A837" s="35">
        <v>41351</v>
      </c>
      <c r="B837" s="18">
        <v>1.6000000000000001E-3</v>
      </c>
      <c r="C837" s="18"/>
    </row>
    <row r="838" spans="1:3" x14ac:dyDescent="0.35">
      <c r="A838" s="35">
        <v>41352</v>
      </c>
      <c r="B838" s="18">
        <v>1.5E-3</v>
      </c>
      <c r="C838" s="18"/>
    </row>
    <row r="839" spans="1:3" x14ac:dyDescent="0.35">
      <c r="A839" s="35">
        <v>41353</v>
      </c>
      <c r="B839" s="18">
        <v>1.5E-3</v>
      </c>
      <c r="C839" s="18"/>
    </row>
    <row r="840" spans="1:3" x14ac:dyDescent="0.35">
      <c r="A840" s="35">
        <v>41354</v>
      </c>
      <c r="B840" s="18">
        <v>1.6000000000000001E-3</v>
      </c>
      <c r="C840" s="18"/>
    </row>
    <row r="841" spans="1:3" x14ac:dyDescent="0.35">
      <c r="A841" s="35">
        <v>41355</v>
      </c>
      <c r="B841" s="18">
        <v>1.5E-3</v>
      </c>
      <c r="C841" s="18"/>
    </row>
    <row r="842" spans="1:3" x14ac:dyDescent="0.35">
      <c r="A842" s="35">
        <v>41358</v>
      </c>
      <c r="B842" s="18">
        <v>1.5E-3</v>
      </c>
      <c r="C842" s="18"/>
    </row>
    <row r="843" spans="1:3" x14ac:dyDescent="0.35">
      <c r="A843" s="35">
        <v>41359</v>
      </c>
      <c r="B843" s="18">
        <v>1.4000000000000002E-3</v>
      </c>
      <c r="C843" s="18"/>
    </row>
    <row r="844" spans="1:3" x14ac:dyDescent="0.35">
      <c r="A844" s="35">
        <v>41360</v>
      </c>
      <c r="B844" s="18">
        <v>1.1999999999999999E-3</v>
      </c>
      <c r="C844" s="18"/>
    </row>
    <row r="845" spans="1:3" x14ac:dyDescent="0.35">
      <c r="A845" s="35">
        <v>41361</v>
      </c>
      <c r="B845" s="18">
        <v>1.2999999999999999E-3</v>
      </c>
      <c r="C845" s="18"/>
    </row>
    <row r="846" spans="1:3" x14ac:dyDescent="0.35">
      <c r="A846" s="35">
        <v>41362</v>
      </c>
      <c r="B846" s="18">
        <v>8.9999999999999998E-4</v>
      </c>
      <c r="C846" s="18"/>
    </row>
    <row r="847" spans="1:3" x14ac:dyDescent="0.35">
      <c r="A847" s="35">
        <v>41365</v>
      </c>
      <c r="B847" s="18">
        <v>1.6000000000000001E-3</v>
      </c>
      <c r="C847" s="18"/>
    </row>
    <row r="848" spans="1:3" x14ac:dyDescent="0.35">
      <c r="A848" s="35">
        <v>41366</v>
      </c>
      <c r="B848" s="18">
        <v>1.5E-3</v>
      </c>
      <c r="C848" s="18"/>
    </row>
    <row r="849" spans="1:3" x14ac:dyDescent="0.35">
      <c r="A849" s="35">
        <v>41367</v>
      </c>
      <c r="B849" s="18">
        <v>1.4000000000000002E-3</v>
      </c>
      <c r="C849" s="18"/>
    </row>
    <row r="850" spans="1:3" x14ac:dyDescent="0.35">
      <c r="A850" s="35">
        <v>41368</v>
      </c>
      <c r="B850" s="18">
        <v>1.4000000000000002E-3</v>
      </c>
      <c r="C850" s="18"/>
    </row>
    <row r="851" spans="1:3" x14ac:dyDescent="0.35">
      <c r="A851" s="35">
        <v>41369</v>
      </c>
      <c r="B851" s="18">
        <v>1.5E-3</v>
      </c>
      <c r="C851" s="18"/>
    </row>
    <row r="852" spans="1:3" x14ac:dyDescent="0.35">
      <c r="A852" s="35">
        <v>41372</v>
      </c>
      <c r="B852" s="18">
        <v>1.5E-3</v>
      </c>
      <c r="C852" s="18"/>
    </row>
    <row r="853" spans="1:3" x14ac:dyDescent="0.35">
      <c r="A853" s="35">
        <v>41373</v>
      </c>
      <c r="B853" s="18">
        <v>1.5E-3</v>
      </c>
      <c r="C853" s="18"/>
    </row>
    <row r="854" spans="1:3" x14ac:dyDescent="0.35">
      <c r="A854" s="35">
        <v>41374</v>
      </c>
      <c r="B854" s="18">
        <v>1.5E-3</v>
      </c>
      <c r="C854" s="18"/>
    </row>
    <row r="855" spans="1:3" x14ac:dyDescent="0.35">
      <c r="A855" s="35">
        <v>41375</v>
      </c>
      <c r="B855" s="18">
        <v>1.5E-3</v>
      </c>
      <c r="C855" s="18"/>
    </row>
    <row r="856" spans="1:3" x14ac:dyDescent="0.35">
      <c r="A856" s="35">
        <v>41376</v>
      </c>
      <c r="B856" s="18">
        <v>1.5E-3</v>
      </c>
      <c r="C856" s="18"/>
    </row>
    <row r="857" spans="1:3" x14ac:dyDescent="0.35">
      <c r="A857" s="35">
        <v>41379</v>
      </c>
      <c r="B857" s="18">
        <v>1.5E-3</v>
      </c>
      <c r="C857" s="18"/>
    </row>
    <row r="858" spans="1:3" x14ac:dyDescent="0.35">
      <c r="A858" s="35">
        <v>41380</v>
      </c>
      <c r="B858" s="18">
        <v>1.5E-3</v>
      </c>
      <c r="C858" s="18"/>
    </row>
    <row r="859" spans="1:3" x14ac:dyDescent="0.35">
      <c r="A859" s="35">
        <v>41381</v>
      </c>
      <c r="B859" s="18">
        <v>1.5E-3</v>
      </c>
      <c r="C859" s="18"/>
    </row>
    <row r="860" spans="1:3" x14ac:dyDescent="0.35">
      <c r="A860" s="35">
        <v>41382</v>
      </c>
      <c r="B860" s="18">
        <v>1.5E-3</v>
      </c>
      <c r="C860" s="18"/>
    </row>
    <row r="861" spans="1:3" x14ac:dyDescent="0.35">
      <c r="A861" s="35">
        <v>41383</v>
      </c>
      <c r="B861" s="18">
        <v>1.5E-3</v>
      </c>
      <c r="C861" s="18"/>
    </row>
    <row r="862" spans="1:3" x14ac:dyDescent="0.35">
      <c r="A862" s="35">
        <v>41386</v>
      </c>
      <c r="B862" s="18">
        <v>1.5E-3</v>
      </c>
      <c r="C862" s="18"/>
    </row>
    <row r="863" spans="1:3" x14ac:dyDescent="0.35">
      <c r="A863" s="35">
        <v>41387</v>
      </c>
      <c r="B863" s="18">
        <v>1.4000000000000002E-3</v>
      </c>
      <c r="C863" s="18"/>
    </row>
    <row r="864" spans="1:3" x14ac:dyDescent="0.35">
      <c r="A864" s="35">
        <v>41388</v>
      </c>
      <c r="B864" s="18">
        <v>1.2999999999999999E-3</v>
      </c>
      <c r="C864" s="18"/>
    </row>
    <row r="865" spans="1:3" x14ac:dyDescent="0.35">
      <c r="A865" s="35">
        <v>41389</v>
      </c>
      <c r="B865" s="18">
        <v>1.2999999999999999E-3</v>
      </c>
      <c r="C865" s="18"/>
    </row>
    <row r="866" spans="1:3" x14ac:dyDescent="0.35">
      <c r="A866" s="35">
        <v>41390</v>
      </c>
      <c r="B866" s="18">
        <v>1.2999999999999999E-3</v>
      </c>
      <c r="C866" s="18"/>
    </row>
    <row r="867" spans="1:3" x14ac:dyDescent="0.35">
      <c r="A867" s="35">
        <v>41393</v>
      </c>
      <c r="B867" s="18">
        <v>1.2999999999999999E-3</v>
      </c>
      <c r="C867" s="18"/>
    </row>
    <row r="868" spans="1:3" x14ac:dyDescent="0.35">
      <c r="A868" s="35">
        <v>41394</v>
      </c>
      <c r="B868" s="18">
        <v>1.4000000000000002E-3</v>
      </c>
      <c r="C868" s="18"/>
    </row>
    <row r="869" spans="1:3" x14ac:dyDescent="0.35">
      <c r="A869" s="35">
        <v>41395</v>
      </c>
      <c r="B869" s="18">
        <v>1.4000000000000002E-3</v>
      </c>
      <c r="C869" s="18"/>
    </row>
    <row r="870" spans="1:3" x14ac:dyDescent="0.35">
      <c r="A870" s="35">
        <v>41396</v>
      </c>
      <c r="B870" s="18">
        <v>1.5E-3</v>
      </c>
      <c r="C870" s="18"/>
    </row>
    <row r="871" spans="1:3" x14ac:dyDescent="0.35">
      <c r="A871" s="35">
        <v>41397</v>
      </c>
      <c r="B871" s="18">
        <v>1.4000000000000002E-3</v>
      </c>
      <c r="C871" s="18"/>
    </row>
    <row r="872" spans="1:3" x14ac:dyDescent="0.35">
      <c r="A872" s="35">
        <v>41400</v>
      </c>
      <c r="B872" s="18">
        <v>1.4000000000000002E-3</v>
      </c>
      <c r="C872" s="18"/>
    </row>
    <row r="873" spans="1:3" x14ac:dyDescent="0.35">
      <c r="A873" s="35">
        <v>41401</v>
      </c>
      <c r="B873" s="18">
        <v>1.1999999999999999E-3</v>
      </c>
      <c r="C873" s="18"/>
    </row>
    <row r="874" spans="1:3" x14ac:dyDescent="0.35">
      <c r="A874" s="35">
        <v>41402</v>
      </c>
      <c r="B874" s="18">
        <v>1.1999999999999999E-3</v>
      </c>
      <c r="C874" s="18"/>
    </row>
    <row r="875" spans="1:3" x14ac:dyDescent="0.35">
      <c r="A875" s="35">
        <v>41403</v>
      </c>
      <c r="B875" s="18">
        <v>1.1999999999999999E-3</v>
      </c>
      <c r="C875" s="18"/>
    </row>
    <row r="876" spans="1:3" x14ac:dyDescent="0.35">
      <c r="A876" s="35">
        <v>41404</v>
      </c>
      <c r="B876" s="18">
        <v>1.1999999999999999E-3</v>
      </c>
      <c r="C876" s="18"/>
    </row>
    <row r="877" spans="1:3" x14ac:dyDescent="0.35">
      <c r="A877" s="35">
        <v>41407</v>
      </c>
      <c r="B877" s="18">
        <v>1.1999999999999999E-3</v>
      </c>
      <c r="C877" s="18"/>
    </row>
    <row r="878" spans="1:3" x14ac:dyDescent="0.35">
      <c r="A878" s="35">
        <v>41408</v>
      </c>
      <c r="B878" s="18">
        <v>1.1000000000000001E-3</v>
      </c>
      <c r="C878" s="18"/>
    </row>
    <row r="879" spans="1:3" x14ac:dyDescent="0.35">
      <c r="A879" s="35">
        <v>41409</v>
      </c>
      <c r="B879" s="18">
        <v>1.1999999999999999E-3</v>
      </c>
      <c r="C879" s="18"/>
    </row>
    <row r="880" spans="1:3" x14ac:dyDescent="0.35">
      <c r="A880" s="35">
        <v>41410</v>
      </c>
      <c r="B880" s="18">
        <v>1.1000000000000001E-3</v>
      </c>
      <c r="C880" s="18"/>
    </row>
    <row r="881" spans="1:3" x14ac:dyDescent="0.35">
      <c r="A881" s="35">
        <v>41411</v>
      </c>
      <c r="B881" s="18">
        <v>1E-3</v>
      </c>
      <c r="C881" s="18"/>
    </row>
    <row r="882" spans="1:3" x14ac:dyDescent="0.35">
      <c r="A882" s="35">
        <v>41414</v>
      </c>
      <c r="B882" s="18">
        <v>1E-3</v>
      </c>
      <c r="C882" s="18"/>
    </row>
    <row r="883" spans="1:3" x14ac:dyDescent="0.35">
      <c r="A883" s="35">
        <v>41415</v>
      </c>
      <c r="B883" s="18">
        <v>8.9999999999999998E-4</v>
      </c>
      <c r="C883" s="18"/>
    </row>
    <row r="884" spans="1:3" x14ac:dyDescent="0.35">
      <c r="A884" s="35">
        <v>41416</v>
      </c>
      <c r="B884" s="18">
        <v>8.0000000000000004E-4</v>
      </c>
      <c r="C884" s="18"/>
    </row>
    <row r="885" spans="1:3" x14ac:dyDescent="0.35">
      <c r="A885" s="35">
        <v>41417</v>
      </c>
      <c r="B885" s="18">
        <v>8.0000000000000004E-4</v>
      </c>
      <c r="C885" s="18"/>
    </row>
    <row r="886" spans="1:3" x14ac:dyDescent="0.35">
      <c r="A886" s="35">
        <v>41418</v>
      </c>
      <c r="B886" s="18">
        <v>8.9999999999999998E-4</v>
      </c>
      <c r="C886" s="18"/>
    </row>
    <row r="887" spans="1:3" x14ac:dyDescent="0.35">
      <c r="A887" s="35">
        <v>41421</v>
      </c>
      <c r="B887" s="18">
        <v>0</v>
      </c>
      <c r="C887" s="18"/>
    </row>
    <row r="888" spans="1:3" x14ac:dyDescent="0.35">
      <c r="A888" s="35">
        <v>41422</v>
      </c>
      <c r="B888" s="18">
        <v>8.9999999999999998E-4</v>
      </c>
      <c r="C888" s="18"/>
    </row>
    <row r="889" spans="1:3" x14ac:dyDescent="0.35">
      <c r="A889" s="35">
        <v>41423</v>
      </c>
      <c r="B889" s="18">
        <v>8.0000000000000004E-4</v>
      </c>
      <c r="C889" s="18"/>
    </row>
    <row r="890" spans="1:3" x14ac:dyDescent="0.35">
      <c r="A890" s="35">
        <v>41424</v>
      </c>
      <c r="B890" s="18">
        <v>8.0000000000000004E-4</v>
      </c>
      <c r="C890" s="18"/>
    </row>
    <row r="891" spans="1:3" x14ac:dyDescent="0.35">
      <c r="A891" s="35">
        <v>41425</v>
      </c>
      <c r="B891" s="18">
        <v>8.9999999999999998E-4</v>
      </c>
      <c r="C891" s="18"/>
    </row>
    <row r="892" spans="1:3" x14ac:dyDescent="0.35">
      <c r="A892" s="35">
        <v>41428</v>
      </c>
      <c r="B892" s="18">
        <v>1E-3</v>
      </c>
      <c r="C892" s="18"/>
    </row>
    <row r="893" spans="1:3" x14ac:dyDescent="0.35">
      <c r="A893" s="35">
        <v>41429</v>
      </c>
      <c r="B893" s="18">
        <v>1.1000000000000001E-3</v>
      </c>
      <c r="C893" s="18"/>
    </row>
    <row r="894" spans="1:3" x14ac:dyDescent="0.35">
      <c r="A894" s="35">
        <v>41430</v>
      </c>
      <c r="B894" s="18">
        <v>8.9999999999999998E-4</v>
      </c>
      <c r="C894" s="18"/>
    </row>
    <row r="895" spans="1:3" x14ac:dyDescent="0.35">
      <c r="A895" s="35">
        <v>41431</v>
      </c>
      <c r="B895" s="18">
        <v>1E-3</v>
      </c>
      <c r="C895" s="18"/>
    </row>
    <row r="896" spans="1:3" x14ac:dyDescent="0.35">
      <c r="A896" s="35">
        <v>41432</v>
      </c>
      <c r="B896" s="18">
        <v>8.9999999999999998E-4</v>
      </c>
      <c r="C896" s="18"/>
    </row>
    <row r="897" spans="1:3" x14ac:dyDescent="0.35">
      <c r="A897" s="35">
        <v>41435</v>
      </c>
      <c r="B897" s="18">
        <v>8.9999999999999998E-4</v>
      </c>
      <c r="C897" s="18"/>
    </row>
    <row r="898" spans="1:3" x14ac:dyDescent="0.35">
      <c r="A898" s="35">
        <v>41436</v>
      </c>
      <c r="B898" s="18">
        <v>8.9999999999999998E-4</v>
      </c>
      <c r="C898" s="18"/>
    </row>
    <row r="899" spans="1:3" x14ac:dyDescent="0.35">
      <c r="A899" s="35">
        <v>41437</v>
      </c>
      <c r="B899" s="18">
        <v>8.0000000000000004E-4</v>
      </c>
      <c r="C899" s="18"/>
    </row>
    <row r="900" spans="1:3" x14ac:dyDescent="0.35">
      <c r="A900" s="35">
        <v>41438</v>
      </c>
      <c r="B900" s="18">
        <v>8.9999999999999998E-4</v>
      </c>
      <c r="C900" s="18"/>
    </row>
    <row r="901" spans="1:3" x14ac:dyDescent="0.35">
      <c r="A901" s="35">
        <v>41439</v>
      </c>
      <c r="B901" s="18">
        <v>1E-3</v>
      </c>
      <c r="C901" s="18"/>
    </row>
    <row r="902" spans="1:3" x14ac:dyDescent="0.35">
      <c r="A902" s="35">
        <v>41442</v>
      </c>
      <c r="B902" s="18">
        <v>1.1000000000000001E-3</v>
      </c>
      <c r="C902" s="18"/>
    </row>
    <row r="903" spans="1:3" x14ac:dyDescent="0.35">
      <c r="A903" s="35">
        <v>41443</v>
      </c>
      <c r="B903" s="18">
        <v>1.1999999999999999E-3</v>
      </c>
      <c r="C903" s="18"/>
    </row>
    <row r="904" spans="1:3" x14ac:dyDescent="0.35">
      <c r="A904" s="35">
        <v>41444</v>
      </c>
      <c r="B904" s="18">
        <v>1E-3</v>
      </c>
      <c r="C904" s="18"/>
    </row>
    <row r="905" spans="1:3" x14ac:dyDescent="0.35">
      <c r="A905" s="35">
        <v>41445</v>
      </c>
      <c r="B905" s="18">
        <v>1E-3</v>
      </c>
      <c r="C905" s="18"/>
    </row>
    <row r="906" spans="1:3" x14ac:dyDescent="0.35">
      <c r="A906" s="35">
        <v>41446</v>
      </c>
      <c r="B906" s="18">
        <v>1E-3</v>
      </c>
      <c r="C906" s="18"/>
    </row>
    <row r="907" spans="1:3" x14ac:dyDescent="0.35">
      <c r="A907" s="35">
        <v>41449</v>
      </c>
      <c r="B907" s="18">
        <v>1E-3</v>
      </c>
      <c r="C907" s="18"/>
    </row>
    <row r="908" spans="1:3" x14ac:dyDescent="0.35">
      <c r="A908" s="35">
        <v>41450</v>
      </c>
      <c r="B908" s="18">
        <v>8.9999999999999998E-4</v>
      </c>
      <c r="C908" s="18"/>
    </row>
    <row r="909" spans="1:3" x14ac:dyDescent="0.35">
      <c r="A909" s="35">
        <v>41451</v>
      </c>
      <c r="B909" s="18">
        <v>8.9999999999999998E-4</v>
      </c>
      <c r="C909" s="18"/>
    </row>
    <row r="910" spans="1:3" x14ac:dyDescent="0.35">
      <c r="A910" s="35">
        <v>41452</v>
      </c>
      <c r="B910" s="18">
        <v>8.9999999999999998E-4</v>
      </c>
      <c r="C910" s="18"/>
    </row>
    <row r="911" spans="1:3" x14ac:dyDescent="0.35">
      <c r="A911" s="35">
        <v>41453</v>
      </c>
      <c r="B911" s="18">
        <v>7.000000000000001E-4</v>
      </c>
      <c r="C911" s="18"/>
    </row>
    <row r="912" spans="1:3" x14ac:dyDescent="0.35">
      <c r="A912" s="35">
        <v>41456</v>
      </c>
      <c r="B912" s="18">
        <v>1E-3</v>
      </c>
      <c r="C912" s="18"/>
    </row>
    <row r="913" spans="1:3" x14ac:dyDescent="0.35">
      <c r="A913" s="35">
        <v>41457</v>
      </c>
      <c r="B913" s="18">
        <v>1E-3</v>
      </c>
      <c r="C913" s="18"/>
    </row>
    <row r="914" spans="1:3" x14ac:dyDescent="0.35">
      <c r="A914" s="35">
        <v>41458</v>
      </c>
      <c r="B914" s="18">
        <v>1E-3</v>
      </c>
      <c r="C914" s="18"/>
    </row>
    <row r="915" spans="1:3" x14ac:dyDescent="0.35">
      <c r="A915" s="35">
        <v>41459</v>
      </c>
      <c r="B915" s="18">
        <v>0</v>
      </c>
      <c r="C915" s="18"/>
    </row>
    <row r="916" spans="1:3" x14ac:dyDescent="0.35">
      <c r="A916" s="35">
        <v>41460</v>
      </c>
      <c r="B916" s="18">
        <v>1E-3</v>
      </c>
      <c r="C916" s="18"/>
    </row>
    <row r="917" spans="1:3" x14ac:dyDescent="0.35">
      <c r="A917" s="35">
        <v>41463</v>
      </c>
      <c r="B917" s="18">
        <v>1E-3</v>
      </c>
      <c r="C917" s="18"/>
    </row>
    <row r="918" spans="1:3" x14ac:dyDescent="0.35">
      <c r="A918" s="35">
        <v>41464</v>
      </c>
      <c r="B918" s="18">
        <v>1E-3</v>
      </c>
      <c r="C918" s="18"/>
    </row>
    <row r="919" spans="1:3" x14ac:dyDescent="0.35">
      <c r="A919" s="35">
        <v>41465</v>
      </c>
      <c r="B919" s="18">
        <v>8.9999999999999998E-4</v>
      </c>
      <c r="C919" s="18"/>
    </row>
    <row r="920" spans="1:3" x14ac:dyDescent="0.35">
      <c r="A920" s="35">
        <v>41466</v>
      </c>
      <c r="B920" s="18">
        <v>8.9999999999999998E-4</v>
      </c>
      <c r="C920" s="18"/>
    </row>
    <row r="921" spans="1:3" x14ac:dyDescent="0.35">
      <c r="A921" s="35">
        <v>41467</v>
      </c>
      <c r="B921" s="18">
        <v>8.9999999999999998E-4</v>
      </c>
      <c r="C921" s="18"/>
    </row>
    <row r="922" spans="1:3" x14ac:dyDescent="0.35">
      <c r="A922" s="35">
        <v>41470</v>
      </c>
      <c r="B922" s="18">
        <v>8.9999999999999998E-4</v>
      </c>
      <c r="C922" s="18"/>
    </row>
    <row r="923" spans="1:3" x14ac:dyDescent="0.35">
      <c r="A923" s="35">
        <v>41471</v>
      </c>
      <c r="B923" s="18">
        <v>8.9999999999999998E-4</v>
      </c>
      <c r="C923" s="18"/>
    </row>
    <row r="924" spans="1:3" x14ac:dyDescent="0.35">
      <c r="A924" s="35">
        <v>41472</v>
      </c>
      <c r="B924" s="18">
        <v>8.9999999999999998E-4</v>
      </c>
      <c r="C924" s="18"/>
    </row>
    <row r="925" spans="1:3" x14ac:dyDescent="0.35">
      <c r="A925" s="35">
        <v>41473</v>
      </c>
      <c r="B925" s="18">
        <v>8.9999999999999998E-4</v>
      </c>
      <c r="C925" s="18"/>
    </row>
    <row r="926" spans="1:3" x14ac:dyDescent="0.35">
      <c r="A926" s="35">
        <v>41474</v>
      </c>
      <c r="B926" s="18">
        <v>8.9999999999999998E-4</v>
      </c>
      <c r="C926" s="18"/>
    </row>
    <row r="927" spans="1:3" x14ac:dyDescent="0.35">
      <c r="A927" s="35">
        <v>41477</v>
      </c>
      <c r="B927" s="18">
        <v>8.9999999999999998E-4</v>
      </c>
      <c r="C927" s="18"/>
    </row>
    <row r="928" spans="1:3" x14ac:dyDescent="0.35">
      <c r="A928" s="35">
        <v>41478</v>
      </c>
      <c r="B928" s="18">
        <v>8.9999999999999998E-4</v>
      </c>
      <c r="C928" s="18"/>
    </row>
    <row r="929" spans="1:3" x14ac:dyDescent="0.35">
      <c r="A929" s="35">
        <v>41479</v>
      </c>
      <c r="B929" s="18">
        <v>8.9999999999999998E-4</v>
      </c>
      <c r="C929" s="18"/>
    </row>
    <row r="930" spans="1:3" x14ac:dyDescent="0.35">
      <c r="A930" s="35">
        <v>41480</v>
      </c>
      <c r="B930" s="18">
        <v>8.9999999999999998E-4</v>
      </c>
      <c r="C930" s="18"/>
    </row>
    <row r="931" spans="1:3" x14ac:dyDescent="0.35">
      <c r="A931" s="35">
        <v>41481</v>
      </c>
      <c r="B931" s="18">
        <v>8.9999999999999998E-4</v>
      </c>
      <c r="C931" s="18"/>
    </row>
    <row r="932" spans="1:3" x14ac:dyDescent="0.35">
      <c r="A932" s="35">
        <v>41484</v>
      </c>
      <c r="B932" s="18">
        <v>8.0000000000000004E-4</v>
      </c>
      <c r="C932" s="18"/>
    </row>
    <row r="933" spans="1:3" x14ac:dyDescent="0.35">
      <c r="A933" s="35">
        <v>41485</v>
      </c>
      <c r="B933" s="18">
        <v>8.9999999999999998E-4</v>
      </c>
      <c r="C933" s="18"/>
    </row>
    <row r="934" spans="1:3" x14ac:dyDescent="0.35">
      <c r="A934" s="35">
        <v>41486</v>
      </c>
      <c r="B934" s="18">
        <v>8.9999999999999998E-4</v>
      </c>
      <c r="C934" s="18"/>
    </row>
    <row r="935" spans="1:3" x14ac:dyDescent="0.35">
      <c r="A935" s="35">
        <v>41487</v>
      </c>
      <c r="B935" s="18">
        <v>8.0000000000000004E-4</v>
      </c>
      <c r="C935" s="18"/>
    </row>
    <row r="936" spans="1:3" x14ac:dyDescent="0.35">
      <c r="A936" s="35">
        <v>41488</v>
      </c>
      <c r="B936" s="18">
        <v>8.9999999999999998E-4</v>
      </c>
      <c r="C936" s="18"/>
    </row>
    <row r="937" spans="1:3" x14ac:dyDescent="0.35">
      <c r="A937" s="35">
        <v>41491</v>
      </c>
      <c r="B937" s="18">
        <v>8.0000000000000004E-4</v>
      </c>
      <c r="C937" s="18"/>
    </row>
    <row r="938" spans="1:3" x14ac:dyDescent="0.35">
      <c r="A938" s="35">
        <v>41492</v>
      </c>
      <c r="B938" s="18">
        <v>8.9999999999999998E-4</v>
      </c>
      <c r="C938" s="18"/>
    </row>
    <row r="939" spans="1:3" x14ac:dyDescent="0.35">
      <c r="A939" s="35">
        <v>41493</v>
      </c>
      <c r="B939" s="18">
        <v>8.9999999999999998E-4</v>
      </c>
      <c r="C939" s="18"/>
    </row>
    <row r="940" spans="1:3" x14ac:dyDescent="0.35">
      <c r="A940" s="35">
        <v>41494</v>
      </c>
      <c r="B940" s="18">
        <v>8.9999999999999998E-4</v>
      </c>
      <c r="C940" s="18"/>
    </row>
    <row r="941" spans="1:3" x14ac:dyDescent="0.35">
      <c r="A941" s="35">
        <v>41495</v>
      </c>
      <c r="B941" s="18">
        <v>8.0000000000000004E-4</v>
      </c>
      <c r="C941" s="18"/>
    </row>
    <row r="942" spans="1:3" x14ac:dyDescent="0.35">
      <c r="A942" s="35">
        <v>41498</v>
      </c>
      <c r="B942" s="18">
        <v>8.0000000000000004E-4</v>
      </c>
      <c r="C942" s="18"/>
    </row>
    <row r="943" spans="1:3" x14ac:dyDescent="0.35">
      <c r="A943" s="35">
        <v>41499</v>
      </c>
      <c r="B943" s="18">
        <v>8.0000000000000004E-4</v>
      </c>
      <c r="C943" s="18"/>
    </row>
    <row r="944" spans="1:3" x14ac:dyDescent="0.35">
      <c r="A944" s="35">
        <v>41500</v>
      </c>
      <c r="B944" s="18">
        <v>8.9999999999999998E-4</v>
      </c>
      <c r="C944" s="18"/>
    </row>
    <row r="945" spans="1:3" x14ac:dyDescent="0.35">
      <c r="A945" s="35">
        <v>41501</v>
      </c>
      <c r="B945" s="18">
        <v>8.0000000000000004E-4</v>
      </c>
      <c r="C945" s="18"/>
    </row>
    <row r="946" spans="1:3" x14ac:dyDescent="0.35">
      <c r="A946" s="35">
        <v>41502</v>
      </c>
      <c r="B946" s="18">
        <v>8.9999999999999998E-4</v>
      </c>
      <c r="C946" s="18"/>
    </row>
    <row r="947" spans="1:3" x14ac:dyDescent="0.35">
      <c r="A947" s="35">
        <v>41505</v>
      </c>
      <c r="B947" s="18">
        <v>8.9999999999999998E-4</v>
      </c>
      <c r="C947" s="18"/>
    </row>
    <row r="948" spans="1:3" x14ac:dyDescent="0.35">
      <c r="A948" s="35">
        <v>41506</v>
      </c>
      <c r="B948" s="18">
        <v>8.9999999999999998E-4</v>
      </c>
      <c r="C948" s="18"/>
    </row>
    <row r="949" spans="1:3" x14ac:dyDescent="0.35">
      <c r="A949" s="35">
        <v>41507</v>
      </c>
      <c r="B949" s="18">
        <v>8.0000000000000004E-4</v>
      </c>
      <c r="C949" s="18"/>
    </row>
    <row r="950" spans="1:3" x14ac:dyDescent="0.35">
      <c r="A950" s="35">
        <v>41508</v>
      </c>
      <c r="B950" s="18">
        <v>8.9999999999999998E-4</v>
      </c>
      <c r="C950" s="18"/>
    </row>
    <row r="951" spans="1:3" x14ac:dyDescent="0.35">
      <c r="A951" s="35">
        <v>41509</v>
      </c>
      <c r="B951" s="18">
        <v>8.0000000000000004E-4</v>
      </c>
      <c r="C951" s="18"/>
    </row>
    <row r="952" spans="1:3" x14ac:dyDescent="0.35">
      <c r="A952" s="35">
        <v>41512</v>
      </c>
      <c r="B952" s="18">
        <v>8.0000000000000004E-4</v>
      </c>
      <c r="C952" s="18"/>
    </row>
    <row r="953" spans="1:3" x14ac:dyDescent="0.35">
      <c r="A953" s="35">
        <v>41513</v>
      </c>
      <c r="B953" s="18">
        <v>7.000000000000001E-4</v>
      </c>
      <c r="C953" s="18"/>
    </row>
    <row r="954" spans="1:3" x14ac:dyDescent="0.35">
      <c r="A954" s="35">
        <v>41514</v>
      </c>
      <c r="B954" s="18">
        <v>7.000000000000001E-4</v>
      </c>
      <c r="C954" s="18"/>
    </row>
    <row r="955" spans="1:3" x14ac:dyDescent="0.35">
      <c r="A955" s="35">
        <v>41515</v>
      </c>
      <c r="B955" s="18">
        <v>8.0000000000000004E-4</v>
      </c>
      <c r="C955" s="18"/>
    </row>
    <row r="956" spans="1:3" x14ac:dyDescent="0.35">
      <c r="A956" s="35">
        <v>41516</v>
      </c>
      <c r="B956" s="18">
        <v>7.000000000000001E-4</v>
      </c>
      <c r="C956" s="18"/>
    </row>
    <row r="957" spans="1:3" x14ac:dyDescent="0.35">
      <c r="A957" s="35">
        <v>41519</v>
      </c>
      <c r="B957" s="18">
        <v>0</v>
      </c>
      <c r="C957" s="18"/>
    </row>
    <row r="958" spans="1:3" x14ac:dyDescent="0.35">
      <c r="A958" s="35">
        <v>41520</v>
      </c>
      <c r="B958" s="18">
        <v>8.9999999999999998E-4</v>
      </c>
      <c r="C958" s="18"/>
    </row>
    <row r="959" spans="1:3" x14ac:dyDescent="0.35">
      <c r="A959" s="35">
        <v>41521</v>
      </c>
      <c r="B959" s="18">
        <v>8.0000000000000004E-4</v>
      </c>
      <c r="C959" s="18"/>
    </row>
    <row r="960" spans="1:3" x14ac:dyDescent="0.35">
      <c r="A960" s="35">
        <v>41522</v>
      </c>
      <c r="B960" s="18">
        <v>8.0000000000000004E-4</v>
      </c>
      <c r="C960" s="18"/>
    </row>
    <row r="961" spans="1:3" x14ac:dyDescent="0.35">
      <c r="A961" s="35">
        <v>41523</v>
      </c>
      <c r="B961" s="18">
        <v>8.0000000000000004E-4</v>
      </c>
      <c r="C961" s="18"/>
    </row>
    <row r="962" spans="1:3" x14ac:dyDescent="0.35">
      <c r="A962" s="35">
        <v>41526</v>
      </c>
      <c r="B962" s="18">
        <v>8.0000000000000004E-4</v>
      </c>
      <c r="C962" s="18"/>
    </row>
    <row r="963" spans="1:3" x14ac:dyDescent="0.35">
      <c r="A963" s="35">
        <v>41527</v>
      </c>
      <c r="B963" s="18">
        <v>8.0000000000000004E-4</v>
      </c>
      <c r="C963" s="18"/>
    </row>
    <row r="964" spans="1:3" x14ac:dyDescent="0.35">
      <c r="A964" s="35">
        <v>41528</v>
      </c>
      <c r="B964" s="18">
        <v>8.0000000000000004E-4</v>
      </c>
      <c r="C964" s="18"/>
    </row>
    <row r="965" spans="1:3" x14ac:dyDescent="0.35">
      <c r="A965" s="35">
        <v>41529</v>
      </c>
      <c r="B965" s="18">
        <v>8.0000000000000004E-4</v>
      </c>
      <c r="C965" s="18"/>
    </row>
    <row r="966" spans="1:3" x14ac:dyDescent="0.35">
      <c r="A966" s="35">
        <v>41530</v>
      </c>
      <c r="B966" s="18">
        <v>8.0000000000000004E-4</v>
      </c>
      <c r="C966" s="18"/>
    </row>
    <row r="967" spans="1:3" x14ac:dyDescent="0.35">
      <c r="A967" s="35">
        <v>41533</v>
      </c>
      <c r="B967" s="18">
        <v>8.0000000000000004E-4</v>
      </c>
      <c r="C967" s="18"/>
    </row>
    <row r="968" spans="1:3" x14ac:dyDescent="0.35">
      <c r="A968" s="35">
        <v>41534</v>
      </c>
      <c r="B968" s="18">
        <v>8.0000000000000004E-4</v>
      </c>
      <c r="C968" s="18"/>
    </row>
    <row r="969" spans="1:3" x14ac:dyDescent="0.35">
      <c r="A969" s="35">
        <v>41535</v>
      </c>
      <c r="B969" s="18">
        <v>8.0000000000000004E-4</v>
      </c>
      <c r="C969" s="18"/>
    </row>
    <row r="970" spans="1:3" x14ac:dyDescent="0.35">
      <c r="A970" s="35">
        <v>41536</v>
      </c>
      <c r="B970" s="18">
        <v>8.9999999999999998E-4</v>
      </c>
      <c r="C970" s="18"/>
    </row>
    <row r="971" spans="1:3" x14ac:dyDescent="0.35">
      <c r="A971" s="35">
        <v>41537</v>
      </c>
      <c r="B971" s="18">
        <v>8.0000000000000004E-4</v>
      </c>
      <c r="C971" s="18"/>
    </row>
    <row r="972" spans="1:3" x14ac:dyDescent="0.35">
      <c r="A972" s="35">
        <v>41540</v>
      </c>
      <c r="B972" s="18">
        <v>8.9999999999999998E-4</v>
      </c>
      <c r="C972" s="18"/>
    </row>
    <row r="973" spans="1:3" x14ac:dyDescent="0.35">
      <c r="A973" s="35">
        <v>41541</v>
      </c>
      <c r="B973" s="18">
        <v>8.9999999999999998E-4</v>
      </c>
      <c r="C973" s="18"/>
    </row>
    <row r="974" spans="1:3" x14ac:dyDescent="0.35">
      <c r="A974" s="35">
        <v>41542</v>
      </c>
      <c r="B974" s="18">
        <v>8.0000000000000004E-4</v>
      </c>
      <c r="C974" s="18"/>
    </row>
    <row r="975" spans="1:3" x14ac:dyDescent="0.35">
      <c r="A975" s="35">
        <v>41543</v>
      </c>
      <c r="B975" s="18">
        <v>8.0000000000000004E-4</v>
      </c>
      <c r="C975" s="18"/>
    </row>
    <row r="976" spans="1:3" x14ac:dyDescent="0.35">
      <c r="A976" s="35">
        <v>41544</v>
      </c>
      <c r="B976" s="18">
        <v>8.0000000000000004E-4</v>
      </c>
      <c r="C976" s="18"/>
    </row>
    <row r="977" spans="1:3" x14ac:dyDescent="0.35">
      <c r="A977" s="35">
        <v>41547</v>
      </c>
      <c r="B977" s="18">
        <v>5.9999999999999995E-4</v>
      </c>
      <c r="C977" s="18"/>
    </row>
    <row r="978" spans="1:3" x14ac:dyDescent="0.35">
      <c r="A978" s="35">
        <v>41548</v>
      </c>
      <c r="B978" s="18">
        <v>8.0000000000000004E-4</v>
      </c>
      <c r="C978" s="18"/>
    </row>
    <row r="979" spans="1:3" x14ac:dyDescent="0.35">
      <c r="A979" s="35">
        <v>41549</v>
      </c>
      <c r="B979" s="18">
        <v>7.000000000000001E-4</v>
      </c>
      <c r="C979" s="18"/>
    </row>
    <row r="980" spans="1:3" x14ac:dyDescent="0.35">
      <c r="A980" s="35">
        <v>41550</v>
      </c>
      <c r="B980" s="18">
        <v>8.0000000000000004E-4</v>
      </c>
      <c r="C980" s="18"/>
    </row>
    <row r="981" spans="1:3" x14ac:dyDescent="0.35">
      <c r="A981" s="35">
        <v>41551</v>
      </c>
      <c r="B981" s="18">
        <v>8.0000000000000004E-4</v>
      </c>
      <c r="C981" s="18"/>
    </row>
    <row r="982" spans="1:3" x14ac:dyDescent="0.35">
      <c r="A982" s="35">
        <v>41554</v>
      </c>
      <c r="B982" s="18">
        <v>8.0000000000000004E-4</v>
      </c>
      <c r="C982" s="18"/>
    </row>
    <row r="983" spans="1:3" x14ac:dyDescent="0.35">
      <c r="A983" s="35">
        <v>41555</v>
      </c>
      <c r="B983" s="18">
        <v>8.0000000000000004E-4</v>
      </c>
      <c r="C983" s="18"/>
    </row>
    <row r="984" spans="1:3" x14ac:dyDescent="0.35">
      <c r="A984" s="35">
        <v>41556</v>
      </c>
      <c r="B984" s="18">
        <v>8.9999999999999998E-4</v>
      </c>
      <c r="C984" s="18"/>
    </row>
    <row r="985" spans="1:3" x14ac:dyDescent="0.35">
      <c r="A985" s="35">
        <v>41557</v>
      </c>
      <c r="B985" s="18">
        <v>8.9999999999999998E-4</v>
      </c>
      <c r="C985" s="18"/>
    </row>
    <row r="986" spans="1:3" x14ac:dyDescent="0.35">
      <c r="A986" s="35">
        <v>41558</v>
      </c>
      <c r="B986" s="18">
        <v>1E-3</v>
      </c>
      <c r="C986" s="18"/>
    </row>
    <row r="987" spans="1:3" x14ac:dyDescent="0.35">
      <c r="A987" s="35">
        <v>41561</v>
      </c>
      <c r="B987" s="18">
        <v>0</v>
      </c>
      <c r="C987" s="18"/>
    </row>
    <row r="988" spans="1:3" x14ac:dyDescent="0.35">
      <c r="A988" s="35">
        <v>41562</v>
      </c>
      <c r="B988" s="18">
        <v>1E-3</v>
      </c>
      <c r="C988" s="18"/>
    </row>
    <row r="989" spans="1:3" x14ac:dyDescent="0.35">
      <c r="A989" s="35">
        <v>41563</v>
      </c>
      <c r="B989" s="18">
        <v>1.1000000000000001E-3</v>
      </c>
      <c r="C989" s="18"/>
    </row>
    <row r="990" spans="1:3" x14ac:dyDescent="0.35">
      <c r="A990" s="35">
        <v>41564</v>
      </c>
      <c r="B990" s="18">
        <v>1E-3</v>
      </c>
      <c r="C990" s="18"/>
    </row>
    <row r="991" spans="1:3" x14ac:dyDescent="0.35">
      <c r="A991" s="35">
        <v>41565</v>
      </c>
      <c r="B991" s="18">
        <v>1E-3</v>
      </c>
      <c r="C991" s="18"/>
    </row>
    <row r="992" spans="1:3" x14ac:dyDescent="0.35">
      <c r="A992" s="35">
        <v>41568</v>
      </c>
      <c r="B992" s="18">
        <v>8.9999999999999998E-4</v>
      </c>
      <c r="C992" s="18"/>
    </row>
    <row r="993" spans="1:3" x14ac:dyDescent="0.35">
      <c r="A993" s="35">
        <v>41569</v>
      </c>
      <c r="B993" s="18">
        <v>8.0000000000000004E-4</v>
      </c>
      <c r="C993" s="18"/>
    </row>
    <row r="994" spans="1:3" x14ac:dyDescent="0.35">
      <c r="A994" s="35">
        <v>41570</v>
      </c>
      <c r="B994" s="18">
        <v>8.0000000000000004E-4</v>
      </c>
      <c r="C994" s="18"/>
    </row>
    <row r="995" spans="1:3" x14ac:dyDescent="0.35">
      <c r="A995" s="35">
        <v>41571</v>
      </c>
      <c r="B995" s="18">
        <v>8.0000000000000004E-4</v>
      </c>
      <c r="C995" s="18"/>
    </row>
    <row r="996" spans="1:3" x14ac:dyDescent="0.35">
      <c r="A996" s="35">
        <v>41572</v>
      </c>
      <c r="B996" s="18">
        <v>8.0000000000000004E-4</v>
      </c>
      <c r="C996" s="18"/>
    </row>
    <row r="997" spans="1:3" x14ac:dyDescent="0.35">
      <c r="A997" s="35">
        <v>41575</v>
      </c>
      <c r="B997" s="18">
        <v>8.0000000000000004E-4</v>
      </c>
      <c r="C997" s="18"/>
    </row>
    <row r="998" spans="1:3" x14ac:dyDescent="0.35">
      <c r="A998" s="35">
        <v>41576</v>
      </c>
      <c r="B998" s="18">
        <v>8.0000000000000004E-4</v>
      </c>
      <c r="C998" s="18"/>
    </row>
    <row r="999" spans="1:3" x14ac:dyDescent="0.35">
      <c r="A999" s="35">
        <v>41577</v>
      </c>
      <c r="B999" s="18">
        <v>8.0000000000000004E-4</v>
      </c>
      <c r="C999" s="18"/>
    </row>
    <row r="1000" spans="1:3" x14ac:dyDescent="0.35">
      <c r="A1000" s="35">
        <v>41578</v>
      </c>
      <c r="B1000" s="18">
        <v>7.000000000000001E-4</v>
      </c>
      <c r="C1000" s="18"/>
    </row>
    <row r="1001" spans="1:3" x14ac:dyDescent="0.35">
      <c r="A1001" s="35">
        <v>41579</v>
      </c>
      <c r="B1001" s="18">
        <v>8.0000000000000004E-4</v>
      </c>
      <c r="C1001" s="18"/>
    </row>
    <row r="1002" spans="1:3" x14ac:dyDescent="0.35">
      <c r="A1002" s="35">
        <v>41582</v>
      </c>
      <c r="B1002" s="18">
        <v>8.0000000000000004E-4</v>
      </c>
      <c r="C1002" s="18"/>
    </row>
    <row r="1003" spans="1:3" x14ac:dyDescent="0.35">
      <c r="A1003" s="35">
        <v>41583</v>
      </c>
      <c r="B1003" s="18">
        <v>8.0000000000000004E-4</v>
      </c>
      <c r="C1003" s="18"/>
    </row>
    <row r="1004" spans="1:3" x14ac:dyDescent="0.35">
      <c r="A1004" s="35">
        <v>41584</v>
      </c>
      <c r="B1004" s="18">
        <v>8.0000000000000004E-4</v>
      </c>
      <c r="C1004" s="18"/>
    </row>
    <row r="1005" spans="1:3" x14ac:dyDescent="0.35">
      <c r="A1005" s="35">
        <v>41585</v>
      </c>
      <c r="B1005" s="18">
        <v>8.0000000000000004E-4</v>
      </c>
      <c r="C1005" s="18"/>
    </row>
    <row r="1006" spans="1:3" x14ac:dyDescent="0.35">
      <c r="A1006" s="35">
        <v>41586</v>
      </c>
      <c r="B1006" s="18">
        <v>8.0000000000000004E-4</v>
      </c>
      <c r="C1006" s="18"/>
    </row>
    <row r="1007" spans="1:3" x14ac:dyDescent="0.35">
      <c r="A1007" s="35">
        <v>41589</v>
      </c>
      <c r="B1007" s="18">
        <v>0</v>
      </c>
      <c r="C1007" s="18"/>
    </row>
    <row r="1008" spans="1:3" x14ac:dyDescent="0.35">
      <c r="A1008" s="35">
        <v>41590</v>
      </c>
      <c r="B1008" s="18">
        <v>8.0000000000000004E-4</v>
      </c>
      <c r="C1008" s="18"/>
    </row>
    <row r="1009" spans="1:3" x14ac:dyDescent="0.35">
      <c r="A1009" s="35">
        <v>41591</v>
      </c>
      <c r="B1009" s="18">
        <v>8.0000000000000004E-4</v>
      </c>
      <c r="C1009" s="18"/>
    </row>
    <row r="1010" spans="1:3" x14ac:dyDescent="0.35">
      <c r="A1010" s="35">
        <v>41592</v>
      </c>
      <c r="B1010" s="18">
        <v>8.9999999999999998E-4</v>
      </c>
      <c r="C1010" s="18"/>
    </row>
    <row r="1011" spans="1:3" x14ac:dyDescent="0.35">
      <c r="A1011" s="35">
        <v>41593</v>
      </c>
      <c r="B1011" s="18">
        <v>8.9999999999999998E-4</v>
      </c>
      <c r="C1011" s="18"/>
    </row>
    <row r="1012" spans="1:3" x14ac:dyDescent="0.35">
      <c r="A1012" s="35">
        <v>41596</v>
      </c>
      <c r="B1012" s="18">
        <v>8.9999999999999998E-4</v>
      </c>
      <c r="C1012" s="18"/>
    </row>
    <row r="1013" spans="1:3" x14ac:dyDescent="0.35">
      <c r="A1013" s="35">
        <v>41597</v>
      </c>
      <c r="B1013" s="18">
        <v>8.9999999999999998E-4</v>
      </c>
      <c r="C1013" s="18"/>
    </row>
    <row r="1014" spans="1:3" x14ac:dyDescent="0.35">
      <c r="A1014" s="35">
        <v>41598</v>
      </c>
      <c r="B1014" s="18">
        <v>8.9999999999999998E-4</v>
      </c>
      <c r="C1014" s="18"/>
    </row>
    <row r="1015" spans="1:3" x14ac:dyDescent="0.35">
      <c r="A1015" s="35">
        <v>41599</v>
      </c>
      <c r="B1015" s="18">
        <v>8.9999999999999998E-4</v>
      </c>
      <c r="C1015" s="18"/>
    </row>
    <row r="1016" spans="1:3" x14ac:dyDescent="0.35">
      <c r="A1016" s="35">
        <v>41600</v>
      </c>
      <c r="B1016" s="18">
        <v>8.9999999999999998E-4</v>
      </c>
      <c r="C1016" s="18"/>
    </row>
    <row r="1017" spans="1:3" x14ac:dyDescent="0.35">
      <c r="A1017" s="35">
        <v>41603</v>
      </c>
      <c r="B1017" s="18">
        <v>8.9999999999999998E-4</v>
      </c>
      <c r="C1017" s="18"/>
    </row>
    <row r="1018" spans="1:3" x14ac:dyDescent="0.35">
      <c r="A1018" s="35">
        <v>41604</v>
      </c>
      <c r="B1018" s="18">
        <v>8.9999999999999998E-4</v>
      </c>
      <c r="C1018" s="18"/>
    </row>
    <row r="1019" spans="1:3" x14ac:dyDescent="0.35">
      <c r="A1019" s="35">
        <v>41605</v>
      </c>
      <c r="B1019" s="18">
        <v>8.9999999999999998E-4</v>
      </c>
      <c r="C1019" s="18"/>
    </row>
    <row r="1020" spans="1:3" x14ac:dyDescent="0.35">
      <c r="A1020" s="35">
        <v>41606</v>
      </c>
      <c r="B1020" s="18">
        <v>0</v>
      </c>
      <c r="C1020" s="18"/>
    </row>
    <row r="1021" spans="1:3" x14ac:dyDescent="0.35">
      <c r="A1021" s="35">
        <v>41607</v>
      </c>
      <c r="B1021" s="18">
        <v>7.000000000000001E-4</v>
      </c>
      <c r="C1021" s="18"/>
    </row>
    <row r="1022" spans="1:3" x14ac:dyDescent="0.35">
      <c r="A1022" s="35">
        <v>41610</v>
      </c>
      <c r="B1022" s="18">
        <v>8.9999999999999998E-4</v>
      </c>
      <c r="C1022" s="18"/>
    </row>
    <row r="1023" spans="1:3" x14ac:dyDescent="0.35">
      <c r="A1023" s="35">
        <v>41611</v>
      </c>
      <c r="B1023" s="18">
        <v>8.9999999999999998E-4</v>
      </c>
      <c r="C1023" s="18"/>
    </row>
    <row r="1024" spans="1:3" x14ac:dyDescent="0.35">
      <c r="A1024" s="35">
        <v>41612</v>
      </c>
      <c r="B1024" s="18">
        <v>8.9999999999999998E-4</v>
      </c>
      <c r="C1024" s="18"/>
    </row>
    <row r="1025" spans="1:3" x14ac:dyDescent="0.35">
      <c r="A1025" s="35">
        <v>41613</v>
      </c>
      <c r="B1025" s="18">
        <v>8.9999999999999998E-4</v>
      </c>
      <c r="C1025" s="18"/>
    </row>
    <row r="1026" spans="1:3" x14ac:dyDescent="0.35">
      <c r="A1026" s="35">
        <v>41614</v>
      </c>
      <c r="B1026" s="18">
        <v>8.9999999999999998E-4</v>
      </c>
      <c r="C1026" s="18"/>
    </row>
    <row r="1027" spans="1:3" x14ac:dyDescent="0.35">
      <c r="A1027" s="35">
        <v>41617</v>
      </c>
      <c r="B1027" s="18">
        <v>8.9999999999999998E-4</v>
      </c>
      <c r="C1027" s="18"/>
    </row>
    <row r="1028" spans="1:3" x14ac:dyDescent="0.35">
      <c r="A1028" s="35">
        <v>41618</v>
      </c>
      <c r="B1028" s="18">
        <v>8.9999999999999998E-4</v>
      </c>
      <c r="C1028" s="18"/>
    </row>
    <row r="1029" spans="1:3" x14ac:dyDescent="0.35">
      <c r="A1029" s="35">
        <v>41619</v>
      </c>
      <c r="B1029" s="18">
        <v>8.0000000000000004E-4</v>
      </c>
      <c r="C1029" s="18"/>
    </row>
    <row r="1030" spans="1:3" x14ac:dyDescent="0.35">
      <c r="A1030" s="35">
        <v>41620</v>
      </c>
      <c r="B1030" s="18">
        <v>8.9999999999999998E-4</v>
      </c>
      <c r="C1030" s="18"/>
    </row>
    <row r="1031" spans="1:3" x14ac:dyDescent="0.35">
      <c r="A1031" s="35">
        <v>41621</v>
      </c>
      <c r="B1031" s="18">
        <v>8.0000000000000004E-4</v>
      </c>
      <c r="C1031" s="18"/>
    </row>
    <row r="1032" spans="1:3" x14ac:dyDescent="0.35">
      <c r="A1032" s="35">
        <v>41624</v>
      </c>
      <c r="B1032" s="18">
        <v>8.9999999999999998E-4</v>
      </c>
      <c r="C1032" s="18"/>
    </row>
    <row r="1033" spans="1:3" x14ac:dyDescent="0.35">
      <c r="A1033" s="35">
        <v>41625</v>
      </c>
      <c r="B1033" s="18">
        <v>8.9999999999999998E-4</v>
      </c>
      <c r="C1033" s="18"/>
    </row>
    <row r="1034" spans="1:3" x14ac:dyDescent="0.35">
      <c r="A1034" s="35">
        <v>41626</v>
      </c>
      <c r="B1034" s="18">
        <v>8.9999999999999998E-4</v>
      </c>
      <c r="C1034" s="18"/>
    </row>
    <row r="1035" spans="1:3" x14ac:dyDescent="0.35">
      <c r="A1035" s="35">
        <v>41627</v>
      </c>
      <c r="B1035" s="18">
        <v>8.9999999999999998E-4</v>
      </c>
      <c r="C1035" s="18"/>
    </row>
    <row r="1036" spans="1:3" x14ac:dyDescent="0.35">
      <c r="A1036" s="35">
        <v>41628</v>
      </c>
      <c r="B1036" s="18">
        <v>8.9999999999999998E-4</v>
      </c>
      <c r="C1036" s="18"/>
    </row>
    <row r="1037" spans="1:3" x14ac:dyDescent="0.35">
      <c r="A1037" s="35">
        <v>41631</v>
      </c>
      <c r="B1037" s="18">
        <v>8.9999999999999998E-4</v>
      </c>
      <c r="C1037" s="18"/>
    </row>
    <row r="1038" spans="1:3" x14ac:dyDescent="0.35">
      <c r="A1038" s="35">
        <v>41632</v>
      </c>
      <c r="B1038" s="18">
        <v>8.0000000000000004E-4</v>
      </c>
      <c r="C1038" s="18"/>
    </row>
    <row r="1039" spans="1:3" x14ac:dyDescent="0.35">
      <c r="A1039" s="35">
        <v>41633</v>
      </c>
      <c r="B1039" s="18">
        <v>0</v>
      </c>
      <c r="C1039" s="18"/>
    </row>
    <row r="1040" spans="1:3" x14ac:dyDescent="0.35">
      <c r="A1040" s="35">
        <v>41634</v>
      </c>
      <c r="B1040" s="18">
        <v>8.0000000000000004E-4</v>
      </c>
      <c r="C1040" s="18"/>
    </row>
    <row r="1041" spans="1:3" x14ac:dyDescent="0.35">
      <c r="A1041" s="35">
        <v>41635</v>
      </c>
      <c r="B1041" s="18">
        <v>8.0000000000000004E-4</v>
      </c>
      <c r="C1041" s="18"/>
    </row>
    <row r="1042" spans="1:3" x14ac:dyDescent="0.35">
      <c r="A1042" s="35">
        <v>41638</v>
      </c>
      <c r="B1042" s="18">
        <v>8.0000000000000004E-4</v>
      </c>
      <c r="C1042" s="18"/>
    </row>
    <row r="1043" spans="1:3" x14ac:dyDescent="0.35">
      <c r="A1043" s="35">
        <v>41639</v>
      </c>
      <c r="B1043" s="18">
        <v>7.000000000000001E-4</v>
      </c>
      <c r="C1043" s="18"/>
    </row>
    <row r="1044" spans="1:3" x14ac:dyDescent="0.35">
      <c r="A1044" s="35">
        <v>41640</v>
      </c>
      <c r="B1044" s="18">
        <v>0</v>
      </c>
      <c r="C1044" s="18"/>
    </row>
    <row r="1045" spans="1:3" x14ac:dyDescent="0.35">
      <c r="A1045" s="35">
        <v>41641</v>
      </c>
      <c r="B1045" s="18">
        <v>8.0000000000000004E-4</v>
      </c>
      <c r="C1045" s="18"/>
    </row>
    <row r="1046" spans="1:3" x14ac:dyDescent="0.35">
      <c r="A1046" s="35">
        <v>41642</v>
      </c>
      <c r="B1046" s="18">
        <v>8.0000000000000004E-4</v>
      </c>
      <c r="C1046" s="18"/>
    </row>
    <row r="1047" spans="1:3" x14ac:dyDescent="0.35">
      <c r="A1047" s="35">
        <v>41645</v>
      </c>
      <c r="B1047" s="18">
        <v>8.0000000000000004E-4</v>
      </c>
      <c r="C1047" s="18"/>
    </row>
    <row r="1048" spans="1:3" x14ac:dyDescent="0.35">
      <c r="A1048" s="35">
        <v>41646</v>
      </c>
      <c r="B1048" s="18">
        <v>7.000000000000001E-4</v>
      </c>
      <c r="C1048" s="18"/>
    </row>
    <row r="1049" spans="1:3" x14ac:dyDescent="0.35">
      <c r="A1049" s="35">
        <v>41647</v>
      </c>
      <c r="B1049" s="18">
        <v>7.000000000000001E-4</v>
      </c>
      <c r="C1049" s="18"/>
    </row>
    <row r="1050" spans="1:3" x14ac:dyDescent="0.35">
      <c r="A1050" s="35">
        <v>41648</v>
      </c>
      <c r="B1050" s="18">
        <v>7.000000000000001E-4</v>
      </c>
      <c r="C1050" s="18"/>
    </row>
    <row r="1051" spans="1:3" x14ac:dyDescent="0.35">
      <c r="A1051" s="35">
        <v>41649</v>
      </c>
      <c r="B1051" s="18">
        <v>7.000000000000001E-4</v>
      </c>
      <c r="C1051" s="18"/>
    </row>
    <row r="1052" spans="1:3" x14ac:dyDescent="0.35">
      <c r="A1052" s="35">
        <v>41652</v>
      </c>
      <c r="B1052" s="18">
        <v>7.000000000000001E-4</v>
      </c>
      <c r="C1052" s="18"/>
    </row>
    <row r="1053" spans="1:3" x14ac:dyDescent="0.35">
      <c r="A1053" s="35">
        <v>41653</v>
      </c>
      <c r="B1053" s="18">
        <v>7.000000000000001E-4</v>
      </c>
      <c r="C1053" s="18"/>
    </row>
    <row r="1054" spans="1:3" x14ac:dyDescent="0.35">
      <c r="A1054" s="35">
        <v>41654</v>
      </c>
      <c r="B1054" s="18">
        <v>7.000000000000001E-4</v>
      </c>
      <c r="C1054" s="18"/>
    </row>
    <row r="1055" spans="1:3" x14ac:dyDescent="0.35">
      <c r="A1055" s="35">
        <v>41655</v>
      </c>
      <c r="B1055" s="18">
        <v>7.000000000000001E-4</v>
      </c>
      <c r="C1055" s="18"/>
    </row>
    <row r="1056" spans="1:3" x14ac:dyDescent="0.35">
      <c r="A1056" s="35">
        <v>41656</v>
      </c>
      <c r="B1056" s="18">
        <v>7.000000000000001E-4</v>
      </c>
      <c r="C1056" s="18"/>
    </row>
    <row r="1057" spans="1:3" x14ac:dyDescent="0.35">
      <c r="A1057" s="35">
        <v>41659</v>
      </c>
      <c r="B1057" s="18">
        <v>0</v>
      </c>
      <c r="C1057" s="18"/>
    </row>
    <row r="1058" spans="1:3" x14ac:dyDescent="0.35">
      <c r="A1058" s="35">
        <v>41660</v>
      </c>
      <c r="B1058" s="18">
        <v>7.000000000000001E-4</v>
      </c>
      <c r="C1058" s="18"/>
    </row>
    <row r="1059" spans="1:3" x14ac:dyDescent="0.35">
      <c r="A1059" s="35">
        <v>41661</v>
      </c>
      <c r="B1059" s="18">
        <v>7.000000000000001E-4</v>
      </c>
      <c r="C1059" s="18"/>
    </row>
    <row r="1060" spans="1:3" x14ac:dyDescent="0.35">
      <c r="A1060" s="35">
        <v>41662</v>
      </c>
      <c r="B1060" s="18">
        <v>7.000000000000001E-4</v>
      </c>
      <c r="C1060" s="18"/>
    </row>
    <row r="1061" spans="1:3" x14ac:dyDescent="0.35">
      <c r="A1061" s="35">
        <v>41663</v>
      </c>
      <c r="B1061" s="18">
        <v>7.000000000000001E-4</v>
      </c>
      <c r="C1061" s="18"/>
    </row>
    <row r="1062" spans="1:3" x14ac:dyDescent="0.35">
      <c r="A1062" s="35">
        <v>41666</v>
      </c>
      <c r="B1062" s="18">
        <v>7.000000000000001E-4</v>
      </c>
      <c r="C1062" s="18"/>
    </row>
    <row r="1063" spans="1:3" x14ac:dyDescent="0.35">
      <c r="A1063" s="35">
        <v>41667</v>
      </c>
      <c r="B1063" s="18">
        <v>7.000000000000001E-4</v>
      </c>
      <c r="C1063" s="18"/>
    </row>
    <row r="1064" spans="1:3" x14ac:dyDescent="0.35">
      <c r="A1064" s="35">
        <v>41668</v>
      </c>
      <c r="B1064" s="18">
        <v>7.000000000000001E-4</v>
      </c>
      <c r="C1064" s="18"/>
    </row>
    <row r="1065" spans="1:3" x14ac:dyDescent="0.35">
      <c r="A1065" s="35">
        <v>41669</v>
      </c>
      <c r="B1065" s="18">
        <v>7.000000000000001E-4</v>
      </c>
      <c r="C1065" s="18"/>
    </row>
    <row r="1066" spans="1:3" x14ac:dyDescent="0.35">
      <c r="A1066" s="35">
        <v>41670</v>
      </c>
      <c r="B1066" s="18">
        <v>7.000000000000001E-4</v>
      </c>
      <c r="C1066" s="18"/>
    </row>
    <row r="1067" spans="1:3" x14ac:dyDescent="0.35">
      <c r="A1067" s="35">
        <v>41673</v>
      </c>
      <c r="B1067" s="18">
        <v>7.000000000000001E-4</v>
      </c>
      <c r="C1067" s="18"/>
    </row>
    <row r="1068" spans="1:3" x14ac:dyDescent="0.35">
      <c r="A1068" s="35">
        <v>41674</v>
      </c>
      <c r="B1068" s="18">
        <v>7.000000000000001E-4</v>
      </c>
      <c r="C1068" s="18"/>
    </row>
    <row r="1069" spans="1:3" x14ac:dyDescent="0.35">
      <c r="A1069" s="35">
        <v>41675</v>
      </c>
      <c r="B1069" s="18">
        <v>7.000000000000001E-4</v>
      </c>
      <c r="C1069" s="18"/>
    </row>
    <row r="1070" spans="1:3" x14ac:dyDescent="0.35">
      <c r="A1070" s="35">
        <v>41676</v>
      </c>
      <c r="B1070" s="18">
        <v>7.000000000000001E-4</v>
      </c>
      <c r="C1070" s="18"/>
    </row>
    <row r="1071" spans="1:3" x14ac:dyDescent="0.35">
      <c r="A1071" s="35">
        <v>41677</v>
      </c>
      <c r="B1071" s="18">
        <v>5.9999999999999995E-4</v>
      </c>
      <c r="C1071" s="18"/>
    </row>
    <row r="1072" spans="1:3" x14ac:dyDescent="0.35">
      <c r="A1072" s="35">
        <v>41680</v>
      </c>
      <c r="B1072" s="18">
        <v>7.000000000000001E-4</v>
      </c>
      <c r="C1072" s="18"/>
    </row>
    <row r="1073" spans="1:3" x14ac:dyDescent="0.35">
      <c r="A1073" s="35">
        <v>41681</v>
      </c>
      <c r="B1073" s="18">
        <v>5.9999999999999995E-4</v>
      </c>
      <c r="C1073" s="18"/>
    </row>
    <row r="1074" spans="1:3" x14ac:dyDescent="0.35">
      <c r="A1074" s="35">
        <v>41682</v>
      </c>
      <c r="B1074" s="18">
        <v>7.000000000000001E-4</v>
      </c>
      <c r="C1074" s="18"/>
    </row>
    <row r="1075" spans="1:3" x14ac:dyDescent="0.35">
      <c r="A1075" s="35">
        <v>41683</v>
      </c>
      <c r="B1075" s="18">
        <v>5.9999999999999995E-4</v>
      </c>
      <c r="C1075" s="18"/>
    </row>
    <row r="1076" spans="1:3" x14ac:dyDescent="0.35">
      <c r="A1076" s="35">
        <v>41684</v>
      </c>
      <c r="B1076" s="18">
        <v>5.9999999999999995E-4</v>
      </c>
      <c r="C1076" s="18"/>
    </row>
    <row r="1077" spans="1:3" x14ac:dyDescent="0.35">
      <c r="A1077" s="35">
        <v>41687</v>
      </c>
      <c r="B1077" s="18">
        <v>0</v>
      </c>
      <c r="C1077" s="18"/>
    </row>
    <row r="1078" spans="1:3" x14ac:dyDescent="0.35">
      <c r="A1078" s="35">
        <v>41688</v>
      </c>
      <c r="B1078" s="18">
        <v>7.000000000000001E-4</v>
      </c>
      <c r="C1078" s="18"/>
    </row>
    <row r="1079" spans="1:3" x14ac:dyDescent="0.35">
      <c r="A1079" s="35">
        <v>41689</v>
      </c>
      <c r="B1079" s="18">
        <v>7.000000000000001E-4</v>
      </c>
      <c r="C1079" s="18"/>
    </row>
    <row r="1080" spans="1:3" x14ac:dyDescent="0.35">
      <c r="A1080" s="35">
        <v>41690</v>
      </c>
      <c r="B1080" s="18">
        <v>7.000000000000001E-4</v>
      </c>
      <c r="C1080" s="18"/>
    </row>
    <row r="1081" spans="1:3" x14ac:dyDescent="0.35">
      <c r="A1081" s="35">
        <v>41691</v>
      </c>
      <c r="B1081" s="18">
        <v>7.000000000000001E-4</v>
      </c>
      <c r="C1081" s="18"/>
    </row>
    <row r="1082" spans="1:3" x14ac:dyDescent="0.35">
      <c r="A1082" s="35">
        <v>41694</v>
      </c>
      <c r="B1082" s="18">
        <v>7.000000000000001E-4</v>
      </c>
      <c r="C1082" s="18"/>
    </row>
    <row r="1083" spans="1:3" x14ac:dyDescent="0.35">
      <c r="A1083" s="35">
        <v>41695</v>
      </c>
      <c r="B1083" s="18">
        <v>7.000000000000001E-4</v>
      </c>
      <c r="C1083" s="18"/>
    </row>
    <row r="1084" spans="1:3" x14ac:dyDescent="0.35">
      <c r="A1084" s="35">
        <v>41696</v>
      </c>
      <c r="B1084" s="18">
        <v>7.000000000000001E-4</v>
      </c>
      <c r="C1084" s="18"/>
    </row>
    <row r="1085" spans="1:3" x14ac:dyDescent="0.35">
      <c r="A1085" s="35">
        <v>41697</v>
      </c>
      <c r="B1085" s="18">
        <v>7.000000000000001E-4</v>
      </c>
      <c r="C1085" s="18"/>
    </row>
    <row r="1086" spans="1:3" x14ac:dyDescent="0.35">
      <c r="A1086" s="35">
        <v>41698</v>
      </c>
      <c r="B1086" s="18">
        <v>5.9999999999999995E-4</v>
      </c>
      <c r="C1086" s="18"/>
    </row>
    <row r="1087" spans="1:3" x14ac:dyDescent="0.35">
      <c r="A1087" s="35">
        <v>41701</v>
      </c>
      <c r="B1087" s="18">
        <v>7.000000000000001E-4</v>
      </c>
      <c r="C1087" s="18"/>
    </row>
    <row r="1088" spans="1:3" x14ac:dyDescent="0.35">
      <c r="A1088" s="35">
        <v>41702</v>
      </c>
      <c r="B1088" s="18">
        <v>7.000000000000001E-4</v>
      </c>
      <c r="C1088" s="18"/>
    </row>
    <row r="1089" spans="1:3" x14ac:dyDescent="0.35">
      <c r="A1089" s="35">
        <v>41703</v>
      </c>
      <c r="B1089" s="18">
        <v>8.0000000000000004E-4</v>
      </c>
      <c r="C1089" s="18"/>
    </row>
    <row r="1090" spans="1:3" x14ac:dyDescent="0.35">
      <c r="A1090" s="35">
        <v>41704</v>
      </c>
      <c r="B1090" s="18">
        <v>8.0000000000000004E-4</v>
      </c>
      <c r="C1090" s="18"/>
    </row>
    <row r="1091" spans="1:3" x14ac:dyDescent="0.35">
      <c r="A1091" s="35">
        <v>41705</v>
      </c>
      <c r="B1091" s="18">
        <v>8.0000000000000004E-4</v>
      </c>
      <c r="C1091" s="18"/>
    </row>
    <row r="1092" spans="1:3" x14ac:dyDescent="0.35">
      <c r="A1092" s="35">
        <v>41708</v>
      </c>
      <c r="B1092" s="18">
        <v>8.0000000000000004E-4</v>
      </c>
      <c r="C1092" s="18"/>
    </row>
    <row r="1093" spans="1:3" x14ac:dyDescent="0.35">
      <c r="A1093" s="35">
        <v>41709</v>
      </c>
      <c r="B1093" s="18">
        <v>8.0000000000000004E-4</v>
      </c>
      <c r="C1093" s="18"/>
    </row>
    <row r="1094" spans="1:3" x14ac:dyDescent="0.35">
      <c r="A1094" s="35">
        <v>41710</v>
      </c>
      <c r="B1094" s="18">
        <v>8.0000000000000004E-4</v>
      </c>
      <c r="C1094" s="18"/>
    </row>
    <row r="1095" spans="1:3" x14ac:dyDescent="0.35">
      <c r="A1095" s="35">
        <v>41711</v>
      </c>
      <c r="B1095" s="18">
        <v>8.0000000000000004E-4</v>
      </c>
      <c r="C1095" s="18"/>
    </row>
    <row r="1096" spans="1:3" x14ac:dyDescent="0.35">
      <c r="A1096" s="35">
        <v>41712</v>
      </c>
      <c r="B1096" s="18">
        <v>8.0000000000000004E-4</v>
      </c>
      <c r="C1096" s="18"/>
    </row>
    <row r="1097" spans="1:3" x14ac:dyDescent="0.35">
      <c r="A1097" s="35">
        <v>41715</v>
      </c>
      <c r="B1097" s="18">
        <v>8.0000000000000004E-4</v>
      </c>
      <c r="C1097" s="18"/>
    </row>
    <row r="1098" spans="1:3" x14ac:dyDescent="0.35">
      <c r="A1098" s="35">
        <v>41716</v>
      </c>
      <c r="B1098" s="18">
        <v>8.0000000000000004E-4</v>
      </c>
      <c r="C1098" s="18"/>
    </row>
    <row r="1099" spans="1:3" x14ac:dyDescent="0.35">
      <c r="A1099" s="35">
        <v>41717</v>
      </c>
      <c r="B1099" s="18">
        <v>8.0000000000000004E-4</v>
      </c>
      <c r="C1099" s="18"/>
    </row>
    <row r="1100" spans="1:3" x14ac:dyDescent="0.35">
      <c r="A1100" s="35">
        <v>41718</v>
      </c>
      <c r="B1100" s="18">
        <v>8.0000000000000004E-4</v>
      </c>
      <c r="C1100" s="18"/>
    </row>
    <row r="1101" spans="1:3" x14ac:dyDescent="0.35">
      <c r="A1101" s="35">
        <v>41719</v>
      </c>
      <c r="B1101" s="18">
        <v>8.0000000000000004E-4</v>
      </c>
      <c r="C1101" s="18"/>
    </row>
    <row r="1102" spans="1:3" x14ac:dyDescent="0.35">
      <c r="A1102" s="35">
        <v>41722</v>
      </c>
      <c r="B1102" s="18">
        <v>8.9999999999999998E-4</v>
      </c>
      <c r="C1102" s="18"/>
    </row>
    <row r="1103" spans="1:3" x14ac:dyDescent="0.35">
      <c r="A1103" s="35">
        <v>41723</v>
      </c>
      <c r="B1103" s="18">
        <v>8.9999999999999998E-4</v>
      </c>
      <c r="C1103" s="18"/>
    </row>
    <row r="1104" spans="1:3" x14ac:dyDescent="0.35">
      <c r="A1104" s="35">
        <v>41724</v>
      </c>
      <c r="B1104" s="18">
        <v>8.0000000000000004E-4</v>
      </c>
      <c r="C1104" s="18"/>
    </row>
    <row r="1105" spans="1:3" x14ac:dyDescent="0.35">
      <c r="A1105" s="35">
        <v>41725</v>
      </c>
      <c r="B1105" s="18">
        <v>8.0000000000000004E-4</v>
      </c>
      <c r="C1105" s="18"/>
    </row>
    <row r="1106" spans="1:3" x14ac:dyDescent="0.35">
      <c r="A1106" s="35">
        <v>41726</v>
      </c>
      <c r="B1106" s="18">
        <v>8.0000000000000004E-4</v>
      </c>
      <c r="C1106" s="18"/>
    </row>
    <row r="1107" spans="1:3" x14ac:dyDescent="0.35">
      <c r="A1107" s="35">
        <v>41729</v>
      </c>
      <c r="B1107" s="18">
        <v>5.9999999999999995E-4</v>
      </c>
      <c r="C1107" s="18"/>
    </row>
    <row r="1108" spans="1:3" x14ac:dyDescent="0.35">
      <c r="A1108" s="35">
        <v>41730</v>
      </c>
      <c r="B1108" s="18">
        <v>8.0000000000000004E-4</v>
      </c>
      <c r="C1108" s="18"/>
    </row>
    <row r="1109" spans="1:3" x14ac:dyDescent="0.35">
      <c r="A1109" s="35">
        <v>41731</v>
      </c>
      <c r="B1109" s="18">
        <v>8.9999999999999998E-4</v>
      </c>
      <c r="C1109" s="18"/>
    </row>
    <row r="1110" spans="1:3" x14ac:dyDescent="0.35">
      <c r="A1110" s="35">
        <v>41732</v>
      </c>
      <c r="B1110" s="18">
        <v>8.0000000000000004E-4</v>
      </c>
      <c r="C1110" s="18"/>
    </row>
    <row r="1111" spans="1:3" x14ac:dyDescent="0.35">
      <c r="A1111" s="35">
        <v>41733</v>
      </c>
      <c r="B1111" s="18">
        <v>8.0000000000000004E-4</v>
      </c>
      <c r="C1111" s="18"/>
    </row>
    <row r="1112" spans="1:3" x14ac:dyDescent="0.35">
      <c r="A1112" s="35">
        <v>41736</v>
      </c>
      <c r="B1112" s="18">
        <v>8.9999999999999998E-4</v>
      </c>
      <c r="C1112" s="18"/>
    </row>
    <row r="1113" spans="1:3" x14ac:dyDescent="0.35">
      <c r="A1113" s="35">
        <v>41737</v>
      </c>
      <c r="B1113" s="18">
        <v>8.0000000000000004E-4</v>
      </c>
      <c r="C1113" s="18"/>
    </row>
    <row r="1114" spans="1:3" x14ac:dyDescent="0.35">
      <c r="A1114" s="35">
        <v>41738</v>
      </c>
      <c r="B1114" s="18">
        <v>8.0000000000000004E-4</v>
      </c>
      <c r="C1114" s="18"/>
    </row>
    <row r="1115" spans="1:3" x14ac:dyDescent="0.35">
      <c r="A1115" s="35">
        <v>41739</v>
      </c>
      <c r="B1115" s="18">
        <v>8.0000000000000004E-4</v>
      </c>
      <c r="C1115" s="18"/>
    </row>
    <row r="1116" spans="1:3" x14ac:dyDescent="0.35">
      <c r="A1116" s="35">
        <v>41740</v>
      </c>
      <c r="B1116" s="18">
        <v>8.9999999999999998E-4</v>
      </c>
      <c r="C1116" s="18"/>
    </row>
    <row r="1117" spans="1:3" x14ac:dyDescent="0.35">
      <c r="A1117" s="35">
        <v>41743</v>
      </c>
      <c r="B1117" s="18">
        <v>8.9999999999999998E-4</v>
      </c>
      <c r="C1117" s="18"/>
    </row>
    <row r="1118" spans="1:3" x14ac:dyDescent="0.35">
      <c r="A1118" s="35">
        <v>41744</v>
      </c>
      <c r="B1118" s="18">
        <v>1E-3</v>
      </c>
      <c r="C1118" s="18"/>
    </row>
    <row r="1119" spans="1:3" x14ac:dyDescent="0.35">
      <c r="A1119" s="35">
        <v>41745</v>
      </c>
      <c r="B1119" s="18">
        <v>8.9999999999999998E-4</v>
      </c>
      <c r="C1119" s="18"/>
    </row>
    <row r="1120" spans="1:3" x14ac:dyDescent="0.35">
      <c r="A1120" s="35">
        <v>41746</v>
      </c>
      <c r="B1120" s="18">
        <v>8.9999999999999998E-4</v>
      </c>
      <c r="C1120" s="18"/>
    </row>
    <row r="1121" spans="1:3" x14ac:dyDescent="0.35">
      <c r="A1121" s="35">
        <v>41747</v>
      </c>
      <c r="B1121" s="18">
        <v>1E-3</v>
      </c>
      <c r="C1121" s="18"/>
    </row>
    <row r="1122" spans="1:3" x14ac:dyDescent="0.35">
      <c r="A1122" s="35">
        <v>41750</v>
      </c>
      <c r="B1122" s="18">
        <v>1E-3</v>
      </c>
      <c r="C1122" s="18"/>
    </row>
    <row r="1123" spans="1:3" x14ac:dyDescent="0.35">
      <c r="A1123" s="35">
        <v>41751</v>
      </c>
      <c r="B1123" s="18">
        <v>1E-3</v>
      </c>
      <c r="C1123" s="18"/>
    </row>
    <row r="1124" spans="1:3" x14ac:dyDescent="0.35">
      <c r="A1124" s="35">
        <v>41752</v>
      </c>
      <c r="B1124" s="18">
        <v>1E-3</v>
      </c>
      <c r="C1124" s="18"/>
    </row>
    <row r="1125" spans="1:3" x14ac:dyDescent="0.35">
      <c r="A1125" s="35">
        <v>41753</v>
      </c>
      <c r="B1125" s="18">
        <v>1E-3</v>
      </c>
      <c r="C1125" s="18"/>
    </row>
    <row r="1126" spans="1:3" x14ac:dyDescent="0.35">
      <c r="A1126" s="35">
        <v>41754</v>
      </c>
      <c r="B1126" s="18">
        <v>8.9999999999999998E-4</v>
      </c>
      <c r="C1126" s="18"/>
    </row>
    <row r="1127" spans="1:3" x14ac:dyDescent="0.35">
      <c r="A1127" s="35">
        <v>41757</v>
      </c>
      <c r="B1127" s="18">
        <v>8.9999999999999998E-4</v>
      </c>
      <c r="C1127" s="18"/>
    </row>
    <row r="1128" spans="1:3" x14ac:dyDescent="0.35">
      <c r="A1128" s="35">
        <v>41758</v>
      </c>
      <c r="B1128" s="18">
        <v>1E-3</v>
      </c>
      <c r="C1128" s="18"/>
    </row>
    <row r="1129" spans="1:3" x14ac:dyDescent="0.35">
      <c r="A1129" s="35">
        <v>41759</v>
      </c>
      <c r="B1129" s="18">
        <v>8.9999999999999998E-4</v>
      </c>
      <c r="C1129" s="18"/>
    </row>
    <row r="1130" spans="1:3" x14ac:dyDescent="0.35">
      <c r="A1130" s="35">
        <v>41760</v>
      </c>
      <c r="B1130" s="18">
        <v>8.9999999999999998E-4</v>
      </c>
      <c r="C1130" s="18"/>
    </row>
    <row r="1131" spans="1:3" x14ac:dyDescent="0.35">
      <c r="A1131" s="35">
        <v>41761</v>
      </c>
      <c r="B1131" s="18">
        <v>8.9999999999999998E-4</v>
      </c>
      <c r="C1131" s="18"/>
    </row>
    <row r="1132" spans="1:3" x14ac:dyDescent="0.35">
      <c r="A1132" s="35">
        <v>41764</v>
      </c>
      <c r="B1132" s="18">
        <v>8.9999999999999998E-4</v>
      </c>
      <c r="C1132" s="18"/>
    </row>
    <row r="1133" spans="1:3" x14ac:dyDescent="0.35">
      <c r="A1133" s="35">
        <v>41765</v>
      </c>
      <c r="B1133" s="18">
        <v>8.9999999999999998E-4</v>
      </c>
      <c r="C1133" s="18"/>
    </row>
    <row r="1134" spans="1:3" x14ac:dyDescent="0.35">
      <c r="A1134" s="35">
        <v>41766</v>
      </c>
      <c r="B1134" s="18">
        <v>8.0000000000000004E-4</v>
      </c>
      <c r="C1134" s="18"/>
    </row>
    <row r="1135" spans="1:3" x14ac:dyDescent="0.35">
      <c r="A1135" s="35">
        <v>41767</v>
      </c>
      <c r="B1135" s="18">
        <v>8.0000000000000004E-4</v>
      </c>
      <c r="C1135" s="18"/>
    </row>
    <row r="1136" spans="1:3" x14ac:dyDescent="0.35">
      <c r="A1136" s="35">
        <v>41768</v>
      </c>
      <c r="B1136" s="18">
        <v>8.0000000000000004E-4</v>
      </c>
      <c r="C1136" s="18"/>
    </row>
    <row r="1137" spans="1:3" x14ac:dyDescent="0.35">
      <c r="A1137" s="35">
        <v>41771</v>
      </c>
      <c r="B1137" s="18">
        <v>8.0000000000000004E-4</v>
      </c>
      <c r="C1137" s="18"/>
    </row>
    <row r="1138" spans="1:3" x14ac:dyDescent="0.35">
      <c r="A1138" s="35">
        <v>41772</v>
      </c>
      <c r="B1138" s="18">
        <v>8.9999999999999998E-4</v>
      </c>
      <c r="C1138" s="18"/>
    </row>
    <row r="1139" spans="1:3" x14ac:dyDescent="0.35">
      <c r="A1139" s="35">
        <v>41773</v>
      </c>
      <c r="B1139" s="18">
        <v>8.0000000000000004E-4</v>
      </c>
      <c r="C1139" s="18"/>
    </row>
    <row r="1140" spans="1:3" x14ac:dyDescent="0.35">
      <c r="A1140" s="35">
        <v>41774</v>
      </c>
      <c r="B1140" s="18">
        <v>8.9999999999999998E-4</v>
      </c>
      <c r="C1140" s="18"/>
    </row>
    <row r="1141" spans="1:3" x14ac:dyDescent="0.35">
      <c r="A1141" s="35">
        <v>41775</v>
      </c>
      <c r="B1141" s="18">
        <v>8.9999999999999998E-4</v>
      </c>
      <c r="C1141" s="18"/>
    </row>
    <row r="1142" spans="1:3" x14ac:dyDescent="0.35">
      <c r="A1142" s="35">
        <v>41778</v>
      </c>
      <c r="B1142" s="18">
        <v>8.9999999999999998E-4</v>
      </c>
      <c r="C1142" s="18"/>
    </row>
    <row r="1143" spans="1:3" x14ac:dyDescent="0.35">
      <c r="A1143" s="35">
        <v>41779</v>
      </c>
      <c r="B1143" s="18">
        <v>8.9999999999999998E-4</v>
      </c>
      <c r="C1143" s="18"/>
    </row>
    <row r="1144" spans="1:3" x14ac:dyDescent="0.35">
      <c r="A1144" s="35">
        <v>41780</v>
      </c>
      <c r="B1144" s="18">
        <v>8.9999999999999998E-4</v>
      </c>
      <c r="C1144" s="18"/>
    </row>
    <row r="1145" spans="1:3" x14ac:dyDescent="0.35">
      <c r="A1145" s="35">
        <v>41781</v>
      </c>
      <c r="B1145" s="18">
        <v>8.9999999999999998E-4</v>
      </c>
      <c r="C1145" s="18"/>
    </row>
    <row r="1146" spans="1:3" x14ac:dyDescent="0.35">
      <c r="A1146" s="35">
        <v>41782</v>
      </c>
      <c r="B1146" s="18">
        <v>8.9999999999999998E-4</v>
      </c>
      <c r="C1146" s="18"/>
    </row>
    <row r="1147" spans="1:3" x14ac:dyDescent="0.35">
      <c r="A1147" s="35">
        <v>41785</v>
      </c>
      <c r="B1147" s="18">
        <v>0</v>
      </c>
      <c r="C1147" s="18"/>
    </row>
    <row r="1148" spans="1:3" x14ac:dyDescent="0.35">
      <c r="A1148" s="35">
        <v>41786</v>
      </c>
      <c r="B1148" s="18">
        <v>8.9999999999999998E-4</v>
      </c>
      <c r="C1148" s="18"/>
    </row>
    <row r="1149" spans="1:3" x14ac:dyDescent="0.35">
      <c r="A1149" s="35">
        <v>41787</v>
      </c>
      <c r="B1149" s="18">
        <v>8.9999999999999998E-4</v>
      </c>
      <c r="C1149" s="18"/>
    </row>
    <row r="1150" spans="1:3" x14ac:dyDescent="0.35">
      <c r="A1150" s="35">
        <v>41788</v>
      </c>
      <c r="B1150" s="18">
        <v>8.9999999999999998E-4</v>
      </c>
      <c r="C1150" s="18"/>
    </row>
    <row r="1151" spans="1:3" x14ac:dyDescent="0.35">
      <c r="A1151" s="35">
        <v>41789</v>
      </c>
      <c r="B1151" s="18">
        <v>8.0000000000000004E-4</v>
      </c>
      <c r="C1151" s="18"/>
    </row>
    <row r="1152" spans="1:3" x14ac:dyDescent="0.35">
      <c r="A1152" s="35">
        <v>41792</v>
      </c>
      <c r="B1152" s="18">
        <v>8.9999999999999998E-4</v>
      </c>
      <c r="C1152" s="18"/>
    </row>
    <row r="1153" spans="1:3" x14ac:dyDescent="0.35">
      <c r="A1153" s="35">
        <v>41793</v>
      </c>
      <c r="B1153" s="18">
        <v>1E-3</v>
      </c>
      <c r="C1153" s="18"/>
    </row>
    <row r="1154" spans="1:3" x14ac:dyDescent="0.35">
      <c r="A1154" s="35">
        <v>41794</v>
      </c>
      <c r="B1154" s="18">
        <v>8.9999999999999998E-4</v>
      </c>
      <c r="C1154" s="18"/>
    </row>
    <row r="1155" spans="1:3" x14ac:dyDescent="0.35">
      <c r="A1155" s="35">
        <v>41795</v>
      </c>
      <c r="B1155" s="18">
        <v>8.9999999999999998E-4</v>
      </c>
      <c r="C1155" s="18"/>
    </row>
    <row r="1156" spans="1:3" x14ac:dyDescent="0.35">
      <c r="A1156" s="35">
        <v>41796</v>
      </c>
      <c r="B1156" s="18">
        <v>8.9999999999999998E-4</v>
      </c>
      <c r="C1156" s="18"/>
    </row>
    <row r="1157" spans="1:3" x14ac:dyDescent="0.35">
      <c r="A1157" s="35">
        <v>41799</v>
      </c>
      <c r="B1157" s="18">
        <v>8.9999999999999998E-4</v>
      </c>
      <c r="C1157" s="18"/>
    </row>
    <row r="1158" spans="1:3" x14ac:dyDescent="0.35">
      <c r="A1158" s="35">
        <v>41800</v>
      </c>
      <c r="B1158" s="18">
        <v>8.9999999999999998E-4</v>
      </c>
      <c r="C1158" s="18"/>
    </row>
    <row r="1159" spans="1:3" x14ac:dyDescent="0.35">
      <c r="A1159" s="35">
        <v>41801</v>
      </c>
      <c r="B1159" s="18">
        <v>8.9999999999999998E-4</v>
      </c>
      <c r="C1159" s="18"/>
    </row>
    <row r="1160" spans="1:3" x14ac:dyDescent="0.35">
      <c r="A1160" s="35">
        <v>41802</v>
      </c>
      <c r="B1160" s="18">
        <v>8.9999999999999998E-4</v>
      </c>
      <c r="C1160" s="18"/>
    </row>
    <row r="1161" spans="1:3" x14ac:dyDescent="0.35">
      <c r="A1161" s="35">
        <v>41803</v>
      </c>
      <c r="B1161" s="18">
        <v>1E-3</v>
      </c>
      <c r="C1161" s="18"/>
    </row>
    <row r="1162" spans="1:3" x14ac:dyDescent="0.35">
      <c r="A1162" s="35">
        <v>41806</v>
      </c>
      <c r="B1162" s="18">
        <v>1E-3</v>
      </c>
      <c r="C1162" s="18"/>
    </row>
    <row r="1163" spans="1:3" x14ac:dyDescent="0.35">
      <c r="A1163" s="35">
        <v>41807</v>
      </c>
      <c r="B1163" s="18">
        <v>1E-3</v>
      </c>
      <c r="C1163" s="18"/>
    </row>
    <row r="1164" spans="1:3" x14ac:dyDescent="0.35">
      <c r="A1164" s="35">
        <v>41808</v>
      </c>
      <c r="B1164" s="18">
        <v>1E-3</v>
      </c>
      <c r="C1164" s="18"/>
    </row>
    <row r="1165" spans="1:3" x14ac:dyDescent="0.35">
      <c r="A1165" s="35">
        <v>41809</v>
      </c>
      <c r="B1165" s="18">
        <v>1E-3</v>
      </c>
      <c r="C1165" s="18"/>
    </row>
    <row r="1166" spans="1:3" x14ac:dyDescent="0.35">
      <c r="A1166" s="35">
        <v>41810</v>
      </c>
      <c r="B1166" s="18">
        <v>1E-3</v>
      </c>
      <c r="C1166" s="18"/>
    </row>
    <row r="1167" spans="1:3" x14ac:dyDescent="0.35">
      <c r="A1167" s="35">
        <v>41813</v>
      </c>
      <c r="B1167" s="18">
        <v>1E-3</v>
      </c>
      <c r="C1167" s="18"/>
    </row>
    <row r="1168" spans="1:3" x14ac:dyDescent="0.35">
      <c r="A1168" s="35">
        <v>41814</v>
      </c>
      <c r="B1168" s="18">
        <v>1E-3</v>
      </c>
      <c r="C1168" s="18"/>
    </row>
    <row r="1169" spans="1:3" x14ac:dyDescent="0.35">
      <c r="A1169" s="35">
        <v>41815</v>
      </c>
      <c r="B1169" s="18">
        <v>1E-3</v>
      </c>
      <c r="C1169" s="18"/>
    </row>
    <row r="1170" spans="1:3" x14ac:dyDescent="0.35">
      <c r="A1170" s="35">
        <v>41816</v>
      </c>
      <c r="B1170" s="18">
        <v>1E-3</v>
      </c>
      <c r="C1170" s="18"/>
    </row>
    <row r="1171" spans="1:3" x14ac:dyDescent="0.35">
      <c r="A1171" s="35">
        <v>41817</v>
      </c>
      <c r="B1171" s="18">
        <v>1E-3</v>
      </c>
      <c r="C1171" s="18"/>
    </row>
    <row r="1172" spans="1:3" x14ac:dyDescent="0.35">
      <c r="A1172" s="35">
        <v>41820</v>
      </c>
      <c r="B1172" s="18">
        <v>8.9999999999999998E-4</v>
      </c>
      <c r="C1172" s="18"/>
    </row>
    <row r="1173" spans="1:3" x14ac:dyDescent="0.35">
      <c r="A1173" s="35">
        <v>41821</v>
      </c>
      <c r="B1173" s="18">
        <v>1E-3</v>
      </c>
      <c r="C1173" s="18"/>
    </row>
    <row r="1174" spans="1:3" x14ac:dyDescent="0.35">
      <c r="A1174" s="35">
        <v>41822</v>
      </c>
      <c r="B1174" s="18">
        <v>1E-3</v>
      </c>
      <c r="C1174" s="18"/>
    </row>
    <row r="1175" spans="1:3" x14ac:dyDescent="0.35">
      <c r="A1175" s="35">
        <v>41823</v>
      </c>
      <c r="B1175" s="18">
        <v>8.9999999999999998E-4</v>
      </c>
      <c r="C1175" s="18"/>
    </row>
    <row r="1176" spans="1:3" x14ac:dyDescent="0.35">
      <c r="A1176" s="35">
        <v>41824</v>
      </c>
      <c r="B1176" s="18">
        <v>0</v>
      </c>
      <c r="C1176" s="18"/>
    </row>
    <row r="1177" spans="1:3" x14ac:dyDescent="0.35">
      <c r="A1177" s="35">
        <v>41827</v>
      </c>
      <c r="B1177" s="18">
        <v>1E-3</v>
      </c>
      <c r="C1177" s="18"/>
    </row>
    <row r="1178" spans="1:3" x14ac:dyDescent="0.35">
      <c r="A1178" s="35">
        <v>41828</v>
      </c>
      <c r="B1178" s="18">
        <v>8.9999999999999998E-4</v>
      </c>
      <c r="C1178" s="18"/>
    </row>
    <row r="1179" spans="1:3" x14ac:dyDescent="0.35">
      <c r="A1179" s="35">
        <v>41829</v>
      </c>
      <c r="B1179" s="18">
        <v>8.9999999999999998E-4</v>
      </c>
      <c r="C1179" s="18"/>
    </row>
    <row r="1180" spans="1:3" x14ac:dyDescent="0.35">
      <c r="A1180" s="35">
        <v>41830</v>
      </c>
      <c r="B1180" s="18">
        <v>8.9999999999999998E-4</v>
      </c>
      <c r="C1180" s="18"/>
    </row>
    <row r="1181" spans="1:3" x14ac:dyDescent="0.35">
      <c r="A1181" s="35">
        <v>41831</v>
      </c>
      <c r="B1181" s="18">
        <v>8.9999999999999998E-4</v>
      </c>
      <c r="C1181" s="18"/>
    </row>
    <row r="1182" spans="1:3" x14ac:dyDescent="0.35">
      <c r="A1182" s="35">
        <v>41834</v>
      </c>
      <c r="B1182" s="18">
        <v>8.9999999999999998E-4</v>
      </c>
      <c r="C1182" s="18"/>
    </row>
    <row r="1183" spans="1:3" x14ac:dyDescent="0.35">
      <c r="A1183" s="35">
        <v>41835</v>
      </c>
      <c r="B1183" s="18">
        <v>8.9999999999999998E-4</v>
      </c>
      <c r="C1183" s="18"/>
    </row>
    <row r="1184" spans="1:3" x14ac:dyDescent="0.35">
      <c r="A1184" s="35">
        <v>41836</v>
      </c>
      <c r="B1184" s="18">
        <v>8.9999999999999998E-4</v>
      </c>
      <c r="C1184" s="18"/>
    </row>
    <row r="1185" spans="1:3" x14ac:dyDescent="0.35">
      <c r="A1185" s="35">
        <v>41837</v>
      </c>
      <c r="B1185" s="18">
        <v>8.9999999999999998E-4</v>
      </c>
      <c r="C1185" s="18"/>
    </row>
    <row r="1186" spans="1:3" x14ac:dyDescent="0.35">
      <c r="A1186" s="35">
        <v>41838</v>
      </c>
      <c r="B1186" s="18">
        <v>8.9999999999999998E-4</v>
      </c>
      <c r="C1186" s="18"/>
    </row>
    <row r="1187" spans="1:3" x14ac:dyDescent="0.35">
      <c r="A1187" s="35">
        <v>41841</v>
      </c>
      <c r="B1187" s="18">
        <v>1E-3</v>
      </c>
      <c r="C1187" s="18"/>
    </row>
    <row r="1188" spans="1:3" x14ac:dyDescent="0.35">
      <c r="A1188" s="35">
        <v>41842</v>
      </c>
      <c r="B1188" s="18">
        <v>8.9999999999999998E-4</v>
      </c>
      <c r="C1188" s="18"/>
    </row>
    <row r="1189" spans="1:3" x14ac:dyDescent="0.35">
      <c r="A1189" s="35">
        <v>41843</v>
      </c>
      <c r="B1189" s="18">
        <v>8.9999999999999998E-4</v>
      </c>
      <c r="C1189" s="18"/>
    </row>
    <row r="1190" spans="1:3" x14ac:dyDescent="0.35">
      <c r="A1190" s="35">
        <v>41844</v>
      </c>
      <c r="B1190" s="18">
        <v>8.9999999999999998E-4</v>
      </c>
      <c r="C1190" s="18"/>
    </row>
    <row r="1191" spans="1:3" x14ac:dyDescent="0.35">
      <c r="A1191" s="35">
        <v>41845</v>
      </c>
      <c r="B1191" s="18">
        <v>8.9999999999999998E-4</v>
      </c>
      <c r="C1191" s="18"/>
    </row>
    <row r="1192" spans="1:3" x14ac:dyDescent="0.35">
      <c r="A1192" s="35">
        <v>41848</v>
      </c>
      <c r="B1192" s="18">
        <v>8.9999999999999998E-4</v>
      </c>
      <c r="C1192" s="18"/>
    </row>
    <row r="1193" spans="1:3" x14ac:dyDescent="0.35">
      <c r="A1193" s="35">
        <v>41849</v>
      </c>
      <c r="B1193" s="18">
        <v>8.9999999999999998E-4</v>
      </c>
      <c r="C1193" s="18"/>
    </row>
    <row r="1194" spans="1:3" x14ac:dyDescent="0.35">
      <c r="A1194" s="35">
        <v>41850</v>
      </c>
      <c r="B1194" s="18">
        <v>8.9999999999999998E-4</v>
      </c>
      <c r="C1194" s="18"/>
    </row>
    <row r="1195" spans="1:3" x14ac:dyDescent="0.35">
      <c r="A1195" s="35">
        <v>41851</v>
      </c>
      <c r="B1195" s="18">
        <v>8.0000000000000004E-4</v>
      </c>
      <c r="C1195" s="18"/>
    </row>
    <row r="1196" spans="1:3" x14ac:dyDescent="0.35">
      <c r="A1196" s="35">
        <v>41852</v>
      </c>
      <c r="B1196" s="18">
        <v>8.9999999999999998E-4</v>
      </c>
      <c r="C1196" s="18"/>
    </row>
    <row r="1197" spans="1:3" x14ac:dyDescent="0.35">
      <c r="A1197" s="35">
        <v>41855</v>
      </c>
      <c r="B1197" s="18">
        <v>8.9999999999999998E-4</v>
      </c>
      <c r="C1197" s="18"/>
    </row>
    <row r="1198" spans="1:3" x14ac:dyDescent="0.35">
      <c r="A1198" s="35">
        <v>41856</v>
      </c>
      <c r="B1198" s="18">
        <v>8.9999999999999998E-4</v>
      </c>
      <c r="C1198" s="18"/>
    </row>
    <row r="1199" spans="1:3" x14ac:dyDescent="0.35">
      <c r="A1199" s="35">
        <v>41857</v>
      </c>
      <c r="B1199" s="18">
        <v>8.9999999999999998E-4</v>
      </c>
      <c r="C1199" s="18"/>
    </row>
    <row r="1200" spans="1:3" x14ac:dyDescent="0.35">
      <c r="A1200" s="35">
        <v>41858</v>
      </c>
      <c r="B1200" s="18">
        <v>8.9999999999999998E-4</v>
      </c>
      <c r="C1200" s="18"/>
    </row>
    <row r="1201" spans="1:3" x14ac:dyDescent="0.35">
      <c r="A1201" s="35">
        <v>41859</v>
      </c>
      <c r="B1201" s="18">
        <v>8.9999999999999998E-4</v>
      </c>
      <c r="C1201" s="18"/>
    </row>
    <row r="1202" spans="1:3" x14ac:dyDescent="0.35">
      <c r="A1202" s="35">
        <v>41862</v>
      </c>
      <c r="B1202" s="18">
        <v>8.9999999999999998E-4</v>
      </c>
      <c r="C1202" s="18"/>
    </row>
    <row r="1203" spans="1:3" x14ac:dyDescent="0.35">
      <c r="A1203" s="35">
        <v>41863</v>
      </c>
      <c r="B1203" s="18">
        <v>8.9999999999999998E-4</v>
      </c>
      <c r="C1203" s="18"/>
    </row>
    <row r="1204" spans="1:3" x14ac:dyDescent="0.35">
      <c r="A1204" s="35">
        <v>41864</v>
      </c>
      <c r="B1204" s="18">
        <v>8.9999999999999998E-4</v>
      </c>
      <c r="C1204" s="18"/>
    </row>
    <row r="1205" spans="1:3" x14ac:dyDescent="0.35">
      <c r="A1205" s="35">
        <v>41865</v>
      </c>
      <c r="B1205" s="18">
        <v>8.9999999999999998E-4</v>
      </c>
      <c r="C1205" s="18"/>
    </row>
    <row r="1206" spans="1:3" x14ac:dyDescent="0.35">
      <c r="A1206" s="35">
        <v>41866</v>
      </c>
      <c r="B1206" s="18">
        <v>8.9999999999999998E-4</v>
      </c>
      <c r="C1206" s="18"/>
    </row>
    <row r="1207" spans="1:3" x14ac:dyDescent="0.35">
      <c r="A1207" s="35">
        <v>41869</v>
      </c>
      <c r="B1207" s="18">
        <v>8.9999999999999998E-4</v>
      </c>
      <c r="C1207" s="18"/>
    </row>
    <row r="1208" spans="1:3" x14ac:dyDescent="0.35">
      <c r="A1208" s="35">
        <v>41870</v>
      </c>
      <c r="B1208" s="18">
        <v>8.9999999999999998E-4</v>
      </c>
      <c r="C1208" s="18"/>
    </row>
    <row r="1209" spans="1:3" x14ac:dyDescent="0.35">
      <c r="A1209" s="35">
        <v>41871</v>
      </c>
      <c r="B1209" s="18">
        <v>8.9999999999999998E-4</v>
      </c>
      <c r="C1209" s="18"/>
    </row>
    <row r="1210" spans="1:3" x14ac:dyDescent="0.35">
      <c r="A1210" s="35">
        <v>41872</v>
      </c>
      <c r="B1210" s="18">
        <v>8.9999999999999998E-4</v>
      </c>
      <c r="C1210" s="18"/>
    </row>
    <row r="1211" spans="1:3" x14ac:dyDescent="0.35">
      <c r="A1211" s="35">
        <v>41873</v>
      </c>
      <c r="B1211" s="18">
        <v>8.9999999999999998E-4</v>
      </c>
      <c r="C1211" s="18"/>
    </row>
    <row r="1212" spans="1:3" x14ac:dyDescent="0.35">
      <c r="A1212" s="35">
        <v>41876</v>
      </c>
      <c r="B1212" s="18">
        <v>8.9999999999999998E-4</v>
      </c>
      <c r="C1212" s="18"/>
    </row>
    <row r="1213" spans="1:3" x14ac:dyDescent="0.35">
      <c r="A1213" s="35">
        <v>41877</v>
      </c>
      <c r="B1213" s="18">
        <v>8.9999999999999998E-4</v>
      </c>
      <c r="C1213" s="18"/>
    </row>
    <row r="1214" spans="1:3" x14ac:dyDescent="0.35">
      <c r="A1214" s="35">
        <v>41878</v>
      </c>
      <c r="B1214" s="18">
        <v>8.9999999999999998E-4</v>
      </c>
      <c r="C1214" s="18"/>
    </row>
    <row r="1215" spans="1:3" x14ac:dyDescent="0.35">
      <c r="A1215" s="35">
        <v>41879</v>
      </c>
      <c r="B1215" s="18">
        <v>8.9999999999999998E-4</v>
      </c>
      <c r="C1215" s="18"/>
    </row>
    <row r="1216" spans="1:3" x14ac:dyDescent="0.35">
      <c r="A1216" s="35">
        <v>41880</v>
      </c>
      <c r="B1216" s="18">
        <v>7.000000000000001E-4</v>
      </c>
      <c r="C1216" s="18"/>
    </row>
    <row r="1217" spans="1:3" x14ac:dyDescent="0.35">
      <c r="A1217" s="35">
        <v>41883</v>
      </c>
      <c r="B1217" s="18">
        <v>0</v>
      </c>
      <c r="C1217" s="18"/>
    </row>
    <row r="1218" spans="1:3" x14ac:dyDescent="0.35">
      <c r="A1218" s="35">
        <v>41884</v>
      </c>
      <c r="B1218" s="18">
        <v>8.9999999999999998E-4</v>
      </c>
      <c r="C1218" s="18"/>
    </row>
    <row r="1219" spans="1:3" x14ac:dyDescent="0.35">
      <c r="A1219" s="35">
        <v>41885</v>
      </c>
      <c r="B1219" s="18">
        <v>8.9999999999999998E-4</v>
      </c>
      <c r="C1219" s="18"/>
    </row>
    <row r="1220" spans="1:3" x14ac:dyDescent="0.35">
      <c r="A1220" s="35">
        <v>41886</v>
      </c>
      <c r="B1220" s="18">
        <v>8.9999999999999998E-4</v>
      </c>
      <c r="C1220" s="18"/>
    </row>
    <row r="1221" spans="1:3" x14ac:dyDescent="0.35">
      <c r="A1221" s="35">
        <v>41887</v>
      </c>
      <c r="B1221" s="18">
        <v>8.9999999999999998E-4</v>
      </c>
      <c r="C1221" s="18"/>
    </row>
    <row r="1222" spans="1:3" x14ac:dyDescent="0.35">
      <c r="A1222" s="35">
        <v>41890</v>
      </c>
      <c r="B1222" s="18">
        <v>8.9999999999999998E-4</v>
      </c>
      <c r="C1222" s="18"/>
    </row>
    <row r="1223" spans="1:3" x14ac:dyDescent="0.35">
      <c r="A1223" s="35">
        <v>41891</v>
      </c>
      <c r="B1223" s="18">
        <v>8.9999999999999998E-4</v>
      </c>
      <c r="C1223" s="18"/>
    </row>
    <row r="1224" spans="1:3" x14ac:dyDescent="0.35">
      <c r="A1224" s="35">
        <v>41892</v>
      </c>
      <c r="B1224" s="18">
        <v>8.9999999999999998E-4</v>
      </c>
      <c r="C1224" s="18"/>
    </row>
    <row r="1225" spans="1:3" x14ac:dyDescent="0.35">
      <c r="A1225" s="35">
        <v>41893</v>
      </c>
      <c r="B1225" s="18">
        <v>8.9999999999999998E-4</v>
      </c>
      <c r="C1225" s="18"/>
    </row>
    <row r="1226" spans="1:3" x14ac:dyDescent="0.35">
      <c r="A1226" s="35">
        <v>41894</v>
      </c>
      <c r="B1226" s="18">
        <v>8.9999999999999998E-4</v>
      </c>
      <c r="C1226" s="18"/>
    </row>
    <row r="1227" spans="1:3" x14ac:dyDescent="0.35">
      <c r="A1227" s="35">
        <v>41897</v>
      </c>
      <c r="B1227" s="18">
        <v>8.9999999999999998E-4</v>
      </c>
      <c r="C1227" s="18"/>
    </row>
    <row r="1228" spans="1:3" x14ac:dyDescent="0.35">
      <c r="A1228" s="35">
        <v>41898</v>
      </c>
      <c r="B1228" s="18">
        <v>8.9999999999999998E-4</v>
      </c>
      <c r="C1228" s="18"/>
    </row>
    <row r="1229" spans="1:3" x14ac:dyDescent="0.35">
      <c r="A1229" s="35">
        <v>41899</v>
      </c>
      <c r="B1229" s="18">
        <v>8.9999999999999998E-4</v>
      </c>
      <c r="C1229" s="18"/>
    </row>
    <row r="1230" spans="1:3" x14ac:dyDescent="0.35">
      <c r="A1230" s="35">
        <v>41900</v>
      </c>
      <c r="B1230" s="18">
        <v>8.9999999999999998E-4</v>
      </c>
      <c r="C1230" s="18"/>
    </row>
    <row r="1231" spans="1:3" x14ac:dyDescent="0.35">
      <c r="A1231" s="35">
        <v>41901</v>
      </c>
      <c r="B1231" s="18">
        <v>8.9999999999999998E-4</v>
      </c>
      <c r="C1231" s="18"/>
    </row>
    <row r="1232" spans="1:3" x14ac:dyDescent="0.35">
      <c r="A1232" s="35">
        <v>41904</v>
      </c>
      <c r="B1232" s="18">
        <v>8.9999999999999998E-4</v>
      </c>
      <c r="C1232" s="18"/>
    </row>
    <row r="1233" spans="1:3" x14ac:dyDescent="0.35">
      <c r="A1233" s="35">
        <v>41905</v>
      </c>
      <c r="B1233" s="18">
        <v>8.9999999999999998E-4</v>
      </c>
      <c r="C1233" s="18"/>
    </row>
    <row r="1234" spans="1:3" x14ac:dyDescent="0.35">
      <c r="A1234" s="35">
        <v>41906</v>
      </c>
      <c r="B1234" s="18">
        <v>8.9999999999999998E-4</v>
      </c>
      <c r="C1234" s="18"/>
    </row>
    <row r="1235" spans="1:3" x14ac:dyDescent="0.35">
      <c r="A1235" s="35">
        <v>41907</v>
      </c>
      <c r="B1235" s="18">
        <v>8.9999999999999998E-4</v>
      </c>
      <c r="C1235" s="18"/>
    </row>
    <row r="1236" spans="1:3" x14ac:dyDescent="0.35">
      <c r="A1236" s="35">
        <v>41908</v>
      </c>
      <c r="B1236" s="18">
        <v>8.9999999999999998E-4</v>
      </c>
      <c r="C1236" s="18"/>
    </row>
    <row r="1237" spans="1:3" x14ac:dyDescent="0.35">
      <c r="A1237" s="35">
        <v>41911</v>
      </c>
      <c r="B1237" s="18">
        <v>8.0000000000000004E-4</v>
      </c>
      <c r="C1237" s="18"/>
    </row>
    <row r="1238" spans="1:3" x14ac:dyDescent="0.35">
      <c r="A1238" s="35">
        <v>41912</v>
      </c>
      <c r="B1238" s="18">
        <v>7.000000000000001E-4</v>
      </c>
      <c r="C1238" s="18"/>
    </row>
    <row r="1239" spans="1:3" x14ac:dyDescent="0.35">
      <c r="A1239" s="35">
        <v>41913</v>
      </c>
      <c r="B1239" s="18">
        <v>8.9999999999999998E-4</v>
      </c>
      <c r="C1239" s="18"/>
    </row>
    <row r="1240" spans="1:3" x14ac:dyDescent="0.35">
      <c r="A1240" s="35">
        <v>41914</v>
      </c>
      <c r="B1240" s="18">
        <v>8.9999999999999998E-4</v>
      </c>
      <c r="C1240" s="18"/>
    </row>
    <row r="1241" spans="1:3" x14ac:dyDescent="0.35">
      <c r="A1241" s="35">
        <v>41915</v>
      </c>
      <c r="B1241" s="18">
        <v>8.9999999999999998E-4</v>
      </c>
      <c r="C1241" s="18"/>
    </row>
    <row r="1242" spans="1:3" x14ac:dyDescent="0.35">
      <c r="A1242" s="35">
        <v>41918</v>
      </c>
      <c r="B1242" s="18">
        <v>8.9999999999999998E-4</v>
      </c>
      <c r="C1242" s="18"/>
    </row>
    <row r="1243" spans="1:3" x14ac:dyDescent="0.35">
      <c r="A1243" s="35">
        <v>41919</v>
      </c>
      <c r="B1243" s="18">
        <v>8.9999999999999998E-4</v>
      </c>
      <c r="C1243" s="18"/>
    </row>
    <row r="1244" spans="1:3" x14ac:dyDescent="0.35">
      <c r="A1244" s="35">
        <v>41920</v>
      </c>
      <c r="B1244" s="18">
        <v>8.9999999999999998E-4</v>
      </c>
      <c r="C1244" s="18"/>
    </row>
    <row r="1245" spans="1:3" x14ac:dyDescent="0.35">
      <c r="A1245" s="35">
        <v>41921</v>
      </c>
      <c r="B1245" s="18">
        <v>8.0000000000000004E-4</v>
      </c>
      <c r="C1245" s="18"/>
    </row>
    <row r="1246" spans="1:3" x14ac:dyDescent="0.35">
      <c r="A1246" s="35">
        <v>41922</v>
      </c>
      <c r="B1246" s="18">
        <v>8.9999999999999998E-4</v>
      </c>
      <c r="C1246" s="18"/>
    </row>
    <row r="1247" spans="1:3" x14ac:dyDescent="0.35">
      <c r="A1247" s="35">
        <v>41925</v>
      </c>
      <c r="B1247" s="18">
        <v>0</v>
      </c>
      <c r="C1247" s="18"/>
    </row>
    <row r="1248" spans="1:3" x14ac:dyDescent="0.35">
      <c r="A1248" s="35">
        <v>41926</v>
      </c>
      <c r="B1248" s="18">
        <v>8.9999999999999998E-4</v>
      </c>
      <c r="C1248" s="18"/>
    </row>
    <row r="1249" spans="1:3" x14ac:dyDescent="0.35">
      <c r="A1249" s="35">
        <v>41927</v>
      </c>
      <c r="B1249" s="18">
        <v>8.9999999999999998E-4</v>
      </c>
      <c r="C1249" s="18"/>
    </row>
    <row r="1250" spans="1:3" x14ac:dyDescent="0.35">
      <c r="A1250" s="35">
        <v>41928</v>
      </c>
      <c r="B1250" s="18">
        <v>8.9999999999999998E-4</v>
      </c>
      <c r="C1250" s="18"/>
    </row>
    <row r="1251" spans="1:3" x14ac:dyDescent="0.35">
      <c r="A1251" s="35">
        <v>41929</v>
      </c>
      <c r="B1251" s="18">
        <v>8.9999999999999998E-4</v>
      </c>
      <c r="C1251" s="18"/>
    </row>
    <row r="1252" spans="1:3" x14ac:dyDescent="0.35">
      <c r="A1252" s="35">
        <v>41932</v>
      </c>
      <c r="B1252" s="18">
        <v>8.9999999999999998E-4</v>
      </c>
      <c r="C1252" s="18"/>
    </row>
    <row r="1253" spans="1:3" x14ac:dyDescent="0.35">
      <c r="A1253" s="35">
        <v>41933</v>
      </c>
      <c r="B1253" s="18">
        <v>8.9999999999999998E-4</v>
      </c>
      <c r="C1253" s="18"/>
    </row>
    <row r="1254" spans="1:3" x14ac:dyDescent="0.35">
      <c r="A1254" s="35">
        <v>41934</v>
      </c>
      <c r="B1254" s="18">
        <v>8.9999999999999998E-4</v>
      </c>
      <c r="C1254" s="18"/>
    </row>
    <row r="1255" spans="1:3" x14ac:dyDescent="0.35">
      <c r="A1255" s="35">
        <v>41935</v>
      </c>
      <c r="B1255" s="18">
        <v>8.9999999999999998E-4</v>
      </c>
      <c r="C1255" s="18"/>
    </row>
    <row r="1256" spans="1:3" x14ac:dyDescent="0.35">
      <c r="A1256" s="35">
        <v>41936</v>
      </c>
      <c r="B1256" s="18">
        <v>8.9999999999999998E-4</v>
      </c>
      <c r="C1256" s="18"/>
    </row>
    <row r="1257" spans="1:3" x14ac:dyDescent="0.35">
      <c r="A1257" s="35">
        <v>41939</v>
      </c>
      <c r="B1257" s="18">
        <v>8.9999999999999998E-4</v>
      </c>
      <c r="C1257" s="18"/>
    </row>
    <row r="1258" spans="1:3" x14ac:dyDescent="0.35">
      <c r="A1258" s="35">
        <v>41940</v>
      </c>
      <c r="B1258" s="18">
        <v>8.9999999999999998E-4</v>
      </c>
      <c r="C1258" s="18"/>
    </row>
    <row r="1259" spans="1:3" x14ac:dyDescent="0.35">
      <c r="A1259" s="35">
        <v>41941</v>
      </c>
      <c r="B1259" s="18">
        <v>8.9999999999999998E-4</v>
      </c>
      <c r="C1259" s="18"/>
    </row>
    <row r="1260" spans="1:3" x14ac:dyDescent="0.35">
      <c r="A1260" s="35">
        <v>41942</v>
      </c>
      <c r="B1260" s="18">
        <v>8.9999999999999998E-4</v>
      </c>
      <c r="C1260" s="18"/>
    </row>
    <row r="1261" spans="1:3" x14ac:dyDescent="0.35">
      <c r="A1261" s="35">
        <v>41943</v>
      </c>
      <c r="B1261" s="18">
        <v>7.000000000000001E-4</v>
      </c>
      <c r="C1261" s="18"/>
    </row>
    <row r="1262" spans="1:3" x14ac:dyDescent="0.35">
      <c r="A1262" s="35">
        <v>41946</v>
      </c>
      <c r="B1262" s="18">
        <v>8.9999999999999998E-4</v>
      </c>
      <c r="C1262" s="18"/>
    </row>
    <row r="1263" spans="1:3" x14ac:dyDescent="0.35">
      <c r="A1263" s="35">
        <v>41947</v>
      </c>
      <c r="B1263" s="18">
        <v>1E-3</v>
      </c>
      <c r="C1263" s="18"/>
    </row>
    <row r="1264" spans="1:3" x14ac:dyDescent="0.35">
      <c r="A1264" s="35">
        <v>41948</v>
      </c>
      <c r="B1264" s="18">
        <v>8.9999999999999998E-4</v>
      </c>
      <c r="C1264" s="18"/>
    </row>
    <row r="1265" spans="1:3" x14ac:dyDescent="0.35">
      <c r="A1265" s="35">
        <v>41949</v>
      </c>
      <c r="B1265" s="18">
        <v>8.9999999999999998E-4</v>
      </c>
      <c r="C1265" s="18"/>
    </row>
    <row r="1266" spans="1:3" x14ac:dyDescent="0.35">
      <c r="A1266" s="35">
        <v>41950</v>
      </c>
      <c r="B1266" s="18">
        <v>8.9999999999999998E-4</v>
      </c>
      <c r="C1266" s="18"/>
    </row>
    <row r="1267" spans="1:3" x14ac:dyDescent="0.35">
      <c r="A1267" s="35">
        <v>41953</v>
      </c>
      <c r="B1267" s="18">
        <v>8.9999999999999998E-4</v>
      </c>
      <c r="C1267" s="18"/>
    </row>
    <row r="1268" spans="1:3" x14ac:dyDescent="0.35">
      <c r="A1268" s="35">
        <v>41954</v>
      </c>
      <c r="B1268" s="18">
        <v>0</v>
      </c>
      <c r="C1268" s="18"/>
    </row>
    <row r="1269" spans="1:3" x14ac:dyDescent="0.35">
      <c r="A1269" s="35">
        <v>41955</v>
      </c>
      <c r="B1269" s="18">
        <v>8.9999999999999998E-4</v>
      </c>
      <c r="C1269" s="18"/>
    </row>
    <row r="1270" spans="1:3" x14ac:dyDescent="0.35">
      <c r="A1270" s="35">
        <v>41956</v>
      </c>
      <c r="B1270" s="18">
        <v>8.9999999999999998E-4</v>
      </c>
      <c r="C1270" s="18"/>
    </row>
    <row r="1271" spans="1:3" x14ac:dyDescent="0.35">
      <c r="A1271" s="35">
        <v>41957</v>
      </c>
      <c r="B1271" s="18">
        <v>8.9999999999999998E-4</v>
      </c>
      <c r="C1271" s="18"/>
    </row>
    <row r="1272" spans="1:3" x14ac:dyDescent="0.35">
      <c r="A1272" s="35">
        <v>41960</v>
      </c>
      <c r="B1272" s="18">
        <v>1E-3</v>
      </c>
      <c r="C1272" s="18"/>
    </row>
    <row r="1273" spans="1:3" x14ac:dyDescent="0.35">
      <c r="A1273" s="35">
        <v>41961</v>
      </c>
      <c r="B1273" s="18">
        <v>1.1000000000000001E-3</v>
      </c>
      <c r="C1273" s="18"/>
    </row>
    <row r="1274" spans="1:3" x14ac:dyDescent="0.35">
      <c r="A1274" s="35">
        <v>41962</v>
      </c>
      <c r="B1274" s="18">
        <v>1E-3</v>
      </c>
      <c r="C1274" s="18"/>
    </row>
    <row r="1275" spans="1:3" x14ac:dyDescent="0.35">
      <c r="A1275" s="35">
        <v>41963</v>
      </c>
      <c r="B1275" s="18">
        <v>1E-3</v>
      </c>
      <c r="C1275" s="18"/>
    </row>
    <row r="1276" spans="1:3" x14ac:dyDescent="0.35">
      <c r="A1276" s="35">
        <v>41964</v>
      </c>
      <c r="B1276" s="18">
        <v>1E-3</v>
      </c>
      <c r="C1276" s="18"/>
    </row>
    <row r="1277" spans="1:3" x14ac:dyDescent="0.35">
      <c r="A1277" s="35">
        <v>41967</v>
      </c>
      <c r="B1277" s="18">
        <v>1E-3</v>
      </c>
      <c r="C1277" s="18"/>
    </row>
    <row r="1278" spans="1:3" x14ac:dyDescent="0.35">
      <c r="A1278" s="35">
        <v>41968</v>
      </c>
      <c r="B1278" s="18">
        <v>1E-3</v>
      </c>
      <c r="C1278" s="18"/>
    </row>
    <row r="1279" spans="1:3" x14ac:dyDescent="0.35">
      <c r="A1279" s="35">
        <v>41969</v>
      </c>
      <c r="B1279" s="18">
        <v>1E-3</v>
      </c>
      <c r="C1279" s="18"/>
    </row>
    <row r="1280" spans="1:3" x14ac:dyDescent="0.35">
      <c r="A1280" s="35">
        <v>41970</v>
      </c>
      <c r="B1280" s="18">
        <v>0</v>
      </c>
      <c r="C1280" s="18"/>
    </row>
    <row r="1281" spans="1:3" x14ac:dyDescent="0.35">
      <c r="A1281" s="35">
        <v>41971</v>
      </c>
      <c r="B1281" s="18">
        <v>8.0000000000000004E-4</v>
      </c>
      <c r="C1281" s="18"/>
    </row>
    <row r="1282" spans="1:3" x14ac:dyDescent="0.35">
      <c r="A1282" s="35">
        <v>41974</v>
      </c>
      <c r="B1282" s="18">
        <v>1.2999999999999999E-3</v>
      </c>
      <c r="C1282" s="18"/>
    </row>
    <row r="1283" spans="1:3" x14ac:dyDescent="0.35">
      <c r="A1283" s="35">
        <v>41975</v>
      </c>
      <c r="B1283" s="18">
        <v>1.1999999999999999E-3</v>
      </c>
      <c r="C1283" s="18"/>
    </row>
    <row r="1284" spans="1:3" x14ac:dyDescent="0.35">
      <c r="A1284" s="35">
        <v>41976</v>
      </c>
      <c r="B1284" s="18">
        <v>1.1999999999999999E-3</v>
      </c>
      <c r="C1284" s="18"/>
    </row>
    <row r="1285" spans="1:3" x14ac:dyDescent="0.35">
      <c r="A1285" s="35">
        <v>41977</v>
      </c>
      <c r="B1285" s="18">
        <v>1.1999999999999999E-3</v>
      </c>
      <c r="C1285" s="18"/>
    </row>
    <row r="1286" spans="1:3" x14ac:dyDescent="0.35">
      <c r="A1286" s="35">
        <v>41978</v>
      </c>
      <c r="B1286" s="18">
        <v>1.1999999999999999E-3</v>
      </c>
      <c r="C1286" s="18"/>
    </row>
    <row r="1287" spans="1:3" x14ac:dyDescent="0.35">
      <c r="A1287" s="35">
        <v>41981</v>
      </c>
      <c r="B1287" s="18">
        <v>1.1999999999999999E-3</v>
      </c>
      <c r="C1287" s="18"/>
    </row>
    <row r="1288" spans="1:3" x14ac:dyDescent="0.35">
      <c r="A1288" s="35">
        <v>41982</v>
      </c>
      <c r="B1288" s="18">
        <v>1.1999999999999999E-3</v>
      </c>
      <c r="C1288" s="18"/>
    </row>
    <row r="1289" spans="1:3" x14ac:dyDescent="0.35">
      <c r="A1289" s="35">
        <v>41983</v>
      </c>
      <c r="B1289" s="18">
        <v>1.1999999999999999E-3</v>
      </c>
      <c r="C1289" s="18"/>
    </row>
    <row r="1290" spans="1:3" x14ac:dyDescent="0.35">
      <c r="A1290" s="35">
        <v>41984</v>
      </c>
      <c r="B1290" s="18">
        <v>1.1999999999999999E-3</v>
      </c>
      <c r="C1290" s="18"/>
    </row>
    <row r="1291" spans="1:3" x14ac:dyDescent="0.35">
      <c r="A1291" s="35">
        <v>41985</v>
      </c>
      <c r="B1291" s="18">
        <v>1.1999999999999999E-3</v>
      </c>
      <c r="C1291" s="18"/>
    </row>
    <row r="1292" spans="1:3" x14ac:dyDescent="0.35">
      <c r="A1292" s="35">
        <v>41988</v>
      </c>
      <c r="B1292" s="18">
        <v>1.1000000000000001E-3</v>
      </c>
      <c r="C1292" s="18"/>
    </row>
    <row r="1293" spans="1:3" x14ac:dyDescent="0.35">
      <c r="A1293" s="35">
        <v>41989</v>
      </c>
      <c r="B1293" s="18">
        <v>1.1999999999999999E-3</v>
      </c>
      <c r="C1293" s="18"/>
    </row>
    <row r="1294" spans="1:3" x14ac:dyDescent="0.35">
      <c r="A1294" s="35">
        <v>41990</v>
      </c>
      <c r="B1294" s="18">
        <v>1.2999999999999999E-3</v>
      </c>
      <c r="C1294" s="18"/>
    </row>
    <row r="1295" spans="1:3" x14ac:dyDescent="0.35">
      <c r="A1295" s="35">
        <v>41991</v>
      </c>
      <c r="B1295" s="18">
        <v>1.2999999999999999E-3</v>
      </c>
      <c r="C1295" s="18"/>
    </row>
    <row r="1296" spans="1:3" x14ac:dyDescent="0.35">
      <c r="A1296" s="35">
        <v>41992</v>
      </c>
      <c r="B1296" s="18">
        <v>1.2999999999999999E-3</v>
      </c>
      <c r="C1296" s="18"/>
    </row>
    <row r="1297" spans="1:3" x14ac:dyDescent="0.35">
      <c r="A1297" s="35">
        <v>41995</v>
      </c>
      <c r="B1297" s="18">
        <v>1.2999999999999999E-3</v>
      </c>
      <c r="C1297" s="18"/>
    </row>
    <row r="1298" spans="1:3" x14ac:dyDescent="0.35">
      <c r="A1298" s="35">
        <v>41996</v>
      </c>
      <c r="B1298" s="18">
        <v>1.2999999999999999E-3</v>
      </c>
      <c r="C1298" s="18"/>
    </row>
    <row r="1299" spans="1:3" x14ac:dyDescent="0.35">
      <c r="A1299" s="35">
        <v>41997</v>
      </c>
      <c r="B1299" s="18">
        <v>1.2999999999999999E-3</v>
      </c>
      <c r="C1299" s="18"/>
    </row>
    <row r="1300" spans="1:3" x14ac:dyDescent="0.35">
      <c r="A1300" s="35">
        <v>41998</v>
      </c>
      <c r="B1300" s="18">
        <v>0</v>
      </c>
      <c r="C1300" s="18"/>
    </row>
    <row r="1301" spans="1:3" x14ac:dyDescent="0.35">
      <c r="A1301" s="35">
        <v>41999</v>
      </c>
      <c r="B1301" s="18">
        <v>1.2999999999999999E-3</v>
      </c>
      <c r="C1301" s="18"/>
    </row>
    <row r="1302" spans="1:3" x14ac:dyDescent="0.35">
      <c r="A1302" s="35">
        <v>42002</v>
      </c>
      <c r="B1302" s="18">
        <v>1.2999999999999999E-3</v>
      </c>
      <c r="C1302" s="18"/>
    </row>
    <row r="1303" spans="1:3" x14ac:dyDescent="0.35">
      <c r="A1303" s="35">
        <v>42003</v>
      </c>
      <c r="B1303" s="18">
        <v>1.2999999999999999E-3</v>
      </c>
      <c r="C1303" s="18"/>
    </row>
    <row r="1304" spans="1:3" x14ac:dyDescent="0.35">
      <c r="A1304" s="35">
        <v>42004</v>
      </c>
      <c r="B1304" s="18">
        <v>5.9999999999999995E-4</v>
      </c>
      <c r="C1304" s="18"/>
    </row>
    <row r="1305" spans="1:3" x14ac:dyDescent="0.35">
      <c r="A1305" s="35">
        <v>42005</v>
      </c>
      <c r="B1305" s="18">
        <v>0</v>
      </c>
      <c r="C1305" s="18"/>
    </row>
    <row r="1306" spans="1:3" x14ac:dyDescent="0.35">
      <c r="A1306" s="35">
        <v>42006</v>
      </c>
      <c r="B1306" s="18">
        <v>1.1999999999999999E-3</v>
      </c>
      <c r="C1306" s="18"/>
    </row>
    <row r="1307" spans="1:3" x14ac:dyDescent="0.35">
      <c r="A1307" s="35">
        <v>42009</v>
      </c>
      <c r="B1307" s="18">
        <v>1.1999999999999999E-3</v>
      </c>
      <c r="C1307" s="18"/>
    </row>
    <row r="1308" spans="1:3" x14ac:dyDescent="0.35">
      <c r="A1308" s="35">
        <v>42010</v>
      </c>
      <c r="B1308" s="18">
        <v>1.1999999999999999E-3</v>
      </c>
      <c r="C1308" s="18"/>
    </row>
    <row r="1309" spans="1:3" x14ac:dyDescent="0.35">
      <c r="A1309" s="35">
        <v>42011</v>
      </c>
      <c r="B1309" s="18">
        <v>1.1999999999999999E-3</v>
      </c>
      <c r="C1309" s="18"/>
    </row>
    <row r="1310" spans="1:3" x14ac:dyDescent="0.35">
      <c r="A1310" s="35">
        <v>42012</v>
      </c>
      <c r="B1310" s="18">
        <v>1.1999999999999999E-3</v>
      </c>
      <c r="C1310" s="18"/>
    </row>
    <row r="1311" spans="1:3" x14ac:dyDescent="0.35">
      <c r="A1311" s="35">
        <v>42013</v>
      </c>
      <c r="B1311" s="18">
        <v>1.1999999999999999E-3</v>
      </c>
      <c r="C1311" s="18"/>
    </row>
    <row r="1312" spans="1:3" x14ac:dyDescent="0.35">
      <c r="A1312" s="35">
        <v>42016</v>
      </c>
      <c r="B1312" s="18">
        <v>1.1999999999999999E-3</v>
      </c>
      <c r="C1312" s="18"/>
    </row>
    <row r="1313" spans="1:3" x14ac:dyDescent="0.35">
      <c r="A1313" s="35">
        <v>42017</v>
      </c>
      <c r="B1313" s="18">
        <v>1.1999999999999999E-3</v>
      </c>
      <c r="C1313" s="18"/>
    </row>
    <row r="1314" spans="1:3" x14ac:dyDescent="0.35">
      <c r="A1314" s="35">
        <v>42018</v>
      </c>
      <c r="B1314" s="18">
        <v>1.1999999999999999E-3</v>
      </c>
      <c r="C1314" s="18"/>
    </row>
    <row r="1315" spans="1:3" x14ac:dyDescent="0.35">
      <c r="A1315" s="35">
        <v>42019</v>
      </c>
      <c r="B1315" s="18">
        <v>1.1999999999999999E-3</v>
      </c>
      <c r="C1315" s="18"/>
    </row>
    <row r="1316" spans="1:3" x14ac:dyDescent="0.35">
      <c r="A1316" s="35">
        <v>42020</v>
      </c>
      <c r="B1316" s="18">
        <v>1.2999999999999999E-3</v>
      </c>
      <c r="C1316" s="18"/>
    </row>
    <row r="1317" spans="1:3" x14ac:dyDescent="0.35">
      <c r="A1317" s="35">
        <v>42023</v>
      </c>
      <c r="B1317" s="18">
        <v>0</v>
      </c>
      <c r="C1317" s="18"/>
    </row>
    <row r="1318" spans="1:3" x14ac:dyDescent="0.35">
      <c r="A1318" s="35">
        <v>42024</v>
      </c>
      <c r="B1318" s="18">
        <v>1.1999999999999999E-3</v>
      </c>
      <c r="C1318" s="18"/>
    </row>
    <row r="1319" spans="1:3" x14ac:dyDescent="0.35">
      <c r="A1319" s="35">
        <v>42025</v>
      </c>
      <c r="B1319" s="18">
        <v>1.1999999999999999E-3</v>
      </c>
      <c r="C1319" s="18"/>
    </row>
    <row r="1320" spans="1:3" x14ac:dyDescent="0.35">
      <c r="A1320" s="35">
        <v>42026</v>
      </c>
      <c r="B1320" s="18">
        <v>1.1999999999999999E-3</v>
      </c>
      <c r="C1320" s="18"/>
    </row>
    <row r="1321" spans="1:3" x14ac:dyDescent="0.35">
      <c r="A1321" s="35">
        <v>42027</v>
      </c>
      <c r="B1321" s="18">
        <v>1.1999999999999999E-3</v>
      </c>
      <c r="C1321" s="18"/>
    </row>
    <row r="1322" spans="1:3" x14ac:dyDescent="0.35">
      <c r="A1322" s="35">
        <v>42030</v>
      </c>
      <c r="B1322" s="18">
        <v>1.1999999999999999E-3</v>
      </c>
      <c r="C1322" s="18"/>
    </row>
    <row r="1323" spans="1:3" x14ac:dyDescent="0.35">
      <c r="A1323" s="35">
        <v>42031</v>
      </c>
      <c r="B1323" s="18">
        <v>1.1000000000000001E-3</v>
      </c>
      <c r="C1323" s="18"/>
    </row>
    <row r="1324" spans="1:3" x14ac:dyDescent="0.35">
      <c r="A1324" s="35">
        <v>42032</v>
      </c>
      <c r="B1324" s="18">
        <v>1.1999999999999999E-3</v>
      </c>
      <c r="C1324" s="18"/>
    </row>
    <row r="1325" spans="1:3" x14ac:dyDescent="0.35">
      <c r="A1325" s="35">
        <v>42033</v>
      </c>
      <c r="B1325" s="18">
        <v>1.1000000000000001E-3</v>
      </c>
      <c r="C1325" s="18"/>
    </row>
    <row r="1326" spans="1:3" x14ac:dyDescent="0.35">
      <c r="A1326" s="35">
        <v>42034</v>
      </c>
      <c r="B1326" s="18">
        <v>5.9999999999999995E-4</v>
      </c>
      <c r="C1326" s="18"/>
    </row>
    <row r="1327" spans="1:3" x14ac:dyDescent="0.35">
      <c r="A1327" s="35">
        <v>42037</v>
      </c>
      <c r="B1327" s="18">
        <v>1.1999999999999999E-3</v>
      </c>
      <c r="C1327" s="18"/>
    </row>
    <row r="1328" spans="1:3" x14ac:dyDescent="0.35">
      <c r="A1328" s="35">
        <v>42038</v>
      </c>
      <c r="B1328" s="18">
        <v>1.1999999999999999E-3</v>
      </c>
      <c r="C1328" s="18"/>
    </row>
    <row r="1329" spans="1:3" x14ac:dyDescent="0.35">
      <c r="A1329" s="35">
        <v>42039</v>
      </c>
      <c r="B1329" s="18">
        <v>1.1000000000000001E-3</v>
      </c>
      <c r="C1329" s="18"/>
    </row>
    <row r="1330" spans="1:3" x14ac:dyDescent="0.35">
      <c r="A1330" s="35">
        <v>42040</v>
      </c>
      <c r="B1330" s="18">
        <v>1.1999999999999999E-3</v>
      </c>
      <c r="C1330" s="18"/>
    </row>
    <row r="1331" spans="1:3" x14ac:dyDescent="0.35">
      <c r="A1331" s="35">
        <v>42041</v>
      </c>
      <c r="B1331" s="18">
        <v>1.1000000000000001E-3</v>
      </c>
      <c r="C1331" s="18"/>
    </row>
    <row r="1332" spans="1:3" x14ac:dyDescent="0.35">
      <c r="A1332" s="35">
        <v>42044</v>
      </c>
      <c r="B1332" s="18">
        <v>1.1999999999999999E-3</v>
      </c>
      <c r="C1332" s="18"/>
    </row>
    <row r="1333" spans="1:3" x14ac:dyDescent="0.35">
      <c r="A1333" s="35">
        <v>42045</v>
      </c>
      <c r="B1333" s="18">
        <v>1.1999999999999999E-3</v>
      </c>
      <c r="C1333" s="18"/>
    </row>
    <row r="1334" spans="1:3" x14ac:dyDescent="0.35">
      <c r="A1334" s="35">
        <v>42046</v>
      </c>
      <c r="B1334" s="18">
        <v>1.1999999999999999E-3</v>
      </c>
      <c r="C1334" s="18"/>
    </row>
    <row r="1335" spans="1:3" x14ac:dyDescent="0.35">
      <c r="A1335" s="35">
        <v>42047</v>
      </c>
      <c r="B1335" s="18">
        <v>1.1999999999999999E-3</v>
      </c>
      <c r="C1335" s="18"/>
    </row>
    <row r="1336" spans="1:3" x14ac:dyDescent="0.35">
      <c r="A1336" s="35">
        <v>42048</v>
      </c>
      <c r="B1336" s="18">
        <v>1.1999999999999999E-3</v>
      </c>
      <c r="C1336" s="18"/>
    </row>
    <row r="1337" spans="1:3" x14ac:dyDescent="0.35">
      <c r="A1337" s="35">
        <v>42051</v>
      </c>
      <c r="B1337" s="18">
        <v>0</v>
      </c>
      <c r="C1337" s="18"/>
    </row>
    <row r="1338" spans="1:3" x14ac:dyDescent="0.35">
      <c r="A1338" s="35">
        <v>42052</v>
      </c>
      <c r="B1338" s="18">
        <v>1.1999999999999999E-3</v>
      </c>
      <c r="C1338" s="18"/>
    </row>
    <row r="1339" spans="1:3" x14ac:dyDescent="0.35">
      <c r="A1339" s="35">
        <v>42053</v>
      </c>
      <c r="B1339" s="18">
        <v>1.1999999999999999E-3</v>
      </c>
      <c r="C1339" s="18"/>
    </row>
    <row r="1340" spans="1:3" x14ac:dyDescent="0.35">
      <c r="A1340" s="35">
        <v>42054</v>
      </c>
      <c r="B1340" s="18">
        <v>1.1999999999999999E-3</v>
      </c>
      <c r="C1340" s="18"/>
    </row>
    <row r="1341" spans="1:3" x14ac:dyDescent="0.35">
      <c r="A1341" s="35">
        <v>42055</v>
      </c>
      <c r="B1341" s="18">
        <v>1.1999999999999999E-3</v>
      </c>
      <c r="C1341" s="18"/>
    </row>
    <row r="1342" spans="1:3" x14ac:dyDescent="0.35">
      <c r="A1342" s="35">
        <v>42058</v>
      </c>
      <c r="B1342" s="18">
        <v>1.1000000000000001E-3</v>
      </c>
      <c r="C1342" s="18"/>
    </row>
    <row r="1343" spans="1:3" x14ac:dyDescent="0.35">
      <c r="A1343" s="35">
        <v>42059</v>
      </c>
      <c r="B1343" s="18">
        <v>1.1000000000000001E-3</v>
      </c>
      <c r="C1343" s="18"/>
    </row>
    <row r="1344" spans="1:3" x14ac:dyDescent="0.35">
      <c r="A1344" s="35">
        <v>42060</v>
      </c>
      <c r="B1344" s="18">
        <v>1.1000000000000001E-3</v>
      </c>
      <c r="C1344" s="18"/>
    </row>
    <row r="1345" spans="1:3" x14ac:dyDescent="0.35">
      <c r="A1345" s="35">
        <v>42061</v>
      </c>
      <c r="B1345" s="18">
        <v>1.1000000000000001E-3</v>
      </c>
      <c r="C1345" s="18"/>
    </row>
    <row r="1346" spans="1:3" x14ac:dyDescent="0.35">
      <c r="A1346" s="35">
        <v>42062</v>
      </c>
      <c r="B1346" s="18">
        <v>5.9999999999999995E-4</v>
      </c>
      <c r="C1346" s="18"/>
    </row>
    <row r="1347" spans="1:3" x14ac:dyDescent="0.35">
      <c r="A1347" s="35">
        <v>42065</v>
      </c>
      <c r="B1347" s="18">
        <v>1.1999999999999999E-3</v>
      </c>
      <c r="C1347" s="18"/>
    </row>
    <row r="1348" spans="1:3" x14ac:dyDescent="0.35">
      <c r="A1348" s="35">
        <v>42066</v>
      </c>
      <c r="B1348" s="18">
        <v>1.1999999999999999E-3</v>
      </c>
      <c r="C1348" s="18"/>
    </row>
    <row r="1349" spans="1:3" x14ac:dyDescent="0.35">
      <c r="A1349" s="35">
        <v>42067</v>
      </c>
      <c r="B1349" s="18">
        <v>1.1000000000000001E-3</v>
      </c>
      <c r="C1349" s="18"/>
    </row>
    <row r="1350" spans="1:3" x14ac:dyDescent="0.35">
      <c r="A1350" s="35">
        <v>42068</v>
      </c>
      <c r="B1350" s="18">
        <v>1.1000000000000001E-3</v>
      </c>
      <c r="C1350" s="18"/>
    </row>
    <row r="1351" spans="1:3" x14ac:dyDescent="0.35">
      <c r="A1351" s="35">
        <v>42069</v>
      </c>
      <c r="B1351" s="18">
        <v>1.1999999999999999E-3</v>
      </c>
      <c r="C1351" s="18"/>
    </row>
    <row r="1352" spans="1:3" x14ac:dyDescent="0.35">
      <c r="A1352" s="35">
        <v>42072</v>
      </c>
      <c r="B1352" s="18">
        <v>1.1999999999999999E-3</v>
      </c>
      <c r="C1352" s="18"/>
    </row>
    <row r="1353" spans="1:3" x14ac:dyDescent="0.35">
      <c r="A1353" s="35">
        <v>42073</v>
      </c>
      <c r="B1353" s="18">
        <v>1.1999999999999999E-3</v>
      </c>
      <c r="C1353" s="18"/>
    </row>
    <row r="1354" spans="1:3" x14ac:dyDescent="0.35">
      <c r="A1354" s="35">
        <v>42074</v>
      </c>
      <c r="B1354" s="18">
        <v>1.1000000000000001E-3</v>
      </c>
      <c r="C1354" s="18"/>
    </row>
    <row r="1355" spans="1:3" x14ac:dyDescent="0.35">
      <c r="A1355" s="35">
        <v>42075</v>
      </c>
      <c r="B1355" s="18">
        <v>1.1000000000000001E-3</v>
      </c>
      <c r="C1355" s="18"/>
    </row>
    <row r="1356" spans="1:3" x14ac:dyDescent="0.35">
      <c r="A1356" s="35">
        <v>42076</v>
      </c>
      <c r="B1356" s="18">
        <v>1.1000000000000001E-3</v>
      </c>
      <c r="C1356" s="18"/>
    </row>
    <row r="1357" spans="1:3" x14ac:dyDescent="0.35">
      <c r="A1357" s="35">
        <v>42079</v>
      </c>
      <c r="B1357" s="18">
        <v>1.1999999999999999E-3</v>
      </c>
      <c r="C1357" s="18"/>
    </row>
    <row r="1358" spans="1:3" x14ac:dyDescent="0.35">
      <c r="A1358" s="35">
        <v>42080</v>
      </c>
      <c r="B1358" s="18">
        <v>1.1999999999999999E-3</v>
      </c>
      <c r="C1358" s="18"/>
    </row>
    <row r="1359" spans="1:3" x14ac:dyDescent="0.35">
      <c r="A1359" s="35">
        <v>42081</v>
      </c>
      <c r="B1359" s="18">
        <v>1.1000000000000001E-3</v>
      </c>
      <c r="C1359" s="18"/>
    </row>
    <row r="1360" spans="1:3" x14ac:dyDescent="0.35">
      <c r="A1360" s="35">
        <v>42082</v>
      </c>
      <c r="B1360" s="18">
        <v>1.1999999999999999E-3</v>
      </c>
      <c r="C1360" s="18"/>
    </row>
    <row r="1361" spans="1:3" x14ac:dyDescent="0.35">
      <c r="A1361" s="35">
        <v>42083</v>
      </c>
      <c r="B1361" s="18">
        <v>1.1999999999999999E-3</v>
      </c>
      <c r="C1361" s="18"/>
    </row>
    <row r="1362" spans="1:3" x14ac:dyDescent="0.35">
      <c r="A1362" s="35">
        <v>42086</v>
      </c>
      <c r="B1362" s="18">
        <v>1.1999999999999999E-3</v>
      </c>
      <c r="C1362" s="18"/>
    </row>
    <row r="1363" spans="1:3" x14ac:dyDescent="0.35">
      <c r="A1363" s="35">
        <v>42087</v>
      </c>
      <c r="B1363" s="18">
        <v>1.1000000000000001E-3</v>
      </c>
      <c r="C1363" s="18"/>
    </row>
    <row r="1364" spans="1:3" x14ac:dyDescent="0.35">
      <c r="A1364" s="35">
        <v>42088</v>
      </c>
      <c r="B1364" s="18">
        <v>1.1999999999999999E-3</v>
      </c>
      <c r="C1364" s="18"/>
    </row>
    <row r="1365" spans="1:3" x14ac:dyDescent="0.35">
      <c r="A1365" s="35">
        <v>42089</v>
      </c>
      <c r="B1365" s="18">
        <v>1.1000000000000001E-3</v>
      </c>
      <c r="C1365" s="18"/>
    </row>
    <row r="1366" spans="1:3" x14ac:dyDescent="0.35">
      <c r="A1366" s="35">
        <v>42090</v>
      </c>
      <c r="B1366" s="18">
        <v>1.1999999999999999E-3</v>
      </c>
      <c r="C1366" s="18"/>
    </row>
    <row r="1367" spans="1:3" x14ac:dyDescent="0.35">
      <c r="A1367" s="35">
        <v>42093</v>
      </c>
      <c r="B1367" s="18">
        <v>1.1999999999999999E-3</v>
      </c>
      <c r="C1367" s="18"/>
    </row>
    <row r="1368" spans="1:3" x14ac:dyDescent="0.35">
      <c r="A1368" s="35">
        <v>42094</v>
      </c>
      <c r="B1368" s="18">
        <v>5.9999999999999995E-4</v>
      </c>
      <c r="C1368" s="18"/>
    </row>
    <row r="1369" spans="1:3" x14ac:dyDescent="0.35">
      <c r="A1369" s="35">
        <v>42095</v>
      </c>
      <c r="B1369" s="18">
        <v>1.1999999999999999E-3</v>
      </c>
      <c r="C1369" s="18"/>
    </row>
    <row r="1370" spans="1:3" x14ac:dyDescent="0.35">
      <c r="A1370" s="35">
        <v>42096</v>
      </c>
      <c r="B1370" s="18">
        <v>1.1999999999999999E-3</v>
      </c>
      <c r="C1370" s="18"/>
    </row>
    <row r="1371" spans="1:3" x14ac:dyDescent="0.35">
      <c r="A1371" s="35">
        <v>42097</v>
      </c>
      <c r="B1371" s="18">
        <v>1.1999999999999999E-3</v>
      </c>
      <c r="C1371" s="18"/>
    </row>
    <row r="1372" spans="1:3" x14ac:dyDescent="0.35">
      <c r="A1372" s="35">
        <v>42100</v>
      </c>
      <c r="B1372" s="18">
        <v>1.2999999999999999E-3</v>
      </c>
      <c r="C1372" s="18"/>
    </row>
    <row r="1373" spans="1:3" x14ac:dyDescent="0.35">
      <c r="A1373" s="35">
        <v>42101</v>
      </c>
      <c r="B1373" s="18">
        <v>1.1999999999999999E-3</v>
      </c>
      <c r="C1373" s="18"/>
    </row>
    <row r="1374" spans="1:3" x14ac:dyDescent="0.35">
      <c r="A1374" s="35">
        <v>42102</v>
      </c>
      <c r="B1374" s="18">
        <v>1.1999999999999999E-3</v>
      </c>
      <c r="C1374" s="18"/>
    </row>
    <row r="1375" spans="1:3" x14ac:dyDescent="0.35">
      <c r="A1375" s="35">
        <v>42103</v>
      </c>
      <c r="B1375" s="18">
        <v>1.1999999999999999E-3</v>
      </c>
      <c r="C1375" s="18"/>
    </row>
    <row r="1376" spans="1:3" x14ac:dyDescent="0.35">
      <c r="A1376" s="35">
        <v>42104</v>
      </c>
      <c r="B1376" s="18">
        <v>1.1999999999999999E-3</v>
      </c>
      <c r="C1376" s="18"/>
    </row>
    <row r="1377" spans="1:3" x14ac:dyDescent="0.35">
      <c r="A1377" s="35">
        <v>42107</v>
      </c>
      <c r="B1377" s="18">
        <v>1.2999999999999999E-3</v>
      </c>
      <c r="C1377" s="18"/>
    </row>
    <row r="1378" spans="1:3" x14ac:dyDescent="0.35">
      <c r="A1378" s="35">
        <v>42108</v>
      </c>
      <c r="B1378" s="18">
        <v>1.2999999999999999E-3</v>
      </c>
      <c r="C1378" s="18"/>
    </row>
    <row r="1379" spans="1:3" x14ac:dyDescent="0.35">
      <c r="A1379" s="35">
        <v>42109</v>
      </c>
      <c r="B1379" s="18">
        <v>1.2999999999999999E-3</v>
      </c>
      <c r="C1379" s="18"/>
    </row>
    <row r="1380" spans="1:3" x14ac:dyDescent="0.35">
      <c r="A1380" s="35">
        <v>42110</v>
      </c>
      <c r="B1380" s="18">
        <v>1.2999999999999999E-3</v>
      </c>
      <c r="C1380" s="18"/>
    </row>
    <row r="1381" spans="1:3" x14ac:dyDescent="0.35">
      <c r="A1381" s="35">
        <v>42111</v>
      </c>
      <c r="B1381" s="18">
        <v>1.2999999999999999E-3</v>
      </c>
      <c r="C1381" s="18"/>
    </row>
    <row r="1382" spans="1:3" x14ac:dyDescent="0.35">
      <c r="A1382" s="35">
        <v>42114</v>
      </c>
      <c r="B1382" s="18">
        <v>1.2999999999999999E-3</v>
      </c>
      <c r="C1382" s="18"/>
    </row>
    <row r="1383" spans="1:3" x14ac:dyDescent="0.35">
      <c r="A1383" s="35">
        <v>42115</v>
      </c>
      <c r="B1383" s="18">
        <v>1.2999999999999999E-3</v>
      </c>
      <c r="C1383" s="18"/>
    </row>
    <row r="1384" spans="1:3" x14ac:dyDescent="0.35">
      <c r="A1384" s="35">
        <v>42116</v>
      </c>
      <c r="B1384" s="18">
        <v>1.2999999999999999E-3</v>
      </c>
      <c r="C1384" s="18"/>
    </row>
    <row r="1385" spans="1:3" x14ac:dyDescent="0.35">
      <c r="A1385" s="35">
        <v>42117</v>
      </c>
      <c r="B1385" s="18">
        <v>1.2999999999999999E-3</v>
      </c>
      <c r="C1385" s="18"/>
    </row>
    <row r="1386" spans="1:3" x14ac:dyDescent="0.35">
      <c r="A1386" s="35">
        <v>42118</v>
      </c>
      <c r="B1386" s="18">
        <v>1.2999999999999999E-3</v>
      </c>
      <c r="C1386" s="18"/>
    </row>
    <row r="1387" spans="1:3" x14ac:dyDescent="0.35">
      <c r="A1387" s="35">
        <v>42121</v>
      </c>
      <c r="B1387" s="18">
        <v>1.2999999999999999E-3</v>
      </c>
      <c r="C1387" s="18"/>
    </row>
    <row r="1388" spans="1:3" x14ac:dyDescent="0.35">
      <c r="A1388" s="35">
        <v>42122</v>
      </c>
      <c r="B1388" s="18">
        <v>1.2999999999999999E-3</v>
      </c>
      <c r="C1388" s="18"/>
    </row>
    <row r="1389" spans="1:3" x14ac:dyDescent="0.35">
      <c r="A1389" s="35">
        <v>42123</v>
      </c>
      <c r="B1389" s="18">
        <v>1.2999999999999999E-3</v>
      </c>
      <c r="C1389" s="18"/>
    </row>
    <row r="1390" spans="1:3" x14ac:dyDescent="0.35">
      <c r="A1390" s="35">
        <v>42124</v>
      </c>
      <c r="B1390" s="18">
        <v>8.0000000000000004E-4</v>
      </c>
      <c r="C1390" s="18"/>
    </row>
    <row r="1391" spans="1:3" x14ac:dyDescent="0.35">
      <c r="A1391" s="35">
        <v>42125</v>
      </c>
      <c r="B1391" s="18">
        <v>1.2999999999999999E-3</v>
      </c>
      <c r="C1391" s="18"/>
    </row>
    <row r="1392" spans="1:3" x14ac:dyDescent="0.35">
      <c r="A1392" s="35">
        <v>42128</v>
      </c>
      <c r="B1392" s="18">
        <v>1.2999999999999999E-3</v>
      </c>
      <c r="C1392" s="18"/>
    </row>
    <row r="1393" spans="1:3" x14ac:dyDescent="0.35">
      <c r="A1393" s="35">
        <v>42129</v>
      </c>
      <c r="B1393" s="18">
        <v>1.2999999999999999E-3</v>
      </c>
      <c r="C1393" s="18"/>
    </row>
    <row r="1394" spans="1:3" x14ac:dyDescent="0.35">
      <c r="A1394" s="35">
        <v>42130</v>
      </c>
      <c r="B1394" s="18">
        <v>1.2999999999999999E-3</v>
      </c>
      <c r="C1394" s="18"/>
    </row>
    <row r="1395" spans="1:3" x14ac:dyDescent="0.35">
      <c r="A1395" s="35">
        <v>42131</v>
      </c>
      <c r="B1395" s="18">
        <v>1.2999999999999999E-3</v>
      </c>
      <c r="C1395" s="18"/>
    </row>
    <row r="1396" spans="1:3" x14ac:dyDescent="0.35">
      <c r="A1396" s="35">
        <v>42132</v>
      </c>
      <c r="B1396" s="18">
        <v>1.2999999999999999E-3</v>
      </c>
      <c r="C1396" s="18"/>
    </row>
    <row r="1397" spans="1:3" x14ac:dyDescent="0.35">
      <c r="A1397" s="35">
        <v>42135</v>
      </c>
      <c r="B1397" s="18">
        <v>1.2999999999999999E-3</v>
      </c>
      <c r="C1397" s="18"/>
    </row>
    <row r="1398" spans="1:3" x14ac:dyDescent="0.35">
      <c r="A1398" s="35">
        <v>42136</v>
      </c>
      <c r="B1398" s="18">
        <v>1.2999999999999999E-3</v>
      </c>
      <c r="C1398" s="18"/>
    </row>
    <row r="1399" spans="1:3" x14ac:dyDescent="0.35">
      <c r="A1399" s="35">
        <v>42137</v>
      </c>
      <c r="B1399" s="18">
        <v>1.2999999999999999E-3</v>
      </c>
      <c r="C1399" s="18"/>
    </row>
    <row r="1400" spans="1:3" x14ac:dyDescent="0.35">
      <c r="A1400" s="35">
        <v>42138</v>
      </c>
      <c r="B1400" s="18">
        <v>1.2999999999999999E-3</v>
      </c>
      <c r="C1400" s="18"/>
    </row>
    <row r="1401" spans="1:3" x14ac:dyDescent="0.35">
      <c r="A1401" s="35">
        <v>42139</v>
      </c>
      <c r="B1401" s="18">
        <v>1.2999999999999999E-3</v>
      </c>
      <c r="C1401" s="18"/>
    </row>
    <row r="1402" spans="1:3" x14ac:dyDescent="0.35">
      <c r="A1402" s="35">
        <v>42142</v>
      </c>
      <c r="B1402" s="18">
        <v>1.2999999999999999E-3</v>
      </c>
      <c r="C1402" s="18"/>
    </row>
    <row r="1403" spans="1:3" x14ac:dyDescent="0.35">
      <c r="A1403" s="35">
        <v>42143</v>
      </c>
      <c r="B1403" s="18">
        <v>1.1999999999999999E-3</v>
      </c>
      <c r="C1403" s="18"/>
    </row>
    <row r="1404" spans="1:3" x14ac:dyDescent="0.35">
      <c r="A1404" s="35">
        <v>42144</v>
      </c>
      <c r="B1404" s="18">
        <v>1.1999999999999999E-3</v>
      </c>
      <c r="C1404" s="18"/>
    </row>
    <row r="1405" spans="1:3" x14ac:dyDescent="0.35">
      <c r="A1405" s="35">
        <v>42145</v>
      </c>
      <c r="B1405" s="18">
        <v>1.1999999999999999E-3</v>
      </c>
      <c r="C1405" s="18"/>
    </row>
    <row r="1406" spans="1:3" x14ac:dyDescent="0.35">
      <c r="A1406" s="35">
        <v>42146</v>
      </c>
      <c r="B1406" s="18">
        <v>1.2999999999999999E-3</v>
      </c>
      <c r="C1406" s="18"/>
    </row>
    <row r="1407" spans="1:3" x14ac:dyDescent="0.35">
      <c r="A1407" s="35">
        <v>42149</v>
      </c>
      <c r="B1407" s="18">
        <v>0</v>
      </c>
      <c r="C1407" s="18"/>
    </row>
    <row r="1408" spans="1:3" x14ac:dyDescent="0.35">
      <c r="A1408" s="35">
        <v>42150</v>
      </c>
      <c r="B1408" s="18">
        <v>1.1999999999999999E-3</v>
      </c>
      <c r="C1408" s="18"/>
    </row>
    <row r="1409" spans="1:3" x14ac:dyDescent="0.35">
      <c r="A1409" s="35">
        <v>42151</v>
      </c>
      <c r="B1409" s="18">
        <v>1.1999999999999999E-3</v>
      </c>
      <c r="C1409" s="18"/>
    </row>
    <row r="1410" spans="1:3" x14ac:dyDescent="0.35">
      <c r="A1410" s="35">
        <v>42152</v>
      </c>
      <c r="B1410" s="18">
        <v>1.1999999999999999E-3</v>
      </c>
      <c r="C1410" s="18"/>
    </row>
    <row r="1411" spans="1:3" x14ac:dyDescent="0.35">
      <c r="A1411" s="35">
        <v>42153</v>
      </c>
      <c r="B1411" s="18">
        <v>8.0000000000000004E-4</v>
      </c>
      <c r="C1411" s="18"/>
    </row>
    <row r="1412" spans="1:3" x14ac:dyDescent="0.35">
      <c r="A1412" s="35">
        <v>42156</v>
      </c>
      <c r="B1412" s="18">
        <v>1.1999999999999999E-3</v>
      </c>
      <c r="C1412" s="18"/>
    </row>
    <row r="1413" spans="1:3" x14ac:dyDescent="0.35">
      <c r="A1413" s="35">
        <v>42157</v>
      </c>
      <c r="B1413" s="18">
        <v>1.1999999999999999E-3</v>
      </c>
      <c r="C1413" s="18"/>
    </row>
    <row r="1414" spans="1:3" x14ac:dyDescent="0.35">
      <c r="A1414" s="35">
        <v>42158</v>
      </c>
      <c r="B1414" s="18">
        <v>1.2999999999999999E-3</v>
      </c>
      <c r="C1414" s="18"/>
    </row>
    <row r="1415" spans="1:3" x14ac:dyDescent="0.35">
      <c r="A1415" s="35">
        <v>42159</v>
      </c>
      <c r="B1415" s="18">
        <v>1.2999999999999999E-3</v>
      </c>
      <c r="C1415" s="18"/>
    </row>
    <row r="1416" spans="1:3" x14ac:dyDescent="0.35">
      <c r="A1416" s="35">
        <v>42160</v>
      </c>
      <c r="B1416" s="18">
        <v>1.2999999999999999E-3</v>
      </c>
      <c r="C1416" s="18"/>
    </row>
    <row r="1417" spans="1:3" x14ac:dyDescent="0.35">
      <c r="A1417" s="35">
        <v>42163</v>
      </c>
      <c r="B1417" s="18">
        <v>1.2999999999999999E-3</v>
      </c>
      <c r="C1417" s="18"/>
    </row>
    <row r="1418" spans="1:3" x14ac:dyDescent="0.35">
      <c r="A1418" s="35">
        <v>42164</v>
      </c>
      <c r="B1418" s="18">
        <v>1.2999999999999999E-3</v>
      </c>
      <c r="C1418" s="18"/>
    </row>
    <row r="1419" spans="1:3" x14ac:dyDescent="0.35">
      <c r="A1419" s="35">
        <v>42165</v>
      </c>
      <c r="B1419" s="18">
        <v>1.2999999999999999E-3</v>
      </c>
      <c r="C1419" s="18"/>
    </row>
    <row r="1420" spans="1:3" x14ac:dyDescent="0.35">
      <c r="A1420" s="35">
        <v>42166</v>
      </c>
      <c r="B1420" s="18">
        <v>1.2999999999999999E-3</v>
      </c>
      <c r="C1420" s="18"/>
    </row>
    <row r="1421" spans="1:3" x14ac:dyDescent="0.35">
      <c r="A1421" s="35">
        <v>42167</v>
      </c>
      <c r="B1421" s="18">
        <v>1.2999999999999999E-3</v>
      </c>
      <c r="C1421" s="18"/>
    </row>
    <row r="1422" spans="1:3" x14ac:dyDescent="0.35">
      <c r="A1422" s="35">
        <v>42170</v>
      </c>
      <c r="B1422" s="18">
        <v>1.2999999999999999E-3</v>
      </c>
      <c r="C1422" s="18"/>
    </row>
    <row r="1423" spans="1:3" x14ac:dyDescent="0.35">
      <c r="A1423" s="35">
        <v>42171</v>
      </c>
      <c r="B1423" s="18">
        <v>1.4000000000000002E-3</v>
      </c>
      <c r="C1423" s="18"/>
    </row>
    <row r="1424" spans="1:3" x14ac:dyDescent="0.35">
      <c r="A1424" s="35">
        <v>42172</v>
      </c>
      <c r="B1424" s="18">
        <v>1.4000000000000002E-3</v>
      </c>
      <c r="C1424" s="18"/>
    </row>
    <row r="1425" spans="1:3" x14ac:dyDescent="0.35">
      <c r="A1425" s="35">
        <v>42173</v>
      </c>
      <c r="B1425" s="18">
        <v>1.4000000000000002E-3</v>
      </c>
      <c r="C1425" s="18"/>
    </row>
    <row r="1426" spans="1:3" x14ac:dyDescent="0.35">
      <c r="A1426" s="35">
        <v>42174</v>
      </c>
      <c r="B1426" s="18">
        <v>1.2999999999999999E-3</v>
      </c>
      <c r="C1426" s="18"/>
    </row>
    <row r="1427" spans="1:3" x14ac:dyDescent="0.35">
      <c r="A1427" s="35">
        <v>42177</v>
      </c>
      <c r="B1427" s="18">
        <v>1.2999999999999999E-3</v>
      </c>
      <c r="C1427" s="18"/>
    </row>
    <row r="1428" spans="1:3" x14ac:dyDescent="0.35">
      <c r="A1428" s="35">
        <v>42178</v>
      </c>
      <c r="B1428" s="18">
        <v>1.2999999999999999E-3</v>
      </c>
      <c r="C1428" s="18"/>
    </row>
    <row r="1429" spans="1:3" x14ac:dyDescent="0.35">
      <c r="A1429" s="35">
        <v>42179</v>
      </c>
      <c r="B1429" s="18">
        <v>1.2999999999999999E-3</v>
      </c>
      <c r="C1429" s="18"/>
    </row>
    <row r="1430" spans="1:3" x14ac:dyDescent="0.35">
      <c r="A1430" s="35">
        <v>42180</v>
      </c>
      <c r="B1430" s="18">
        <v>1.2999999999999999E-3</v>
      </c>
      <c r="C1430" s="18"/>
    </row>
    <row r="1431" spans="1:3" x14ac:dyDescent="0.35">
      <c r="A1431" s="35">
        <v>42181</v>
      </c>
      <c r="B1431" s="18">
        <v>1.2999999999999999E-3</v>
      </c>
      <c r="C1431" s="18"/>
    </row>
    <row r="1432" spans="1:3" x14ac:dyDescent="0.35">
      <c r="A1432" s="35">
        <v>42184</v>
      </c>
      <c r="B1432" s="18">
        <v>1.4000000000000002E-3</v>
      </c>
      <c r="C1432" s="18"/>
    </row>
    <row r="1433" spans="1:3" x14ac:dyDescent="0.35">
      <c r="A1433" s="35">
        <v>42185</v>
      </c>
      <c r="B1433" s="18">
        <v>8.0000000000000004E-4</v>
      </c>
      <c r="C1433" s="18"/>
    </row>
    <row r="1434" spans="1:3" x14ac:dyDescent="0.35">
      <c r="A1434" s="35">
        <v>42186</v>
      </c>
      <c r="B1434" s="18">
        <v>1.2999999999999999E-3</v>
      </c>
      <c r="C1434" s="18"/>
    </row>
    <row r="1435" spans="1:3" x14ac:dyDescent="0.35">
      <c r="A1435" s="35">
        <v>42187</v>
      </c>
      <c r="B1435" s="18">
        <v>1.2999999999999999E-3</v>
      </c>
      <c r="C1435" s="18"/>
    </row>
    <row r="1436" spans="1:3" x14ac:dyDescent="0.35">
      <c r="A1436" s="35">
        <v>42188</v>
      </c>
      <c r="B1436" s="18">
        <v>1.2999999999999999E-3</v>
      </c>
      <c r="C1436" s="18"/>
    </row>
    <row r="1437" spans="1:3" x14ac:dyDescent="0.35">
      <c r="A1437" s="35">
        <v>42191</v>
      </c>
      <c r="B1437" s="18">
        <v>1.2999999999999999E-3</v>
      </c>
      <c r="C1437" s="18"/>
    </row>
    <row r="1438" spans="1:3" x14ac:dyDescent="0.35">
      <c r="A1438" s="35">
        <v>42192</v>
      </c>
      <c r="B1438" s="18">
        <v>1.2999999999999999E-3</v>
      </c>
      <c r="C1438" s="18"/>
    </row>
    <row r="1439" spans="1:3" x14ac:dyDescent="0.35">
      <c r="A1439" s="35">
        <v>42193</v>
      </c>
      <c r="B1439" s="18">
        <v>1.2999999999999999E-3</v>
      </c>
      <c r="C1439" s="18"/>
    </row>
    <row r="1440" spans="1:3" x14ac:dyDescent="0.35">
      <c r="A1440" s="35">
        <v>42194</v>
      </c>
      <c r="B1440" s="18">
        <v>1.2999999999999999E-3</v>
      </c>
      <c r="C1440" s="18"/>
    </row>
    <row r="1441" spans="1:3" x14ac:dyDescent="0.35">
      <c r="A1441" s="35">
        <v>42195</v>
      </c>
      <c r="B1441" s="18">
        <v>1.2999999999999999E-3</v>
      </c>
      <c r="C1441" s="18"/>
    </row>
    <row r="1442" spans="1:3" x14ac:dyDescent="0.35">
      <c r="A1442" s="35">
        <v>42198</v>
      </c>
      <c r="B1442" s="18">
        <v>1.2999999999999999E-3</v>
      </c>
      <c r="C1442" s="18"/>
    </row>
    <row r="1443" spans="1:3" x14ac:dyDescent="0.35">
      <c r="A1443" s="35">
        <v>42199</v>
      </c>
      <c r="B1443" s="18">
        <v>1.2999999999999999E-3</v>
      </c>
      <c r="C1443" s="18"/>
    </row>
    <row r="1444" spans="1:3" x14ac:dyDescent="0.35">
      <c r="A1444" s="35">
        <v>42200</v>
      </c>
      <c r="B1444" s="18">
        <v>1.2999999999999999E-3</v>
      </c>
      <c r="C1444" s="18"/>
    </row>
    <row r="1445" spans="1:3" x14ac:dyDescent="0.35">
      <c r="A1445" s="35">
        <v>42201</v>
      </c>
      <c r="B1445" s="18">
        <v>1.4000000000000002E-3</v>
      </c>
      <c r="C1445" s="18"/>
    </row>
    <row r="1446" spans="1:3" x14ac:dyDescent="0.35">
      <c r="A1446" s="35">
        <v>42202</v>
      </c>
      <c r="B1446" s="18">
        <v>1.2999999999999999E-3</v>
      </c>
      <c r="C1446" s="18"/>
    </row>
    <row r="1447" spans="1:3" x14ac:dyDescent="0.35">
      <c r="A1447" s="35">
        <v>42205</v>
      </c>
      <c r="B1447" s="18">
        <v>1.4000000000000002E-3</v>
      </c>
      <c r="C1447" s="18"/>
    </row>
    <row r="1448" spans="1:3" x14ac:dyDescent="0.35">
      <c r="A1448" s="35">
        <v>42206</v>
      </c>
      <c r="B1448" s="18">
        <v>1.2999999999999999E-3</v>
      </c>
      <c r="C1448" s="18"/>
    </row>
    <row r="1449" spans="1:3" x14ac:dyDescent="0.35">
      <c r="A1449" s="35">
        <v>42207</v>
      </c>
      <c r="B1449" s="18">
        <v>1.2999999999999999E-3</v>
      </c>
      <c r="C1449" s="18"/>
    </row>
    <row r="1450" spans="1:3" x14ac:dyDescent="0.35">
      <c r="A1450" s="35">
        <v>42208</v>
      </c>
      <c r="B1450" s="18">
        <v>1.2999999999999999E-3</v>
      </c>
      <c r="C1450" s="18"/>
    </row>
    <row r="1451" spans="1:3" x14ac:dyDescent="0.35">
      <c r="A1451" s="35">
        <v>42209</v>
      </c>
      <c r="B1451" s="18">
        <v>1.2999999999999999E-3</v>
      </c>
      <c r="C1451" s="18"/>
    </row>
    <row r="1452" spans="1:3" x14ac:dyDescent="0.35">
      <c r="A1452" s="35">
        <v>42212</v>
      </c>
      <c r="B1452" s="18">
        <v>1.4000000000000002E-3</v>
      </c>
      <c r="C1452" s="18"/>
    </row>
    <row r="1453" spans="1:3" x14ac:dyDescent="0.35">
      <c r="A1453" s="35">
        <v>42213</v>
      </c>
      <c r="B1453" s="18">
        <v>1.4000000000000002E-3</v>
      </c>
      <c r="C1453" s="18"/>
    </row>
    <row r="1454" spans="1:3" x14ac:dyDescent="0.35">
      <c r="A1454" s="35">
        <v>42214</v>
      </c>
      <c r="B1454" s="18">
        <v>1.4000000000000002E-3</v>
      </c>
      <c r="C1454" s="18"/>
    </row>
    <row r="1455" spans="1:3" x14ac:dyDescent="0.35">
      <c r="A1455" s="35">
        <v>42215</v>
      </c>
      <c r="B1455" s="18">
        <v>1.4000000000000002E-3</v>
      </c>
      <c r="C1455" s="18"/>
    </row>
    <row r="1456" spans="1:3" x14ac:dyDescent="0.35">
      <c r="A1456" s="35">
        <v>42216</v>
      </c>
      <c r="B1456" s="18">
        <v>8.0000000000000004E-4</v>
      </c>
      <c r="C1456" s="18"/>
    </row>
    <row r="1457" spans="1:3" x14ac:dyDescent="0.35">
      <c r="A1457" s="35">
        <v>42219</v>
      </c>
      <c r="B1457" s="18">
        <v>1.4000000000000002E-3</v>
      </c>
      <c r="C1457" s="18"/>
    </row>
    <row r="1458" spans="1:3" x14ac:dyDescent="0.35">
      <c r="A1458" s="35">
        <v>42220</v>
      </c>
      <c r="B1458" s="18">
        <v>1.4000000000000002E-3</v>
      </c>
      <c r="C1458" s="18"/>
    </row>
    <row r="1459" spans="1:3" x14ac:dyDescent="0.35">
      <c r="A1459" s="35">
        <v>42221</v>
      </c>
      <c r="B1459" s="18">
        <v>1.4000000000000002E-3</v>
      </c>
      <c r="C1459" s="18"/>
    </row>
    <row r="1460" spans="1:3" x14ac:dyDescent="0.35">
      <c r="A1460" s="35">
        <v>42222</v>
      </c>
      <c r="B1460" s="18">
        <v>1.4000000000000002E-3</v>
      </c>
      <c r="C1460" s="18"/>
    </row>
    <row r="1461" spans="1:3" x14ac:dyDescent="0.35">
      <c r="A1461" s="35">
        <v>42223</v>
      </c>
      <c r="B1461" s="18">
        <v>1.4000000000000002E-3</v>
      </c>
      <c r="C1461" s="18"/>
    </row>
    <row r="1462" spans="1:3" x14ac:dyDescent="0.35">
      <c r="A1462" s="35">
        <v>42226</v>
      </c>
      <c r="B1462" s="18">
        <v>1.4000000000000002E-3</v>
      </c>
      <c r="C1462" s="18"/>
    </row>
    <row r="1463" spans="1:3" x14ac:dyDescent="0.35">
      <c r="A1463" s="35">
        <v>42227</v>
      </c>
      <c r="B1463" s="18">
        <v>1.5E-3</v>
      </c>
      <c r="C1463" s="18"/>
    </row>
    <row r="1464" spans="1:3" x14ac:dyDescent="0.35">
      <c r="A1464" s="35">
        <v>42228</v>
      </c>
      <c r="B1464" s="18">
        <v>1.5E-3</v>
      </c>
      <c r="C1464" s="18"/>
    </row>
    <row r="1465" spans="1:3" x14ac:dyDescent="0.35">
      <c r="A1465" s="35">
        <v>42229</v>
      </c>
      <c r="B1465" s="18">
        <v>1.5E-3</v>
      </c>
      <c r="C1465" s="18"/>
    </row>
    <row r="1466" spans="1:3" x14ac:dyDescent="0.35">
      <c r="A1466" s="35">
        <v>42230</v>
      </c>
      <c r="B1466" s="18">
        <v>1.4000000000000002E-3</v>
      </c>
      <c r="C1466" s="18"/>
    </row>
    <row r="1467" spans="1:3" x14ac:dyDescent="0.35">
      <c r="A1467" s="35">
        <v>42233</v>
      </c>
      <c r="B1467" s="18">
        <v>1.5E-3</v>
      </c>
      <c r="C1467" s="18"/>
    </row>
    <row r="1468" spans="1:3" x14ac:dyDescent="0.35">
      <c r="A1468" s="35">
        <v>42234</v>
      </c>
      <c r="B1468" s="18">
        <v>1.5E-3</v>
      </c>
      <c r="C1468" s="18"/>
    </row>
    <row r="1469" spans="1:3" x14ac:dyDescent="0.35">
      <c r="A1469" s="35">
        <v>42235</v>
      </c>
      <c r="B1469" s="18">
        <v>1.5E-3</v>
      </c>
      <c r="C1469" s="18"/>
    </row>
    <row r="1470" spans="1:3" x14ac:dyDescent="0.35">
      <c r="A1470" s="35">
        <v>42236</v>
      </c>
      <c r="B1470" s="18">
        <v>1.5E-3</v>
      </c>
      <c r="C1470" s="18"/>
    </row>
    <row r="1471" spans="1:3" x14ac:dyDescent="0.35">
      <c r="A1471" s="35">
        <v>42237</v>
      </c>
      <c r="B1471" s="18">
        <v>1.5E-3</v>
      </c>
      <c r="C1471" s="18"/>
    </row>
    <row r="1472" spans="1:3" x14ac:dyDescent="0.35">
      <c r="A1472" s="35">
        <v>42240</v>
      </c>
      <c r="B1472" s="18">
        <v>1.5E-3</v>
      </c>
      <c r="C1472" s="18"/>
    </row>
    <row r="1473" spans="1:3" x14ac:dyDescent="0.35">
      <c r="A1473" s="35">
        <v>42241</v>
      </c>
      <c r="B1473" s="18">
        <v>1.5E-3</v>
      </c>
      <c r="C1473" s="18"/>
    </row>
    <row r="1474" spans="1:3" x14ac:dyDescent="0.35">
      <c r="A1474" s="35">
        <v>42242</v>
      </c>
      <c r="B1474" s="18">
        <v>1.4000000000000002E-3</v>
      </c>
      <c r="C1474" s="18"/>
    </row>
    <row r="1475" spans="1:3" x14ac:dyDescent="0.35">
      <c r="A1475" s="35">
        <v>42243</v>
      </c>
      <c r="B1475" s="18">
        <v>1.4000000000000002E-3</v>
      </c>
      <c r="C1475" s="18"/>
    </row>
    <row r="1476" spans="1:3" x14ac:dyDescent="0.35">
      <c r="A1476" s="35">
        <v>42244</v>
      </c>
      <c r="B1476" s="18">
        <v>1.4000000000000002E-3</v>
      </c>
      <c r="C1476" s="18"/>
    </row>
    <row r="1477" spans="1:3" x14ac:dyDescent="0.35">
      <c r="A1477" s="35">
        <v>42247</v>
      </c>
      <c r="B1477" s="18">
        <v>8.0000000000000004E-4</v>
      </c>
      <c r="C1477" s="18"/>
    </row>
    <row r="1478" spans="1:3" x14ac:dyDescent="0.35">
      <c r="A1478" s="35">
        <v>42248</v>
      </c>
      <c r="B1478" s="18">
        <v>1.4000000000000002E-3</v>
      </c>
      <c r="C1478" s="18"/>
    </row>
    <row r="1479" spans="1:3" x14ac:dyDescent="0.35">
      <c r="A1479" s="35">
        <v>42249</v>
      </c>
      <c r="B1479" s="18">
        <v>1.4000000000000002E-3</v>
      </c>
      <c r="C1479" s="18"/>
    </row>
    <row r="1480" spans="1:3" x14ac:dyDescent="0.35">
      <c r="A1480" s="35">
        <v>42250</v>
      </c>
      <c r="B1480" s="18">
        <v>1.4000000000000002E-3</v>
      </c>
      <c r="C1480" s="18"/>
    </row>
    <row r="1481" spans="1:3" x14ac:dyDescent="0.35">
      <c r="A1481" s="35">
        <v>42251</v>
      </c>
      <c r="B1481" s="18">
        <v>1.4000000000000002E-3</v>
      </c>
      <c r="C1481" s="18"/>
    </row>
    <row r="1482" spans="1:3" x14ac:dyDescent="0.35">
      <c r="A1482" s="35">
        <v>42254</v>
      </c>
      <c r="B1482" s="18">
        <v>0</v>
      </c>
      <c r="C1482" s="18"/>
    </row>
    <row r="1483" spans="1:3" x14ac:dyDescent="0.35">
      <c r="A1483" s="35">
        <v>42255</v>
      </c>
      <c r="B1483" s="18">
        <v>1.4000000000000002E-3</v>
      </c>
      <c r="C1483" s="18"/>
    </row>
    <row r="1484" spans="1:3" x14ac:dyDescent="0.35">
      <c r="A1484" s="35">
        <v>42256</v>
      </c>
      <c r="B1484" s="18">
        <v>1.4000000000000002E-3</v>
      </c>
      <c r="C1484" s="18"/>
    </row>
    <row r="1485" spans="1:3" x14ac:dyDescent="0.35">
      <c r="A1485" s="35">
        <v>42257</v>
      </c>
      <c r="B1485" s="18">
        <v>1.4000000000000002E-3</v>
      </c>
      <c r="C1485" s="18"/>
    </row>
    <row r="1486" spans="1:3" x14ac:dyDescent="0.35">
      <c r="A1486" s="35">
        <v>42258</v>
      </c>
      <c r="B1486" s="18">
        <v>1.4000000000000002E-3</v>
      </c>
      <c r="C1486" s="18"/>
    </row>
    <row r="1487" spans="1:3" x14ac:dyDescent="0.35">
      <c r="A1487" s="35">
        <v>42261</v>
      </c>
      <c r="B1487" s="18">
        <v>1.4000000000000002E-3</v>
      </c>
      <c r="C1487" s="18"/>
    </row>
    <row r="1488" spans="1:3" x14ac:dyDescent="0.35">
      <c r="A1488" s="35">
        <v>42262</v>
      </c>
      <c r="B1488" s="18">
        <v>1.4000000000000002E-3</v>
      </c>
      <c r="C1488" s="18"/>
    </row>
    <row r="1489" spans="1:3" x14ac:dyDescent="0.35">
      <c r="A1489" s="35">
        <v>42263</v>
      </c>
      <c r="B1489" s="18">
        <v>1.4000000000000002E-3</v>
      </c>
      <c r="C1489" s="18"/>
    </row>
    <row r="1490" spans="1:3" x14ac:dyDescent="0.35">
      <c r="A1490" s="35">
        <v>42264</v>
      </c>
      <c r="B1490" s="18">
        <v>1.4000000000000002E-3</v>
      </c>
      <c r="C1490" s="18"/>
    </row>
    <row r="1491" spans="1:3" x14ac:dyDescent="0.35">
      <c r="A1491" s="35">
        <v>42265</v>
      </c>
      <c r="B1491" s="18">
        <v>1.4000000000000002E-3</v>
      </c>
      <c r="C1491" s="18"/>
    </row>
    <row r="1492" spans="1:3" x14ac:dyDescent="0.35">
      <c r="A1492" s="35">
        <v>42268</v>
      </c>
      <c r="B1492" s="18">
        <v>1.4000000000000002E-3</v>
      </c>
      <c r="C1492" s="18"/>
    </row>
    <row r="1493" spans="1:3" x14ac:dyDescent="0.35">
      <c r="A1493" s="35">
        <v>42269</v>
      </c>
      <c r="B1493" s="18">
        <v>1.4000000000000002E-3</v>
      </c>
      <c r="C1493" s="18"/>
    </row>
    <row r="1494" spans="1:3" x14ac:dyDescent="0.35">
      <c r="A1494" s="35">
        <v>42270</v>
      </c>
      <c r="B1494" s="18">
        <v>1.4000000000000002E-3</v>
      </c>
      <c r="C1494" s="18"/>
    </row>
    <row r="1495" spans="1:3" x14ac:dyDescent="0.35">
      <c r="A1495" s="35">
        <v>42271</v>
      </c>
      <c r="B1495" s="18">
        <v>1.4000000000000002E-3</v>
      </c>
      <c r="C1495" s="18"/>
    </row>
    <row r="1496" spans="1:3" x14ac:dyDescent="0.35">
      <c r="A1496" s="35">
        <v>42272</v>
      </c>
      <c r="B1496" s="18">
        <v>1.2999999999999999E-3</v>
      </c>
      <c r="C1496" s="18"/>
    </row>
    <row r="1497" spans="1:3" x14ac:dyDescent="0.35">
      <c r="A1497" s="35">
        <v>42275</v>
      </c>
      <c r="B1497" s="18">
        <v>1.2999999999999999E-3</v>
      </c>
      <c r="C1497" s="18"/>
    </row>
    <row r="1498" spans="1:3" x14ac:dyDescent="0.35">
      <c r="A1498" s="35">
        <v>42276</v>
      </c>
      <c r="B1498" s="18">
        <v>1.2999999999999999E-3</v>
      </c>
      <c r="C1498" s="18"/>
    </row>
    <row r="1499" spans="1:3" x14ac:dyDescent="0.35">
      <c r="A1499" s="35">
        <v>42277</v>
      </c>
      <c r="B1499" s="18">
        <v>7.000000000000001E-4</v>
      </c>
      <c r="C1499" s="18"/>
    </row>
    <row r="1500" spans="1:3" x14ac:dyDescent="0.35">
      <c r="A1500" s="35">
        <v>42278</v>
      </c>
      <c r="B1500" s="18">
        <v>1.2999999999999999E-3</v>
      </c>
      <c r="C1500" s="18"/>
    </row>
    <row r="1501" spans="1:3" x14ac:dyDescent="0.35">
      <c r="A1501" s="35">
        <v>42279</v>
      </c>
      <c r="B1501" s="18">
        <v>1.2999999999999999E-3</v>
      </c>
      <c r="C1501" s="18"/>
    </row>
    <row r="1502" spans="1:3" x14ac:dyDescent="0.35">
      <c r="A1502" s="35">
        <v>42282</v>
      </c>
      <c r="B1502" s="18">
        <v>1.2999999999999999E-3</v>
      </c>
      <c r="C1502" s="18"/>
    </row>
    <row r="1503" spans="1:3" x14ac:dyDescent="0.35">
      <c r="A1503" s="35">
        <v>42283</v>
      </c>
      <c r="B1503" s="18">
        <v>1.2999999999999999E-3</v>
      </c>
      <c r="C1503" s="18"/>
    </row>
    <row r="1504" spans="1:3" x14ac:dyDescent="0.35">
      <c r="A1504" s="35">
        <v>42284</v>
      </c>
      <c r="B1504" s="18">
        <v>1.2999999999999999E-3</v>
      </c>
      <c r="C1504" s="18"/>
    </row>
    <row r="1505" spans="1:3" x14ac:dyDescent="0.35">
      <c r="A1505" s="35">
        <v>42285</v>
      </c>
      <c r="B1505" s="18">
        <v>1.2999999999999999E-3</v>
      </c>
      <c r="C1505" s="18"/>
    </row>
    <row r="1506" spans="1:3" x14ac:dyDescent="0.35">
      <c r="A1506" s="35">
        <v>42286</v>
      </c>
      <c r="B1506" s="18">
        <v>1.2999999999999999E-3</v>
      </c>
      <c r="C1506" s="18"/>
    </row>
    <row r="1507" spans="1:3" x14ac:dyDescent="0.35">
      <c r="A1507" s="35">
        <v>42289</v>
      </c>
      <c r="B1507" s="18">
        <v>0</v>
      </c>
      <c r="C1507" s="18"/>
    </row>
    <row r="1508" spans="1:3" x14ac:dyDescent="0.35">
      <c r="A1508" s="35">
        <v>42290</v>
      </c>
      <c r="B1508" s="18">
        <v>1.2999999999999999E-3</v>
      </c>
      <c r="C1508" s="18"/>
    </row>
    <row r="1509" spans="1:3" x14ac:dyDescent="0.35">
      <c r="A1509" s="35">
        <v>42291</v>
      </c>
      <c r="B1509" s="18">
        <v>1.2999999999999999E-3</v>
      </c>
      <c r="C1509" s="18"/>
    </row>
    <row r="1510" spans="1:3" x14ac:dyDescent="0.35">
      <c r="A1510" s="35">
        <v>42292</v>
      </c>
      <c r="B1510" s="18">
        <v>1.2999999999999999E-3</v>
      </c>
      <c r="C1510" s="18"/>
    </row>
    <row r="1511" spans="1:3" x14ac:dyDescent="0.35">
      <c r="A1511" s="35">
        <v>42293</v>
      </c>
      <c r="B1511" s="18">
        <v>1.2999999999999999E-3</v>
      </c>
      <c r="C1511" s="18"/>
    </row>
    <row r="1512" spans="1:3" x14ac:dyDescent="0.35">
      <c r="A1512" s="35">
        <v>42296</v>
      </c>
      <c r="B1512" s="18">
        <v>1.2999999999999999E-3</v>
      </c>
      <c r="C1512" s="18"/>
    </row>
    <row r="1513" spans="1:3" x14ac:dyDescent="0.35">
      <c r="A1513" s="35">
        <v>42297</v>
      </c>
      <c r="B1513" s="18">
        <v>1.2999999999999999E-3</v>
      </c>
      <c r="C1513" s="18"/>
    </row>
    <row r="1514" spans="1:3" x14ac:dyDescent="0.35">
      <c r="A1514" s="35">
        <v>42298</v>
      </c>
      <c r="B1514" s="18">
        <v>1.2999999999999999E-3</v>
      </c>
      <c r="C1514" s="18"/>
    </row>
    <row r="1515" spans="1:3" x14ac:dyDescent="0.35">
      <c r="A1515" s="35">
        <v>42299</v>
      </c>
      <c r="B1515" s="18">
        <v>1.1999999999999999E-3</v>
      </c>
      <c r="C1515" s="18"/>
    </row>
    <row r="1516" spans="1:3" x14ac:dyDescent="0.35">
      <c r="A1516" s="35">
        <v>42300</v>
      </c>
      <c r="B1516" s="18">
        <v>1.1999999999999999E-3</v>
      </c>
      <c r="C1516" s="18"/>
    </row>
    <row r="1517" spans="1:3" x14ac:dyDescent="0.35">
      <c r="A1517" s="35">
        <v>42303</v>
      </c>
      <c r="B1517" s="18">
        <v>1.1999999999999999E-3</v>
      </c>
      <c r="C1517" s="18"/>
    </row>
    <row r="1518" spans="1:3" x14ac:dyDescent="0.35">
      <c r="A1518" s="35">
        <v>42304</v>
      </c>
      <c r="B1518" s="18">
        <v>1.1999999999999999E-3</v>
      </c>
      <c r="C1518" s="18"/>
    </row>
    <row r="1519" spans="1:3" x14ac:dyDescent="0.35">
      <c r="A1519" s="35">
        <v>42305</v>
      </c>
      <c r="B1519" s="18">
        <v>1.1999999999999999E-3</v>
      </c>
      <c r="C1519" s="18"/>
    </row>
    <row r="1520" spans="1:3" x14ac:dyDescent="0.35">
      <c r="A1520" s="35">
        <v>42306</v>
      </c>
      <c r="B1520" s="18">
        <v>1.1999999999999999E-3</v>
      </c>
      <c r="C1520" s="18"/>
    </row>
    <row r="1521" spans="1:3" x14ac:dyDescent="0.35">
      <c r="A1521" s="35">
        <v>42307</v>
      </c>
      <c r="B1521" s="18">
        <v>7.000000000000001E-4</v>
      </c>
      <c r="C1521" s="18"/>
    </row>
    <row r="1522" spans="1:3" x14ac:dyDescent="0.35">
      <c r="A1522" s="35">
        <v>42310</v>
      </c>
      <c r="B1522" s="18">
        <v>1.1999999999999999E-3</v>
      </c>
      <c r="C1522" s="18"/>
    </row>
    <row r="1523" spans="1:3" x14ac:dyDescent="0.35">
      <c r="A1523" s="35">
        <v>42311</v>
      </c>
      <c r="B1523" s="18">
        <v>1.1999999999999999E-3</v>
      </c>
      <c r="C1523" s="18"/>
    </row>
    <row r="1524" spans="1:3" x14ac:dyDescent="0.35">
      <c r="A1524" s="35">
        <v>42312</v>
      </c>
      <c r="B1524" s="18">
        <v>1.1999999999999999E-3</v>
      </c>
      <c r="C1524" s="18"/>
    </row>
    <row r="1525" spans="1:3" x14ac:dyDescent="0.35">
      <c r="A1525" s="35">
        <v>42313</v>
      </c>
      <c r="B1525" s="18">
        <v>1.1999999999999999E-3</v>
      </c>
      <c r="C1525" s="18"/>
    </row>
    <row r="1526" spans="1:3" x14ac:dyDescent="0.35">
      <c r="A1526" s="35">
        <v>42314</v>
      </c>
      <c r="B1526" s="18">
        <v>1.1999999999999999E-3</v>
      </c>
      <c r="C1526" s="18"/>
    </row>
    <row r="1527" spans="1:3" x14ac:dyDescent="0.35">
      <c r="A1527" s="35">
        <v>42317</v>
      </c>
      <c r="B1527" s="18">
        <v>1.1999999999999999E-3</v>
      </c>
      <c r="C1527" s="18"/>
    </row>
    <row r="1528" spans="1:3" x14ac:dyDescent="0.35">
      <c r="A1528" s="35">
        <v>42318</v>
      </c>
      <c r="B1528" s="18">
        <v>1.1999999999999999E-3</v>
      </c>
      <c r="C1528" s="18"/>
    </row>
    <row r="1529" spans="1:3" x14ac:dyDescent="0.35">
      <c r="A1529" s="35">
        <v>42319</v>
      </c>
      <c r="B1529" s="18">
        <v>0</v>
      </c>
      <c r="C1529" s="18"/>
    </row>
    <row r="1530" spans="1:3" x14ac:dyDescent="0.35">
      <c r="A1530" s="35">
        <v>42320</v>
      </c>
      <c r="B1530" s="18">
        <v>1.1999999999999999E-3</v>
      </c>
      <c r="C1530" s="18"/>
    </row>
    <row r="1531" spans="1:3" x14ac:dyDescent="0.35">
      <c r="A1531" s="35">
        <v>42321</v>
      </c>
      <c r="B1531" s="18">
        <v>1.1999999999999999E-3</v>
      </c>
      <c r="C1531" s="18"/>
    </row>
    <row r="1532" spans="1:3" x14ac:dyDescent="0.35">
      <c r="A1532" s="35">
        <v>42324</v>
      </c>
      <c r="B1532" s="18">
        <v>1.2999999999999999E-3</v>
      </c>
      <c r="C1532" s="18"/>
    </row>
    <row r="1533" spans="1:3" x14ac:dyDescent="0.35">
      <c r="A1533" s="35">
        <v>42325</v>
      </c>
      <c r="B1533" s="18">
        <v>1.2999999999999999E-3</v>
      </c>
      <c r="C1533" s="18"/>
    </row>
    <row r="1534" spans="1:3" x14ac:dyDescent="0.35">
      <c r="A1534" s="35">
        <v>42326</v>
      </c>
      <c r="B1534" s="18">
        <v>1.1999999999999999E-3</v>
      </c>
      <c r="C1534" s="18"/>
    </row>
    <row r="1535" spans="1:3" x14ac:dyDescent="0.35">
      <c r="A1535" s="35">
        <v>42327</v>
      </c>
      <c r="B1535" s="18">
        <v>1.1999999999999999E-3</v>
      </c>
      <c r="C1535" s="18"/>
    </row>
    <row r="1536" spans="1:3" x14ac:dyDescent="0.35">
      <c r="A1536" s="35">
        <v>42328</v>
      </c>
      <c r="B1536" s="18">
        <v>1.1999999999999999E-3</v>
      </c>
      <c r="C1536" s="18"/>
    </row>
    <row r="1537" spans="1:3" x14ac:dyDescent="0.35">
      <c r="A1537" s="35">
        <v>42331</v>
      </c>
      <c r="B1537" s="18">
        <v>1.1999999999999999E-3</v>
      </c>
      <c r="C1537" s="18"/>
    </row>
    <row r="1538" spans="1:3" x14ac:dyDescent="0.35">
      <c r="A1538" s="35">
        <v>42332</v>
      </c>
      <c r="B1538" s="18">
        <v>1.1999999999999999E-3</v>
      </c>
      <c r="C1538" s="18"/>
    </row>
    <row r="1539" spans="1:3" x14ac:dyDescent="0.35">
      <c r="A1539" s="35">
        <v>42333</v>
      </c>
      <c r="B1539" s="18">
        <v>1.1999999999999999E-3</v>
      </c>
      <c r="C1539" s="18"/>
    </row>
    <row r="1540" spans="1:3" x14ac:dyDescent="0.35">
      <c r="A1540" s="35">
        <v>42334</v>
      </c>
      <c r="B1540" s="18">
        <v>0</v>
      </c>
      <c r="C1540" s="18"/>
    </row>
    <row r="1541" spans="1:3" x14ac:dyDescent="0.35">
      <c r="A1541" s="35">
        <v>42335</v>
      </c>
      <c r="B1541" s="18">
        <v>1.1999999999999999E-3</v>
      </c>
      <c r="C1541" s="18"/>
    </row>
    <row r="1542" spans="1:3" x14ac:dyDescent="0.35">
      <c r="A1542" s="35">
        <v>42338</v>
      </c>
      <c r="B1542" s="18">
        <v>8.0000000000000004E-4</v>
      </c>
      <c r="C1542" s="18"/>
    </row>
    <row r="1543" spans="1:3" x14ac:dyDescent="0.35">
      <c r="A1543" s="35">
        <v>42339</v>
      </c>
      <c r="B1543" s="18">
        <v>1.2999999999999999E-3</v>
      </c>
      <c r="C1543" s="18"/>
    </row>
    <row r="1544" spans="1:3" x14ac:dyDescent="0.35">
      <c r="A1544" s="35">
        <v>42340</v>
      </c>
      <c r="B1544" s="18">
        <v>1.2999999999999999E-3</v>
      </c>
      <c r="C1544" s="18"/>
    </row>
    <row r="1545" spans="1:3" x14ac:dyDescent="0.35">
      <c r="A1545" s="35">
        <v>42341</v>
      </c>
      <c r="B1545" s="18">
        <v>1.2999999999999999E-3</v>
      </c>
      <c r="C1545" s="18"/>
    </row>
    <row r="1546" spans="1:3" x14ac:dyDescent="0.35">
      <c r="A1546" s="35">
        <v>42342</v>
      </c>
      <c r="B1546" s="18">
        <v>1.2999999999999999E-3</v>
      </c>
      <c r="C1546" s="18"/>
    </row>
    <row r="1547" spans="1:3" x14ac:dyDescent="0.35">
      <c r="A1547" s="35">
        <v>42345</v>
      </c>
      <c r="B1547" s="18">
        <v>1.2999999999999999E-3</v>
      </c>
      <c r="C1547" s="18"/>
    </row>
    <row r="1548" spans="1:3" x14ac:dyDescent="0.35">
      <c r="A1548" s="35">
        <v>42346</v>
      </c>
      <c r="B1548" s="18">
        <v>1.2999999999999999E-3</v>
      </c>
      <c r="C1548" s="18"/>
    </row>
    <row r="1549" spans="1:3" x14ac:dyDescent="0.35">
      <c r="A1549" s="35">
        <v>42347</v>
      </c>
      <c r="B1549" s="18">
        <v>1.4000000000000002E-3</v>
      </c>
      <c r="C1549" s="18"/>
    </row>
    <row r="1550" spans="1:3" x14ac:dyDescent="0.35">
      <c r="A1550" s="35">
        <v>42348</v>
      </c>
      <c r="B1550" s="18">
        <v>1.4000000000000002E-3</v>
      </c>
      <c r="C1550" s="18"/>
    </row>
    <row r="1551" spans="1:3" x14ac:dyDescent="0.35">
      <c r="A1551" s="35">
        <v>42349</v>
      </c>
      <c r="B1551" s="18">
        <v>1.4000000000000002E-3</v>
      </c>
      <c r="C1551" s="18"/>
    </row>
    <row r="1552" spans="1:3" x14ac:dyDescent="0.35">
      <c r="A1552" s="35">
        <v>42352</v>
      </c>
      <c r="B1552" s="18">
        <v>1.5E-3</v>
      </c>
      <c r="C1552" s="18"/>
    </row>
    <row r="1553" spans="1:3" x14ac:dyDescent="0.35">
      <c r="A1553" s="35">
        <v>42353</v>
      </c>
      <c r="B1553" s="18">
        <v>1.5E-3</v>
      </c>
      <c r="C1553" s="18"/>
    </row>
    <row r="1554" spans="1:3" x14ac:dyDescent="0.35">
      <c r="A1554" s="35">
        <v>42354</v>
      </c>
      <c r="B1554" s="18">
        <v>1.5E-3</v>
      </c>
      <c r="C1554" s="18"/>
    </row>
    <row r="1555" spans="1:3" x14ac:dyDescent="0.35">
      <c r="A1555" s="35">
        <v>42355</v>
      </c>
      <c r="B1555" s="18">
        <v>3.7000000000000002E-3</v>
      </c>
      <c r="C1555" s="18"/>
    </row>
    <row r="1556" spans="1:3" x14ac:dyDescent="0.35">
      <c r="A1556" s="35">
        <v>42356</v>
      </c>
      <c r="B1556" s="18">
        <v>3.7000000000000002E-3</v>
      </c>
      <c r="C1556" s="18"/>
    </row>
    <row r="1557" spans="1:3" x14ac:dyDescent="0.35">
      <c r="A1557" s="35">
        <v>42359</v>
      </c>
      <c r="B1557" s="18">
        <v>3.5999999999999999E-3</v>
      </c>
      <c r="C1557" s="18"/>
    </row>
    <row r="1558" spans="1:3" x14ac:dyDescent="0.35">
      <c r="A1558" s="35">
        <v>42360</v>
      </c>
      <c r="B1558" s="18">
        <v>3.5999999999999999E-3</v>
      </c>
      <c r="C1558" s="18"/>
    </row>
    <row r="1559" spans="1:3" x14ac:dyDescent="0.35">
      <c r="A1559" s="35">
        <v>42361</v>
      </c>
      <c r="B1559" s="18">
        <v>3.5999999999999999E-3</v>
      </c>
      <c r="C1559" s="18"/>
    </row>
    <row r="1560" spans="1:3" x14ac:dyDescent="0.35">
      <c r="A1560" s="35">
        <v>42362</v>
      </c>
      <c r="B1560" s="18">
        <v>3.5999999999999999E-3</v>
      </c>
      <c r="C1560" s="18"/>
    </row>
    <row r="1561" spans="1:3" x14ac:dyDescent="0.35">
      <c r="A1561" s="35">
        <v>42363</v>
      </c>
      <c r="B1561" s="18">
        <v>0</v>
      </c>
      <c r="C1561" s="18"/>
    </row>
    <row r="1562" spans="1:3" x14ac:dyDescent="0.35">
      <c r="A1562" s="35">
        <v>42366</v>
      </c>
      <c r="B1562" s="18">
        <v>3.5999999999999999E-3</v>
      </c>
      <c r="C1562" s="18"/>
    </row>
    <row r="1563" spans="1:3" x14ac:dyDescent="0.35">
      <c r="A1563" s="35">
        <v>42367</v>
      </c>
      <c r="B1563" s="18">
        <v>3.5999999999999999E-3</v>
      </c>
      <c r="C1563" s="18"/>
    </row>
    <row r="1564" spans="1:3" x14ac:dyDescent="0.35">
      <c r="A1564" s="35">
        <v>42368</v>
      </c>
      <c r="B1564" s="18">
        <v>3.4999999999999996E-3</v>
      </c>
      <c r="C1564" s="18"/>
    </row>
    <row r="1565" spans="1:3" x14ac:dyDescent="0.35">
      <c r="A1565" s="35">
        <v>42369</v>
      </c>
      <c r="B1565" s="18">
        <v>2E-3</v>
      </c>
      <c r="C1565" s="18"/>
    </row>
    <row r="1566" spans="1:3" x14ac:dyDescent="0.35">
      <c r="A1566" s="35">
        <v>42370</v>
      </c>
      <c r="B1566" s="18">
        <v>0</v>
      </c>
      <c r="C1566" s="18"/>
    </row>
    <row r="1567" spans="1:3" x14ac:dyDescent="0.35">
      <c r="A1567" s="35">
        <v>42373</v>
      </c>
      <c r="B1567" s="18">
        <v>3.5999999999999999E-3</v>
      </c>
      <c r="C1567" s="18"/>
    </row>
    <row r="1568" spans="1:3" x14ac:dyDescent="0.35">
      <c r="A1568" s="35">
        <v>42374</v>
      </c>
      <c r="B1568" s="18">
        <v>3.5999999999999999E-3</v>
      </c>
      <c r="C1568" s="18"/>
    </row>
    <row r="1569" spans="1:3" x14ac:dyDescent="0.35">
      <c r="A1569" s="35">
        <v>42375</v>
      </c>
      <c r="B1569" s="18">
        <v>3.5999999999999999E-3</v>
      </c>
      <c r="C1569" s="18"/>
    </row>
    <row r="1570" spans="1:3" x14ac:dyDescent="0.35">
      <c r="A1570" s="35">
        <v>42376</v>
      </c>
      <c r="B1570" s="18">
        <v>3.5999999999999999E-3</v>
      </c>
      <c r="C1570" s="18"/>
    </row>
    <row r="1571" spans="1:3" x14ac:dyDescent="0.35">
      <c r="A1571" s="35">
        <v>42377</v>
      </c>
      <c r="B1571" s="18">
        <v>3.5999999999999999E-3</v>
      </c>
      <c r="C1571" s="18"/>
    </row>
    <row r="1572" spans="1:3" x14ac:dyDescent="0.35">
      <c r="A1572" s="35">
        <v>42380</v>
      </c>
      <c r="B1572" s="18">
        <v>3.5999999999999999E-3</v>
      </c>
      <c r="C1572" s="18"/>
    </row>
    <row r="1573" spans="1:3" x14ac:dyDescent="0.35">
      <c r="A1573" s="35">
        <v>42381</v>
      </c>
      <c r="B1573" s="18">
        <v>3.5999999999999999E-3</v>
      </c>
      <c r="C1573" s="18"/>
    </row>
    <row r="1574" spans="1:3" x14ac:dyDescent="0.35">
      <c r="A1574" s="35">
        <v>42382</v>
      </c>
      <c r="B1574" s="18">
        <v>3.5999999999999999E-3</v>
      </c>
      <c r="C1574" s="18"/>
    </row>
    <row r="1575" spans="1:3" x14ac:dyDescent="0.35">
      <c r="A1575" s="35">
        <v>42383</v>
      </c>
      <c r="B1575" s="18">
        <v>3.5999999999999999E-3</v>
      </c>
      <c r="C1575" s="18"/>
    </row>
    <row r="1576" spans="1:3" x14ac:dyDescent="0.35">
      <c r="A1576" s="35">
        <v>42384</v>
      </c>
      <c r="B1576" s="18">
        <v>3.5999999999999999E-3</v>
      </c>
      <c r="C1576" s="18"/>
    </row>
    <row r="1577" spans="1:3" x14ac:dyDescent="0.35">
      <c r="A1577" s="35">
        <v>42387</v>
      </c>
      <c r="B1577" s="18">
        <v>0</v>
      </c>
      <c r="C1577" s="18"/>
    </row>
    <row r="1578" spans="1:3" x14ac:dyDescent="0.35">
      <c r="A1578" s="35">
        <v>42388</v>
      </c>
      <c r="B1578" s="18">
        <v>3.5999999999999999E-3</v>
      </c>
      <c r="C1578" s="18"/>
    </row>
    <row r="1579" spans="1:3" x14ac:dyDescent="0.35">
      <c r="A1579" s="35">
        <v>42389</v>
      </c>
      <c r="B1579" s="18">
        <v>3.7000000000000002E-3</v>
      </c>
      <c r="C1579" s="18"/>
    </row>
    <row r="1580" spans="1:3" x14ac:dyDescent="0.35">
      <c r="A1580" s="35">
        <v>42390</v>
      </c>
      <c r="B1580" s="18">
        <v>3.7000000000000002E-3</v>
      </c>
      <c r="C1580" s="18"/>
    </row>
    <row r="1581" spans="1:3" x14ac:dyDescent="0.35">
      <c r="A1581" s="35">
        <v>42391</v>
      </c>
      <c r="B1581" s="18">
        <v>3.8E-3</v>
      </c>
      <c r="C1581" s="18"/>
    </row>
    <row r="1582" spans="1:3" x14ac:dyDescent="0.35">
      <c r="A1582" s="35">
        <v>42394</v>
      </c>
      <c r="B1582" s="18">
        <v>3.8E-3</v>
      </c>
      <c r="C1582" s="18"/>
    </row>
    <row r="1583" spans="1:3" x14ac:dyDescent="0.35">
      <c r="A1583" s="35">
        <v>42395</v>
      </c>
      <c r="B1583" s="18">
        <v>3.8E-3</v>
      </c>
      <c r="C1583" s="18"/>
    </row>
    <row r="1584" spans="1:3" x14ac:dyDescent="0.35">
      <c r="A1584" s="35">
        <v>42396</v>
      </c>
      <c r="B1584" s="18">
        <v>3.8E-3</v>
      </c>
      <c r="C1584" s="18"/>
    </row>
    <row r="1585" spans="1:3" x14ac:dyDescent="0.35">
      <c r="A1585" s="35">
        <v>42397</v>
      </c>
      <c r="B1585" s="18">
        <v>3.8E-3</v>
      </c>
      <c r="C1585" s="18"/>
    </row>
    <row r="1586" spans="1:3" x14ac:dyDescent="0.35">
      <c r="A1586" s="35">
        <v>42398</v>
      </c>
      <c r="B1586" s="18">
        <v>2.8999999999999998E-3</v>
      </c>
      <c r="C1586" s="18"/>
    </row>
    <row r="1587" spans="1:3" x14ac:dyDescent="0.35">
      <c r="A1587" s="35">
        <v>42401</v>
      </c>
      <c r="B1587" s="18">
        <v>3.8E-3</v>
      </c>
      <c r="C1587" s="18"/>
    </row>
    <row r="1588" spans="1:3" x14ac:dyDescent="0.35">
      <c r="A1588" s="35">
        <v>42402</v>
      </c>
      <c r="B1588" s="18">
        <v>3.8E-3</v>
      </c>
      <c r="C1588" s="18"/>
    </row>
    <row r="1589" spans="1:3" x14ac:dyDescent="0.35">
      <c r="A1589" s="35">
        <v>42403</v>
      </c>
      <c r="B1589" s="18">
        <v>3.8E-3</v>
      </c>
      <c r="C1589" s="18"/>
    </row>
    <row r="1590" spans="1:3" x14ac:dyDescent="0.35">
      <c r="A1590" s="35">
        <v>42404</v>
      </c>
      <c r="B1590" s="18">
        <v>3.8E-3</v>
      </c>
      <c r="C1590" s="18"/>
    </row>
    <row r="1591" spans="1:3" x14ac:dyDescent="0.35">
      <c r="A1591" s="35">
        <v>42405</v>
      </c>
      <c r="B1591" s="18">
        <v>3.8E-3</v>
      </c>
      <c r="C1591" s="18"/>
    </row>
    <row r="1592" spans="1:3" x14ac:dyDescent="0.35">
      <c r="A1592" s="35">
        <v>42408</v>
      </c>
      <c r="B1592" s="18">
        <v>3.8E-3</v>
      </c>
      <c r="C1592" s="18"/>
    </row>
    <row r="1593" spans="1:3" x14ac:dyDescent="0.35">
      <c r="A1593" s="35">
        <v>42409</v>
      </c>
      <c r="B1593" s="18">
        <v>3.8E-3</v>
      </c>
      <c r="C1593" s="18"/>
    </row>
    <row r="1594" spans="1:3" x14ac:dyDescent="0.35">
      <c r="A1594" s="35">
        <v>42410</v>
      </c>
      <c r="B1594" s="18">
        <v>3.8E-3</v>
      </c>
      <c r="C1594" s="18"/>
    </row>
    <row r="1595" spans="1:3" x14ac:dyDescent="0.35">
      <c r="A1595" s="35">
        <v>42411</v>
      </c>
      <c r="B1595" s="18">
        <v>3.8E-3</v>
      </c>
      <c r="C1595" s="18"/>
    </row>
    <row r="1596" spans="1:3" x14ac:dyDescent="0.35">
      <c r="A1596" s="35">
        <v>42412</v>
      </c>
      <c r="B1596" s="18">
        <v>3.8E-3</v>
      </c>
      <c r="C1596" s="18"/>
    </row>
    <row r="1597" spans="1:3" x14ac:dyDescent="0.35">
      <c r="A1597" s="35">
        <v>42415</v>
      </c>
      <c r="B1597" s="18">
        <v>0</v>
      </c>
      <c r="C1597" s="18"/>
    </row>
    <row r="1598" spans="1:3" x14ac:dyDescent="0.35">
      <c r="A1598" s="35">
        <v>42416</v>
      </c>
      <c r="B1598" s="18">
        <v>3.8E-3</v>
      </c>
      <c r="C1598" s="18"/>
    </row>
    <row r="1599" spans="1:3" x14ac:dyDescent="0.35">
      <c r="A1599" s="35">
        <v>42417</v>
      </c>
      <c r="B1599" s="18">
        <v>3.7000000000000002E-3</v>
      </c>
      <c r="C1599" s="18"/>
    </row>
    <row r="1600" spans="1:3" x14ac:dyDescent="0.35">
      <c r="A1600" s="35">
        <v>42418</v>
      </c>
      <c r="B1600" s="18">
        <v>3.8E-3</v>
      </c>
      <c r="C1600" s="18"/>
    </row>
    <row r="1601" spans="1:3" x14ac:dyDescent="0.35">
      <c r="A1601" s="35">
        <v>42419</v>
      </c>
      <c r="B1601" s="18">
        <v>3.8E-3</v>
      </c>
      <c r="C1601" s="18"/>
    </row>
    <row r="1602" spans="1:3" x14ac:dyDescent="0.35">
      <c r="A1602" s="35">
        <v>42422</v>
      </c>
      <c r="B1602" s="18">
        <v>3.8E-3</v>
      </c>
      <c r="C1602" s="18"/>
    </row>
    <row r="1603" spans="1:3" x14ac:dyDescent="0.35">
      <c r="A1603" s="35">
        <v>42423</v>
      </c>
      <c r="B1603" s="18">
        <v>3.8E-3</v>
      </c>
      <c r="C1603" s="18"/>
    </row>
    <row r="1604" spans="1:3" x14ac:dyDescent="0.35">
      <c r="A1604" s="35">
        <v>42424</v>
      </c>
      <c r="B1604" s="18">
        <v>3.8E-3</v>
      </c>
      <c r="C1604" s="18"/>
    </row>
    <row r="1605" spans="1:3" x14ac:dyDescent="0.35">
      <c r="A1605" s="35">
        <v>42425</v>
      </c>
      <c r="B1605" s="18">
        <v>3.7000000000000002E-3</v>
      </c>
      <c r="C1605" s="18"/>
    </row>
    <row r="1606" spans="1:3" x14ac:dyDescent="0.35">
      <c r="A1606" s="35">
        <v>42426</v>
      </c>
      <c r="B1606" s="18">
        <v>3.7000000000000002E-3</v>
      </c>
      <c r="C1606" s="18"/>
    </row>
    <row r="1607" spans="1:3" x14ac:dyDescent="0.35">
      <c r="A1607" s="35">
        <v>42429</v>
      </c>
      <c r="B1607" s="18">
        <v>2.8999999999999998E-3</v>
      </c>
      <c r="C1607" s="18"/>
    </row>
    <row r="1608" spans="1:3" x14ac:dyDescent="0.35">
      <c r="A1608" s="35">
        <v>42430</v>
      </c>
      <c r="B1608" s="18">
        <v>3.5999999999999999E-3</v>
      </c>
      <c r="C1608" s="18"/>
    </row>
    <row r="1609" spans="1:3" x14ac:dyDescent="0.35">
      <c r="A1609" s="35">
        <v>42431</v>
      </c>
      <c r="B1609" s="18">
        <v>3.7000000000000002E-3</v>
      </c>
      <c r="C1609" s="18"/>
    </row>
    <row r="1610" spans="1:3" x14ac:dyDescent="0.35">
      <c r="A1610" s="35">
        <v>42432</v>
      </c>
      <c r="B1610" s="18">
        <v>3.7000000000000002E-3</v>
      </c>
      <c r="C1610" s="18"/>
    </row>
    <row r="1611" spans="1:3" x14ac:dyDescent="0.35">
      <c r="A1611" s="35">
        <v>42433</v>
      </c>
      <c r="B1611" s="18">
        <v>3.5999999999999999E-3</v>
      </c>
      <c r="C1611" s="18"/>
    </row>
    <row r="1612" spans="1:3" x14ac:dyDescent="0.35">
      <c r="A1612" s="35">
        <v>42436</v>
      </c>
      <c r="B1612" s="18">
        <v>3.5999999999999999E-3</v>
      </c>
      <c r="C1612" s="18"/>
    </row>
    <row r="1613" spans="1:3" x14ac:dyDescent="0.35">
      <c r="A1613" s="35">
        <v>42437</v>
      </c>
      <c r="B1613" s="18">
        <v>3.5999999999999999E-3</v>
      </c>
      <c r="C1613" s="18"/>
    </row>
    <row r="1614" spans="1:3" x14ac:dyDescent="0.35">
      <c r="A1614" s="35">
        <v>42438</v>
      </c>
      <c r="B1614" s="18">
        <v>3.5999999999999999E-3</v>
      </c>
      <c r="C1614" s="18"/>
    </row>
    <row r="1615" spans="1:3" x14ac:dyDescent="0.35">
      <c r="A1615" s="35">
        <v>42439</v>
      </c>
      <c r="B1615" s="18">
        <v>3.5999999999999999E-3</v>
      </c>
      <c r="C1615" s="18"/>
    </row>
    <row r="1616" spans="1:3" x14ac:dyDescent="0.35">
      <c r="A1616" s="35">
        <v>42440</v>
      </c>
      <c r="B1616" s="18">
        <v>3.5999999999999999E-3</v>
      </c>
      <c r="C1616" s="18"/>
    </row>
    <row r="1617" spans="1:3" x14ac:dyDescent="0.35">
      <c r="A1617" s="35">
        <v>42443</v>
      </c>
      <c r="B1617" s="18">
        <v>3.5999999999999999E-3</v>
      </c>
      <c r="C1617" s="18"/>
    </row>
    <row r="1618" spans="1:3" x14ac:dyDescent="0.35">
      <c r="A1618" s="35">
        <v>42444</v>
      </c>
      <c r="B1618" s="18">
        <v>3.7000000000000002E-3</v>
      </c>
      <c r="C1618" s="18"/>
    </row>
    <row r="1619" spans="1:3" x14ac:dyDescent="0.35">
      <c r="A1619" s="35">
        <v>42445</v>
      </c>
      <c r="B1619" s="18">
        <v>3.7000000000000002E-3</v>
      </c>
      <c r="C1619" s="18"/>
    </row>
    <row r="1620" spans="1:3" x14ac:dyDescent="0.35">
      <c r="A1620" s="35">
        <v>42446</v>
      </c>
      <c r="B1620" s="18">
        <v>3.7000000000000002E-3</v>
      </c>
      <c r="C1620" s="18"/>
    </row>
    <row r="1621" spans="1:3" x14ac:dyDescent="0.35">
      <c r="A1621" s="35">
        <v>42447</v>
      </c>
      <c r="B1621" s="18">
        <v>3.7000000000000002E-3</v>
      </c>
      <c r="C1621" s="18"/>
    </row>
    <row r="1622" spans="1:3" x14ac:dyDescent="0.35">
      <c r="A1622" s="35">
        <v>42450</v>
      </c>
      <c r="B1622" s="18">
        <v>3.7000000000000002E-3</v>
      </c>
      <c r="C1622" s="18"/>
    </row>
    <row r="1623" spans="1:3" x14ac:dyDescent="0.35">
      <c r="A1623" s="35">
        <v>42451</v>
      </c>
      <c r="B1623" s="18">
        <v>3.7000000000000002E-3</v>
      </c>
      <c r="C1623" s="18"/>
    </row>
    <row r="1624" spans="1:3" x14ac:dyDescent="0.35">
      <c r="A1624" s="35">
        <v>42452</v>
      </c>
      <c r="B1624" s="18">
        <v>3.7000000000000002E-3</v>
      </c>
      <c r="C1624" s="18"/>
    </row>
    <row r="1625" spans="1:3" x14ac:dyDescent="0.35">
      <c r="A1625" s="35">
        <v>42453</v>
      </c>
      <c r="B1625" s="18">
        <v>3.7000000000000002E-3</v>
      </c>
      <c r="C1625" s="18"/>
    </row>
    <row r="1626" spans="1:3" x14ac:dyDescent="0.35">
      <c r="A1626" s="35">
        <v>42454</v>
      </c>
      <c r="B1626" s="18">
        <v>3.7000000000000002E-3</v>
      </c>
      <c r="C1626" s="18"/>
    </row>
    <row r="1627" spans="1:3" x14ac:dyDescent="0.35">
      <c r="A1627" s="35">
        <v>42457</v>
      </c>
      <c r="B1627" s="18">
        <v>3.7000000000000002E-3</v>
      </c>
      <c r="C1627" s="18"/>
    </row>
    <row r="1628" spans="1:3" x14ac:dyDescent="0.35">
      <c r="A1628" s="35">
        <v>42458</v>
      </c>
      <c r="B1628" s="18">
        <v>3.7000000000000002E-3</v>
      </c>
      <c r="C1628" s="18"/>
    </row>
    <row r="1629" spans="1:3" x14ac:dyDescent="0.35">
      <c r="A1629" s="35">
        <v>42459</v>
      </c>
      <c r="B1629" s="18">
        <v>3.7000000000000002E-3</v>
      </c>
      <c r="C1629" s="18"/>
    </row>
    <row r="1630" spans="1:3" x14ac:dyDescent="0.35">
      <c r="A1630" s="35">
        <v>42460</v>
      </c>
      <c r="B1630" s="18">
        <v>2.5000000000000001E-3</v>
      </c>
      <c r="C1630" s="18"/>
    </row>
    <row r="1631" spans="1:3" x14ac:dyDescent="0.35">
      <c r="A1631" s="35">
        <v>42461</v>
      </c>
      <c r="B1631" s="18">
        <v>3.7000000000000002E-3</v>
      </c>
      <c r="C1631" s="18"/>
    </row>
    <row r="1632" spans="1:3" x14ac:dyDescent="0.35">
      <c r="A1632" s="35">
        <v>42464</v>
      </c>
      <c r="B1632" s="18">
        <v>3.7000000000000002E-3</v>
      </c>
      <c r="C1632" s="18"/>
    </row>
    <row r="1633" spans="1:3" x14ac:dyDescent="0.35">
      <c r="A1633" s="35">
        <v>42465</v>
      </c>
      <c r="B1633" s="18">
        <v>3.7000000000000002E-3</v>
      </c>
      <c r="C1633" s="18"/>
    </row>
    <row r="1634" spans="1:3" x14ac:dyDescent="0.35">
      <c r="A1634" s="35">
        <v>42466</v>
      </c>
      <c r="B1634" s="18">
        <v>3.7000000000000002E-3</v>
      </c>
      <c r="C1634" s="18"/>
    </row>
    <row r="1635" spans="1:3" x14ac:dyDescent="0.35">
      <c r="A1635" s="35">
        <v>42467</v>
      </c>
      <c r="B1635" s="18">
        <v>3.7000000000000002E-3</v>
      </c>
      <c r="C1635" s="18"/>
    </row>
    <row r="1636" spans="1:3" x14ac:dyDescent="0.35">
      <c r="A1636" s="35">
        <v>42468</v>
      </c>
      <c r="B1636" s="18">
        <v>3.7000000000000002E-3</v>
      </c>
      <c r="C1636" s="18"/>
    </row>
    <row r="1637" spans="1:3" x14ac:dyDescent="0.35">
      <c r="A1637" s="35">
        <v>42471</v>
      </c>
      <c r="B1637" s="18">
        <v>3.7000000000000002E-3</v>
      </c>
      <c r="C1637" s="18"/>
    </row>
    <row r="1638" spans="1:3" x14ac:dyDescent="0.35">
      <c r="A1638" s="35">
        <v>42472</v>
      </c>
      <c r="B1638" s="18">
        <v>3.7000000000000002E-3</v>
      </c>
      <c r="C1638" s="18"/>
    </row>
    <row r="1639" spans="1:3" x14ac:dyDescent="0.35">
      <c r="A1639" s="35">
        <v>42473</v>
      </c>
      <c r="B1639" s="18">
        <v>3.7000000000000002E-3</v>
      </c>
      <c r="C1639" s="18"/>
    </row>
    <row r="1640" spans="1:3" x14ac:dyDescent="0.35">
      <c r="A1640" s="35">
        <v>42474</v>
      </c>
      <c r="B1640" s="18">
        <v>3.7000000000000002E-3</v>
      </c>
      <c r="C1640" s="18"/>
    </row>
    <row r="1641" spans="1:3" x14ac:dyDescent="0.35">
      <c r="A1641" s="35">
        <v>42475</v>
      </c>
      <c r="B1641" s="18">
        <v>3.7000000000000002E-3</v>
      </c>
      <c r="C1641" s="18"/>
    </row>
    <row r="1642" spans="1:3" x14ac:dyDescent="0.35">
      <c r="A1642" s="35">
        <v>42478</v>
      </c>
      <c r="B1642" s="18">
        <v>3.7000000000000002E-3</v>
      </c>
      <c r="C1642" s="18"/>
    </row>
    <row r="1643" spans="1:3" x14ac:dyDescent="0.35">
      <c r="A1643" s="35">
        <v>42479</v>
      </c>
      <c r="B1643" s="18">
        <v>3.7000000000000002E-3</v>
      </c>
      <c r="C1643" s="18"/>
    </row>
    <row r="1644" spans="1:3" x14ac:dyDescent="0.35">
      <c r="A1644" s="35">
        <v>42480</v>
      </c>
      <c r="B1644" s="18">
        <v>3.7000000000000002E-3</v>
      </c>
      <c r="C1644" s="18"/>
    </row>
    <row r="1645" spans="1:3" x14ac:dyDescent="0.35">
      <c r="A1645" s="35">
        <v>42481</v>
      </c>
      <c r="B1645" s="18">
        <v>3.7000000000000002E-3</v>
      </c>
      <c r="C1645" s="18"/>
    </row>
    <row r="1646" spans="1:3" x14ac:dyDescent="0.35">
      <c r="A1646" s="35">
        <v>42482</v>
      </c>
      <c r="B1646" s="18">
        <v>3.7000000000000002E-3</v>
      </c>
      <c r="C1646" s="18"/>
    </row>
    <row r="1647" spans="1:3" x14ac:dyDescent="0.35">
      <c r="A1647" s="35">
        <v>42485</v>
      </c>
      <c r="B1647" s="18">
        <v>3.7000000000000002E-3</v>
      </c>
      <c r="C1647" s="18"/>
    </row>
    <row r="1648" spans="1:3" x14ac:dyDescent="0.35">
      <c r="A1648" s="35">
        <v>42486</v>
      </c>
      <c r="B1648" s="18">
        <v>3.7000000000000002E-3</v>
      </c>
      <c r="C1648" s="18"/>
    </row>
    <row r="1649" spans="1:3" x14ac:dyDescent="0.35">
      <c r="A1649" s="35">
        <v>42487</v>
      </c>
      <c r="B1649" s="18">
        <v>3.7000000000000002E-3</v>
      </c>
      <c r="C1649" s="18"/>
    </row>
    <row r="1650" spans="1:3" x14ac:dyDescent="0.35">
      <c r="A1650" s="35">
        <v>42488</v>
      </c>
      <c r="B1650" s="18">
        <v>3.7000000000000002E-3</v>
      </c>
      <c r="C1650" s="18"/>
    </row>
    <row r="1651" spans="1:3" x14ac:dyDescent="0.35">
      <c r="A1651" s="35">
        <v>42489</v>
      </c>
      <c r="B1651" s="18">
        <v>3.0000000000000001E-3</v>
      </c>
      <c r="C1651" s="18"/>
    </row>
    <row r="1652" spans="1:3" x14ac:dyDescent="0.35">
      <c r="A1652" s="35">
        <v>42492</v>
      </c>
      <c r="B1652" s="18">
        <v>3.7000000000000002E-3</v>
      </c>
      <c r="C1652" s="18"/>
    </row>
    <row r="1653" spans="1:3" x14ac:dyDescent="0.35">
      <c r="A1653" s="35">
        <v>42493</v>
      </c>
      <c r="B1653" s="18">
        <v>3.7000000000000002E-3</v>
      </c>
      <c r="C1653" s="18"/>
    </row>
    <row r="1654" spans="1:3" x14ac:dyDescent="0.35">
      <c r="A1654" s="35">
        <v>42494</v>
      </c>
      <c r="B1654" s="18">
        <v>3.7000000000000002E-3</v>
      </c>
      <c r="C1654" s="18"/>
    </row>
    <row r="1655" spans="1:3" x14ac:dyDescent="0.35">
      <c r="A1655" s="35">
        <v>42495</v>
      </c>
      <c r="B1655" s="18">
        <v>3.7000000000000002E-3</v>
      </c>
      <c r="C1655" s="18"/>
    </row>
    <row r="1656" spans="1:3" x14ac:dyDescent="0.35">
      <c r="A1656" s="35">
        <v>42496</v>
      </c>
      <c r="B1656" s="18">
        <v>3.7000000000000002E-3</v>
      </c>
      <c r="C1656" s="18"/>
    </row>
    <row r="1657" spans="1:3" x14ac:dyDescent="0.35">
      <c r="A1657" s="35">
        <v>42499</v>
      </c>
      <c r="B1657" s="18">
        <v>3.7000000000000002E-3</v>
      </c>
      <c r="C1657" s="18"/>
    </row>
    <row r="1658" spans="1:3" x14ac:dyDescent="0.35">
      <c r="A1658" s="35">
        <v>42500</v>
      </c>
      <c r="B1658" s="18">
        <v>3.7000000000000002E-3</v>
      </c>
      <c r="C1658" s="18"/>
    </row>
    <row r="1659" spans="1:3" x14ac:dyDescent="0.35">
      <c r="A1659" s="35">
        <v>42501</v>
      </c>
      <c r="B1659" s="18">
        <v>3.7000000000000002E-3</v>
      </c>
      <c r="C1659" s="18"/>
    </row>
    <row r="1660" spans="1:3" x14ac:dyDescent="0.35">
      <c r="A1660" s="35">
        <v>42502</v>
      </c>
      <c r="B1660" s="18">
        <v>3.7000000000000002E-3</v>
      </c>
      <c r="C1660" s="18"/>
    </row>
    <row r="1661" spans="1:3" x14ac:dyDescent="0.35">
      <c r="A1661" s="35">
        <v>42503</v>
      </c>
      <c r="B1661" s="18">
        <v>3.7000000000000002E-3</v>
      </c>
      <c r="C1661" s="18"/>
    </row>
    <row r="1662" spans="1:3" x14ac:dyDescent="0.35">
      <c r="A1662" s="35">
        <v>42506</v>
      </c>
      <c r="B1662" s="18">
        <v>3.7000000000000002E-3</v>
      </c>
      <c r="C1662" s="18"/>
    </row>
    <row r="1663" spans="1:3" x14ac:dyDescent="0.35">
      <c r="A1663" s="35">
        <v>42507</v>
      </c>
      <c r="B1663" s="18">
        <v>3.7000000000000002E-3</v>
      </c>
      <c r="C1663" s="18"/>
    </row>
    <row r="1664" spans="1:3" x14ac:dyDescent="0.35">
      <c r="A1664" s="35">
        <v>42508</v>
      </c>
      <c r="B1664" s="18">
        <v>3.7000000000000002E-3</v>
      </c>
      <c r="C1664" s="18"/>
    </row>
    <row r="1665" spans="1:3" x14ac:dyDescent="0.35">
      <c r="A1665" s="35">
        <v>42509</v>
      </c>
      <c r="B1665" s="18">
        <v>3.7000000000000002E-3</v>
      </c>
      <c r="C1665" s="18"/>
    </row>
    <row r="1666" spans="1:3" x14ac:dyDescent="0.35">
      <c r="A1666" s="35">
        <v>42510</v>
      </c>
      <c r="B1666" s="18">
        <v>3.7000000000000002E-3</v>
      </c>
      <c r="C1666" s="18"/>
    </row>
    <row r="1667" spans="1:3" x14ac:dyDescent="0.35">
      <c r="A1667" s="35">
        <v>42513</v>
      </c>
      <c r="B1667" s="18">
        <v>3.7000000000000002E-3</v>
      </c>
      <c r="C1667" s="18"/>
    </row>
    <row r="1668" spans="1:3" x14ac:dyDescent="0.35">
      <c r="A1668" s="35">
        <v>42514</v>
      </c>
      <c r="B1668" s="18">
        <v>3.7000000000000002E-3</v>
      </c>
      <c r="C1668" s="18"/>
    </row>
    <row r="1669" spans="1:3" x14ac:dyDescent="0.35">
      <c r="A1669" s="35">
        <v>42515</v>
      </c>
      <c r="B1669" s="18">
        <v>3.7000000000000002E-3</v>
      </c>
      <c r="C1669" s="18"/>
    </row>
    <row r="1670" spans="1:3" x14ac:dyDescent="0.35">
      <c r="A1670" s="35">
        <v>42516</v>
      </c>
      <c r="B1670" s="18">
        <v>3.7000000000000002E-3</v>
      </c>
      <c r="C1670" s="18"/>
    </row>
    <row r="1671" spans="1:3" x14ac:dyDescent="0.35">
      <c r="A1671" s="35">
        <v>42517</v>
      </c>
      <c r="B1671" s="18">
        <v>3.7000000000000002E-3</v>
      </c>
      <c r="C1671" s="18"/>
    </row>
    <row r="1672" spans="1:3" x14ac:dyDescent="0.35">
      <c r="A1672" s="35">
        <v>42520</v>
      </c>
      <c r="B1672" s="18">
        <v>0</v>
      </c>
      <c r="C1672" s="18"/>
    </row>
    <row r="1673" spans="1:3" x14ac:dyDescent="0.35">
      <c r="A1673" s="35">
        <v>42521</v>
      </c>
      <c r="B1673" s="18">
        <v>2.8999999999999998E-3</v>
      </c>
      <c r="C1673" s="18"/>
    </row>
    <row r="1674" spans="1:3" x14ac:dyDescent="0.35">
      <c r="A1674" s="35">
        <v>42522</v>
      </c>
      <c r="B1674" s="18">
        <v>3.7000000000000002E-3</v>
      </c>
      <c r="C1674" s="18"/>
    </row>
    <row r="1675" spans="1:3" x14ac:dyDescent="0.35">
      <c r="A1675" s="35">
        <v>42523</v>
      </c>
      <c r="B1675" s="18">
        <v>3.7000000000000002E-3</v>
      </c>
      <c r="C1675" s="18"/>
    </row>
    <row r="1676" spans="1:3" x14ac:dyDescent="0.35">
      <c r="A1676" s="35">
        <v>42524</v>
      </c>
      <c r="B1676" s="18">
        <v>3.7000000000000002E-3</v>
      </c>
      <c r="C1676" s="18"/>
    </row>
    <row r="1677" spans="1:3" x14ac:dyDescent="0.35">
      <c r="A1677" s="35">
        <v>42527</v>
      </c>
      <c r="B1677" s="18">
        <v>3.7000000000000002E-3</v>
      </c>
      <c r="C1677" s="18"/>
    </row>
    <row r="1678" spans="1:3" x14ac:dyDescent="0.35">
      <c r="A1678" s="35">
        <v>42528</v>
      </c>
      <c r="B1678" s="18">
        <v>3.7000000000000002E-3</v>
      </c>
      <c r="C1678" s="18"/>
    </row>
    <row r="1679" spans="1:3" x14ac:dyDescent="0.35">
      <c r="A1679" s="35">
        <v>42529</v>
      </c>
      <c r="B1679" s="18">
        <v>3.7000000000000002E-3</v>
      </c>
      <c r="C1679" s="18"/>
    </row>
    <row r="1680" spans="1:3" x14ac:dyDescent="0.35">
      <c r="A1680" s="35">
        <v>42530</v>
      </c>
      <c r="B1680" s="18">
        <v>3.7000000000000002E-3</v>
      </c>
      <c r="C1680" s="18"/>
    </row>
    <row r="1681" spans="1:3" x14ac:dyDescent="0.35">
      <c r="A1681" s="35">
        <v>42531</v>
      </c>
      <c r="B1681" s="18">
        <v>3.7000000000000002E-3</v>
      </c>
      <c r="C1681" s="18"/>
    </row>
    <row r="1682" spans="1:3" x14ac:dyDescent="0.35">
      <c r="A1682" s="35">
        <v>42534</v>
      </c>
      <c r="B1682" s="18">
        <v>3.7000000000000002E-3</v>
      </c>
      <c r="C1682" s="18"/>
    </row>
    <row r="1683" spans="1:3" x14ac:dyDescent="0.35">
      <c r="A1683" s="35">
        <v>42535</v>
      </c>
      <c r="B1683" s="18">
        <v>3.7000000000000002E-3</v>
      </c>
      <c r="C1683" s="18"/>
    </row>
    <row r="1684" spans="1:3" x14ac:dyDescent="0.35">
      <c r="A1684" s="35">
        <v>42536</v>
      </c>
      <c r="B1684" s="18">
        <v>3.7000000000000002E-3</v>
      </c>
      <c r="C1684" s="18"/>
    </row>
    <row r="1685" spans="1:3" x14ac:dyDescent="0.35">
      <c r="A1685" s="35">
        <v>42537</v>
      </c>
      <c r="B1685" s="18">
        <v>3.8E-3</v>
      </c>
      <c r="C1685" s="18"/>
    </row>
    <row r="1686" spans="1:3" x14ac:dyDescent="0.35">
      <c r="A1686" s="35">
        <v>42538</v>
      </c>
      <c r="B1686" s="18">
        <v>3.8E-3</v>
      </c>
      <c r="C1686" s="18"/>
    </row>
    <row r="1687" spans="1:3" x14ac:dyDescent="0.35">
      <c r="A1687" s="35">
        <v>42541</v>
      </c>
      <c r="B1687" s="18">
        <v>3.8E-3</v>
      </c>
      <c r="C1687" s="18"/>
    </row>
    <row r="1688" spans="1:3" x14ac:dyDescent="0.35">
      <c r="A1688" s="35">
        <v>42542</v>
      </c>
      <c r="B1688" s="18">
        <v>3.8E-3</v>
      </c>
      <c r="C1688" s="18"/>
    </row>
    <row r="1689" spans="1:3" x14ac:dyDescent="0.35">
      <c r="A1689" s="35">
        <v>42543</v>
      </c>
      <c r="B1689" s="18">
        <v>3.8E-3</v>
      </c>
      <c r="C1689" s="18"/>
    </row>
    <row r="1690" spans="1:3" x14ac:dyDescent="0.35">
      <c r="A1690" s="35">
        <v>42544</v>
      </c>
      <c r="B1690" s="18">
        <v>3.9000000000000003E-3</v>
      </c>
      <c r="C1690" s="18"/>
    </row>
    <row r="1691" spans="1:3" x14ac:dyDescent="0.35">
      <c r="A1691" s="35">
        <v>42545</v>
      </c>
      <c r="B1691" s="18">
        <v>4.0000000000000001E-3</v>
      </c>
      <c r="C1691" s="18"/>
    </row>
    <row r="1692" spans="1:3" x14ac:dyDescent="0.35">
      <c r="A1692" s="35">
        <v>42548</v>
      </c>
      <c r="B1692" s="18">
        <v>4.0999999999999995E-3</v>
      </c>
      <c r="C1692" s="18"/>
    </row>
    <row r="1693" spans="1:3" x14ac:dyDescent="0.35">
      <c r="A1693" s="35">
        <v>42549</v>
      </c>
      <c r="B1693" s="18">
        <v>4.0999999999999995E-3</v>
      </c>
      <c r="C1693" s="18"/>
    </row>
    <row r="1694" spans="1:3" x14ac:dyDescent="0.35">
      <c r="A1694" s="35">
        <v>42550</v>
      </c>
      <c r="B1694" s="18">
        <v>4.0999999999999995E-3</v>
      </c>
      <c r="C1694" s="18"/>
    </row>
    <row r="1695" spans="1:3" x14ac:dyDescent="0.35">
      <c r="A1695" s="35">
        <v>42551</v>
      </c>
      <c r="B1695" s="18">
        <v>3.0000000000000001E-3</v>
      </c>
      <c r="C1695" s="18"/>
    </row>
    <row r="1696" spans="1:3" x14ac:dyDescent="0.35">
      <c r="A1696" s="35">
        <v>42552</v>
      </c>
      <c r="B1696" s="18">
        <v>4.0999999999999995E-3</v>
      </c>
      <c r="C1696" s="18"/>
    </row>
    <row r="1697" spans="1:3" x14ac:dyDescent="0.35">
      <c r="A1697" s="35">
        <v>42555</v>
      </c>
      <c r="B1697" s="18">
        <v>0</v>
      </c>
      <c r="C1697" s="18"/>
    </row>
    <row r="1698" spans="1:3" x14ac:dyDescent="0.35">
      <c r="A1698" s="35">
        <v>42556</v>
      </c>
      <c r="B1698" s="18">
        <v>4.0000000000000001E-3</v>
      </c>
      <c r="C1698" s="18"/>
    </row>
    <row r="1699" spans="1:3" x14ac:dyDescent="0.35">
      <c r="A1699" s="35">
        <v>42557</v>
      </c>
      <c r="B1699" s="18">
        <v>4.0000000000000001E-3</v>
      </c>
      <c r="C1699" s="18"/>
    </row>
    <row r="1700" spans="1:3" x14ac:dyDescent="0.35">
      <c r="A1700" s="35">
        <v>42558</v>
      </c>
      <c r="B1700" s="18">
        <v>4.0000000000000001E-3</v>
      </c>
      <c r="C1700" s="18"/>
    </row>
    <row r="1701" spans="1:3" x14ac:dyDescent="0.35">
      <c r="A1701" s="35">
        <v>42559</v>
      </c>
      <c r="B1701" s="18">
        <v>4.0000000000000001E-3</v>
      </c>
      <c r="C1701" s="18"/>
    </row>
    <row r="1702" spans="1:3" x14ac:dyDescent="0.35">
      <c r="A1702" s="35">
        <v>42562</v>
      </c>
      <c r="B1702" s="18">
        <v>4.0000000000000001E-3</v>
      </c>
      <c r="C1702" s="18"/>
    </row>
    <row r="1703" spans="1:3" x14ac:dyDescent="0.35">
      <c r="A1703" s="35">
        <v>42563</v>
      </c>
      <c r="B1703" s="18">
        <v>4.0000000000000001E-3</v>
      </c>
      <c r="C1703" s="18"/>
    </row>
    <row r="1704" spans="1:3" x14ac:dyDescent="0.35">
      <c r="A1704" s="35">
        <v>42564</v>
      </c>
      <c r="B1704" s="18">
        <v>4.0000000000000001E-3</v>
      </c>
      <c r="C1704" s="18"/>
    </row>
    <row r="1705" spans="1:3" x14ac:dyDescent="0.35">
      <c r="A1705" s="35">
        <v>42565</v>
      </c>
      <c r="B1705" s="18">
        <v>4.0000000000000001E-3</v>
      </c>
      <c r="C1705" s="18"/>
    </row>
    <row r="1706" spans="1:3" x14ac:dyDescent="0.35">
      <c r="A1706" s="35">
        <v>42566</v>
      </c>
      <c r="B1706" s="18">
        <v>4.0000000000000001E-3</v>
      </c>
      <c r="C1706" s="18"/>
    </row>
    <row r="1707" spans="1:3" x14ac:dyDescent="0.35">
      <c r="A1707" s="35">
        <v>42569</v>
      </c>
      <c r="B1707" s="18">
        <v>4.0000000000000001E-3</v>
      </c>
      <c r="C1707" s="18"/>
    </row>
    <row r="1708" spans="1:3" x14ac:dyDescent="0.35">
      <c r="A1708" s="35">
        <v>42570</v>
      </c>
      <c r="B1708" s="18">
        <v>4.0000000000000001E-3</v>
      </c>
      <c r="C1708" s="18"/>
    </row>
    <row r="1709" spans="1:3" x14ac:dyDescent="0.35">
      <c r="A1709" s="35">
        <v>42571</v>
      </c>
      <c r="B1709" s="18">
        <v>4.0000000000000001E-3</v>
      </c>
      <c r="C1709" s="18"/>
    </row>
    <row r="1710" spans="1:3" x14ac:dyDescent="0.35">
      <c r="A1710" s="35">
        <v>42572</v>
      </c>
      <c r="B1710" s="18">
        <v>4.0000000000000001E-3</v>
      </c>
      <c r="C1710" s="18"/>
    </row>
    <row r="1711" spans="1:3" x14ac:dyDescent="0.35">
      <c r="A1711" s="35">
        <v>42573</v>
      </c>
      <c r="B1711" s="18">
        <v>4.0000000000000001E-3</v>
      </c>
      <c r="C1711" s="18"/>
    </row>
    <row r="1712" spans="1:3" x14ac:dyDescent="0.35">
      <c r="A1712" s="35">
        <v>42576</v>
      </c>
      <c r="B1712" s="18">
        <v>4.0000000000000001E-3</v>
      </c>
      <c r="C1712" s="18"/>
    </row>
    <row r="1713" spans="1:3" x14ac:dyDescent="0.35">
      <c r="A1713" s="35">
        <v>42577</v>
      </c>
      <c r="B1713" s="18">
        <v>4.0000000000000001E-3</v>
      </c>
      <c r="C1713" s="18"/>
    </row>
    <row r="1714" spans="1:3" x14ac:dyDescent="0.35">
      <c r="A1714" s="35">
        <v>42578</v>
      </c>
      <c r="B1714" s="18">
        <v>4.0000000000000001E-3</v>
      </c>
      <c r="C1714" s="18"/>
    </row>
    <row r="1715" spans="1:3" x14ac:dyDescent="0.35">
      <c r="A1715" s="35">
        <v>42579</v>
      </c>
      <c r="B1715" s="18">
        <v>4.0000000000000001E-3</v>
      </c>
      <c r="C1715" s="18"/>
    </row>
    <row r="1716" spans="1:3" x14ac:dyDescent="0.35">
      <c r="A1716" s="35">
        <v>42580</v>
      </c>
      <c r="B1716" s="18">
        <v>3.0000000000000001E-3</v>
      </c>
      <c r="C1716" s="18"/>
    </row>
    <row r="1717" spans="1:3" x14ac:dyDescent="0.35">
      <c r="A1717" s="35">
        <v>42583</v>
      </c>
      <c r="B1717" s="18">
        <v>4.0000000000000001E-3</v>
      </c>
      <c r="C1717" s="18"/>
    </row>
    <row r="1718" spans="1:3" x14ac:dyDescent="0.35">
      <c r="A1718" s="35">
        <v>42584</v>
      </c>
      <c r="B1718" s="18">
        <v>4.0000000000000001E-3</v>
      </c>
      <c r="C1718" s="18"/>
    </row>
    <row r="1719" spans="1:3" x14ac:dyDescent="0.35">
      <c r="A1719" s="35">
        <v>42585</v>
      </c>
      <c r="B1719" s="18">
        <v>4.0000000000000001E-3</v>
      </c>
      <c r="C1719" s="18"/>
    </row>
    <row r="1720" spans="1:3" x14ac:dyDescent="0.35">
      <c r="A1720" s="35">
        <v>42586</v>
      </c>
      <c r="B1720" s="18">
        <v>4.0000000000000001E-3</v>
      </c>
      <c r="C1720" s="18"/>
    </row>
    <row r="1721" spans="1:3" x14ac:dyDescent="0.35">
      <c r="A1721" s="35">
        <v>42587</v>
      </c>
      <c r="B1721" s="18">
        <v>4.0000000000000001E-3</v>
      </c>
      <c r="C1721" s="18"/>
    </row>
    <row r="1722" spans="1:3" x14ac:dyDescent="0.35">
      <c r="A1722" s="35">
        <v>42590</v>
      </c>
      <c r="B1722" s="18">
        <v>4.0000000000000001E-3</v>
      </c>
      <c r="C1722" s="18"/>
    </row>
    <row r="1723" spans="1:3" x14ac:dyDescent="0.35">
      <c r="A1723" s="35">
        <v>42591</v>
      </c>
      <c r="B1723" s="18">
        <v>4.0000000000000001E-3</v>
      </c>
      <c r="C1723" s="18"/>
    </row>
    <row r="1724" spans="1:3" x14ac:dyDescent="0.35">
      <c r="A1724" s="35">
        <v>42592</v>
      </c>
      <c r="B1724" s="18">
        <v>4.0000000000000001E-3</v>
      </c>
      <c r="C1724" s="18"/>
    </row>
    <row r="1725" spans="1:3" x14ac:dyDescent="0.35">
      <c r="A1725" s="35">
        <v>42593</v>
      </c>
      <c r="B1725" s="18">
        <v>4.0000000000000001E-3</v>
      </c>
      <c r="C1725" s="18"/>
    </row>
    <row r="1726" spans="1:3" x14ac:dyDescent="0.35">
      <c r="A1726" s="35">
        <v>42594</v>
      </c>
      <c r="B1726" s="18">
        <v>4.0000000000000001E-3</v>
      </c>
      <c r="C1726" s="18"/>
    </row>
    <row r="1727" spans="1:3" x14ac:dyDescent="0.35">
      <c r="A1727" s="35">
        <v>42597</v>
      </c>
      <c r="B1727" s="18">
        <v>4.0000000000000001E-3</v>
      </c>
      <c r="C1727" s="18"/>
    </row>
    <row r="1728" spans="1:3" x14ac:dyDescent="0.35">
      <c r="A1728" s="35">
        <v>42598</v>
      </c>
      <c r="B1728" s="18">
        <v>4.0000000000000001E-3</v>
      </c>
      <c r="C1728" s="18"/>
    </row>
    <row r="1729" spans="1:3" x14ac:dyDescent="0.35">
      <c r="A1729" s="35">
        <v>42599</v>
      </c>
      <c r="B1729" s="18">
        <v>4.0000000000000001E-3</v>
      </c>
      <c r="C1729" s="18"/>
    </row>
    <row r="1730" spans="1:3" x14ac:dyDescent="0.35">
      <c r="A1730" s="35">
        <v>42600</v>
      </c>
      <c r="B1730" s="18">
        <v>4.0000000000000001E-3</v>
      </c>
      <c r="C1730" s="18"/>
    </row>
    <row r="1731" spans="1:3" x14ac:dyDescent="0.35">
      <c r="A1731" s="35">
        <v>42601</v>
      </c>
      <c r="B1731" s="18">
        <v>4.0000000000000001E-3</v>
      </c>
      <c r="C1731" s="18"/>
    </row>
    <row r="1732" spans="1:3" x14ac:dyDescent="0.35">
      <c r="A1732" s="35">
        <v>42604</v>
      </c>
      <c r="B1732" s="18">
        <v>4.0000000000000001E-3</v>
      </c>
      <c r="C1732" s="18"/>
    </row>
    <row r="1733" spans="1:3" x14ac:dyDescent="0.35">
      <c r="A1733" s="35">
        <v>42605</v>
      </c>
      <c r="B1733" s="18">
        <v>4.0000000000000001E-3</v>
      </c>
      <c r="C1733" s="18"/>
    </row>
    <row r="1734" spans="1:3" x14ac:dyDescent="0.35">
      <c r="A1734" s="35">
        <v>42606</v>
      </c>
      <c r="B1734" s="18">
        <v>4.0000000000000001E-3</v>
      </c>
      <c r="C1734" s="18"/>
    </row>
    <row r="1735" spans="1:3" x14ac:dyDescent="0.35">
      <c r="A1735" s="35">
        <v>42607</v>
      </c>
      <c r="B1735" s="18">
        <v>4.0000000000000001E-3</v>
      </c>
      <c r="C1735" s="18"/>
    </row>
    <row r="1736" spans="1:3" x14ac:dyDescent="0.35">
      <c r="A1736" s="35">
        <v>42608</v>
      </c>
      <c r="B1736" s="18">
        <v>4.0000000000000001E-3</v>
      </c>
      <c r="C1736" s="18"/>
    </row>
    <row r="1737" spans="1:3" x14ac:dyDescent="0.35">
      <c r="A1737" s="35">
        <v>42611</v>
      </c>
      <c r="B1737" s="18">
        <v>4.0000000000000001E-3</v>
      </c>
      <c r="C1737" s="18"/>
    </row>
    <row r="1738" spans="1:3" x14ac:dyDescent="0.35">
      <c r="A1738" s="35">
        <v>42612</v>
      </c>
      <c r="B1738" s="18">
        <v>4.0000000000000001E-3</v>
      </c>
      <c r="C1738" s="18"/>
    </row>
    <row r="1739" spans="1:3" x14ac:dyDescent="0.35">
      <c r="A1739" s="35">
        <v>42613</v>
      </c>
      <c r="B1739" s="18">
        <v>3.0000000000000001E-3</v>
      </c>
      <c r="C1739" s="18"/>
    </row>
    <row r="1740" spans="1:3" x14ac:dyDescent="0.35">
      <c r="A1740" s="35">
        <v>42614</v>
      </c>
      <c r="B1740" s="18">
        <v>4.0000000000000001E-3</v>
      </c>
      <c r="C1740" s="18"/>
    </row>
    <row r="1741" spans="1:3" x14ac:dyDescent="0.35">
      <c r="A1741" s="35">
        <v>42615</v>
      </c>
      <c r="B1741" s="18">
        <v>4.0000000000000001E-3</v>
      </c>
      <c r="C1741" s="18"/>
    </row>
    <row r="1742" spans="1:3" x14ac:dyDescent="0.35">
      <c r="A1742" s="35">
        <v>42618</v>
      </c>
      <c r="B1742" s="18">
        <v>0</v>
      </c>
      <c r="C1742" s="18"/>
    </row>
    <row r="1743" spans="1:3" x14ac:dyDescent="0.35">
      <c r="A1743" s="35">
        <v>42619</v>
      </c>
      <c r="B1743" s="18">
        <v>4.0000000000000001E-3</v>
      </c>
      <c r="C1743" s="18"/>
    </row>
    <row r="1744" spans="1:3" x14ac:dyDescent="0.35">
      <c r="A1744" s="35">
        <v>42620</v>
      </c>
      <c r="B1744" s="18">
        <v>4.0000000000000001E-3</v>
      </c>
      <c r="C1744" s="18"/>
    </row>
    <row r="1745" spans="1:3" x14ac:dyDescent="0.35">
      <c r="A1745" s="35">
        <v>42621</v>
      </c>
      <c r="B1745" s="18">
        <v>4.0000000000000001E-3</v>
      </c>
      <c r="C1745" s="18"/>
    </row>
    <row r="1746" spans="1:3" x14ac:dyDescent="0.35">
      <c r="A1746" s="35">
        <v>42622</v>
      </c>
      <c r="B1746" s="18">
        <v>4.0000000000000001E-3</v>
      </c>
      <c r="C1746" s="18"/>
    </row>
    <row r="1747" spans="1:3" x14ac:dyDescent="0.35">
      <c r="A1747" s="35">
        <v>42625</v>
      </c>
      <c r="B1747" s="18">
        <v>4.0000000000000001E-3</v>
      </c>
      <c r="C1747" s="18"/>
    </row>
    <row r="1748" spans="1:3" x14ac:dyDescent="0.35">
      <c r="A1748" s="35">
        <v>42626</v>
      </c>
      <c r="B1748" s="18">
        <v>4.0000000000000001E-3</v>
      </c>
      <c r="C1748" s="18"/>
    </row>
    <row r="1749" spans="1:3" x14ac:dyDescent="0.35">
      <c r="A1749" s="35">
        <v>42627</v>
      </c>
      <c r="B1749" s="18">
        <v>4.0000000000000001E-3</v>
      </c>
      <c r="C1749" s="18"/>
    </row>
    <row r="1750" spans="1:3" x14ac:dyDescent="0.35">
      <c r="A1750" s="35">
        <v>42628</v>
      </c>
      <c r="B1750" s="18">
        <v>4.0000000000000001E-3</v>
      </c>
      <c r="C1750" s="18"/>
    </row>
    <row r="1751" spans="1:3" x14ac:dyDescent="0.35">
      <c r="A1751" s="35">
        <v>42629</v>
      </c>
      <c r="B1751" s="18">
        <v>4.0000000000000001E-3</v>
      </c>
      <c r="C1751" s="18"/>
    </row>
    <row r="1752" spans="1:3" x14ac:dyDescent="0.35">
      <c r="A1752" s="35">
        <v>42632</v>
      </c>
      <c r="B1752" s="18">
        <v>4.0000000000000001E-3</v>
      </c>
      <c r="C1752" s="18"/>
    </row>
    <row r="1753" spans="1:3" x14ac:dyDescent="0.35">
      <c r="A1753" s="35">
        <v>42633</v>
      </c>
      <c r="B1753" s="18">
        <v>4.0000000000000001E-3</v>
      </c>
      <c r="C1753" s="18"/>
    </row>
    <row r="1754" spans="1:3" x14ac:dyDescent="0.35">
      <c r="A1754" s="35">
        <v>42634</v>
      </c>
      <c r="B1754" s="18">
        <v>4.0000000000000001E-3</v>
      </c>
      <c r="C1754" s="18"/>
    </row>
    <row r="1755" spans="1:3" x14ac:dyDescent="0.35">
      <c r="A1755" s="35">
        <v>42635</v>
      </c>
      <c r="B1755" s="18">
        <v>4.0000000000000001E-3</v>
      </c>
      <c r="C1755" s="18"/>
    </row>
    <row r="1756" spans="1:3" x14ac:dyDescent="0.35">
      <c r="A1756" s="35">
        <v>42636</v>
      </c>
      <c r="B1756" s="18">
        <v>4.0000000000000001E-3</v>
      </c>
      <c r="C1756" s="18"/>
    </row>
    <row r="1757" spans="1:3" x14ac:dyDescent="0.35">
      <c r="A1757" s="35">
        <v>42639</v>
      </c>
      <c r="B1757" s="18">
        <v>4.0000000000000001E-3</v>
      </c>
      <c r="C1757" s="18"/>
    </row>
    <row r="1758" spans="1:3" x14ac:dyDescent="0.35">
      <c r="A1758" s="35">
        <v>42640</v>
      </c>
      <c r="B1758" s="18">
        <v>4.0000000000000001E-3</v>
      </c>
      <c r="C1758" s="18"/>
    </row>
    <row r="1759" spans="1:3" x14ac:dyDescent="0.35">
      <c r="A1759" s="35">
        <v>42641</v>
      </c>
      <c r="B1759" s="18">
        <v>4.0000000000000001E-3</v>
      </c>
      <c r="C1759" s="18"/>
    </row>
    <row r="1760" spans="1:3" x14ac:dyDescent="0.35">
      <c r="A1760" s="35">
        <v>42642</v>
      </c>
      <c r="B1760" s="18">
        <v>4.0000000000000001E-3</v>
      </c>
      <c r="C1760" s="18"/>
    </row>
    <row r="1761" spans="1:3" x14ac:dyDescent="0.35">
      <c r="A1761" s="35">
        <v>42643</v>
      </c>
      <c r="B1761" s="18">
        <v>2.8999999999999998E-3</v>
      </c>
      <c r="C1761" s="18"/>
    </row>
    <row r="1762" spans="1:3" x14ac:dyDescent="0.35">
      <c r="A1762" s="35">
        <v>42646</v>
      </c>
      <c r="B1762" s="18">
        <v>4.0000000000000001E-3</v>
      </c>
      <c r="C1762" s="18"/>
    </row>
    <row r="1763" spans="1:3" x14ac:dyDescent="0.35">
      <c r="A1763" s="35">
        <v>42647</v>
      </c>
      <c r="B1763" s="18">
        <v>4.0000000000000001E-3</v>
      </c>
      <c r="C1763" s="18"/>
    </row>
    <row r="1764" spans="1:3" x14ac:dyDescent="0.35">
      <c r="A1764" s="35">
        <v>42648</v>
      </c>
      <c r="B1764" s="18">
        <v>4.0000000000000001E-3</v>
      </c>
      <c r="C1764" s="18"/>
    </row>
    <row r="1765" spans="1:3" x14ac:dyDescent="0.35">
      <c r="A1765" s="35">
        <v>42649</v>
      </c>
      <c r="B1765" s="18">
        <v>4.0000000000000001E-3</v>
      </c>
      <c r="C1765" s="18"/>
    </row>
    <row r="1766" spans="1:3" x14ac:dyDescent="0.35">
      <c r="A1766" s="35">
        <v>42650</v>
      </c>
      <c r="B1766" s="18">
        <v>4.0000000000000001E-3</v>
      </c>
      <c r="C1766" s="18"/>
    </row>
    <row r="1767" spans="1:3" x14ac:dyDescent="0.35">
      <c r="A1767" s="35">
        <v>42653</v>
      </c>
      <c r="B1767" s="18">
        <v>0</v>
      </c>
      <c r="C1767" s="18"/>
    </row>
    <row r="1768" spans="1:3" x14ac:dyDescent="0.35">
      <c r="A1768" s="35">
        <v>42654</v>
      </c>
      <c r="B1768" s="18">
        <v>4.0999999999999995E-3</v>
      </c>
      <c r="C1768" s="18"/>
    </row>
    <row r="1769" spans="1:3" x14ac:dyDescent="0.35">
      <c r="A1769" s="35">
        <v>42655</v>
      </c>
      <c r="B1769" s="18">
        <v>4.0999999999999995E-3</v>
      </c>
      <c r="C1769" s="18"/>
    </row>
    <row r="1770" spans="1:3" x14ac:dyDescent="0.35">
      <c r="A1770" s="35">
        <v>42656</v>
      </c>
      <c r="B1770" s="18">
        <v>4.0999999999999995E-3</v>
      </c>
      <c r="C1770" s="18"/>
    </row>
    <row r="1771" spans="1:3" x14ac:dyDescent="0.35">
      <c r="A1771" s="35">
        <v>42657</v>
      </c>
      <c r="B1771" s="18">
        <v>4.0999999999999995E-3</v>
      </c>
      <c r="C1771" s="18"/>
    </row>
    <row r="1772" spans="1:3" x14ac:dyDescent="0.35">
      <c r="A1772" s="35">
        <v>42660</v>
      </c>
      <c r="B1772" s="18">
        <v>4.0999999999999995E-3</v>
      </c>
      <c r="C1772" s="18"/>
    </row>
    <row r="1773" spans="1:3" x14ac:dyDescent="0.35">
      <c r="A1773" s="35">
        <v>42661</v>
      </c>
      <c r="B1773" s="18">
        <v>4.0999999999999995E-3</v>
      </c>
      <c r="C1773" s="18"/>
    </row>
    <row r="1774" spans="1:3" x14ac:dyDescent="0.35">
      <c r="A1774" s="35">
        <v>42662</v>
      </c>
      <c r="B1774" s="18">
        <v>4.0999999999999995E-3</v>
      </c>
      <c r="C1774" s="18"/>
    </row>
    <row r="1775" spans="1:3" x14ac:dyDescent="0.35">
      <c r="A1775" s="35">
        <v>42663</v>
      </c>
      <c r="B1775" s="18">
        <v>4.0999999999999995E-3</v>
      </c>
      <c r="C1775" s="18"/>
    </row>
    <row r="1776" spans="1:3" x14ac:dyDescent="0.35">
      <c r="A1776" s="35">
        <v>42664</v>
      </c>
      <c r="B1776" s="18">
        <v>4.0999999999999995E-3</v>
      </c>
      <c r="C1776" s="18"/>
    </row>
    <row r="1777" spans="1:3" x14ac:dyDescent="0.35">
      <c r="A1777" s="35">
        <v>42667</v>
      </c>
      <c r="B1777" s="18">
        <v>4.0999999999999995E-3</v>
      </c>
      <c r="C1777" s="18"/>
    </row>
    <row r="1778" spans="1:3" x14ac:dyDescent="0.35">
      <c r="A1778" s="35">
        <v>42668</v>
      </c>
      <c r="B1778" s="18">
        <v>4.0999999999999995E-3</v>
      </c>
      <c r="C1778" s="18"/>
    </row>
    <row r="1779" spans="1:3" x14ac:dyDescent="0.35">
      <c r="A1779" s="35">
        <v>42669</v>
      </c>
      <c r="B1779" s="18">
        <v>4.0999999999999995E-3</v>
      </c>
      <c r="C1779" s="18"/>
    </row>
    <row r="1780" spans="1:3" x14ac:dyDescent="0.35">
      <c r="A1780" s="35">
        <v>42670</v>
      </c>
      <c r="B1780" s="18">
        <v>4.0999999999999995E-3</v>
      </c>
      <c r="C1780" s="18"/>
    </row>
    <row r="1781" spans="1:3" x14ac:dyDescent="0.35">
      <c r="A1781" s="35">
        <v>42671</v>
      </c>
      <c r="B1781" s="18">
        <v>4.0999999999999995E-3</v>
      </c>
      <c r="C1781" s="18"/>
    </row>
    <row r="1782" spans="1:3" x14ac:dyDescent="0.35">
      <c r="A1782" s="35">
        <v>42674</v>
      </c>
      <c r="B1782" s="18">
        <v>3.0999999999999999E-3</v>
      </c>
      <c r="C1782" s="18"/>
    </row>
    <row r="1783" spans="1:3" x14ac:dyDescent="0.35">
      <c r="A1783" s="35">
        <v>42675</v>
      </c>
      <c r="B1783" s="18">
        <v>4.0999999999999995E-3</v>
      </c>
      <c r="C1783" s="18"/>
    </row>
    <row r="1784" spans="1:3" x14ac:dyDescent="0.35">
      <c r="A1784" s="35">
        <v>42676</v>
      </c>
      <c r="B1784" s="18">
        <v>4.0999999999999995E-3</v>
      </c>
      <c r="C1784" s="18"/>
    </row>
    <row r="1785" spans="1:3" x14ac:dyDescent="0.35">
      <c r="A1785" s="35">
        <v>42677</v>
      </c>
      <c r="B1785" s="18">
        <v>4.0999999999999995E-3</v>
      </c>
      <c r="C1785" s="18"/>
    </row>
    <row r="1786" spans="1:3" x14ac:dyDescent="0.35">
      <c r="A1786" s="35">
        <v>42678</v>
      </c>
      <c r="B1786" s="18">
        <v>4.0999999999999995E-3</v>
      </c>
      <c r="C1786" s="18"/>
    </row>
    <row r="1787" spans="1:3" x14ac:dyDescent="0.35">
      <c r="A1787" s="35">
        <v>42681</v>
      </c>
      <c r="B1787" s="18">
        <v>4.0999999999999995E-3</v>
      </c>
      <c r="C1787" s="18"/>
    </row>
    <row r="1788" spans="1:3" x14ac:dyDescent="0.35">
      <c r="A1788" s="35">
        <v>42682</v>
      </c>
      <c r="B1788" s="18">
        <v>4.0999999999999995E-3</v>
      </c>
      <c r="C1788" s="18"/>
    </row>
    <row r="1789" spans="1:3" x14ac:dyDescent="0.35">
      <c r="A1789" s="35">
        <v>42683</v>
      </c>
      <c r="B1789" s="18">
        <v>4.0999999999999995E-3</v>
      </c>
      <c r="C1789" s="18"/>
    </row>
    <row r="1790" spans="1:3" x14ac:dyDescent="0.35">
      <c r="A1790" s="35">
        <v>42684</v>
      </c>
      <c r="B1790" s="18">
        <v>4.0999999999999995E-3</v>
      </c>
      <c r="C1790" s="18"/>
    </row>
    <row r="1791" spans="1:3" x14ac:dyDescent="0.35">
      <c r="A1791" s="35">
        <v>42685</v>
      </c>
      <c r="B1791" s="18">
        <v>0</v>
      </c>
      <c r="C1791" s="18"/>
    </row>
    <row r="1792" spans="1:3" x14ac:dyDescent="0.35">
      <c r="A1792" s="35">
        <v>42688</v>
      </c>
      <c r="B1792" s="18">
        <v>4.0999999999999995E-3</v>
      </c>
      <c r="C1792" s="18"/>
    </row>
    <row r="1793" spans="1:3" x14ac:dyDescent="0.35">
      <c r="A1793" s="35">
        <v>42689</v>
      </c>
      <c r="B1793" s="18">
        <v>4.0999999999999995E-3</v>
      </c>
      <c r="C1793" s="18"/>
    </row>
    <row r="1794" spans="1:3" x14ac:dyDescent="0.35">
      <c r="A1794" s="35">
        <v>42690</v>
      </c>
      <c r="B1794" s="18">
        <v>4.0999999999999995E-3</v>
      </c>
      <c r="C1794" s="18"/>
    </row>
    <row r="1795" spans="1:3" x14ac:dyDescent="0.35">
      <c r="A1795" s="35">
        <v>42691</v>
      </c>
      <c r="B1795" s="18">
        <v>4.0999999999999995E-3</v>
      </c>
      <c r="C1795" s="18"/>
    </row>
    <row r="1796" spans="1:3" x14ac:dyDescent="0.35">
      <c r="A1796" s="35">
        <v>42692</v>
      </c>
      <c r="B1796" s="18">
        <v>4.0999999999999995E-3</v>
      </c>
      <c r="C1796" s="18"/>
    </row>
    <row r="1797" spans="1:3" x14ac:dyDescent="0.35">
      <c r="A1797" s="35">
        <v>42695</v>
      </c>
      <c r="B1797" s="18">
        <v>4.0999999999999995E-3</v>
      </c>
      <c r="C1797" s="18"/>
    </row>
    <row r="1798" spans="1:3" x14ac:dyDescent="0.35">
      <c r="A1798" s="35">
        <v>42696</v>
      </c>
      <c r="B1798" s="18">
        <v>4.0999999999999995E-3</v>
      </c>
      <c r="C1798" s="18"/>
    </row>
    <row r="1799" spans="1:3" x14ac:dyDescent="0.35">
      <c r="A1799" s="35">
        <v>42697</v>
      </c>
      <c r="B1799" s="18">
        <v>4.0999999999999995E-3</v>
      </c>
      <c r="C1799" s="18"/>
    </row>
    <row r="1800" spans="1:3" x14ac:dyDescent="0.35">
      <c r="A1800" s="35">
        <v>42698</v>
      </c>
      <c r="B1800" s="18">
        <v>0</v>
      </c>
      <c r="C1800" s="18"/>
    </row>
    <row r="1801" spans="1:3" x14ac:dyDescent="0.35">
      <c r="A1801" s="35">
        <v>42699</v>
      </c>
      <c r="B1801" s="18">
        <v>4.0999999999999995E-3</v>
      </c>
      <c r="C1801" s="18"/>
    </row>
    <row r="1802" spans="1:3" x14ac:dyDescent="0.35">
      <c r="A1802" s="35">
        <v>42702</v>
      </c>
      <c r="B1802" s="18">
        <v>4.0999999999999995E-3</v>
      </c>
      <c r="C1802" s="18"/>
    </row>
    <row r="1803" spans="1:3" x14ac:dyDescent="0.35">
      <c r="A1803" s="35">
        <v>42703</v>
      </c>
      <c r="B1803" s="18">
        <v>4.0999999999999995E-3</v>
      </c>
      <c r="C1803" s="18"/>
    </row>
    <row r="1804" spans="1:3" x14ac:dyDescent="0.35">
      <c r="A1804" s="35">
        <v>42704</v>
      </c>
      <c r="B1804" s="18">
        <v>3.0999999999999999E-3</v>
      </c>
      <c r="C1804" s="18"/>
    </row>
    <row r="1805" spans="1:3" x14ac:dyDescent="0.35">
      <c r="A1805" s="35">
        <v>42705</v>
      </c>
      <c r="B1805" s="18">
        <v>4.0999999999999995E-3</v>
      </c>
      <c r="C1805" s="18"/>
    </row>
    <row r="1806" spans="1:3" x14ac:dyDescent="0.35">
      <c r="A1806" s="35">
        <v>42706</v>
      </c>
      <c r="B1806" s="18">
        <v>4.0999999999999995E-3</v>
      </c>
      <c r="C1806" s="18"/>
    </row>
    <row r="1807" spans="1:3" x14ac:dyDescent="0.35">
      <c r="A1807" s="35">
        <v>42709</v>
      </c>
      <c r="B1807" s="18">
        <v>4.0999999999999995E-3</v>
      </c>
      <c r="C1807" s="18"/>
    </row>
    <row r="1808" spans="1:3" x14ac:dyDescent="0.35">
      <c r="A1808" s="35">
        <v>42710</v>
      </c>
      <c r="B1808" s="18">
        <v>4.0999999999999995E-3</v>
      </c>
      <c r="C1808" s="18"/>
    </row>
    <row r="1809" spans="1:3" x14ac:dyDescent="0.35">
      <c r="A1809" s="35">
        <v>42711</v>
      </c>
      <c r="B1809" s="18">
        <v>4.0999999999999995E-3</v>
      </c>
      <c r="C1809" s="18"/>
    </row>
    <row r="1810" spans="1:3" x14ac:dyDescent="0.35">
      <c r="A1810" s="35">
        <v>42712</v>
      </c>
      <c r="B1810" s="18">
        <v>4.0999999999999995E-3</v>
      </c>
      <c r="C1810" s="18"/>
    </row>
    <row r="1811" spans="1:3" x14ac:dyDescent="0.35">
      <c r="A1811" s="35">
        <v>42713</v>
      </c>
      <c r="B1811" s="18">
        <v>4.0999999999999995E-3</v>
      </c>
      <c r="C1811" s="18"/>
    </row>
    <row r="1812" spans="1:3" x14ac:dyDescent="0.35">
      <c r="A1812" s="35">
        <v>42716</v>
      </c>
      <c r="B1812" s="18">
        <v>4.0999999999999995E-3</v>
      </c>
      <c r="C1812" s="18"/>
    </row>
    <row r="1813" spans="1:3" x14ac:dyDescent="0.35">
      <c r="A1813" s="35">
        <v>42717</v>
      </c>
      <c r="B1813" s="18">
        <v>4.0999999999999995E-3</v>
      </c>
      <c r="C1813" s="18"/>
    </row>
    <row r="1814" spans="1:3" x14ac:dyDescent="0.35">
      <c r="A1814" s="35">
        <v>42718</v>
      </c>
      <c r="B1814" s="18">
        <v>4.0999999999999995E-3</v>
      </c>
      <c r="C1814" s="18"/>
    </row>
    <row r="1815" spans="1:3" x14ac:dyDescent="0.35">
      <c r="A1815" s="35">
        <v>42719</v>
      </c>
      <c r="B1815" s="18">
        <v>6.6E-3</v>
      </c>
      <c r="C1815" s="18"/>
    </row>
    <row r="1816" spans="1:3" x14ac:dyDescent="0.35">
      <c r="A1816" s="35">
        <v>42720</v>
      </c>
      <c r="B1816" s="18">
        <v>6.6E-3</v>
      </c>
      <c r="C1816" s="18"/>
    </row>
    <row r="1817" spans="1:3" x14ac:dyDescent="0.35">
      <c r="A1817" s="35">
        <v>42723</v>
      </c>
      <c r="B1817" s="18">
        <v>6.6E-3</v>
      </c>
      <c r="C1817" s="18"/>
    </row>
    <row r="1818" spans="1:3" x14ac:dyDescent="0.35">
      <c r="A1818" s="35">
        <v>42724</v>
      </c>
      <c r="B1818" s="18">
        <v>6.6E-3</v>
      </c>
      <c r="C1818" s="18"/>
    </row>
    <row r="1819" spans="1:3" x14ac:dyDescent="0.35">
      <c r="A1819" s="35">
        <v>42725</v>
      </c>
      <c r="B1819" s="18">
        <v>6.6E-3</v>
      </c>
      <c r="C1819" s="18"/>
    </row>
    <row r="1820" spans="1:3" x14ac:dyDescent="0.35">
      <c r="A1820" s="35">
        <v>42726</v>
      </c>
      <c r="B1820" s="18">
        <v>6.6E-3</v>
      </c>
      <c r="C1820" s="18"/>
    </row>
    <row r="1821" spans="1:3" x14ac:dyDescent="0.35">
      <c r="A1821" s="35">
        <v>42727</v>
      </c>
      <c r="B1821" s="18">
        <v>6.6E-3</v>
      </c>
      <c r="C1821" s="18"/>
    </row>
    <row r="1822" spans="1:3" x14ac:dyDescent="0.35">
      <c r="A1822" s="35">
        <v>42730</v>
      </c>
      <c r="B1822" s="18">
        <v>0</v>
      </c>
      <c r="C1822" s="18"/>
    </row>
    <row r="1823" spans="1:3" x14ac:dyDescent="0.35">
      <c r="A1823" s="35">
        <v>42731</v>
      </c>
      <c r="B1823" s="18">
        <v>6.6E-3</v>
      </c>
      <c r="C1823" s="18"/>
    </row>
    <row r="1824" spans="1:3" x14ac:dyDescent="0.35">
      <c r="A1824" s="35">
        <v>42732</v>
      </c>
      <c r="B1824" s="18">
        <v>6.6E-3</v>
      </c>
      <c r="C1824" s="18"/>
    </row>
    <row r="1825" spans="1:3" x14ac:dyDescent="0.35">
      <c r="A1825" s="35">
        <v>42733</v>
      </c>
      <c r="B1825" s="18">
        <v>6.6E-3</v>
      </c>
      <c r="C1825" s="18"/>
    </row>
    <row r="1826" spans="1:3" x14ac:dyDescent="0.35">
      <c r="A1826" s="35">
        <v>42734</v>
      </c>
      <c r="B1826" s="18">
        <v>5.5000000000000005E-3</v>
      </c>
      <c r="C1826" s="18"/>
    </row>
    <row r="1827" spans="1:3" x14ac:dyDescent="0.35">
      <c r="A1827" s="35">
        <v>42737</v>
      </c>
      <c r="B1827" s="18">
        <v>0</v>
      </c>
      <c r="C1827" s="18"/>
    </row>
    <row r="1828" spans="1:3" x14ac:dyDescent="0.35">
      <c r="A1828" s="35">
        <v>42738</v>
      </c>
      <c r="B1828" s="18">
        <v>6.6E-3</v>
      </c>
      <c r="C1828" s="18"/>
    </row>
    <row r="1829" spans="1:3" x14ac:dyDescent="0.35">
      <c r="A1829" s="35">
        <v>42739</v>
      </c>
      <c r="B1829" s="18">
        <v>6.6E-3</v>
      </c>
      <c r="C1829" s="18"/>
    </row>
    <row r="1830" spans="1:3" x14ac:dyDescent="0.35">
      <c r="A1830" s="35">
        <v>42740</v>
      </c>
      <c r="B1830" s="18">
        <v>6.6E-3</v>
      </c>
      <c r="C1830" s="18"/>
    </row>
    <row r="1831" spans="1:3" x14ac:dyDescent="0.35">
      <c r="A1831" s="35">
        <v>42741</v>
      </c>
      <c r="B1831" s="18">
        <v>6.6E-3</v>
      </c>
      <c r="C1831" s="18"/>
    </row>
    <row r="1832" spans="1:3" x14ac:dyDescent="0.35">
      <c r="A1832" s="35">
        <v>42744</v>
      </c>
      <c r="B1832" s="18">
        <v>6.6E-3</v>
      </c>
      <c r="C1832" s="18"/>
    </row>
    <row r="1833" spans="1:3" x14ac:dyDescent="0.35">
      <c r="A1833" s="35">
        <v>42745</v>
      </c>
      <c r="B1833" s="18">
        <v>6.6E-3</v>
      </c>
      <c r="C1833" s="18"/>
    </row>
    <row r="1834" spans="1:3" x14ac:dyDescent="0.35">
      <c r="A1834" s="35">
        <v>42746</v>
      </c>
      <c r="B1834" s="18">
        <v>6.6E-3</v>
      </c>
      <c r="C1834" s="18"/>
    </row>
    <row r="1835" spans="1:3" x14ac:dyDescent="0.35">
      <c r="A1835" s="35">
        <v>42747</v>
      </c>
      <c r="B1835" s="18">
        <v>6.6E-3</v>
      </c>
      <c r="C1835" s="18"/>
    </row>
    <row r="1836" spans="1:3" x14ac:dyDescent="0.35">
      <c r="A1836" s="35">
        <v>42748</v>
      </c>
      <c r="B1836" s="18">
        <v>6.6E-3</v>
      </c>
      <c r="C1836" s="18"/>
    </row>
    <row r="1837" spans="1:3" x14ac:dyDescent="0.35">
      <c r="A1837" s="35">
        <v>42751</v>
      </c>
      <c r="B1837" s="18">
        <v>0</v>
      </c>
      <c r="C1837" s="18"/>
    </row>
    <row r="1838" spans="1:3" x14ac:dyDescent="0.35">
      <c r="A1838" s="35">
        <v>42752</v>
      </c>
      <c r="B1838" s="18">
        <v>6.6E-3</v>
      </c>
      <c r="C1838" s="18"/>
    </row>
    <row r="1839" spans="1:3" x14ac:dyDescent="0.35">
      <c r="A1839" s="35">
        <v>42753</v>
      </c>
      <c r="B1839" s="18">
        <v>6.6E-3</v>
      </c>
      <c r="C1839" s="18"/>
    </row>
    <row r="1840" spans="1:3" x14ac:dyDescent="0.35">
      <c r="A1840" s="35">
        <v>42754</v>
      </c>
      <c r="B1840" s="18">
        <v>6.6E-3</v>
      </c>
      <c r="C1840" s="18"/>
    </row>
    <row r="1841" spans="1:3" x14ac:dyDescent="0.35">
      <c r="A1841" s="35">
        <v>42755</v>
      </c>
      <c r="B1841" s="18">
        <v>6.6E-3</v>
      </c>
      <c r="C1841" s="18"/>
    </row>
    <row r="1842" spans="1:3" x14ac:dyDescent="0.35">
      <c r="A1842" s="35">
        <v>42758</v>
      </c>
      <c r="B1842" s="18">
        <v>6.6E-3</v>
      </c>
      <c r="C1842" s="18"/>
    </row>
    <row r="1843" spans="1:3" x14ac:dyDescent="0.35">
      <c r="A1843" s="35">
        <v>42759</v>
      </c>
      <c r="B1843" s="18">
        <v>6.6E-3</v>
      </c>
      <c r="C1843" s="18"/>
    </row>
    <row r="1844" spans="1:3" x14ac:dyDescent="0.35">
      <c r="A1844" s="35">
        <v>42760</v>
      </c>
      <c r="B1844" s="18">
        <v>6.6E-3</v>
      </c>
      <c r="C1844" s="18"/>
    </row>
    <row r="1845" spans="1:3" x14ac:dyDescent="0.35">
      <c r="A1845" s="35">
        <v>42761</v>
      </c>
      <c r="B1845" s="18">
        <v>6.6E-3</v>
      </c>
      <c r="C1845" s="18"/>
    </row>
    <row r="1846" spans="1:3" x14ac:dyDescent="0.35">
      <c r="A1846" s="35">
        <v>42762</v>
      </c>
      <c r="B1846" s="18">
        <v>6.6E-3</v>
      </c>
      <c r="C1846" s="18"/>
    </row>
    <row r="1847" spans="1:3" x14ac:dyDescent="0.35">
      <c r="A1847" s="35">
        <v>42765</v>
      </c>
      <c r="B1847" s="18">
        <v>6.6E-3</v>
      </c>
      <c r="C1847" s="18"/>
    </row>
    <row r="1848" spans="1:3" x14ac:dyDescent="0.35">
      <c r="A1848" s="35">
        <v>42766</v>
      </c>
      <c r="B1848" s="18">
        <v>5.6000000000000008E-3</v>
      </c>
      <c r="C1848" s="18"/>
    </row>
    <row r="1849" spans="1:3" x14ac:dyDescent="0.35">
      <c r="A1849" s="35">
        <v>42767</v>
      </c>
      <c r="B1849" s="18">
        <v>6.6E-3</v>
      </c>
      <c r="C1849" s="18"/>
    </row>
    <row r="1850" spans="1:3" x14ac:dyDescent="0.35">
      <c r="A1850" s="35">
        <v>42768</v>
      </c>
      <c r="B1850" s="18">
        <v>6.6E-3</v>
      </c>
      <c r="C1850" s="18"/>
    </row>
    <row r="1851" spans="1:3" x14ac:dyDescent="0.35">
      <c r="A1851" s="35">
        <v>42769</v>
      </c>
      <c r="B1851" s="18">
        <v>6.6E-3</v>
      </c>
      <c r="C1851" s="18"/>
    </row>
    <row r="1852" spans="1:3" x14ac:dyDescent="0.35">
      <c r="A1852" s="35">
        <v>42772</v>
      </c>
      <c r="B1852" s="18">
        <v>6.6E-3</v>
      </c>
      <c r="C1852" s="18"/>
    </row>
    <row r="1853" spans="1:3" x14ac:dyDescent="0.35">
      <c r="A1853" s="35">
        <v>42773</v>
      </c>
      <c r="B1853" s="18">
        <v>6.6E-3</v>
      </c>
      <c r="C1853" s="18"/>
    </row>
    <row r="1854" spans="1:3" x14ac:dyDescent="0.35">
      <c r="A1854" s="35">
        <v>42774</v>
      </c>
      <c r="B1854" s="18">
        <v>6.6E-3</v>
      </c>
      <c r="C1854" s="18"/>
    </row>
    <row r="1855" spans="1:3" x14ac:dyDescent="0.35">
      <c r="A1855" s="35">
        <v>42775</v>
      </c>
      <c r="B1855" s="18">
        <v>6.6E-3</v>
      </c>
      <c r="C1855" s="18"/>
    </row>
    <row r="1856" spans="1:3" x14ac:dyDescent="0.35">
      <c r="A1856" s="35">
        <v>42776</v>
      </c>
      <c r="B1856" s="18">
        <v>6.6E-3</v>
      </c>
      <c r="C1856" s="18"/>
    </row>
    <row r="1857" spans="1:3" x14ac:dyDescent="0.35">
      <c r="A1857" s="35">
        <v>42779</v>
      </c>
      <c r="B1857" s="18">
        <v>6.6E-3</v>
      </c>
      <c r="C1857" s="18"/>
    </row>
    <row r="1858" spans="1:3" x14ac:dyDescent="0.35">
      <c r="A1858" s="35">
        <v>42780</v>
      </c>
      <c r="B1858" s="18">
        <v>6.6E-3</v>
      </c>
      <c r="C1858" s="18"/>
    </row>
    <row r="1859" spans="1:3" x14ac:dyDescent="0.35">
      <c r="A1859" s="35">
        <v>42781</v>
      </c>
      <c r="B1859" s="18">
        <v>6.6E-3</v>
      </c>
      <c r="C1859" s="18"/>
    </row>
    <row r="1860" spans="1:3" x14ac:dyDescent="0.35">
      <c r="A1860" s="35">
        <v>42782</v>
      </c>
      <c r="B1860" s="18">
        <v>6.6E-3</v>
      </c>
      <c r="C1860" s="18"/>
    </row>
    <row r="1861" spans="1:3" x14ac:dyDescent="0.35">
      <c r="A1861" s="35">
        <v>42783</v>
      </c>
      <c r="B1861" s="18">
        <v>6.6E-3</v>
      </c>
      <c r="C1861" s="18"/>
    </row>
    <row r="1862" spans="1:3" x14ac:dyDescent="0.35">
      <c r="A1862" s="35">
        <v>42786</v>
      </c>
      <c r="B1862" s="18">
        <v>0</v>
      </c>
      <c r="C1862" s="18"/>
    </row>
    <row r="1863" spans="1:3" x14ac:dyDescent="0.35">
      <c r="A1863" s="35">
        <v>42787</v>
      </c>
      <c r="B1863" s="18">
        <v>6.6E-3</v>
      </c>
      <c r="C1863" s="18"/>
    </row>
    <row r="1864" spans="1:3" x14ac:dyDescent="0.35">
      <c r="A1864" s="35">
        <v>42788</v>
      </c>
      <c r="B1864" s="18">
        <v>6.6E-3</v>
      </c>
      <c r="C1864" s="18"/>
    </row>
    <row r="1865" spans="1:3" x14ac:dyDescent="0.35">
      <c r="A1865" s="35">
        <v>42789</v>
      </c>
      <c r="B1865" s="18">
        <v>6.6E-3</v>
      </c>
      <c r="C1865" s="18"/>
    </row>
    <row r="1866" spans="1:3" x14ac:dyDescent="0.35">
      <c r="A1866" s="35">
        <v>42790</v>
      </c>
      <c r="B1866" s="18">
        <v>6.6E-3</v>
      </c>
      <c r="C1866" s="18"/>
    </row>
    <row r="1867" spans="1:3" x14ac:dyDescent="0.35">
      <c r="A1867" s="35">
        <v>42793</v>
      </c>
      <c r="B1867" s="18">
        <v>6.6E-3</v>
      </c>
      <c r="C1867" s="18"/>
    </row>
    <row r="1868" spans="1:3" x14ac:dyDescent="0.35">
      <c r="A1868" s="35">
        <v>42794</v>
      </c>
      <c r="B1868" s="18">
        <v>5.6999999999999993E-3</v>
      </c>
      <c r="C1868" s="18"/>
    </row>
    <row r="1869" spans="1:3" x14ac:dyDescent="0.35">
      <c r="A1869" s="35">
        <v>42795</v>
      </c>
      <c r="B1869" s="18">
        <v>6.6E-3</v>
      </c>
      <c r="C1869" s="18"/>
    </row>
    <row r="1870" spans="1:3" x14ac:dyDescent="0.35">
      <c r="A1870" s="35">
        <v>42796</v>
      </c>
      <c r="B1870" s="18">
        <v>6.6E-3</v>
      </c>
      <c r="C1870" s="18"/>
    </row>
    <row r="1871" spans="1:3" x14ac:dyDescent="0.35">
      <c r="A1871" s="35">
        <v>42797</v>
      </c>
      <c r="B1871" s="18">
        <v>6.6E-3</v>
      </c>
      <c r="C1871" s="18"/>
    </row>
    <row r="1872" spans="1:3" x14ac:dyDescent="0.35">
      <c r="A1872" s="35">
        <v>42800</v>
      </c>
      <c r="B1872" s="18">
        <v>6.6E-3</v>
      </c>
      <c r="C1872" s="18"/>
    </row>
    <row r="1873" spans="1:3" x14ac:dyDescent="0.35">
      <c r="A1873" s="35">
        <v>42801</v>
      </c>
      <c r="B1873" s="18">
        <v>6.6E-3</v>
      </c>
      <c r="C1873" s="18"/>
    </row>
    <row r="1874" spans="1:3" x14ac:dyDescent="0.35">
      <c r="A1874" s="35">
        <v>42802</v>
      </c>
      <c r="B1874" s="18">
        <v>6.6E-3</v>
      </c>
      <c r="C1874" s="18"/>
    </row>
    <row r="1875" spans="1:3" x14ac:dyDescent="0.35">
      <c r="A1875" s="35">
        <v>42803</v>
      </c>
      <c r="B1875" s="18">
        <v>6.6E-3</v>
      </c>
      <c r="C1875" s="18"/>
    </row>
    <row r="1876" spans="1:3" x14ac:dyDescent="0.35">
      <c r="A1876" s="35">
        <v>42804</v>
      </c>
      <c r="B1876" s="18">
        <v>6.6E-3</v>
      </c>
      <c r="C1876" s="18"/>
    </row>
    <row r="1877" spans="1:3" x14ac:dyDescent="0.35">
      <c r="A1877" s="35">
        <v>42807</v>
      </c>
      <c r="B1877" s="18">
        <v>6.6E-3</v>
      </c>
      <c r="C1877" s="18"/>
    </row>
    <row r="1878" spans="1:3" x14ac:dyDescent="0.35">
      <c r="A1878" s="35">
        <v>42808</v>
      </c>
      <c r="B1878" s="18">
        <v>6.6E-3</v>
      </c>
      <c r="C1878" s="18"/>
    </row>
    <row r="1879" spans="1:3" x14ac:dyDescent="0.35">
      <c r="A1879" s="35">
        <v>42809</v>
      </c>
      <c r="B1879" s="18">
        <v>6.6E-3</v>
      </c>
      <c r="C1879" s="18"/>
    </row>
    <row r="1880" spans="1:3" x14ac:dyDescent="0.35">
      <c r="A1880" s="35">
        <v>42810</v>
      </c>
      <c r="B1880" s="18">
        <v>9.1000000000000004E-3</v>
      </c>
      <c r="C1880" s="18"/>
    </row>
    <row r="1881" spans="1:3" x14ac:dyDescent="0.35">
      <c r="A1881" s="35">
        <v>42811</v>
      </c>
      <c r="B1881" s="18">
        <v>9.1000000000000004E-3</v>
      </c>
      <c r="C1881" s="18"/>
    </row>
    <row r="1882" spans="1:3" x14ac:dyDescent="0.35">
      <c r="A1882" s="35">
        <v>42814</v>
      </c>
      <c r="B1882" s="18">
        <v>9.1000000000000004E-3</v>
      </c>
      <c r="C1882" s="18"/>
    </row>
    <row r="1883" spans="1:3" x14ac:dyDescent="0.35">
      <c r="A1883" s="35">
        <v>42815</v>
      </c>
      <c r="B1883" s="18">
        <v>9.1000000000000004E-3</v>
      </c>
      <c r="C1883" s="18"/>
    </row>
    <row r="1884" spans="1:3" x14ac:dyDescent="0.35">
      <c r="A1884" s="35">
        <v>42816</v>
      </c>
      <c r="B1884" s="18">
        <v>9.1000000000000004E-3</v>
      </c>
      <c r="C1884" s="18"/>
    </row>
    <row r="1885" spans="1:3" x14ac:dyDescent="0.35">
      <c r="A1885" s="35">
        <v>42817</v>
      </c>
      <c r="B1885" s="18">
        <v>9.1000000000000004E-3</v>
      </c>
      <c r="C1885" s="18"/>
    </row>
    <row r="1886" spans="1:3" x14ac:dyDescent="0.35">
      <c r="A1886" s="35">
        <v>42818</v>
      </c>
      <c r="B1886" s="18">
        <v>9.1000000000000004E-3</v>
      </c>
      <c r="C1886" s="18"/>
    </row>
    <row r="1887" spans="1:3" x14ac:dyDescent="0.35">
      <c r="A1887" s="35">
        <v>42821</v>
      </c>
      <c r="B1887" s="18">
        <v>9.1000000000000004E-3</v>
      </c>
      <c r="C1887" s="18"/>
    </row>
    <row r="1888" spans="1:3" x14ac:dyDescent="0.35">
      <c r="A1888" s="35">
        <v>42822</v>
      </c>
      <c r="B1888" s="18">
        <v>9.1000000000000004E-3</v>
      </c>
      <c r="C1888" s="18"/>
    </row>
    <row r="1889" spans="1:3" x14ac:dyDescent="0.35">
      <c r="A1889" s="35">
        <v>42823</v>
      </c>
      <c r="B1889" s="18">
        <v>9.1000000000000004E-3</v>
      </c>
      <c r="C1889" s="18"/>
    </row>
    <row r="1890" spans="1:3" x14ac:dyDescent="0.35">
      <c r="A1890" s="35">
        <v>42824</v>
      </c>
      <c r="B1890" s="18">
        <v>9.1000000000000004E-3</v>
      </c>
      <c r="C1890" s="18"/>
    </row>
    <row r="1891" spans="1:3" x14ac:dyDescent="0.35">
      <c r="A1891" s="35">
        <v>42825</v>
      </c>
      <c r="B1891" s="18">
        <v>8.199999999999999E-3</v>
      </c>
      <c r="C1891" s="18"/>
    </row>
    <row r="1892" spans="1:3" x14ac:dyDescent="0.35">
      <c r="A1892" s="35">
        <v>42828</v>
      </c>
      <c r="B1892" s="18">
        <v>9.1000000000000004E-3</v>
      </c>
      <c r="C1892" s="18"/>
    </row>
    <row r="1893" spans="1:3" x14ac:dyDescent="0.35">
      <c r="A1893" s="35">
        <v>42829</v>
      </c>
      <c r="B1893" s="18">
        <v>9.1000000000000004E-3</v>
      </c>
      <c r="C1893" s="18"/>
    </row>
    <row r="1894" spans="1:3" x14ac:dyDescent="0.35">
      <c r="A1894" s="35">
        <v>42830</v>
      </c>
      <c r="B1894" s="18">
        <v>9.1000000000000004E-3</v>
      </c>
      <c r="C1894" s="18"/>
    </row>
    <row r="1895" spans="1:3" x14ac:dyDescent="0.35">
      <c r="A1895" s="35">
        <v>42831</v>
      </c>
      <c r="B1895" s="18">
        <v>9.1000000000000004E-3</v>
      </c>
      <c r="C1895" s="18"/>
    </row>
    <row r="1896" spans="1:3" x14ac:dyDescent="0.35">
      <c r="A1896" s="35">
        <v>42832</v>
      </c>
      <c r="B1896" s="18">
        <v>9.1000000000000004E-3</v>
      </c>
      <c r="C1896" s="18"/>
    </row>
    <row r="1897" spans="1:3" x14ac:dyDescent="0.35">
      <c r="A1897" s="35">
        <v>42835</v>
      </c>
      <c r="B1897" s="18">
        <v>9.1000000000000004E-3</v>
      </c>
      <c r="C1897" s="18"/>
    </row>
    <row r="1898" spans="1:3" x14ac:dyDescent="0.35">
      <c r="A1898" s="35">
        <v>42836</v>
      </c>
      <c r="B1898" s="18">
        <v>9.1000000000000004E-3</v>
      </c>
      <c r="C1898" s="18"/>
    </row>
    <row r="1899" spans="1:3" x14ac:dyDescent="0.35">
      <c r="A1899" s="35">
        <v>42837</v>
      </c>
      <c r="B1899" s="18">
        <v>9.1000000000000004E-3</v>
      </c>
      <c r="C1899" s="18"/>
    </row>
    <row r="1900" spans="1:3" x14ac:dyDescent="0.35">
      <c r="A1900" s="35">
        <v>42838</v>
      </c>
      <c r="B1900" s="18">
        <v>9.1000000000000004E-3</v>
      </c>
      <c r="C1900" s="18"/>
    </row>
    <row r="1901" spans="1:3" x14ac:dyDescent="0.35">
      <c r="A1901" s="35">
        <v>42839</v>
      </c>
      <c r="B1901" s="18">
        <v>9.1000000000000004E-3</v>
      </c>
      <c r="C1901" s="18"/>
    </row>
    <row r="1902" spans="1:3" x14ac:dyDescent="0.35">
      <c r="A1902" s="35">
        <v>42842</v>
      </c>
      <c r="B1902" s="18">
        <v>9.1000000000000004E-3</v>
      </c>
      <c r="C1902" s="18"/>
    </row>
    <row r="1903" spans="1:3" x14ac:dyDescent="0.35">
      <c r="A1903" s="35">
        <v>42843</v>
      </c>
      <c r="B1903" s="18">
        <v>9.1000000000000004E-3</v>
      </c>
      <c r="C1903" s="18"/>
    </row>
    <row r="1904" spans="1:3" x14ac:dyDescent="0.35">
      <c r="A1904" s="35">
        <v>42844</v>
      </c>
      <c r="B1904" s="18">
        <v>9.1000000000000004E-3</v>
      </c>
      <c r="C1904" s="18"/>
    </row>
    <row r="1905" spans="1:3" x14ac:dyDescent="0.35">
      <c r="A1905" s="35">
        <v>42845</v>
      </c>
      <c r="B1905" s="18">
        <v>9.1000000000000004E-3</v>
      </c>
      <c r="C1905" s="18"/>
    </row>
    <row r="1906" spans="1:3" x14ac:dyDescent="0.35">
      <c r="A1906" s="35">
        <v>42846</v>
      </c>
      <c r="B1906" s="18">
        <v>9.1000000000000004E-3</v>
      </c>
      <c r="C1906" s="18"/>
    </row>
    <row r="1907" spans="1:3" x14ac:dyDescent="0.35">
      <c r="A1907" s="35">
        <v>42849</v>
      </c>
      <c r="B1907" s="18">
        <v>9.1000000000000004E-3</v>
      </c>
      <c r="C1907" s="18"/>
    </row>
    <row r="1908" spans="1:3" x14ac:dyDescent="0.35">
      <c r="A1908" s="35">
        <v>42850</v>
      </c>
      <c r="B1908" s="18">
        <v>9.1000000000000004E-3</v>
      </c>
      <c r="C1908" s="18"/>
    </row>
    <row r="1909" spans="1:3" x14ac:dyDescent="0.35">
      <c r="A1909" s="35">
        <v>42851</v>
      </c>
      <c r="B1909" s="18">
        <v>9.1000000000000004E-3</v>
      </c>
      <c r="C1909" s="18"/>
    </row>
    <row r="1910" spans="1:3" x14ac:dyDescent="0.35">
      <c r="A1910" s="35">
        <v>42852</v>
      </c>
      <c r="B1910" s="18">
        <v>9.1000000000000004E-3</v>
      </c>
      <c r="C1910" s="18"/>
    </row>
    <row r="1911" spans="1:3" x14ac:dyDescent="0.35">
      <c r="A1911" s="35">
        <v>42853</v>
      </c>
      <c r="B1911" s="18">
        <v>8.3000000000000001E-3</v>
      </c>
      <c r="C1911" s="18"/>
    </row>
    <row r="1912" spans="1:3" x14ac:dyDescent="0.35">
      <c r="A1912" s="35">
        <v>42856</v>
      </c>
      <c r="B1912" s="18">
        <v>9.1000000000000004E-3</v>
      </c>
      <c r="C1912" s="18"/>
    </row>
    <row r="1913" spans="1:3" x14ac:dyDescent="0.35">
      <c r="A1913" s="35">
        <v>42857</v>
      </c>
      <c r="B1913" s="18">
        <v>9.1000000000000004E-3</v>
      </c>
      <c r="C1913" s="18"/>
    </row>
    <row r="1914" spans="1:3" x14ac:dyDescent="0.35">
      <c r="A1914" s="35">
        <v>42858</v>
      </c>
      <c r="B1914" s="18">
        <v>9.1000000000000004E-3</v>
      </c>
      <c r="C1914" s="18"/>
    </row>
    <row r="1915" spans="1:3" x14ac:dyDescent="0.35">
      <c r="A1915" s="35">
        <v>42859</v>
      </c>
      <c r="B1915" s="18">
        <v>9.1000000000000004E-3</v>
      </c>
      <c r="C1915" s="18"/>
    </row>
    <row r="1916" spans="1:3" x14ac:dyDescent="0.35">
      <c r="A1916" s="35">
        <v>42860</v>
      </c>
      <c r="B1916" s="18">
        <v>9.1000000000000004E-3</v>
      </c>
      <c r="C1916" s="18"/>
    </row>
    <row r="1917" spans="1:3" x14ac:dyDescent="0.35">
      <c r="A1917" s="35">
        <v>42863</v>
      </c>
      <c r="B1917" s="18">
        <v>9.1000000000000004E-3</v>
      </c>
      <c r="C1917" s="18"/>
    </row>
    <row r="1918" spans="1:3" x14ac:dyDescent="0.35">
      <c r="A1918" s="35">
        <v>42864</v>
      </c>
      <c r="B1918" s="18">
        <v>9.1000000000000004E-3</v>
      </c>
      <c r="C1918" s="18"/>
    </row>
    <row r="1919" spans="1:3" x14ac:dyDescent="0.35">
      <c r="A1919" s="35">
        <v>42865</v>
      </c>
      <c r="B1919" s="18">
        <v>9.1000000000000004E-3</v>
      </c>
      <c r="C1919" s="18"/>
    </row>
    <row r="1920" spans="1:3" x14ac:dyDescent="0.35">
      <c r="A1920" s="35">
        <v>42866</v>
      </c>
      <c r="B1920" s="18">
        <v>9.1000000000000004E-3</v>
      </c>
      <c r="C1920" s="18"/>
    </row>
    <row r="1921" spans="1:3" x14ac:dyDescent="0.35">
      <c r="A1921" s="35">
        <v>42867</v>
      </c>
      <c r="B1921" s="18">
        <v>9.1000000000000004E-3</v>
      </c>
      <c r="C1921" s="18"/>
    </row>
    <row r="1922" spans="1:3" x14ac:dyDescent="0.35">
      <c r="A1922" s="35">
        <v>42870</v>
      </c>
      <c r="B1922" s="18">
        <v>9.1000000000000004E-3</v>
      </c>
      <c r="C1922" s="18"/>
    </row>
    <row r="1923" spans="1:3" x14ac:dyDescent="0.35">
      <c r="A1923" s="35">
        <v>42871</v>
      </c>
      <c r="B1923" s="18">
        <v>9.1000000000000004E-3</v>
      </c>
      <c r="C1923" s="18"/>
    </row>
    <row r="1924" spans="1:3" x14ac:dyDescent="0.35">
      <c r="A1924" s="35">
        <v>42872</v>
      </c>
      <c r="B1924" s="18">
        <v>9.1000000000000004E-3</v>
      </c>
      <c r="C1924" s="18"/>
    </row>
    <row r="1925" spans="1:3" x14ac:dyDescent="0.35">
      <c r="A1925" s="35">
        <v>42873</v>
      </c>
      <c r="B1925" s="18">
        <v>9.1000000000000004E-3</v>
      </c>
      <c r="C1925" s="18"/>
    </row>
    <row r="1926" spans="1:3" x14ac:dyDescent="0.35">
      <c r="A1926" s="35">
        <v>42874</v>
      </c>
      <c r="B1926" s="18">
        <v>9.1000000000000004E-3</v>
      </c>
      <c r="C1926" s="18"/>
    </row>
    <row r="1927" spans="1:3" x14ac:dyDescent="0.35">
      <c r="A1927" s="35">
        <v>42877</v>
      </c>
      <c r="B1927" s="18">
        <v>9.1000000000000004E-3</v>
      </c>
      <c r="C1927" s="18"/>
    </row>
    <row r="1928" spans="1:3" x14ac:dyDescent="0.35">
      <c r="A1928" s="35">
        <v>42878</v>
      </c>
      <c r="B1928" s="18">
        <v>9.1000000000000004E-3</v>
      </c>
      <c r="C1928" s="18"/>
    </row>
    <row r="1929" spans="1:3" x14ac:dyDescent="0.35">
      <c r="A1929" s="35">
        <v>42879</v>
      </c>
      <c r="B1929" s="18">
        <v>9.1000000000000004E-3</v>
      </c>
      <c r="C1929" s="18"/>
    </row>
    <row r="1930" spans="1:3" x14ac:dyDescent="0.35">
      <c r="A1930" s="35">
        <v>42880</v>
      </c>
      <c r="B1930" s="18">
        <v>9.1000000000000004E-3</v>
      </c>
      <c r="C1930" s="18"/>
    </row>
    <row r="1931" spans="1:3" x14ac:dyDescent="0.35">
      <c r="A1931" s="35">
        <v>42881</v>
      </c>
      <c r="B1931" s="18">
        <v>9.1000000000000004E-3</v>
      </c>
      <c r="C1931" s="18"/>
    </row>
    <row r="1932" spans="1:3" x14ac:dyDescent="0.35">
      <c r="A1932" s="35">
        <v>42884</v>
      </c>
      <c r="B1932" s="18">
        <v>0</v>
      </c>
      <c r="C1932" s="18"/>
    </row>
    <row r="1933" spans="1:3" x14ac:dyDescent="0.35">
      <c r="A1933" s="35">
        <v>42885</v>
      </c>
      <c r="B1933" s="18">
        <v>9.1000000000000004E-3</v>
      </c>
      <c r="C1933" s="18"/>
    </row>
    <row r="1934" spans="1:3" x14ac:dyDescent="0.35">
      <c r="A1934" s="35">
        <v>42886</v>
      </c>
      <c r="B1934" s="18">
        <v>8.3000000000000001E-3</v>
      </c>
      <c r="C1934" s="18"/>
    </row>
    <row r="1935" spans="1:3" x14ac:dyDescent="0.35">
      <c r="A1935" s="35">
        <v>42887</v>
      </c>
      <c r="B1935" s="18">
        <v>9.1000000000000004E-3</v>
      </c>
      <c r="C1935" s="18"/>
    </row>
    <row r="1936" spans="1:3" x14ac:dyDescent="0.35">
      <c r="A1936" s="35">
        <v>42888</v>
      </c>
      <c r="B1936" s="18">
        <v>9.1000000000000004E-3</v>
      </c>
      <c r="C1936" s="18"/>
    </row>
    <row r="1937" spans="1:3" x14ac:dyDescent="0.35">
      <c r="A1937" s="35">
        <v>42891</v>
      </c>
      <c r="B1937" s="18">
        <v>9.1000000000000004E-3</v>
      </c>
      <c r="C1937" s="18"/>
    </row>
    <row r="1938" spans="1:3" x14ac:dyDescent="0.35">
      <c r="A1938" s="35">
        <v>42892</v>
      </c>
      <c r="B1938" s="18">
        <v>9.1000000000000004E-3</v>
      </c>
      <c r="C1938" s="18"/>
    </row>
    <row r="1939" spans="1:3" x14ac:dyDescent="0.35">
      <c r="A1939" s="35">
        <v>42893</v>
      </c>
      <c r="B1939" s="18">
        <v>9.1000000000000004E-3</v>
      </c>
      <c r="C1939" s="18"/>
    </row>
    <row r="1940" spans="1:3" x14ac:dyDescent="0.35">
      <c r="A1940" s="35">
        <v>42894</v>
      </c>
      <c r="B1940" s="18">
        <v>9.1000000000000004E-3</v>
      </c>
      <c r="C1940" s="18"/>
    </row>
    <row r="1941" spans="1:3" x14ac:dyDescent="0.35">
      <c r="A1941" s="35">
        <v>42895</v>
      </c>
      <c r="B1941" s="18">
        <v>9.1000000000000004E-3</v>
      </c>
      <c r="C1941" s="18"/>
    </row>
    <row r="1942" spans="1:3" x14ac:dyDescent="0.35">
      <c r="A1942" s="35">
        <v>42898</v>
      </c>
      <c r="B1942" s="18">
        <v>9.1000000000000004E-3</v>
      </c>
      <c r="C1942" s="18"/>
    </row>
    <row r="1943" spans="1:3" x14ac:dyDescent="0.35">
      <c r="A1943" s="35">
        <v>42899</v>
      </c>
      <c r="B1943" s="18">
        <v>9.1000000000000004E-3</v>
      </c>
      <c r="C1943" s="18"/>
    </row>
    <row r="1944" spans="1:3" x14ac:dyDescent="0.35">
      <c r="A1944" s="35">
        <v>42900</v>
      </c>
      <c r="B1944" s="18">
        <v>9.1000000000000004E-3</v>
      </c>
      <c r="C1944" s="18"/>
    </row>
    <row r="1945" spans="1:3" x14ac:dyDescent="0.35">
      <c r="A1945" s="35">
        <v>42901</v>
      </c>
      <c r="B1945" s="18">
        <v>1.1599999999999999E-2</v>
      </c>
      <c r="C1945" s="18"/>
    </row>
    <row r="1946" spans="1:3" x14ac:dyDescent="0.35">
      <c r="A1946" s="35">
        <v>42902</v>
      </c>
      <c r="B1946" s="18">
        <v>1.1599999999999999E-2</v>
      </c>
      <c r="C1946" s="18"/>
    </row>
    <row r="1947" spans="1:3" x14ac:dyDescent="0.35">
      <c r="A1947" s="35">
        <v>42905</v>
      </c>
      <c r="B1947" s="18">
        <v>1.1599999999999999E-2</v>
      </c>
      <c r="C1947" s="18"/>
    </row>
    <row r="1948" spans="1:3" x14ac:dyDescent="0.35">
      <c r="A1948" s="35">
        <v>42906</v>
      </c>
      <c r="B1948" s="18">
        <v>1.1599999999999999E-2</v>
      </c>
      <c r="C1948" s="18"/>
    </row>
    <row r="1949" spans="1:3" x14ac:dyDescent="0.35">
      <c r="A1949" s="35">
        <v>42907</v>
      </c>
      <c r="B1949" s="18">
        <v>1.1599999999999999E-2</v>
      </c>
      <c r="C1949" s="18"/>
    </row>
    <row r="1950" spans="1:3" x14ac:dyDescent="0.35">
      <c r="A1950" s="35">
        <v>42908</v>
      </c>
      <c r="B1950" s="18">
        <v>1.1599999999999999E-2</v>
      </c>
      <c r="C1950" s="18"/>
    </row>
    <row r="1951" spans="1:3" x14ac:dyDescent="0.35">
      <c r="A1951" s="35">
        <v>42909</v>
      </c>
      <c r="B1951" s="18">
        <v>1.1599999999999999E-2</v>
      </c>
      <c r="C1951" s="18"/>
    </row>
    <row r="1952" spans="1:3" x14ac:dyDescent="0.35">
      <c r="A1952" s="35">
        <v>42912</v>
      </c>
      <c r="B1952" s="18">
        <v>1.1599999999999999E-2</v>
      </c>
      <c r="C1952" s="18"/>
    </row>
    <row r="1953" spans="1:3" x14ac:dyDescent="0.35">
      <c r="A1953" s="35">
        <v>42913</v>
      </c>
      <c r="B1953" s="18">
        <v>1.1599999999999999E-2</v>
      </c>
      <c r="C1953" s="18"/>
    </row>
    <row r="1954" spans="1:3" x14ac:dyDescent="0.35">
      <c r="A1954" s="35">
        <v>42914</v>
      </c>
      <c r="B1954" s="18">
        <v>1.1599999999999999E-2</v>
      </c>
      <c r="C1954" s="18"/>
    </row>
    <row r="1955" spans="1:3" x14ac:dyDescent="0.35">
      <c r="A1955" s="35">
        <v>42915</v>
      </c>
      <c r="B1955" s="18">
        <v>1.1599999999999999E-2</v>
      </c>
      <c r="C1955" s="18"/>
    </row>
    <row r="1956" spans="1:3" x14ac:dyDescent="0.35">
      <c r="A1956" s="35">
        <v>42916</v>
      </c>
      <c r="B1956" s="18">
        <v>1.06E-2</v>
      </c>
      <c r="C1956" s="18"/>
    </row>
    <row r="1957" spans="1:3" x14ac:dyDescent="0.35">
      <c r="A1957" s="35">
        <v>42919</v>
      </c>
      <c r="B1957" s="18">
        <v>1.1599999999999999E-2</v>
      </c>
      <c r="C1957" s="18"/>
    </row>
    <row r="1958" spans="1:3" x14ac:dyDescent="0.35">
      <c r="A1958" s="35">
        <v>42920</v>
      </c>
      <c r="B1958" s="18">
        <v>0</v>
      </c>
      <c r="C1958" s="18"/>
    </row>
    <row r="1959" spans="1:3" x14ac:dyDescent="0.35">
      <c r="A1959" s="35">
        <v>42921</v>
      </c>
      <c r="B1959" s="18">
        <v>1.1599999999999999E-2</v>
      </c>
      <c r="C1959" s="18"/>
    </row>
    <row r="1960" spans="1:3" x14ac:dyDescent="0.35">
      <c r="A1960" s="35">
        <v>42922</v>
      </c>
      <c r="B1960" s="18">
        <v>1.1599999999999999E-2</v>
      </c>
      <c r="C1960" s="18"/>
    </row>
    <row r="1961" spans="1:3" x14ac:dyDescent="0.35">
      <c r="A1961" s="35">
        <v>42923</v>
      </c>
      <c r="B1961" s="18">
        <v>1.1599999999999999E-2</v>
      </c>
      <c r="C1961" s="18"/>
    </row>
    <row r="1962" spans="1:3" x14ac:dyDescent="0.35">
      <c r="A1962" s="35">
        <v>42926</v>
      </c>
      <c r="B1962" s="18">
        <v>1.1599999999999999E-2</v>
      </c>
      <c r="C1962" s="18"/>
    </row>
    <row r="1963" spans="1:3" x14ac:dyDescent="0.35">
      <c r="A1963" s="35">
        <v>42927</v>
      </c>
      <c r="B1963" s="18">
        <v>1.1599999999999999E-2</v>
      </c>
      <c r="C1963" s="18"/>
    </row>
    <row r="1964" spans="1:3" x14ac:dyDescent="0.35">
      <c r="A1964" s="35">
        <v>42928</v>
      </c>
      <c r="B1964" s="18">
        <v>1.1599999999999999E-2</v>
      </c>
      <c r="C1964" s="18"/>
    </row>
    <row r="1965" spans="1:3" x14ac:dyDescent="0.35">
      <c r="A1965" s="35">
        <v>42929</v>
      </c>
      <c r="B1965" s="18">
        <v>1.1599999999999999E-2</v>
      </c>
      <c r="C1965" s="18"/>
    </row>
    <row r="1966" spans="1:3" x14ac:dyDescent="0.35">
      <c r="A1966" s="35">
        <v>42930</v>
      </c>
      <c r="B1966" s="18">
        <v>1.1599999999999999E-2</v>
      </c>
      <c r="C1966" s="18"/>
    </row>
    <row r="1967" spans="1:3" x14ac:dyDescent="0.35">
      <c r="A1967" s="35">
        <v>42933</v>
      </c>
      <c r="B1967" s="18">
        <v>1.1599999999999999E-2</v>
      </c>
      <c r="C1967" s="18"/>
    </row>
    <row r="1968" spans="1:3" x14ac:dyDescent="0.35">
      <c r="A1968" s="35">
        <v>42934</v>
      </c>
      <c r="B1968" s="18">
        <v>1.1599999999999999E-2</v>
      </c>
      <c r="C1968" s="18"/>
    </row>
    <row r="1969" spans="1:3" x14ac:dyDescent="0.35">
      <c r="A1969" s="35">
        <v>42935</v>
      </c>
      <c r="B1969" s="18">
        <v>1.1599999999999999E-2</v>
      </c>
      <c r="C1969" s="18"/>
    </row>
    <row r="1970" spans="1:3" x14ac:dyDescent="0.35">
      <c r="A1970" s="35">
        <v>42936</v>
      </c>
      <c r="B1970" s="18">
        <v>1.1599999999999999E-2</v>
      </c>
      <c r="C1970" s="18"/>
    </row>
    <row r="1971" spans="1:3" x14ac:dyDescent="0.35">
      <c r="A1971" s="35">
        <v>42937</v>
      </c>
      <c r="B1971" s="18">
        <v>1.1599999999999999E-2</v>
      </c>
      <c r="C1971" s="18"/>
    </row>
    <row r="1972" spans="1:3" x14ac:dyDescent="0.35">
      <c r="A1972" s="35">
        <v>42940</v>
      </c>
      <c r="B1972" s="18">
        <v>1.1599999999999999E-2</v>
      </c>
      <c r="C1972" s="18"/>
    </row>
    <row r="1973" spans="1:3" x14ac:dyDescent="0.35">
      <c r="A1973" s="35">
        <v>42941</v>
      </c>
      <c r="B1973" s="18">
        <v>1.1599999999999999E-2</v>
      </c>
      <c r="C1973" s="18"/>
    </row>
    <row r="1974" spans="1:3" x14ac:dyDescent="0.35">
      <c r="A1974" s="35">
        <v>42942</v>
      </c>
      <c r="B1974" s="18">
        <v>1.1599999999999999E-2</v>
      </c>
      <c r="C1974" s="18"/>
    </row>
    <row r="1975" spans="1:3" x14ac:dyDescent="0.35">
      <c r="A1975" s="35">
        <v>42943</v>
      </c>
      <c r="B1975" s="18">
        <v>1.1599999999999999E-2</v>
      </c>
      <c r="C1975" s="18"/>
    </row>
    <row r="1976" spans="1:3" x14ac:dyDescent="0.35">
      <c r="A1976" s="35">
        <v>42944</v>
      </c>
      <c r="B1976" s="18">
        <v>1.1599999999999999E-2</v>
      </c>
      <c r="C1976" s="18"/>
    </row>
    <row r="1977" spans="1:3" x14ac:dyDescent="0.35">
      <c r="A1977" s="35">
        <v>42947</v>
      </c>
      <c r="B1977" s="18">
        <v>1.0700000000000001E-2</v>
      </c>
      <c r="C1977" s="18"/>
    </row>
    <row r="1978" spans="1:3" x14ac:dyDescent="0.35">
      <c r="A1978" s="35">
        <v>42948</v>
      </c>
      <c r="B1978" s="18">
        <v>1.1599999999999999E-2</v>
      </c>
      <c r="C1978" s="18"/>
    </row>
    <row r="1979" spans="1:3" x14ac:dyDescent="0.35">
      <c r="A1979" s="35">
        <v>42949</v>
      </c>
      <c r="B1979" s="18">
        <v>1.1599999999999999E-2</v>
      </c>
      <c r="C1979" s="18"/>
    </row>
    <row r="1980" spans="1:3" x14ac:dyDescent="0.35">
      <c r="A1980" s="35">
        <v>42950</v>
      </c>
      <c r="B1980" s="18">
        <v>1.1599999999999999E-2</v>
      </c>
      <c r="C1980" s="18"/>
    </row>
    <row r="1981" spans="1:3" x14ac:dyDescent="0.35">
      <c r="A1981" s="35">
        <v>42951</v>
      </c>
      <c r="B1981" s="18">
        <v>1.1599999999999999E-2</v>
      </c>
      <c r="C1981" s="18"/>
    </row>
    <row r="1982" spans="1:3" x14ac:dyDescent="0.35">
      <c r="A1982" s="35">
        <v>42954</v>
      </c>
      <c r="B1982" s="18">
        <v>1.1599999999999999E-2</v>
      </c>
      <c r="C1982" s="18"/>
    </row>
    <row r="1983" spans="1:3" x14ac:dyDescent="0.35">
      <c r="A1983" s="35">
        <v>42955</v>
      </c>
      <c r="B1983" s="18">
        <v>1.1599999999999999E-2</v>
      </c>
      <c r="C1983" s="18"/>
    </row>
    <row r="1984" spans="1:3" x14ac:dyDescent="0.35">
      <c r="A1984" s="35">
        <v>42956</v>
      </c>
      <c r="B1984" s="18">
        <v>1.1599999999999999E-2</v>
      </c>
      <c r="C1984" s="18"/>
    </row>
    <row r="1985" spans="1:3" x14ac:dyDescent="0.35">
      <c r="A1985" s="35">
        <v>42957</v>
      </c>
      <c r="B1985" s="18">
        <v>1.1599999999999999E-2</v>
      </c>
      <c r="C1985" s="18"/>
    </row>
    <row r="1986" spans="1:3" x14ac:dyDescent="0.35">
      <c r="A1986" s="35">
        <v>42958</v>
      </c>
      <c r="B1986" s="18">
        <v>1.1599999999999999E-2</v>
      </c>
      <c r="C1986" s="18"/>
    </row>
    <row r="1987" spans="1:3" x14ac:dyDescent="0.35">
      <c r="A1987" s="35">
        <v>42961</v>
      </c>
      <c r="B1987" s="18">
        <v>1.1599999999999999E-2</v>
      </c>
      <c r="C1987" s="18"/>
    </row>
    <row r="1988" spans="1:3" x14ac:dyDescent="0.35">
      <c r="A1988" s="35">
        <v>42962</v>
      </c>
      <c r="B1988" s="18">
        <v>1.1599999999999999E-2</v>
      </c>
      <c r="C1988" s="18"/>
    </row>
    <row r="1989" spans="1:3" x14ac:dyDescent="0.35">
      <c r="A1989" s="35">
        <v>42963</v>
      </c>
      <c r="B1989" s="18">
        <v>1.1599999999999999E-2</v>
      </c>
      <c r="C1989" s="18"/>
    </row>
    <row r="1990" spans="1:3" x14ac:dyDescent="0.35">
      <c r="A1990" s="35">
        <v>42964</v>
      </c>
      <c r="B1990" s="18">
        <v>1.1599999999999999E-2</v>
      </c>
      <c r="C1990" s="18"/>
    </row>
    <row r="1991" spans="1:3" x14ac:dyDescent="0.35">
      <c r="A1991" s="35">
        <v>42965</v>
      </c>
      <c r="B1991" s="18">
        <v>1.1599999999999999E-2</v>
      </c>
      <c r="C1991" s="18"/>
    </row>
    <row r="1992" spans="1:3" x14ac:dyDescent="0.35">
      <c r="A1992" s="35">
        <v>42968</v>
      </c>
      <c r="B1992" s="18">
        <v>1.1599999999999999E-2</v>
      </c>
      <c r="C1992" s="18"/>
    </row>
    <row r="1993" spans="1:3" x14ac:dyDescent="0.35">
      <c r="A1993" s="35">
        <v>42969</v>
      </c>
      <c r="B1993" s="18">
        <v>1.1599999999999999E-2</v>
      </c>
      <c r="C1993" s="18"/>
    </row>
    <row r="1994" spans="1:3" x14ac:dyDescent="0.35">
      <c r="A1994" s="35">
        <v>42970</v>
      </c>
      <c r="B1994" s="18">
        <v>1.1599999999999999E-2</v>
      </c>
      <c r="C1994" s="18"/>
    </row>
    <row r="1995" spans="1:3" x14ac:dyDescent="0.35">
      <c r="A1995" s="35">
        <v>42971</v>
      </c>
      <c r="B1995" s="18">
        <v>1.1599999999999999E-2</v>
      </c>
      <c r="C1995" s="18"/>
    </row>
    <row r="1996" spans="1:3" x14ac:dyDescent="0.35">
      <c r="A1996" s="35">
        <v>42972</v>
      </c>
      <c r="B1996" s="18">
        <v>1.1599999999999999E-2</v>
      </c>
      <c r="C1996" s="18"/>
    </row>
    <row r="1997" spans="1:3" x14ac:dyDescent="0.35">
      <c r="A1997" s="35">
        <v>42975</v>
      </c>
      <c r="B1997" s="18">
        <v>1.1599999999999999E-2</v>
      </c>
      <c r="C1997" s="18"/>
    </row>
    <row r="1998" spans="1:3" x14ac:dyDescent="0.35">
      <c r="A1998" s="35">
        <v>42976</v>
      </c>
      <c r="B1998" s="18">
        <v>1.1599999999999999E-2</v>
      </c>
      <c r="C1998" s="18"/>
    </row>
    <row r="1999" spans="1:3" x14ac:dyDescent="0.35">
      <c r="A1999" s="35">
        <v>42977</v>
      </c>
      <c r="B1999" s="18">
        <v>1.1599999999999999E-2</v>
      </c>
      <c r="C1999" s="18"/>
    </row>
    <row r="2000" spans="1:3" x14ac:dyDescent="0.35">
      <c r="A2000" s="35">
        <v>42978</v>
      </c>
      <c r="B2000" s="18">
        <v>1.0700000000000001E-2</v>
      </c>
      <c r="C2000" s="18"/>
    </row>
    <row r="2001" spans="1:3" x14ac:dyDescent="0.35">
      <c r="A2001" s="35">
        <v>42979</v>
      </c>
      <c r="B2001" s="18">
        <v>1.1599999999999999E-2</v>
      </c>
      <c r="C2001" s="18"/>
    </row>
    <row r="2002" spans="1:3" x14ac:dyDescent="0.35">
      <c r="A2002" s="35">
        <v>42982</v>
      </c>
      <c r="B2002" s="18">
        <v>0</v>
      </c>
      <c r="C2002" s="18"/>
    </row>
    <row r="2003" spans="1:3" x14ac:dyDescent="0.35">
      <c r="A2003" s="35">
        <v>42983</v>
      </c>
      <c r="B2003" s="18">
        <v>1.1599999999999999E-2</v>
      </c>
      <c r="C2003" s="18"/>
    </row>
    <row r="2004" spans="1:3" x14ac:dyDescent="0.35">
      <c r="A2004" s="35">
        <v>42984</v>
      </c>
      <c r="B2004" s="18">
        <v>1.1599999999999999E-2</v>
      </c>
      <c r="C2004" s="18"/>
    </row>
    <row r="2005" spans="1:3" x14ac:dyDescent="0.35">
      <c r="A2005" s="35">
        <v>42985</v>
      </c>
      <c r="B2005" s="18">
        <v>1.1599999999999999E-2</v>
      </c>
      <c r="C2005" s="18"/>
    </row>
    <row r="2006" spans="1:3" x14ac:dyDescent="0.35">
      <c r="A2006" s="35">
        <v>42986</v>
      </c>
      <c r="B2006" s="18">
        <v>1.1599999999999999E-2</v>
      </c>
      <c r="C2006" s="18"/>
    </row>
    <row r="2007" spans="1:3" x14ac:dyDescent="0.35">
      <c r="A2007" s="35">
        <v>42989</v>
      </c>
      <c r="B2007" s="18">
        <v>1.1599999999999999E-2</v>
      </c>
      <c r="C2007" s="18"/>
    </row>
    <row r="2008" spans="1:3" x14ac:dyDescent="0.35">
      <c r="A2008" s="35">
        <v>42990</v>
      </c>
      <c r="B2008" s="18">
        <v>1.1599999999999999E-2</v>
      </c>
      <c r="C2008" s="18"/>
    </row>
    <row r="2009" spans="1:3" x14ac:dyDescent="0.35">
      <c r="A2009" s="35">
        <v>42991</v>
      </c>
      <c r="B2009" s="18">
        <v>1.1599999999999999E-2</v>
      </c>
      <c r="C2009" s="18"/>
    </row>
    <row r="2010" spans="1:3" x14ac:dyDescent="0.35">
      <c r="A2010" s="35">
        <v>42992</v>
      </c>
      <c r="B2010" s="18">
        <v>1.1599999999999999E-2</v>
      </c>
      <c r="C2010" s="18"/>
    </row>
    <row r="2011" spans="1:3" x14ac:dyDescent="0.35">
      <c r="A2011" s="35">
        <v>42993</v>
      </c>
      <c r="B2011" s="18">
        <v>1.1599999999999999E-2</v>
      </c>
      <c r="C2011" s="18"/>
    </row>
    <row r="2012" spans="1:3" x14ac:dyDescent="0.35">
      <c r="A2012" s="35">
        <v>42996</v>
      </c>
      <c r="B2012" s="18">
        <v>1.1599999999999999E-2</v>
      </c>
      <c r="C2012" s="18"/>
    </row>
    <row r="2013" spans="1:3" x14ac:dyDescent="0.35">
      <c r="A2013" s="35">
        <v>42997</v>
      </c>
      <c r="B2013" s="18">
        <v>1.1599999999999999E-2</v>
      </c>
      <c r="C2013" s="18"/>
    </row>
    <row r="2014" spans="1:3" x14ac:dyDescent="0.35">
      <c r="A2014" s="35">
        <v>42998</v>
      </c>
      <c r="B2014" s="18">
        <v>1.1599999999999999E-2</v>
      </c>
      <c r="C2014" s="18"/>
    </row>
    <row r="2015" spans="1:3" x14ac:dyDescent="0.35">
      <c r="A2015" s="35">
        <v>42999</v>
      </c>
      <c r="B2015" s="18">
        <v>1.1599999999999999E-2</v>
      </c>
      <c r="C2015" s="18"/>
    </row>
    <row r="2016" spans="1:3" x14ac:dyDescent="0.35">
      <c r="A2016" s="35">
        <v>43000</v>
      </c>
      <c r="B2016" s="18">
        <v>1.1599999999999999E-2</v>
      </c>
      <c r="C2016" s="18"/>
    </row>
    <row r="2017" spans="1:3" x14ac:dyDescent="0.35">
      <c r="A2017" s="35">
        <v>43003</v>
      </c>
      <c r="B2017" s="18">
        <v>1.1599999999999999E-2</v>
      </c>
      <c r="C2017" s="18"/>
    </row>
    <row r="2018" spans="1:3" x14ac:dyDescent="0.35">
      <c r="A2018" s="35">
        <v>43004</v>
      </c>
      <c r="B2018" s="18">
        <v>1.1599999999999999E-2</v>
      </c>
      <c r="C2018" s="18"/>
    </row>
    <row r="2019" spans="1:3" x14ac:dyDescent="0.35">
      <c r="A2019" s="35">
        <v>43005</v>
      </c>
      <c r="B2019" s="18">
        <v>1.1599999999999999E-2</v>
      </c>
      <c r="C2019" s="18"/>
    </row>
    <row r="2020" spans="1:3" x14ac:dyDescent="0.35">
      <c r="A2020" s="35">
        <v>43006</v>
      </c>
      <c r="B2020" s="18">
        <v>1.1599999999999999E-2</v>
      </c>
      <c r="C2020" s="18"/>
    </row>
    <row r="2021" spans="1:3" x14ac:dyDescent="0.35">
      <c r="A2021" s="35">
        <v>43007</v>
      </c>
      <c r="B2021" s="18">
        <v>1.06E-2</v>
      </c>
      <c r="C2021" s="18"/>
    </row>
    <row r="2022" spans="1:3" x14ac:dyDescent="0.35">
      <c r="A2022" s="35">
        <v>43010</v>
      </c>
      <c r="B2022" s="18">
        <v>1.1599999999999999E-2</v>
      </c>
      <c r="C2022" s="18"/>
    </row>
    <row r="2023" spans="1:3" x14ac:dyDescent="0.35">
      <c r="A2023" s="35">
        <v>43011</v>
      </c>
      <c r="B2023" s="18">
        <v>1.1599999999999999E-2</v>
      </c>
      <c r="C2023" s="18"/>
    </row>
    <row r="2024" spans="1:3" x14ac:dyDescent="0.35">
      <c r="A2024" s="35">
        <v>43012</v>
      </c>
      <c r="B2024" s="18">
        <v>1.1599999999999999E-2</v>
      </c>
      <c r="C2024" s="18"/>
    </row>
    <row r="2025" spans="1:3" x14ac:dyDescent="0.35">
      <c r="A2025" s="35">
        <v>43013</v>
      </c>
      <c r="B2025" s="18">
        <v>1.1599999999999999E-2</v>
      </c>
      <c r="C2025" s="18"/>
    </row>
    <row r="2026" spans="1:3" x14ac:dyDescent="0.35">
      <c r="A2026" s="35">
        <v>43014</v>
      </c>
      <c r="B2026" s="18">
        <v>1.1599999999999999E-2</v>
      </c>
      <c r="C2026" s="18"/>
    </row>
    <row r="2027" spans="1:3" x14ac:dyDescent="0.35">
      <c r="A2027" s="35">
        <v>43017</v>
      </c>
      <c r="B2027" s="18">
        <v>0</v>
      </c>
      <c r="C2027" s="18"/>
    </row>
    <row r="2028" spans="1:3" x14ac:dyDescent="0.35">
      <c r="A2028" s="35">
        <v>43018</v>
      </c>
      <c r="B2028" s="18">
        <v>1.1599999999999999E-2</v>
      </c>
      <c r="C2028" s="18"/>
    </row>
    <row r="2029" spans="1:3" x14ac:dyDescent="0.35">
      <c r="A2029" s="35">
        <v>43019</v>
      </c>
      <c r="B2029" s="18">
        <v>1.1599999999999999E-2</v>
      </c>
      <c r="C2029" s="18"/>
    </row>
    <row r="2030" spans="1:3" x14ac:dyDescent="0.35">
      <c r="A2030" s="35">
        <v>43020</v>
      </c>
      <c r="B2030" s="18">
        <v>1.1599999999999999E-2</v>
      </c>
      <c r="C2030" s="18"/>
    </row>
    <row r="2031" spans="1:3" x14ac:dyDescent="0.35">
      <c r="A2031" s="35">
        <v>43021</v>
      </c>
      <c r="B2031" s="18">
        <v>1.1599999999999999E-2</v>
      </c>
      <c r="C2031" s="18"/>
    </row>
    <row r="2032" spans="1:3" x14ac:dyDescent="0.35">
      <c r="A2032" s="35">
        <v>43024</v>
      </c>
      <c r="B2032" s="18">
        <v>1.1599999999999999E-2</v>
      </c>
      <c r="C2032" s="18"/>
    </row>
    <row r="2033" spans="1:3" x14ac:dyDescent="0.35">
      <c r="A2033" s="35">
        <v>43025</v>
      </c>
      <c r="B2033" s="18">
        <v>1.1599999999999999E-2</v>
      </c>
      <c r="C2033" s="18"/>
    </row>
    <row r="2034" spans="1:3" x14ac:dyDescent="0.35">
      <c r="A2034" s="35">
        <v>43026</v>
      </c>
      <c r="B2034" s="18">
        <v>1.1599999999999999E-2</v>
      </c>
      <c r="C2034" s="18"/>
    </row>
    <row r="2035" spans="1:3" x14ac:dyDescent="0.35">
      <c r="A2035" s="35">
        <v>43027</v>
      </c>
      <c r="B2035" s="18">
        <v>1.1599999999999999E-2</v>
      </c>
      <c r="C2035" s="18"/>
    </row>
    <row r="2036" spans="1:3" x14ac:dyDescent="0.35">
      <c r="A2036" s="35">
        <v>43028</v>
      </c>
      <c r="B2036" s="18">
        <v>1.1599999999999999E-2</v>
      </c>
      <c r="C2036" s="18"/>
    </row>
    <row r="2037" spans="1:3" x14ac:dyDescent="0.35">
      <c r="A2037" s="35">
        <v>43031</v>
      </c>
      <c r="B2037" s="18">
        <v>1.1599999999999999E-2</v>
      </c>
      <c r="C2037" s="18"/>
    </row>
    <row r="2038" spans="1:3" x14ac:dyDescent="0.35">
      <c r="A2038" s="35">
        <v>43032</v>
      </c>
      <c r="B2038" s="18">
        <v>1.1599999999999999E-2</v>
      </c>
      <c r="C2038" s="18"/>
    </row>
    <row r="2039" spans="1:3" x14ac:dyDescent="0.35">
      <c r="A2039" s="35">
        <v>43033</v>
      </c>
      <c r="B2039" s="18">
        <v>1.1599999999999999E-2</v>
      </c>
      <c r="C2039" s="18"/>
    </row>
    <row r="2040" spans="1:3" x14ac:dyDescent="0.35">
      <c r="A2040" s="35">
        <v>43034</v>
      </c>
      <c r="B2040" s="18">
        <v>1.1599999999999999E-2</v>
      </c>
      <c r="C2040" s="18"/>
    </row>
    <row r="2041" spans="1:3" x14ac:dyDescent="0.35">
      <c r="A2041" s="35">
        <v>43035</v>
      </c>
      <c r="B2041" s="18">
        <v>1.1599999999999999E-2</v>
      </c>
      <c r="C2041" s="18"/>
    </row>
    <row r="2042" spans="1:3" x14ac:dyDescent="0.35">
      <c r="A2042" s="35">
        <v>43038</v>
      </c>
      <c r="B2042" s="18">
        <v>1.1599999999999999E-2</v>
      </c>
      <c r="C2042" s="18"/>
    </row>
    <row r="2043" spans="1:3" x14ac:dyDescent="0.35">
      <c r="A2043" s="35">
        <v>43039</v>
      </c>
      <c r="B2043" s="18">
        <v>1.0700000000000001E-2</v>
      </c>
      <c r="C2043" s="18"/>
    </row>
    <row r="2044" spans="1:3" x14ac:dyDescent="0.35">
      <c r="A2044" s="35">
        <v>43040</v>
      </c>
      <c r="B2044" s="18">
        <v>1.1599999999999999E-2</v>
      </c>
      <c r="C2044" s="18"/>
    </row>
    <row r="2045" spans="1:3" x14ac:dyDescent="0.35">
      <c r="A2045" s="35">
        <v>43041</v>
      </c>
      <c r="B2045" s="18">
        <v>1.1599999999999999E-2</v>
      </c>
      <c r="C2045" s="18"/>
    </row>
    <row r="2046" spans="1:3" x14ac:dyDescent="0.35">
      <c r="A2046" s="35">
        <v>43042</v>
      </c>
      <c r="B2046" s="18">
        <v>1.1599999999999999E-2</v>
      </c>
      <c r="C2046" s="18"/>
    </row>
    <row r="2047" spans="1:3" x14ac:dyDescent="0.35">
      <c r="A2047" s="35">
        <v>43045</v>
      </c>
      <c r="B2047" s="18">
        <v>1.1599999999999999E-2</v>
      </c>
      <c r="C2047" s="18"/>
    </row>
    <row r="2048" spans="1:3" x14ac:dyDescent="0.35">
      <c r="A2048" s="35">
        <v>43046</v>
      </c>
      <c r="B2048" s="18">
        <v>1.1599999999999999E-2</v>
      </c>
      <c r="C2048" s="18"/>
    </row>
    <row r="2049" spans="1:3" x14ac:dyDescent="0.35">
      <c r="A2049" s="35">
        <v>43047</v>
      </c>
      <c r="B2049" s="18">
        <v>1.1599999999999999E-2</v>
      </c>
      <c r="C2049" s="18"/>
    </row>
    <row r="2050" spans="1:3" x14ac:dyDescent="0.35">
      <c r="A2050" s="35">
        <v>43048</v>
      </c>
      <c r="B2050" s="18">
        <v>1.1599999999999999E-2</v>
      </c>
      <c r="C2050" s="18"/>
    </row>
    <row r="2051" spans="1:3" x14ac:dyDescent="0.35">
      <c r="A2051" s="35">
        <v>43049</v>
      </c>
      <c r="B2051" s="18">
        <v>1.1599999999999999E-2</v>
      </c>
      <c r="C2051" s="18"/>
    </row>
    <row r="2052" spans="1:3" x14ac:dyDescent="0.35">
      <c r="A2052" s="35">
        <v>43052</v>
      </c>
      <c r="B2052" s="18">
        <v>1.1599999999999999E-2</v>
      </c>
      <c r="C2052" s="18"/>
    </row>
    <row r="2053" spans="1:3" x14ac:dyDescent="0.35">
      <c r="A2053" s="35">
        <v>43053</v>
      </c>
      <c r="B2053" s="18">
        <v>1.1599999999999999E-2</v>
      </c>
      <c r="C2053" s="18"/>
    </row>
    <row r="2054" spans="1:3" x14ac:dyDescent="0.35">
      <c r="A2054" s="35">
        <v>43054</v>
      </c>
      <c r="B2054" s="18">
        <v>1.1599999999999999E-2</v>
      </c>
      <c r="C2054" s="18"/>
    </row>
    <row r="2055" spans="1:3" x14ac:dyDescent="0.35">
      <c r="A2055" s="35">
        <v>43055</v>
      </c>
      <c r="B2055" s="18">
        <v>1.1599999999999999E-2</v>
      </c>
      <c r="C2055" s="18"/>
    </row>
    <row r="2056" spans="1:3" x14ac:dyDescent="0.35">
      <c r="A2056" s="35">
        <v>43056</v>
      </c>
      <c r="B2056" s="18">
        <v>1.1599999999999999E-2</v>
      </c>
      <c r="C2056" s="18"/>
    </row>
    <row r="2057" spans="1:3" x14ac:dyDescent="0.35">
      <c r="A2057" s="35">
        <v>43059</v>
      </c>
      <c r="B2057" s="18">
        <v>1.1599999999999999E-2</v>
      </c>
      <c r="C2057" s="18"/>
    </row>
    <row r="2058" spans="1:3" x14ac:dyDescent="0.35">
      <c r="A2058" s="35">
        <v>43060</v>
      </c>
      <c r="B2058" s="18">
        <v>1.1599999999999999E-2</v>
      </c>
      <c r="C2058" s="18"/>
    </row>
    <row r="2059" spans="1:3" x14ac:dyDescent="0.35">
      <c r="A2059" s="35">
        <v>43061</v>
      </c>
      <c r="B2059" s="18">
        <v>1.1599999999999999E-2</v>
      </c>
      <c r="C2059" s="18"/>
    </row>
    <row r="2060" spans="1:3" x14ac:dyDescent="0.35">
      <c r="A2060" s="35">
        <v>43062</v>
      </c>
      <c r="B2060" s="18">
        <v>0</v>
      </c>
      <c r="C2060" s="18"/>
    </row>
    <row r="2061" spans="1:3" x14ac:dyDescent="0.35">
      <c r="A2061" s="35">
        <v>43063</v>
      </c>
      <c r="B2061" s="18">
        <v>1.1599999999999999E-2</v>
      </c>
      <c r="C2061" s="18"/>
    </row>
    <row r="2062" spans="1:3" x14ac:dyDescent="0.35">
      <c r="A2062" s="35">
        <v>43066</v>
      </c>
      <c r="B2062" s="18">
        <v>1.1599999999999999E-2</v>
      </c>
      <c r="C2062" s="18"/>
    </row>
    <row r="2063" spans="1:3" x14ac:dyDescent="0.35">
      <c r="A2063" s="35">
        <v>43067</v>
      </c>
      <c r="B2063" s="18">
        <v>1.1599999999999999E-2</v>
      </c>
      <c r="C2063" s="18"/>
    </row>
    <row r="2064" spans="1:3" x14ac:dyDescent="0.35">
      <c r="A2064" s="35">
        <v>43068</v>
      </c>
      <c r="B2064" s="18">
        <v>1.1599999999999999E-2</v>
      </c>
      <c r="C2064" s="18"/>
    </row>
    <row r="2065" spans="1:3" x14ac:dyDescent="0.35">
      <c r="A2065" s="35">
        <v>43069</v>
      </c>
      <c r="B2065" s="18">
        <v>1.0700000000000001E-2</v>
      </c>
      <c r="C2065" s="18"/>
    </row>
    <row r="2066" spans="1:3" x14ac:dyDescent="0.35">
      <c r="A2066" s="35">
        <v>43070</v>
      </c>
      <c r="B2066" s="18">
        <v>1.1599999999999999E-2</v>
      </c>
      <c r="C2066" s="18"/>
    </row>
    <row r="2067" spans="1:3" x14ac:dyDescent="0.35">
      <c r="A2067" s="35">
        <v>43073</v>
      </c>
      <c r="B2067" s="18">
        <v>1.1599999999999999E-2</v>
      </c>
      <c r="C2067" s="18"/>
    </row>
    <row r="2068" spans="1:3" x14ac:dyDescent="0.35">
      <c r="A2068" s="35">
        <v>43074</v>
      </c>
      <c r="B2068" s="18">
        <v>1.1599999999999999E-2</v>
      </c>
      <c r="C2068" s="18"/>
    </row>
    <row r="2069" spans="1:3" x14ac:dyDescent="0.35">
      <c r="A2069" s="35">
        <v>43075</v>
      </c>
      <c r="B2069" s="18">
        <v>1.1599999999999999E-2</v>
      </c>
      <c r="C2069" s="18"/>
    </row>
    <row r="2070" spans="1:3" x14ac:dyDescent="0.35">
      <c r="A2070" s="35">
        <v>43076</v>
      </c>
      <c r="B2070" s="18">
        <v>1.1599999999999999E-2</v>
      </c>
      <c r="C2070" s="18"/>
    </row>
    <row r="2071" spans="1:3" x14ac:dyDescent="0.35">
      <c r="A2071" s="35">
        <v>43077</v>
      </c>
      <c r="B2071" s="18">
        <v>1.1599999999999999E-2</v>
      </c>
      <c r="C2071" s="18"/>
    </row>
    <row r="2072" spans="1:3" x14ac:dyDescent="0.35">
      <c r="A2072" s="35">
        <v>43080</v>
      </c>
      <c r="B2072" s="18">
        <v>1.1599999999999999E-2</v>
      </c>
      <c r="C2072" s="18"/>
    </row>
    <row r="2073" spans="1:3" x14ac:dyDescent="0.35">
      <c r="A2073" s="35">
        <v>43081</v>
      </c>
      <c r="B2073" s="18">
        <v>1.1699999999999999E-2</v>
      </c>
      <c r="C2073" s="18"/>
    </row>
    <row r="2074" spans="1:3" x14ac:dyDescent="0.35">
      <c r="A2074" s="35">
        <v>43082</v>
      </c>
      <c r="B2074" s="18">
        <v>1.1699999999999999E-2</v>
      </c>
      <c r="C2074" s="18"/>
    </row>
    <row r="2075" spans="1:3" x14ac:dyDescent="0.35">
      <c r="A2075" s="35">
        <v>43083</v>
      </c>
      <c r="B2075" s="18">
        <v>1.41E-2</v>
      </c>
      <c r="C2075" s="18"/>
    </row>
    <row r="2076" spans="1:3" x14ac:dyDescent="0.35">
      <c r="A2076" s="35">
        <v>43084</v>
      </c>
      <c r="B2076" s="18">
        <v>1.41E-2</v>
      </c>
      <c r="C2076" s="18"/>
    </row>
    <row r="2077" spans="1:3" x14ac:dyDescent="0.35">
      <c r="A2077" s="35">
        <v>43087</v>
      </c>
      <c r="B2077" s="18">
        <v>1.4199999999999999E-2</v>
      </c>
      <c r="C2077" s="18"/>
    </row>
    <row r="2078" spans="1:3" x14ac:dyDescent="0.35">
      <c r="A2078" s="35">
        <v>43088</v>
      </c>
      <c r="B2078" s="18">
        <v>1.4199999999999999E-2</v>
      </c>
      <c r="C2078" s="18"/>
    </row>
    <row r="2079" spans="1:3" x14ac:dyDescent="0.35">
      <c r="A2079" s="35">
        <v>43089</v>
      </c>
      <c r="B2079" s="18">
        <v>1.4199999999999999E-2</v>
      </c>
      <c r="C2079" s="18"/>
    </row>
    <row r="2080" spans="1:3" x14ac:dyDescent="0.35">
      <c r="A2080" s="35">
        <v>43090</v>
      </c>
      <c r="B2080" s="18">
        <v>1.4199999999999999E-2</v>
      </c>
      <c r="C2080" s="18"/>
    </row>
    <row r="2081" spans="1:3" x14ac:dyDescent="0.35">
      <c r="A2081" s="35">
        <v>43091</v>
      </c>
      <c r="B2081" s="18">
        <v>1.4199999999999999E-2</v>
      </c>
      <c r="C2081" s="18"/>
    </row>
    <row r="2082" spans="1:3" x14ac:dyDescent="0.35">
      <c r="A2082" s="35">
        <v>43094</v>
      </c>
      <c r="B2082" s="18">
        <v>0</v>
      </c>
      <c r="C2082" s="18"/>
    </row>
    <row r="2083" spans="1:3" x14ac:dyDescent="0.35">
      <c r="A2083" s="35">
        <v>43095</v>
      </c>
      <c r="B2083" s="18">
        <v>1.4199999999999999E-2</v>
      </c>
      <c r="C2083" s="18"/>
    </row>
    <row r="2084" spans="1:3" x14ac:dyDescent="0.35">
      <c r="A2084" s="35">
        <v>43096</v>
      </c>
      <c r="B2084" s="18">
        <v>1.4199999999999999E-2</v>
      </c>
      <c r="C2084" s="18"/>
    </row>
    <row r="2085" spans="1:3" x14ac:dyDescent="0.35">
      <c r="A2085" s="35">
        <v>43097</v>
      </c>
      <c r="B2085" s="18">
        <v>1.4199999999999999E-2</v>
      </c>
      <c r="C2085" s="18"/>
    </row>
    <row r="2086" spans="1:3" x14ac:dyDescent="0.35">
      <c r="A2086" s="35">
        <v>43098</v>
      </c>
      <c r="B2086" s="18">
        <v>1.3300000000000001E-2</v>
      </c>
      <c r="C2086" s="18"/>
    </row>
    <row r="2087" spans="1:3" x14ac:dyDescent="0.35">
      <c r="A2087" s="35">
        <v>43101</v>
      </c>
      <c r="B2087" s="18">
        <v>0</v>
      </c>
      <c r="C2087" s="18"/>
    </row>
    <row r="2088" spans="1:3" x14ac:dyDescent="0.35">
      <c r="A2088" s="35">
        <v>43102</v>
      </c>
      <c r="B2088" s="18">
        <v>1.4199999999999999E-2</v>
      </c>
      <c r="C2088" s="18"/>
    </row>
    <row r="2089" spans="1:3" x14ac:dyDescent="0.35">
      <c r="A2089" s="35">
        <v>43103</v>
      </c>
      <c r="B2089" s="18">
        <v>1.4199999999999999E-2</v>
      </c>
      <c r="C2089" s="18"/>
    </row>
    <row r="2090" spans="1:3" x14ac:dyDescent="0.35">
      <c r="A2090" s="35">
        <v>43104</v>
      </c>
      <c r="B2090" s="18">
        <v>1.4199999999999999E-2</v>
      </c>
      <c r="C2090" s="18"/>
    </row>
    <row r="2091" spans="1:3" x14ac:dyDescent="0.35">
      <c r="A2091" s="35">
        <v>43105</v>
      </c>
      <c r="B2091" s="18">
        <v>1.4199999999999999E-2</v>
      </c>
      <c r="C2091" s="18"/>
    </row>
    <row r="2092" spans="1:3" x14ac:dyDescent="0.35">
      <c r="A2092" s="35">
        <v>43108</v>
      </c>
      <c r="B2092" s="18">
        <v>1.4199999999999999E-2</v>
      </c>
      <c r="C2092" s="18"/>
    </row>
    <row r="2093" spans="1:3" x14ac:dyDescent="0.35">
      <c r="A2093" s="35">
        <v>43109</v>
      </c>
      <c r="B2093" s="18">
        <v>1.4199999999999999E-2</v>
      </c>
      <c r="C2093" s="18"/>
    </row>
    <row r="2094" spans="1:3" x14ac:dyDescent="0.35">
      <c r="A2094" s="35">
        <v>43110</v>
      </c>
      <c r="B2094" s="18">
        <v>1.4199999999999999E-2</v>
      </c>
      <c r="C2094" s="18"/>
    </row>
    <row r="2095" spans="1:3" x14ac:dyDescent="0.35">
      <c r="A2095" s="35">
        <v>43111</v>
      </c>
      <c r="B2095" s="18">
        <v>1.4199999999999999E-2</v>
      </c>
      <c r="C2095" s="18"/>
    </row>
    <row r="2096" spans="1:3" x14ac:dyDescent="0.35">
      <c r="A2096" s="35">
        <v>43112</v>
      </c>
      <c r="B2096" s="18">
        <v>1.4199999999999999E-2</v>
      </c>
      <c r="C2096" s="18"/>
    </row>
    <row r="2097" spans="1:3" x14ac:dyDescent="0.35">
      <c r="A2097" s="35">
        <v>43115</v>
      </c>
      <c r="B2097" s="18">
        <v>0</v>
      </c>
      <c r="C2097" s="18"/>
    </row>
    <row r="2098" spans="1:3" x14ac:dyDescent="0.35">
      <c r="A2098" s="35">
        <v>43116</v>
      </c>
      <c r="B2098" s="18">
        <v>1.4199999999999999E-2</v>
      </c>
      <c r="C2098" s="18"/>
    </row>
    <row r="2099" spans="1:3" x14ac:dyDescent="0.35">
      <c r="A2099" s="35">
        <v>43117</v>
      </c>
      <c r="B2099" s="18">
        <v>1.4199999999999999E-2</v>
      </c>
      <c r="C2099" s="18"/>
    </row>
    <row r="2100" spans="1:3" x14ac:dyDescent="0.35">
      <c r="A2100" s="35">
        <v>43118</v>
      </c>
      <c r="B2100" s="18">
        <v>1.4199999999999999E-2</v>
      </c>
      <c r="C2100" s="18"/>
    </row>
    <row r="2101" spans="1:3" x14ac:dyDescent="0.35">
      <c r="A2101" s="35">
        <v>43119</v>
      </c>
      <c r="B2101" s="18">
        <v>1.4199999999999999E-2</v>
      </c>
      <c r="C2101" s="18"/>
    </row>
    <row r="2102" spans="1:3" x14ac:dyDescent="0.35">
      <c r="A2102" s="35">
        <v>43122</v>
      </c>
      <c r="B2102" s="18">
        <v>1.4199999999999999E-2</v>
      </c>
      <c r="C2102" s="18"/>
    </row>
    <row r="2103" spans="1:3" x14ac:dyDescent="0.35">
      <c r="A2103" s="35">
        <v>43123</v>
      </c>
      <c r="B2103" s="18">
        <v>1.4199999999999999E-2</v>
      </c>
      <c r="C2103" s="18"/>
    </row>
    <row r="2104" spans="1:3" x14ac:dyDescent="0.35">
      <c r="A2104" s="35">
        <v>43124</v>
      </c>
      <c r="B2104" s="18">
        <v>1.4199999999999999E-2</v>
      </c>
      <c r="C2104" s="18"/>
    </row>
    <row r="2105" spans="1:3" x14ac:dyDescent="0.35">
      <c r="A2105" s="35">
        <v>43125</v>
      </c>
      <c r="B2105" s="18">
        <v>1.4199999999999999E-2</v>
      </c>
      <c r="C2105" s="18"/>
    </row>
    <row r="2106" spans="1:3" x14ac:dyDescent="0.35">
      <c r="A2106" s="35">
        <v>43126</v>
      </c>
      <c r="B2106" s="18">
        <v>1.4199999999999999E-2</v>
      </c>
      <c r="C2106" s="18"/>
    </row>
    <row r="2107" spans="1:3" x14ac:dyDescent="0.35">
      <c r="A2107" s="35">
        <v>43129</v>
      </c>
      <c r="B2107" s="18">
        <v>1.4199999999999999E-2</v>
      </c>
      <c r="C2107" s="18"/>
    </row>
    <row r="2108" spans="1:3" x14ac:dyDescent="0.35">
      <c r="A2108" s="35">
        <v>43130</v>
      </c>
      <c r="B2108" s="18">
        <v>1.4199999999999999E-2</v>
      </c>
      <c r="C2108" s="18"/>
    </row>
    <row r="2109" spans="1:3" x14ac:dyDescent="0.35">
      <c r="A2109" s="35">
        <v>43131</v>
      </c>
      <c r="B2109" s="18">
        <v>1.34E-2</v>
      </c>
      <c r="C2109" s="18"/>
    </row>
    <row r="2110" spans="1:3" x14ac:dyDescent="0.35">
      <c r="A2110" s="35">
        <v>43132</v>
      </c>
      <c r="B2110" s="18">
        <v>1.4199999999999999E-2</v>
      </c>
      <c r="C2110" s="18"/>
    </row>
    <row r="2111" spans="1:3" x14ac:dyDescent="0.35">
      <c r="A2111" s="35">
        <v>43133</v>
      </c>
      <c r="B2111" s="18">
        <v>1.4199999999999999E-2</v>
      </c>
      <c r="C2111" s="18"/>
    </row>
    <row r="2112" spans="1:3" x14ac:dyDescent="0.35">
      <c r="A2112" s="35">
        <v>43136</v>
      </c>
      <c r="B2112" s="18">
        <v>1.4199999999999999E-2</v>
      </c>
      <c r="C2112" s="18"/>
    </row>
    <row r="2113" spans="1:3" x14ac:dyDescent="0.35">
      <c r="A2113" s="35">
        <v>43137</v>
      </c>
      <c r="B2113" s="18">
        <v>1.4199999999999999E-2</v>
      </c>
      <c r="C2113" s="18"/>
    </row>
    <row r="2114" spans="1:3" x14ac:dyDescent="0.35">
      <c r="A2114" s="35">
        <v>43138</v>
      </c>
      <c r="B2114" s="18">
        <v>1.4199999999999999E-2</v>
      </c>
      <c r="C2114" s="18"/>
    </row>
    <row r="2115" spans="1:3" x14ac:dyDescent="0.35">
      <c r="A2115" s="35">
        <v>43139</v>
      </c>
      <c r="B2115" s="18">
        <v>1.4199999999999999E-2</v>
      </c>
      <c r="C2115" s="18"/>
    </row>
    <row r="2116" spans="1:3" x14ac:dyDescent="0.35">
      <c r="A2116" s="35">
        <v>43140</v>
      </c>
      <c r="B2116" s="18">
        <v>1.4199999999999999E-2</v>
      </c>
      <c r="C2116" s="18"/>
    </row>
    <row r="2117" spans="1:3" x14ac:dyDescent="0.35">
      <c r="A2117" s="35">
        <v>43143</v>
      </c>
      <c r="B2117" s="18">
        <v>1.4199999999999999E-2</v>
      </c>
      <c r="C2117" s="18"/>
    </row>
    <row r="2118" spans="1:3" x14ac:dyDescent="0.35">
      <c r="A2118" s="35">
        <v>43144</v>
      </c>
      <c r="B2118" s="18">
        <v>1.4199999999999999E-2</v>
      </c>
      <c r="C2118" s="18"/>
    </row>
    <row r="2119" spans="1:3" x14ac:dyDescent="0.35">
      <c r="A2119" s="35">
        <v>43145</v>
      </c>
      <c r="B2119" s="18">
        <v>1.4199999999999999E-2</v>
      </c>
      <c r="C2119" s="18"/>
    </row>
    <row r="2120" spans="1:3" x14ac:dyDescent="0.35">
      <c r="A2120" s="35">
        <v>43146</v>
      </c>
      <c r="B2120" s="18">
        <v>1.4199999999999999E-2</v>
      </c>
      <c r="C2120" s="18"/>
    </row>
    <row r="2121" spans="1:3" x14ac:dyDescent="0.35">
      <c r="A2121" s="35">
        <v>43147</v>
      </c>
      <c r="B2121" s="18">
        <v>1.4199999999999999E-2</v>
      </c>
      <c r="C2121" s="18"/>
    </row>
    <row r="2122" spans="1:3" x14ac:dyDescent="0.35">
      <c r="A2122" s="35">
        <v>43150</v>
      </c>
      <c r="B2122" s="18">
        <v>0</v>
      </c>
      <c r="C2122" s="18"/>
    </row>
    <row r="2123" spans="1:3" x14ac:dyDescent="0.35">
      <c r="A2123" s="35">
        <v>43151</v>
      </c>
      <c r="B2123" s="18">
        <v>1.4199999999999999E-2</v>
      </c>
      <c r="C2123" s="18"/>
    </row>
    <row r="2124" spans="1:3" x14ac:dyDescent="0.35">
      <c r="A2124" s="35">
        <v>43152</v>
      </c>
      <c r="B2124" s="18">
        <v>1.4199999999999999E-2</v>
      </c>
      <c r="C2124" s="18"/>
    </row>
    <row r="2125" spans="1:3" x14ac:dyDescent="0.35">
      <c r="A2125" s="35">
        <v>43153</v>
      </c>
      <c r="B2125" s="18">
        <v>1.4199999999999999E-2</v>
      </c>
      <c r="C2125" s="18"/>
    </row>
    <row r="2126" spans="1:3" x14ac:dyDescent="0.35">
      <c r="A2126" s="35">
        <v>43154</v>
      </c>
      <c r="B2126" s="18">
        <v>1.4199999999999999E-2</v>
      </c>
      <c r="C2126" s="18"/>
    </row>
    <row r="2127" spans="1:3" x14ac:dyDescent="0.35">
      <c r="A2127" s="35">
        <v>43157</v>
      </c>
      <c r="B2127" s="18">
        <v>1.4199999999999999E-2</v>
      </c>
      <c r="C2127" s="18"/>
    </row>
    <row r="2128" spans="1:3" x14ac:dyDescent="0.35">
      <c r="A2128" s="35">
        <v>43158</v>
      </c>
      <c r="B2128" s="18">
        <v>1.4199999999999999E-2</v>
      </c>
      <c r="C2128" s="18"/>
    </row>
    <row r="2129" spans="1:3" x14ac:dyDescent="0.35">
      <c r="A2129" s="35">
        <v>43159</v>
      </c>
      <c r="B2129" s="18">
        <v>1.3500000000000002E-2</v>
      </c>
      <c r="C2129" s="18"/>
    </row>
    <row r="2130" spans="1:3" x14ac:dyDescent="0.35">
      <c r="A2130" s="35">
        <v>43160</v>
      </c>
      <c r="B2130" s="18">
        <v>1.4199999999999999E-2</v>
      </c>
      <c r="C2130" s="18"/>
    </row>
    <row r="2131" spans="1:3" x14ac:dyDescent="0.35">
      <c r="A2131" s="35">
        <v>43161</v>
      </c>
      <c r="B2131" s="18">
        <v>1.4199999999999999E-2</v>
      </c>
      <c r="C2131" s="18"/>
    </row>
    <row r="2132" spans="1:3" x14ac:dyDescent="0.35">
      <c r="A2132" s="35">
        <v>43164</v>
      </c>
      <c r="B2132" s="18">
        <v>1.4199999999999999E-2</v>
      </c>
      <c r="C2132" s="18"/>
    </row>
    <row r="2133" spans="1:3" x14ac:dyDescent="0.35">
      <c r="A2133" s="35">
        <v>43165</v>
      </c>
      <c r="B2133" s="18">
        <v>1.4199999999999999E-2</v>
      </c>
      <c r="C2133" s="18"/>
    </row>
    <row r="2134" spans="1:3" x14ac:dyDescent="0.35">
      <c r="A2134" s="35">
        <v>43166</v>
      </c>
      <c r="B2134" s="18">
        <v>1.4199999999999999E-2</v>
      </c>
      <c r="C2134" s="18"/>
    </row>
    <row r="2135" spans="1:3" x14ac:dyDescent="0.35">
      <c r="A2135" s="35">
        <v>43167</v>
      </c>
      <c r="B2135" s="18">
        <v>1.4199999999999999E-2</v>
      </c>
      <c r="C2135" s="18"/>
    </row>
    <row r="2136" spans="1:3" x14ac:dyDescent="0.35">
      <c r="A2136" s="35">
        <v>43168</v>
      </c>
      <c r="B2136" s="18">
        <v>1.4199999999999999E-2</v>
      </c>
      <c r="C2136" s="18"/>
    </row>
    <row r="2137" spans="1:3" x14ac:dyDescent="0.35">
      <c r="A2137" s="35">
        <v>43171</v>
      </c>
      <c r="B2137" s="18">
        <v>1.4199999999999999E-2</v>
      </c>
      <c r="C2137" s="18"/>
    </row>
    <row r="2138" spans="1:3" x14ac:dyDescent="0.35">
      <c r="A2138" s="35">
        <v>43172</v>
      </c>
      <c r="B2138" s="18">
        <v>1.4199999999999999E-2</v>
      </c>
      <c r="C2138" s="18"/>
    </row>
    <row r="2139" spans="1:3" x14ac:dyDescent="0.35">
      <c r="A2139" s="35">
        <v>43173</v>
      </c>
      <c r="B2139" s="18">
        <v>1.4199999999999999E-2</v>
      </c>
      <c r="C2139" s="18"/>
    </row>
    <row r="2140" spans="1:3" x14ac:dyDescent="0.35">
      <c r="A2140" s="35">
        <v>43174</v>
      </c>
      <c r="B2140" s="18">
        <v>1.43E-2</v>
      </c>
      <c r="C2140" s="18"/>
    </row>
    <row r="2141" spans="1:3" x14ac:dyDescent="0.35">
      <c r="A2141" s="35">
        <v>43175</v>
      </c>
      <c r="B2141" s="18">
        <v>1.43E-2</v>
      </c>
      <c r="C2141" s="18"/>
    </row>
    <row r="2142" spans="1:3" x14ac:dyDescent="0.35">
      <c r="A2142" s="35">
        <v>43178</v>
      </c>
      <c r="B2142" s="18">
        <v>1.43E-2</v>
      </c>
      <c r="C2142" s="18"/>
    </row>
    <row r="2143" spans="1:3" x14ac:dyDescent="0.35">
      <c r="A2143" s="35">
        <v>43179</v>
      </c>
      <c r="B2143" s="18">
        <v>1.44E-2</v>
      </c>
      <c r="C2143" s="18"/>
    </row>
    <row r="2144" spans="1:3" x14ac:dyDescent="0.35">
      <c r="A2144" s="35">
        <v>43180</v>
      </c>
      <c r="B2144" s="18">
        <v>1.44E-2</v>
      </c>
      <c r="C2144" s="18"/>
    </row>
    <row r="2145" spans="1:3" x14ac:dyDescent="0.35">
      <c r="A2145" s="35">
        <v>43181</v>
      </c>
      <c r="B2145" s="18">
        <v>1.6799999999999999E-2</v>
      </c>
      <c r="C2145" s="18"/>
    </row>
    <row r="2146" spans="1:3" x14ac:dyDescent="0.35">
      <c r="A2146" s="35">
        <v>43182</v>
      </c>
      <c r="B2146" s="18">
        <v>1.6799999999999999E-2</v>
      </c>
      <c r="C2146" s="18"/>
    </row>
    <row r="2147" spans="1:3" x14ac:dyDescent="0.35">
      <c r="A2147" s="35">
        <v>43185</v>
      </c>
      <c r="B2147" s="18">
        <v>1.6799999999999999E-2</v>
      </c>
      <c r="C2147" s="18"/>
    </row>
    <row r="2148" spans="1:3" x14ac:dyDescent="0.35">
      <c r="A2148" s="35">
        <v>43186</v>
      </c>
      <c r="B2148" s="18">
        <v>1.6799999999999999E-2</v>
      </c>
      <c r="C2148" s="18"/>
    </row>
    <row r="2149" spans="1:3" x14ac:dyDescent="0.35">
      <c r="A2149" s="35">
        <v>43187</v>
      </c>
      <c r="B2149" s="18">
        <v>1.6799999999999999E-2</v>
      </c>
      <c r="C2149" s="18"/>
    </row>
    <row r="2150" spans="1:3" x14ac:dyDescent="0.35">
      <c r="A2150" s="35">
        <v>43188</v>
      </c>
      <c r="B2150" s="18">
        <v>1.6799999999999999E-2</v>
      </c>
      <c r="C2150" s="18"/>
    </row>
    <row r="2151" spans="1:3" x14ac:dyDescent="0.35">
      <c r="A2151" s="35">
        <v>43189</v>
      </c>
      <c r="B2151" s="18">
        <v>1.67E-2</v>
      </c>
      <c r="C2151" s="18"/>
    </row>
    <row r="2152" spans="1:3" x14ac:dyDescent="0.35">
      <c r="A2152" s="35">
        <v>43192</v>
      </c>
      <c r="B2152" s="18">
        <v>1.6799999999999999E-2</v>
      </c>
      <c r="C2152" s="18"/>
    </row>
    <row r="2153" spans="1:3" x14ac:dyDescent="0.35">
      <c r="A2153" s="35">
        <v>43193</v>
      </c>
      <c r="B2153" s="18">
        <v>1.6899999999999998E-2</v>
      </c>
      <c r="C2153" s="18"/>
    </row>
    <row r="2154" spans="1:3" x14ac:dyDescent="0.35">
      <c r="A2154" s="35">
        <v>43194</v>
      </c>
      <c r="B2154" s="18">
        <v>1.6899999999999998E-2</v>
      </c>
      <c r="C2154" s="18"/>
    </row>
    <row r="2155" spans="1:3" x14ac:dyDescent="0.35">
      <c r="A2155" s="35">
        <v>43195</v>
      </c>
      <c r="B2155" s="18">
        <v>1.6899999999999998E-2</v>
      </c>
      <c r="C2155" s="18"/>
    </row>
    <row r="2156" spans="1:3" x14ac:dyDescent="0.35">
      <c r="A2156" s="35">
        <v>43196</v>
      </c>
      <c r="B2156" s="18">
        <v>1.6899999999999998E-2</v>
      </c>
      <c r="C2156" s="18"/>
    </row>
    <row r="2157" spans="1:3" x14ac:dyDescent="0.35">
      <c r="A2157" s="35">
        <v>43199</v>
      </c>
      <c r="B2157" s="18">
        <v>1.6899999999999998E-2</v>
      </c>
      <c r="C2157" s="18"/>
    </row>
    <row r="2158" spans="1:3" x14ac:dyDescent="0.35">
      <c r="A2158" s="35">
        <v>43200</v>
      </c>
      <c r="B2158" s="18">
        <v>1.6899999999999998E-2</v>
      </c>
      <c r="C2158" s="18"/>
    </row>
    <row r="2159" spans="1:3" x14ac:dyDescent="0.35">
      <c r="A2159" s="35">
        <v>43201</v>
      </c>
      <c r="B2159" s="18">
        <v>1.6899999999999998E-2</v>
      </c>
      <c r="C2159" s="18"/>
    </row>
    <row r="2160" spans="1:3" x14ac:dyDescent="0.35">
      <c r="A2160" s="35">
        <v>43202</v>
      </c>
      <c r="B2160" s="18">
        <v>1.6899999999999998E-2</v>
      </c>
      <c r="C2160" s="18"/>
    </row>
    <row r="2161" spans="1:3" x14ac:dyDescent="0.35">
      <c r="A2161" s="35">
        <v>43203</v>
      </c>
      <c r="B2161" s="18">
        <v>1.6899999999999998E-2</v>
      </c>
      <c r="C2161" s="18"/>
    </row>
    <row r="2162" spans="1:3" x14ac:dyDescent="0.35">
      <c r="A2162" s="35">
        <v>43206</v>
      </c>
      <c r="B2162" s="18">
        <v>1.6899999999999998E-2</v>
      </c>
      <c r="C2162" s="18"/>
    </row>
    <row r="2163" spans="1:3" x14ac:dyDescent="0.35">
      <c r="A2163" s="35">
        <v>43207</v>
      </c>
      <c r="B2163" s="18">
        <v>1.6899999999999998E-2</v>
      </c>
      <c r="C2163" s="18"/>
    </row>
    <row r="2164" spans="1:3" x14ac:dyDescent="0.35">
      <c r="A2164" s="35">
        <v>43208</v>
      </c>
      <c r="B2164" s="18">
        <v>1.6899999999999998E-2</v>
      </c>
      <c r="C2164" s="18"/>
    </row>
    <row r="2165" spans="1:3" x14ac:dyDescent="0.35">
      <c r="A2165" s="35">
        <v>43209</v>
      </c>
      <c r="B2165" s="18">
        <v>1.6899999999999998E-2</v>
      </c>
      <c r="C2165" s="18"/>
    </row>
    <row r="2166" spans="1:3" x14ac:dyDescent="0.35">
      <c r="A2166" s="35">
        <v>43210</v>
      </c>
      <c r="B2166" s="18">
        <v>1.7000000000000001E-2</v>
      </c>
      <c r="C2166" s="18"/>
    </row>
    <row r="2167" spans="1:3" x14ac:dyDescent="0.35">
      <c r="A2167" s="35">
        <v>43213</v>
      </c>
      <c r="B2167" s="18">
        <v>1.7000000000000001E-2</v>
      </c>
      <c r="C2167" s="18"/>
    </row>
    <row r="2168" spans="1:3" x14ac:dyDescent="0.35">
      <c r="A2168" s="35">
        <v>43214</v>
      </c>
      <c r="B2168" s="18">
        <v>1.7000000000000001E-2</v>
      </c>
      <c r="C2168" s="18"/>
    </row>
    <row r="2169" spans="1:3" x14ac:dyDescent="0.35">
      <c r="A2169" s="35">
        <v>43215</v>
      </c>
      <c r="B2169" s="18">
        <v>1.7000000000000001E-2</v>
      </c>
      <c r="C2169" s="18"/>
    </row>
    <row r="2170" spans="1:3" x14ac:dyDescent="0.35">
      <c r="A2170" s="35">
        <v>43216</v>
      </c>
      <c r="B2170" s="18">
        <v>1.7000000000000001E-2</v>
      </c>
      <c r="C2170" s="18"/>
    </row>
    <row r="2171" spans="1:3" x14ac:dyDescent="0.35">
      <c r="A2171" s="35">
        <v>43217</v>
      </c>
      <c r="B2171" s="18">
        <v>1.7000000000000001E-2</v>
      </c>
      <c r="C2171" s="18"/>
    </row>
    <row r="2172" spans="1:3" x14ac:dyDescent="0.35">
      <c r="A2172" s="35">
        <v>43220</v>
      </c>
      <c r="B2172" s="18">
        <v>1.6899999999999998E-2</v>
      </c>
      <c r="C2172" s="18"/>
    </row>
    <row r="2173" spans="1:3" x14ac:dyDescent="0.35">
      <c r="A2173" s="35">
        <v>43221</v>
      </c>
      <c r="B2173" s="18">
        <v>1.7000000000000001E-2</v>
      </c>
      <c r="C2173" s="18"/>
    </row>
    <row r="2174" spans="1:3" x14ac:dyDescent="0.35">
      <c r="A2174" s="35">
        <v>43222</v>
      </c>
      <c r="B2174" s="18">
        <v>1.7000000000000001E-2</v>
      </c>
      <c r="C2174" s="18"/>
    </row>
    <row r="2175" spans="1:3" x14ac:dyDescent="0.35">
      <c r="A2175" s="35">
        <v>43223</v>
      </c>
      <c r="B2175" s="18">
        <v>1.7000000000000001E-2</v>
      </c>
      <c r="C2175" s="18"/>
    </row>
    <row r="2176" spans="1:3" x14ac:dyDescent="0.35">
      <c r="A2176" s="35">
        <v>43224</v>
      </c>
      <c r="B2176" s="18">
        <v>1.7000000000000001E-2</v>
      </c>
      <c r="C2176" s="18"/>
    </row>
    <row r="2177" spans="1:3" x14ac:dyDescent="0.35">
      <c r="A2177" s="35">
        <v>43227</v>
      </c>
      <c r="B2177" s="18">
        <v>1.7000000000000001E-2</v>
      </c>
      <c r="C2177" s="18"/>
    </row>
    <row r="2178" spans="1:3" x14ac:dyDescent="0.35">
      <c r="A2178" s="35">
        <v>43228</v>
      </c>
      <c r="B2178" s="18">
        <v>1.7000000000000001E-2</v>
      </c>
      <c r="C2178" s="18"/>
    </row>
    <row r="2179" spans="1:3" x14ac:dyDescent="0.35">
      <c r="A2179" s="35">
        <v>43229</v>
      </c>
      <c r="B2179" s="18">
        <v>1.7000000000000001E-2</v>
      </c>
      <c r="C2179" s="18"/>
    </row>
    <row r="2180" spans="1:3" x14ac:dyDescent="0.35">
      <c r="A2180" s="35">
        <v>43230</v>
      </c>
      <c r="B2180" s="18">
        <v>1.7000000000000001E-2</v>
      </c>
      <c r="C2180" s="18"/>
    </row>
    <row r="2181" spans="1:3" x14ac:dyDescent="0.35">
      <c r="A2181" s="35">
        <v>43231</v>
      </c>
      <c r="B2181" s="18">
        <v>1.7000000000000001E-2</v>
      </c>
      <c r="C2181" s="18"/>
    </row>
    <row r="2182" spans="1:3" x14ac:dyDescent="0.35">
      <c r="A2182" s="35">
        <v>43234</v>
      </c>
      <c r="B2182" s="18">
        <v>1.7000000000000001E-2</v>
      </c>
      <c r="C2182" s="18"/>
    </row>
    <row r="2183" spans="1:3" x14ac:dyDescent="0.35">
      <c r="A2183" s="35">
        <v>43235</v>
      </c>
      <c r="B2183" s="18">
        <v>1.7000000000000001E-2</v>
      </c>
      <c r="C2183" s="18"/>
    </row>
    <row r="2184" spans="1:3" x14ac:dyDescent="0.35">
      <c r="A2184" s="35">
        <v>43236</v>
      </c>
      <c r="B2184" s="18">
        <v>1.7000000000000001E-2</v>
      </c>
      <c r="C2184" s="18"/>
    </row>
    <row r="2185" spans="1:3" x14ac:dyDescent="0.35">
      <c r="A2185" s="35">
        <v>43237</v>
      </c>
      <c r="B2185" s="18">
        <v>1.7000000000000001E-2</v>
      </c>
      <c r="C2185" s="18"/>
    </row>
    <row r="2186" spans="1:3" x14ac:dyDescent="0.35">
      <c r="A2186" s="35">
        <v>43238</v>
      </c>
      <c r="B2186" s="18">
        <v>1.7000000000000001E-2</v>
      </c>
      <c r="C2186" s="18"/>
    </row>
    <row r="2187" spans="1:3" x14ac:dyDescent="0.35">
      <c r="A2187" s="35">
        <v>43241</v>
      </c>
      <c r="B2187" s="18">
        <v>1.7000000000000001E-2</v>
      </c>
      <c r="C2187" s="18"/>
    </row>
    <row r="2188" spans="1:3" x14ac:dyDescent="0.35">
      <c r="A2188" s="35">
        <v>43242</v>
      </c>
      <c r="B2188" s="18">
        <v>1.7000000000000001E-2</v>
      </c>
      <c r="C2188" s="18"/>
    </row>
    <row r="2189" spans="1:3" x14ac:dyDescent="0.35">
      <c r="A2189" s="35">
        <v>43243</v>
      </c>
      <c r="B2189" s="18">
        <v>1.7000000000000001E-2</v>
      </c>
      <c r="C2189" s="18"/>
    </row>
    <row r="2190" spans="1:3" x14ac:dyDescent="0.35">
      <c r="A2190" s="35">
        <v>43244</v>
      </c>
      <c r="B2190" s="18">
        <v>1.7000000000000001E-2</v>
      </c>
      <c r="C2190" s="18"/>
    </row>
    <row r="2191" spans="1:3" x14ac:dyDescent="0.35">
      <c r="A2191" s="35">
        <v>43245</v>
      </c>
      <c r="B2191" s="18">
        <v>1.7000000000000001E-2</v>
      </c>
      <c r="C2191" s="18"/>
    </row>
    <row r="2192" spans="1:3" x14ac:dyDescent="0.35">
      <c r="A2192" s="35">
        <v>43248</v>
      </c>
      <c r="B2192" s="18">
        <v>0</v>
      </c>
      <c r="C2192" s="18"/>
    </row>
    <row r="2193" spans="1:3" x14ac:dyDescent="0.35">
      <c r="A2193" s="35">
        <v>43249</v>
      </c>
      <c r="B2193" s="18">
        <v>1.7000000000000001E-2</v>
      </c>
      <c r="C2193" s="18"/>
    </row>
    <row r="2194" spans="1:3" x14ac:dyDescent="0.35">
      <c r="A2194" s="35">
        <v>43250</v>
      </c>
      <c r="B2194" s="18">
        <v>1.7000000000000001E-2</v>
      </c>
      <c r="C2194" s="18"/>
    </row>
    <row r="2195" spans="1:3" x14ac:dyDescent="0.35">
      <c r="A2195" s="35">
        <v>43251</v>
      </c>
      <c r="B2195" s="18">
        <v>1.7000000000000001E-2</v>
      </c>
      <c r="C2195" s="18"/>
    </row>
    <row r="2196" spans="1:3" x14ac:dyDescent="0.35">
      <c r="A2196" s="35">
        <v>43252</v>
      </c>
      <c r="B2196" s="18">
        <v>1.7000000000000001E-2</v>
      </c>
      <c r="C2196" s="18"/>
    </row>
    <row r="2197" spans="1:3" x14ac:dyDescent="0.35">
      <c r="A2197" s="35">
        <v>43255</v>
      </c>
      <c r="B2197" s="18">
        <v>1.7000000000000001E-2</v>
      </c>
      <c r="C2197" s="18"/>
    </row>
    <row r="2198" spans="1:3" x14ac:dyDescent="0.35">
      <c r="A2198" s="35">
        <v>43256</v>
      </c>
      <c r="B2198" s="18">
        <v>1.7000000000000001E-2</v>
      </c>
      <c r="C2198" s="18"/>
    </row>
    <row r="2199" spans="1:3" x14ac:dyDescent="0.35">
      <c r="A2199" s="35">
        <v>43257</v>
      </c>
      <c r="B2199" s="18">
        <v>1.7000000000000001E-2</v>
      </c>
      <c r="C2199" s="18"/>
    </row>
    <row r="2200" spans="1:3" x14ac:dyDescent="0.35">
      <c r="A2200" s="35">
        <v>43258</v>
      </c>
      <c r="B2200" s="18">
        <v>1.7000000000000001E-2</v>
      </c>
      <c r="C2200" s="18"/>
    </row>
    <row r="2201" spans="1:3" x14ac:dyDescent="0.35">
      <c r="A2201" s="35">
        <v>43259</v>
      </c>
      <c r="B2201" s="18">
        <v>1.7000000000000001E-2</v>
      </c>
      <c r="C2201" s="18"/>
    </row>
    <row r="2202" spans="1:3" x14ac:dyDescent="0.35">
      <c r="A2202" s="35">
        <v>43262</v>
      </c>
      <c r="B2202" s="18">
        <v>1.7000000000000001E-2</v>
      </c>
      <c r="C2202" s="18"/>
    </row>
    <row r="2203" spans="1:3" x14ac:dyDescent="0.35">
      <c r="A2203" s="35">
        <v>43263</v>
      </c>
      <c r="B2203" s="18">
        <v>1.7000000000000001E-2</v>
      </c>
      <c r="C2203" s="18"/>
    </row>
    <row r="2204" spans="1:3" x14ac:dyDescent="0.35">
      <c r="A2204" s="35">
        <v>43264</v>
      </c>
      <c r="B2204" s="18">
        <v>1.7000000000000001E-2</v>
      </c>
      <c r="C2204" s="18"/>
    </row>
    <row r="2205" spans="1:3" x14ac:dyDescent="0.35">
      <c r="A2205" s="35">
        <v>43265</v>
      </c>
      <c r="B2205" s="18">
        <v>1.9E-2</v>
      </c>
      <c r="C2205" s="18"/>
    </row>
    <row r="2206" spans="1:3" x14ac:dyDescent="0.35">
      <c r="A2206" s="35">
        <v>43266</v>
      </c>
      <c r="B2206" s="18">
        <v>1.9E-2</v>
      </c>
      <c r="C2206" s="18"/>
    </row>
    <row r="2207" spans="1:3" x14ac:dyDescent="0.35">
      <c r="A2207" s="35">
        <v>43269</v>
      </c>
      <c r="B2207" s="18">
        <v>1.9E-2</v>
      </c>
      <c r="C2207" s="18"/>
    </row>
    <row r="2208" spans="1:3" x14ac:dyDescent="0.35">
      <c r="A2208" s="35">
        <v>43270</v>
      </c>
      <c r="B2208" s="18">
        <v>1.9099999999999999E-2</v>
      </c>
      <c r="C2208" s="18"/>
    </row>
    <row r="2209" spans="1:3" x14ac:dyDescent="0.35">
      <c r="A2209" s="35">
        <v>43271</v>
      </c>
      <c r="B2209" s="18">
        <v>1.9199999999999998E-2</v>
      </c>
      <c r="C2209" s="18"/>
    </row>
    <row r="2210" spans="1:3" x14ac:dyDescent="0.35">
      <c r="A2210" s="35">
        <v>43272</v>
      </c>
      <c r="B2210" s="18">
        <v>1.9199999999999998E-2</v>
      </c>
      <c r="C2210" s="18"/>
    </row>
    <row r="2211" spans="1:3" x14ac:dyDescent="0.35">
      <c r="A2211" s="35">
        <v>43273</v>
      </c>
      <c r="B2211" s="18">
        <v>1.9199999999999998E-2</v>
      </c>
      <c r="C2211" s="18"/>
    </row>
    <row r="2212" spans="1:3" x14ac:dyDescent="0.35">
      <c r="A2212" s="35">
        <v>43276</v>
      </c>
      <c r="B2212" s="18">
        <v>1.9199999999999998E-2</v>
      </c>
      <c r="C2212" s="18"/>
    </row>
    <row r="2213" spans="1:3" x14ac:dyDescent="0.35">
      <c r="A2213" s="35">
        <v>43277</v>
      </c>
      <c r="B2213" s="18">
        <v>1.9199999999999998E-2</v>
      </c>
      <c r="C2213" s="18"/>
    </row>
    <row r="2214" spans="1:3" x14ac:dyDescent="0.35">
      <c r="A2214" s="35">
        <v>43278</v>
      </c>
      <c r="B2214" s="18">
        <v>1.9099999999999999E-2</v>
      </c>
      <c r="C2214" s="18"/>
    </row>
    <row r="2215" spans="1:3" x14ac:dyDescent="0.35">
      <c r="A2215" s="35">
        <v>43279</v>
      </c>
      <c r="B2215" s="18">
        <v>1.9099999999999999E-2</v>
      </c>
      <c r="C2215" s="18"/>
    </row>
    <row r="2216" spans="1:3" x14ac:dyDescent="0.35">
      <c r="A2216" s="35">
        <v>43280</v>
      </c>
      <c r="B2216" s="18">
        <v>1.9099999999999999E-2</v>
      </c>
      <c r="C2216" s="18"/>
    </row>
    <row r="2217" spans="1:3" x14ac:dyDescent="0.35">
      <c r="A2217" s="35">
        <v>43283</v>
      </c>
      <c r="B2217" s="18">
        <v>1.9099999999999999E-2</v>
      </c>
      <c r="C2217" s="18"/>
    </row>
    <row r="2218" spans="1:3" x14ac:dyDescent="0.35">
      <c r="A2218" s="35">
        <v>43284</v>
      </c>
      <c r="B2218" s="18">
        <v>1.9099999999999999E-2</v>
      </c>
      <c r="C2218" s="18"/>
    </row>
    <row r="2219" spans="1:3" x14ac:dyDescent="0.35">
      <c r="A2219" s="35">
        <v>43285</v>
      </c>
      <c r="B2219" s="18">
        <v>0</v>
      </c>
      <c r="C2219" s="18"/>
    </row>
    <row r="2220" spans="1:3" x14ac:dyDescent="0.35">
      <c r="A2220" s="35">
        <v>43286</v>
      </c>
      <c r="B2220" s="18">
        <v>1.9099999999999999E-2</v>
      </c>
      <c r="C2220" s="18"/>
    </row>
    <row r="2221" spans="1:3" x14ac:dyDescent="0.35">
      <c r="A2221" s="35">
        <v>43287</v>
      </c>
      <c r="B2221" s="18">
        <v>1.9099999999999999E-2</v>
      </c>
      <c r="C2221" s="18"/>
    </row>
    <row r="2222" spans="1:3" x14ac:dyDescent="0.35">
      <c r="A2222" s="35">
        <v>43290</v>
      </c>
      <c r="B2222" s="18">
        <v>1.9099999999999999E-2</v>
      </c>
      <c r="C2222" s="18"/>
    </row>
    <row r="2223" spans="1:3" x14ac:dyDescent="0.35">
      <c r="A2223" s="35">
        <v>43291</v>
      </c>
      <c r="B2223" s="18">
        <v>1.9099999999999999E-2</v>
      </c>
      <c r="C2223" s="18"/>
    </row>
    <row r="2224" spans="1:3" x14ac:dyDescent="0.35">
      <c r="A2224" s="35">
        <v>43292</v>
      </c>
      <c r="B2224" s="18">
        <v>1.9099999999999999E-2</v>
      </c>
      <c r="C2224" s="18"/>
    </row>
    <row r="2225" spans="1:3" x14ac:dyDescent="0.35">
      <c r="A2225" s="35">
        <v>43293</v>
      </c>
      <c r="B2225" s="18">
        <v>1.9099999999999999E-2</v>
      </c>
      <c r="C2225" s="18"/>
    </row>
    <row r="2226" spans="1:3" x14ac:dyDescent="0.35">
      <c r="A2226" s="35">
        <v>43294</v>
      </c>
      <c r="B2226" s="18">
        <v>1.9099999999999999E-2</v>
      </c>
      <c r="C2226" s="18"/>
    </row>
    <row r="2227" spans="1:3" x14ac:dyDescent="0.35">
      <c r="A2227" s="35">
        <v>43297</v>
      </c>
      <c r="B2227" s="18">
        <v>1.9099999999999999E-2</v>
      </c>
      <c r="C2227" s="18"/>
    </row>
    <row r="2228" spans="1:3" x14ac:dyDescent="0.35">
      <c r="A2228" s="35">
        <v>43298</v>
      </c>
      <c r="B2228" s="18">
        <v>1.9099999999999999E-2</v>
      </c>
      <c r="C2228" s="18"/>
    </row>
    <row r="2229" spans="1:3" x14ac:dyDescent="0.35">
      <c r="A2229" s="35">
        <v>43299</v>
      </c>
      <c r="B2229" s="18">
        <v>1.9099999999999999E-2</v>
      </c>
      <c r="C2229" s="18"/>
    </row>
    <row r="2230" spans="1:3" x14ac:dyDescent="0.35">
      <c r="A2230" s="35">
        <v>43300</v>
      </c>
      <c r="B2230" s="18">
        <v>1.9099999999999999E-2</v>
      </c>
      <c r="C2230" s="18"/>
    </row>
    <row r="2231" spans="1:3" x14ac:dyDescent="0.35">
      <c r="A2231" s="35">
        <v>43301</v>
      </c>
      <c r="B2231" s="18">
        <v>1.9099999999999999E-2</v>
      </c>
      <c r="C2231" s="18"/>
    </row>
    <row r="2232" spans="1:3" x14ac:dyDescent="0.35">
      <c r="A2232" s="35">
        <v>43304</v>
      </c>
      <c r="B2232" s="18">
        <v>1.9099999999999999E-2</v>
      </c>
      <c r="C2232" s="18"/>
    </row>
    <row r="2233" spans="1:3" x14ac:dyDescent="0.35">
      <c r="A2233" s="35">
        <v>43305</v>
      </c>
      <c r="B2233" s="18">
        <v>1.9099999999999999E-2</v>
      </c>
      <c r="C2233" s="18"/>
    </row>
    <row r="2234" spans="1:3" x14ac:dyDescent="0.35">
      <c r="A2234" s="35">
        <v>43306</v>
      </c>
      <c r="B2234" s="18">
        <v>1.9099999999999999E-2</v>
      </c>
      <c r="C2234" s="18"/>
    </row>
    <row r="2235" spans="1:3" x14ac:dyDescent="0.35">
      <c r="A2235" s="35">
        <v>43307</v>
      </c>
      <c r="B2235" s="18">
        <v>1.9099999999999999E-2</v>
      </c>
      <c r="C2235" s="18"/>
    </row>
    <row r="2236" spans="1:3" x14ac:dyDescent="0.35">
      <c r="A2236" s="35">
        <v>43308</v>
      </c>
      <c r="B2236" s="18">
        <v>1.9099999999999999E-2</v>
      </c>
      <c r="C2236" s="18"/>
    </row>
    <row r="2237" spans="1:3" x14ac:dyDescent="0.35">
      <c r="A2237" s="35">
        <v>43311</v>
      </c>
      <c r="B2237" s="18">
        <v>1.9099999999999999E-2</v>
      </c>
      <c r="C2237" s="18"/>
    </row>
    <row r="2238" spans="1:3" x14ac:dyDescent="0.35">
      <c r="A2238" s="35">
        <v>43312</v>
      </c>
      <c r="B2238" s="18">
        <v>1.9099999999999999E-2</v>
      </c>
      <c r="C2238" s="18"/>
    </row>
    <row r="2239" spans="1:3" x14ac:dyDescent="0.35">
      <c r="A2239" s="35">
        <v>43313</v>
      </c>
      <c r="B2239" s="18">
        <v>1.9099999999999999E-2</v>
      </c>
      <c r="C2239" s="18"/>
    </row>
    <row r="2240" spans="1:3" x14ac:dyDescent="0.35">
      <c r="A2240" s="35">
        <v>43314</v>
      </c>
      <c r="B2240" s="18">
        <v>1.9099999999999999E-2</v>
      </c>
      <c r="C2240" s="18"/>
    </row>
    <row r="2241" spans="1:3" x14ac:dyDescent="0.35">
      <c r="A2241" s="35">
        <v>43315</v>
      </c>
      <c r="B2241" s="18">
        <v>1.9099999999999999E-2</v>
      </c>
      <c r="C2241" s="18"/>
    </row>
    <row r="2242" spans="1:3" x14ac:dyDescent="0.35">
      <c r="A2242" s="35">
        <v>43318</v>
      </c>
      <c r="B2242" s="18">
        <v>1.9099999999999999E-2</v>
      </c>
      <c r="C2242" s="18"/>
    </row>
    <row r="2243" spans="1:3" x14ac:dyDescent="0.35">
      <c r="A2243" s="35">
        <v>43319</v>
      </c>
      <c r="B2243" s="18">
        <v>1.9099999999999999E-2</v>
      </c>
      <c r="C2243" s="18"/>
    </row>
    <row r="2244" spans="1:3" x14ac:dyDescent="0.35">
      <c r="A2244" s="35">
        <v>43320</v>
      </c>
      <c r="B2244" s="18">
        <v>1.9099999999999999E-2</v>
      </c>
      <c r="C2244" s="18"/>
    </row>
    <row r="2245" spans="1:3" x14ac:dyDescent="0.35">
      <c r="A2245" s="35">
        <v>43321</v>
      </c>
      <c r="B2245" s="18">
        <v>1.9099999999999999E-2</v>
      </c>
      <c r="C2245" s="18"/>
    </row>
    <row r="2246" spans="1:3" x14ac:dyDescent="0.35">
      <c r="A2246" s="35">
        <v>43322</v>
      </c>
      <c r="B2246" s="18">
        <v>1.9099999999999999E-2</v>
      </c>
      <c r="C2246" s="18"/>
    </row>
    <row r="2247" spans="1:3" x14ac:dyDescent="0.35">
      <c r="A2247" s="35">
        <v>43325</v>
      </c>
      <c r="B2247" s="18">
        <v>1.9099999999999999E-2</v>
      </c>
      <c r="C2247" s="18"/>
    </row>
    <row r="2248" spans="1:3" x14ac:dyDescent="0.35">
      <c r="A2248" s="35">
        <v>43326</v>
      </c>
      <c r="B2248" s="18">
        <v>1.9099999999999999E-2</v>
      </c>
      <c r="C2248" s="18"/>
    </row>
    <row r="2249" spans="1:3" x14ac:dyDescent="0.35">
      <c r="A2249" s="35">
        <v>43327</v>
      </c>
      <c r="B2249" s="18">
        <v>1.9099999999999999E-2</v>
      </c>
      <c r="C2249" s="18"/>
    </row>
    <row r="2250" spans="1:3" x14ac:dyDescent="0.35">
      <c r="A2250" s="35">
        <v>43328</v>
      </c>
      <c r="B2250" s="18">
        <v>1.9199999999999998E-2</v>
      </c>
      <c r="C2250" s="18"/>
    </row>
    <row r="2251" spans="1:3" x14ac:dyDescent="0.35">
      <c r="A2251" s="35">
        <v>43329</v>
      </c>
      <c r="B2251" s="18">
        <v>1.9199999999999998E-2</v>
      </c>
      <c r="C2251" s="18"/>
    </row>
    <row r="2252" spans="1:3" x14ac:dyDescent="0.35">
      <c r="A2252" s="35">
        <v>43332</v>
      </c>
      <c r="B2252" s="18">
        <v>1.9199999999999998E-2</v>
      </c>
      <c r="C2252" s="18"/>
    </row>
    <row r="2253" spans="1:3" x14ac:dyDescent="0.35">
      <c r="A2253" s="35">
        <v>43333</v>
      </c>
      <c r="B2253" s="18">
        <v>1.9199999999999998E-2</v>
      </c>
      <c r="C2253" s="18"/>
    </row>
    <row r="2254" spans="1:3" x14ac:dyDescent="0.35">
      <c r="A2254" s="35">
        <v>43334</v>
      </c>
      <c r="B2254" s="18">
        <v>1.9199999999999998E-2</v>
      </c>
      <c r="C2254" s="18"/>
    </row>
    <row r="2255" spans="1:3" x14ac:dyDescent="0.35">
      <c r="A2255" s="35">
        <v>43335</v>
      </c>
      <c r="B2255" s="18">
        <v>1.9199999999999998E-2</v>
      </c>
      <c r="C2255" s="18"/>
    </row>
    <row r="2256" spans="1:3" x14ac:dyDescent="0.35">
      <c r="A2256" s="35">
        <v>43336</v>
      </c>
      <c r="B2256" s="18">
        <v>1.9199999999999998E-2</v>
      </c>
      <c r="C2256" s="18"/>
    </row>
    <row r="2257" spans="1:3" x14ac:dyDescent="0.35">
      <c r="A2257" s="35">
        <v>43339</v>
      </c>
      <c r="B2257" s="18">
        <v>1.9199999999999998E-2</v>
      </c>
      <c r="C2257" s="18"/>
    </row>
    <row r="2258" spans="1:3" x14ac:dyDescent="0.35">
      <c r="A2258" s="35">
        <v>43340</v>
      </c>
      <c r="B2258" s="18">
        <v>1.9199999999999998E-2</v>
      </c>
      <c r="C2258" s="18"/>
    </row>
    <row r="2259" spans="1:3" x14ac:dyDescent="0.35">
      <c r="A2259" s="35">
        <v>43341</v>
      </c>
      <c r="B2259" s="18">
        <v>1.9199999999999998E-2</v>
      </c>
      <c r="C2259" s="18"/>
    </row>
    <row r="2260" spans="1:3" x14ac:dyDescent="0.35">
      <c r="A2260" s="35">
        <v>43342</v>
      </c>
      <c r="B2260" s="18">
        <v>1.9199999999999998E-2</v>
      </c>
      <c r="C2260" s="18"/>
    </row>
    <row r="2261" spans="1:3" x14ac:dyDescent="0.35">
      <c r="A2261" s="35">
        <v>43343</v>
      </c>
      <c r="B2261" s="18">
        <v>1.9099999999999999E-2</v>
      </c>
      <c r="C2261" s="18"/>
    </row>
    <row r="2262" spans="1:3" x14ac:dyDescent="0.35">
      <c r="A2262" s="35">
        <v>43346</v>
      </c>
      <c r="B2262" s="18">
        <v>0</v>
      </c>
      <c r="C2262" s="18"/>
    </row>
    <row r="2263" spans="1:3" x14ac:dyDescent="0.35">
      <c r="A2263" s="35">
        <v>43347</v>
      </c>
      <c r="B2263" s="18">
        <v>1.9199999999999998E-2</v>
      </c>
      <c r="C2263" s="18"/>
    </row>
    <row r="2264" spans="1:3" x14ac:dyDescent="0.35">
      <c r="A2264" s="35">
        <v>43348</v>
      </c>
      <c r="B2264" s="18">
        <v>1.9199999999999998E-2</v>
      </c>
      <c r="C2264" s="18"/>
    </row>
    <row r="2265" spans="1:3" x14ac:dyDescent="0.35">
      <c r="A2265" s="35">
        <v>43349</v>
      </c>
      <c r="B2265" s="18">
        <v>1.9199999999999998E-2</v>
      </c>
      <c r="C2265" s="18"/>
    </row>
    <row r="2266" spans="1:3" x14ac:dyDescent="0.35">
      <c r="A2266" s="35">
        <v>43350</v>
      </c>
      <c r="B2266" s="18">
        <v>1.9199999999999998E-2</v>
      </c>
      <c r="C2266" s="18"/>
    </row>
    <row r="2267" spans="1:3" x14ac:dyDescent="0.35">
      <c r="A2267" s="35">
        <v>43353</v>
      </c>
      <c r="B2267" s="18">
        <v>1.9199999999999998E-2</v>
      </c>
      <c r="C2267" s="18"/>
    </row>
    <row r="2268" spans="1:3" x14ac:dyDescent="0.35">
      <c r="A2268" s="35">
        <v>43354</v>
      </c>
      <c r="B2268" s="18">
        <v>1.9199999999999998E-2</v>
      </c>
      <c r="C2268" s="18"/>
    </row>
    <row r="2269" spans="1:3" x14ac:dyDescent="0.35">
      <c r="A2269" s="35">
        <v>43355</v>
      </c>
      <c r="B2269" s="18">
        <v>1.9199999999999998E-2</v>
      </c>
      <c r="C2269" s="18"/>
    </row>
    <row r="2270" spans="1:3" x14ac:dyDescent="0.35">
      <c r="A2270" s="35">
        <v>43356</v>
      </c>
      <c r="B2270" s="18">
        <v>1.9199999999999998E-2</v>
      </c>
      <c r="C2270" s="18"/>
    </row>
    <row r="2271" spans="1:3" x14ac:dyDescent="0.35">
      <c r="A2271" s="35">
        <v>43357</v>
      </c>
      <c r="B2271" s="18">
        <v>1.9199999999999998E-2</v>
      </c>
      <c r="C2271" s="18"/>
    </row>
    <row r="2272" spans="1:3" x14ac:dyDescent="0.35">
      <c r="A2272" s="35">
        <v>43360</v>
      </c>
      <c r="B2272" s="18">
        <v>1.9199999999999998E-2</v>
      </c>
      <c r="C2272" s="18"/>
    </row>
    <row r="2273" spans="1:3" x14ac:dyDescent="0.35">
      <c r="A2273" s="35">
        <v>43361</v>
      </c>
      <c r="B2273" s="18">
        <v>1.9199999999999998E-2</v>
      </c>
      <c r="C2273" s="18"/>
    </row>
    <row r="2274" spans="1:3" x14ac:dyDescent="0.35">
      <c r="A2274" s="35">
        <v>43362</v>
      </c>
      <c r="B2274" s="18">
        <v>1.9199999999999998E-2</v>
      </c>
      <c r="C2274" s="18"/>
    </row>
    <row r="2275" spans="1:3" x14ac:dyDescent="0.35">
      <c r="A2275" s="35">
        <v>43363</v>
      </c>
      <c r="B2275" s="18">
        <v>1.9199999999999998E-2</v>
      </c>
      <c r="C2275" s="18"/>
    </row>
    <row r="2276" spans="1:3" x14ac:dyDescent="0.35">
      <c r="A2276" s="35">
        <v>43364</v>
      </c>
      <c r="B2276" s="18">
        <v>1.9199999999999998E-2</v>
      </c>
      <c r="C2276" s="18"/>
    </row>
    <row r="2277" spans="1:3" x14ac:dyDescent="0.35">
      <c r="A2277" s="35">
        <v>43367</v>
      </c>
      <c r="B2277" s="18">
        <v>1.9299999999999998E-2</v>
      </c>
      <c r="C2277" s="18"/>
    </row>
    <row r="2278" spans="1:3" x14ac:dyDescent="0.35">
      <c r="A2278" s="35">
        <v>43368</v>
      </c>
      <c r="B2278" s="18">
        <v>1.9299999999999998E-2</v>
      </c>
      <c r="C2278" s="18"/>
    </row>
    <row r="2279" spans="1:3" x14ac:dyDescent="0.35">
      <c r="A2279" s="35">
        <v>43369</v>
      </c>
      <c r="B2279" s="18">
        <v>1.9299999999999998E-2</v>
      </c>
      <c r="C2279" s="18"/>
    </row>
    <row r="2280" spans="1:3" x14ac:dyDescent="0.35">
      <c r="A2280" s="35">
        <v>43370</v>
      </c>
      <c r="B2280" s="18">
        <v>2.18E-2</v>
      </c>
      <c r="C2280" s="18"/>
    </row>
    <row r="2281" spans="1:3" x14ac:dyDescent="0.35">
      <c r="A2281" s="35">
        <v>43371</v>
      </c>
      <c r="B2281" s="18">
        <v>2.18E-2</v>
      </c>
      <c r="C2281" s="18"/>
    </row>
    <row r="2282" spans="1:3" x14ac:dyDescent="0.35">
      <c r="A2282" s="35">
        <v>43374</v>
      </c>
      <c r="B2282" s="18">
        <v>2.18E-2</v>
      </c>
      <c r="C2282" s="18"/>
    </row>
    <row r="2283" spans="1:3" x14ac:dyDescent="0.35">
      <c r="A2283" s="35">
        <v>43375</v>
      </c>
      <c r="B2283" s="18">
        <v>2.18E-2</v>
      </c>
      <c r="C2283" s="18"/>
    </row>
    <row r="2284" spans="1:3" x14ac:dyDescent="0.35">
      <c r="A2284" s="35">
        <v>43376</v>
      </c>
      <c r="B2284" s="18">
        <v>2.18E-2</v>
      </c>
      <c r="C2284" s="18"/>
    </row>
    <row r="2285" spans="1:3" x14ac:dyDescent="0.35">
      <c r="A2285" s="35">
        <v>43377</v>
      </c>
      <c r="B2285" s="18">
        <v>2.18E-2</v>
      </c>
      <c r="C2285" s="18"/>
    </row>
    <row r="2286" spans="1:3" x14ac:dyDescent="0.35">
      <c r="A2286" s="35">
        <v>43378</v>
      </c>
      <c r="B2286" s="18">
        <v>2.18E-2</v>
      </c>
      <c r="C2286" s="18"/>
    </row>
    <row r="2287" spans="1:3" x14ac:dyDescent="0.35">
      <c r="A2287" s="35">
        <v>43381</v>
      </c>
      <c r="B2287" s="18">
        <v>0</v>
      </c>
      <c r="C2287" s="18"/>
    </row>
    <row r="2288" spans="1:3" x14ac:dyDescent="0.35">
      <c r="A2288" s="35">
        <v>43382</v>
      </c>
      <c r="B2288" s="18">
        <v>2.18E-2</v>
      </c>
      <c r="C2288" s="18"/>
    </row>
    <row r="2289" spans="1:3" x14ac:dyDescent="0.35">
      <c r="A2289" s="35">
        <v>43383</v>
      </c>
      <c r="B2289" s="18">
        <v>2.18E-2</v>
      </c>
      <c r="C2289" s="18"/>
    </row>
    <row r="2290" spans="1:3" x14ac:dyDescent="0.35">
      <c r="A2290" s="35">
        <v>43384</v>
      </c>
      <c r="B2290" s="18">
        <v>2.18E-2</v>
      </c>
      <c r="C2290" s="18"/>
    </row>
    <row r="2291" spans="1:3" x14ac:dyDescent="0.35">
      <c r="A2291" s="35">
        <v>43385</v>
      </c>
      <c r="B2291" s="18">
        <v>2.18E-2</v>
      </c>
      <c r="C2291" s="18"/>
    </row>
    <row r="2292" spans="1:3" x14ac:dyDescent="0.35">
      <c r="A2292" s="35">
        <v>43388</v>
      </c>
      <c r="B2292" s="18">
        <v>2.18E-2</v>
      </c>
      <c r="C2292" s="18"/>
    </row>
    <row r="2293" spans="1:3" x14ac:dyDescent="0.35">
      <c r="A2293" s="35">
        <v>43389</v>
      </c>
      <c r="B2293" s="18">
        <v>2.18E-2</v>
      </c>
      <c r="C2293" s="18"/>
    </row>
    <row r="2294" spans="1:3" x14ac:dyDescent="0.35">
      <c r="A2294" s="35">
        <v>43390</v>
      </c>
      <c r="B2294" s="18">
        <v>2.1899999999999999E-2</v>
      </c>
      <c r="C2294" s="18"/>
    </row>
    <row r="2295" spans="1:3" x14ac:dyDescent="0.35">
      <c r="A2295" s="35">
        <v>43391</v>
      </c>
      <c r="B2295" s="18">
        <v>2.1899999999999999E-2</v>
      </c>
      <c r="C2295" s="18"/>
    </row>
    <row r="2296" spans="1:3" x14ac:dyDescent="0.35">
      <c r="A2296" s="35">
        <v>43392</v>
      </c>
      <c r="B2296" s="18">
        <v>2.1899999999999999E-2</v>
      </c>
      <c r="C2296" s="18"/>
    </row>
    <row r="2297" spans="1:3" x14ac:dyDescent="0.35">
      <c r="A2297" s="35">
        <v>43395</v>
      </c>
      <c r="B2297" s="18">
        <v>2.1899999999999999E-2</v>
      </c>
      <c r="C2297" s="18"/>
    </row>
    <row r="2298" spans="1:3" x14ac:dyDescent="0.35">
      <c r="A2298" s="35">
        <v>43396</v>
      </c>
      <c r="B2298" s="18">
        <v>2.2000000000000002E-2</v>
      </c>
      <c r="C2298" s="18"/>
    </row>
    <row r="2299" spans="1:3" x14ac:dyDescent="0.35">
      <c r="A2299" s="35">
        <v>43397</v>
      </c>
      <c r="B2299" s="18">
        <v>2.2000000000000002E-2</v>
      </c>
      <c r="C2299" s="18"/>
    </row>
    <row r="2300" spans="1:3" x14ac:dyDescent="0.35">
      <c r="A2300" s="35">
        <v>43398</v>
      </c>
      <c r="B2300" s="18">
        <v>2.2000000000000002E-2</v>
      </c>
      <c r="C2300" s="18"/>
    </row>
    <row r="2301" spans="1:3" x14ac:dyDescent="0.35">
      <c r="A2301" s="35">
        <v>43399</v>
      </c>
      <c r="B2301" s="18">
        <v>2.2000000000000002E-2</v>
      </c>
      <c r="C2301" s="18"/>
    </row>
    <row r="2302" spans="1:3" x14ac:dyDescent="0.35">
      <c r="A2302" s="35">
        <v>43402</v>
      </c>
      <c r="B2302" s="18">
        <v>2.2000000000000002E-2</v>
      </c>
      <c r="C2302" s="18"/>
    </row>
    <row r="2303" spans="1:3" x14ac:dyDescent="0.35">
      <c r="A2303" s="35">
        <v>43403</v>
      </c>
      <c r="B2303" s="18">
        <v>2.2000000000000002E-2</v>
      </c>
      <c r="C2303" s="18"/>
    </row>
    <row r="2304" spans="1:3" x14ac:dyDescent="0.35">
      <c r="A2304" s="35">
        <v>43404</v>
      </c>
      <c r="B2304" s="18">
        <v>2.2000000000000002E-2</v>
      </c>
      <c r="C2304" s="18"/>
    </row>
    <row r="2305" spans="1:3" x14ac:dyDescent="0.35">
      <c r="A2305" s="35">
        <v>43405</v>
      </c>
      <c r="B2305" s="18">
        <v>2.2000000000000002E-2</v>
      </c>
      <c r="C2305" s="18"/>
    </row>
    <row r="2306" spans="1:3" x14ac:dyDescent="0.35">
      <c r="A2306" s="35">
        <v>43406</v>
      </c>
      <c r="B2306" s="18">
        <v>2.1899999999999999E-2</v>
      </c>
      <c r="C2306" s="18"/>
    </row>
    <row r="2307" spans="1:3" x14ac:dyDescent="0.35">
      <c r="A2307" s="35">
        <v>43409</v>
      </c>
      <c r="B2307" s="18">
        <v>2.2000000000000002E-2</v>
      </c>
      <c r="C2307" s="18"/>
    </row>
    <row r="2308" spans="1:3" x14ac:dyDescent="0.35">
      <c r="A2308" s="35">
        <v>43410</v>
      </c>
      <c r="B2308" s="18">
        <v>2.2000000000000002E-2</v>
      </c>
      <c r="C2308" s="18"/>
    </row>
    <row r="2309" spans="1:3" x14ac:dyDescent="0.35">
      <c r="A2309" s="35">
        <v>43411</v>
      </c>
      <c r="B2309" s="18">
        <v>2.2000000000000002E-2</v>
      </c>
      <c r="C2309" s="18"/>
    </row>
    <row r="2310" spans="1:3" x14ac:dyDescent="0.35">
      <c r="A2310" s="35">
        <v>43412</v>
      </c>
      <c r="B2310" s="18">
        <v>2.2000000000000002E-2</v>
      </c>
      <c r="C2310" s="18"/>
    </row>
    <row r="2311" spans="1:3" x14ac:dyDescent="0.35">
      <c r="A2311" s="35">
        <v>43413</v>
      </c>
      <c r="B2311" s="18">
        <v>2.1899999999999999E-2</v>
      </c>
      <c r="C2311" s="18"/>
    </row>
    <row r="2312" spans="1:3" x14ac:dyDescent="0.35">
      <c r="A2312" s="35">
        <v>43416</v>
      </c>
      <c r="B2312" s="18">
        <v>0</v>
      </c>
      <c r="C2312" s="18"/>
    </row>
    <row r="2313" spans="1:3" x14ac:dyDescent="0.35">
      <c r="A2313" s="35">
        <v>43417</v>
      </c>
      <c r="B2313" s="18">
        <v>2.2000000000000002E-2</v>
      </c>
      <c r="C2313" s="18"/>
    </row>
    <row r="2314" spans="1:3" x14ac:dyDescent="0.35">
      <c r="A2314" s="35">
        <v>43418</v>
      </c>
      <c r="B2314" s="18">
        <v>2.2000000000000002E-2</v>
      </c>
      <c r="C2314" s="18"/>
    </row>
    <row r="2315" spans="1:3" x14ac:dyDescent="0.35">
      <c r="A2315" s="35">
        <v>43419</v>
      </c>
      <c r="B2315" s="18">
        <v>2.2000000000000002E-2</v>
      </c>
      <c r="C2315" s="18"/>
    </row>
    <row r="2316" spans="1:3" x14ac:dyDescent="0.35">
      <c r="A2316" s="35">
        <v>43420</v>
      </c>
      <c r="B2316" s="18">
        <v>2.2000000000000002E-2</v>
      </c>
      <c r="C2316" s="18"/>
    </row>
    <row r="2317" spans="1:3" x14ac:dyDescent="0.35">
      <c r="A2317" s="35">
        <v>43423</v>
      </c>
      <c r="B2317" s="18">
        <v>2.2000000000000002E-2</v>
      </c>
      <c r="C2317" s="18"/>
    </row>
    <row r="2318" spans="1:3" x14ac:dyDescent="0.35">
      <c r="A2318" s="35">
        <v>43424</v>
      </c>
      <c r="B2318" s="18">
        <v>2.2000000000000002E-2</v>
      </c>
      <c r="C2318" s="18"/>
    </row>
    <row r="2319" spans="1:3" x14ac:dyDescent="0.35">
      <c r="A2319" s="35">
        <v>43425</v>
      </c>
      <c r="B2319" s="18">
        <v>2.2000000000000002E-2</v>
      </c>
      <c r="C2319" s="18"/>
    </row>
    <row r="2320" spans="1:3" x14ac:dyDescent="0.35">
      <c r="A2320" s="35">
        <v>43426</v>
      </c>
      <c r="B2320" s="18">
        <v>0</v>
      </c>
      <c r="C2320" s="18"/>
    </row>
    <row r="2321" spans="1:3" x14ac:dyDescent="0.35">
      <c r="A2321" s="35">
        <v>43427</v>
      </c>
      <c r="B2321" s="18">
        <v>2.2000000000000002E-2</v>
      </c>
      <c r="C2321" s="18"/>
    </row>
    <row r="2322" spans="1:3" x14ac:dyDescent="0.35">
      <c r="A2322" s="35">
        <v>43430</v>
      </c>
      <c r="B2322" s="18">
        <v>2.2000000000000002E-2</v>
      </c>
      <c r="C2322" s="18"/>
    </row>
    <row r="2323" spans="1:3" x14ac:dyDescent="0.35">
      <c r="A2323" s="35">
        <v>43431</v>
      </c>
      <c r="B2323" s="18">
        <v>2.2000000000000002E-2</v>
      </c>
      <c r="C2323" s="18"/>
    </row>
    <row r="2324" spans="1:3" x14ac:dyDescent="0.35">
      <c r="A2324" s="35">
        <v>43432</v>
      </c>
      <c r="B2324" s="18">
        <v>2.2000000000000002E-2</v>
      </c>
      <c r="C2324" s="18"/>
    </row>
    <row r="2325" spans="1:3" x14ac:dyDescent="0.35">
      <c r="A2325" s="35">
        <v>43433</v>
      </c>
      <c r="B2325" s="18">
        <v>2.2000000000000002E-2</v>
      </c>
      <c r="C2325" s="18"/>
    </row>
    <row r="2326" spans="1:3" x14ac:dyDescent="0.35">
      <c r="A2326" s="35">
        <v>43434</v>
      </c>
      <c r="B2326" s="18">
        <v>2.2000000000000002E-2</v>
      </c>
      <c r="C2326" s="18"/>
    </row>
    <row r="2327" spans="1:3" x14ac:dyDescent="0.35">
      <c r="A2327" s="35">
        <v>43437</v>
      </c>
      <c r="B2327" s="18">
        <v>2.1899999999999999E-2</v>
      </c>
      <c r="C2327" s="18"/>
    </row>
    <row r="2328" spans="1:3" x14ac:dyDescent="0.35">
      <c r="A2328" s="35">
        <v>43438</v>
      </c>
      <c r="B2328" s="18">
        <v>2.2000000000000002E-2</v>
      </c>
      <c r="C2328" s="18"/>
    </row>
    <row r="2329" spans="1:3" x14ac:dyDescent="0.35">
      <c r="A2329" s="35">
        <v>43439</v>
      </c>
      <c r="B2329" s="18">
        <v>2.2000000000000002E-2</v>
      </c>
      <c r="C2329" s="18"/>
    </row>
    <row r="2330" spans="1:3" x14ac:dyDescent="0.35">
      <c r="A2330" s="35">
        <v>43440</v>
      </c>
      <c r="B2330" s="18">
        <v>2.2000000000000002E-2</v>
      </c>
      <c r="C2330" s="18"/>
    </row>
    <row r="2331" spans="1:3" x14ac:dyDescent="0.35">
      <c r="A2331" s="35">
        <v>43441</v>
      </c>
      <c r="B2331" s="18">
        <v>2.1899999999999999E-2</v>
      </c>
      <c r="C2331" s="18"/>
    </row>
    <row r="2332" spans="1:3" x14ac:dyDescent="0.35">
      <c r="A2332" s="35">
        <v>43444</v>
      </c>
      <c r="B2332" s="18">
        <v>2.2000000000000002E-2</v>
      </c>
      <c r="C2332" s="18"/>
    </row>
    <row r="2333" spans="1:3" x14ac:dyDescent="0.35">
      <c r="A2333" s="35">
        <v>43445</v>
      </c>
      <c r="B2333" s="18">
        <v>2.1899999999999999E-2</v>
      </c>
      <c r="C2333" s="18"/>
    </row>
    <row r="2334" spans="1:3" x14ac:dyDescent="0.35">
      <c r="A2334" s="35">
        <v>43446</v>
      </c>
      <c r="B2334" s="18">
        <v>2.1899999999999999E-2</v>
      </c>
      <c r="C2334" s="18"/>
    </row>
    <row r="2335" spans="1:3" x14ac:dyDescent="0.35">
      <c r="A2335" s="35">
        <v>43447</v>
      </c>
      <c r="B2335" s="18">
        <v>2.1899999999999999E-2</v>
      </c>
      <c r="C2335" s="18"/>
    </row>
    <row r="2336" spans="1:3" x14ac:dyDescent="0.35">
      <c r="A2336" s="35">
        <v>43448</v>
      </c>
      <c r="B2336" s="18">
        <v>2.1899999999999999E-2</v>
      </c>
      <c r="C2336" s="18"/>
    </row>
    <row r="2337" spans="1:3" x14ac:dyDescent="0.35">
      <c r="A2337" s="35">
        <v>43451</v>
      </c>
      <c r="B2337" s="18">
        <v>2.2000000000000002E-2</v>
      </c>
      <c r="C2337" s="18"/>
    </row>
    <row r="2338" spans="1:3" x14ac:dyDescent="0.35">
      <c r="A2338" s="35">
        <v>43452</v>
      </c>
      <c r="B2338" s="18">
        <v>2.2000000000000002E-2</v>
      </c>
      <c r="C2338" s="18"/>
    </row>
    <row r="2339" spans="1:3" x14ac:dyDescent="0.35">
      <c r="A2339" s="35">
        <v>43453</v>
      </c>
      <c r="B2339" s="18">
        <v>2.2000000000000002E-2</v>
      </c>
      <c r="C2339" s="18"/>
    </row>
    <row r="2340" spans="1:3" x14ac:dyDescent="0.35">
      <c r="A2340" s="35">
        <v>43454</v>
      </c>
      <c r="B2340" s="18">
        <v>2.4E-2</v>
      </c>
      <c r="C2340" s="18"/>
    </row>
    <row r="2341" spans="1:3" x14ac:dyDescent="0.35">
      <c r="A2341" s="35">
        <v>43455</v>
      </c>
      <c r="B2341" s="18">
        <v>2.4E-2</v>
      </c>
      <c r="C2341" s="18"/>
    </row>
    <row r="2342" spans="1:3" x14ac:dyDescent="0.35">
      <c r="A2342" s="35">
        <v>43458</v>
      </c>
      <c r="B2342" s="18">
        <v>2.4E-2</v>
      </c>
      <c r="C2342" s="18"/>
    </row>
    <row r="2343" spans="1:3" x14ac:dyDescent="0.35">
      <c r="A2343" s="35">
        <v>43459</v>
      </c>
      <c r="B2343" s="18">
        <v>0</v>
      </c>
      <c r="C2343" s="18"/>
    </row>
    <row r="2344" spans="1:3" x14ac:dyDescent="0.35">
      <c r="A2344" s="35">
        <v>43460</v>
      </c>
      <c r="B2344" s="18">
        <v>2.4E-2</v>
      </c>
      <c r="C2344" s="18"/>
    </row>
    <row r="2345" spans="1:3" x14ac:dyDescent="0.35">
      <c r="A2345" s="35">
        <v>43461</v>
      </c>
      <c r="B2345" s="18">
        <v>2.4E-2</v>
      </c>
      <c r="C2345" s="18"/>
    </row>
    <row r="2346" spans="1:3" x14ac:dyDescent="0.35">
      <c r="A2346" s="35">
        <v>43462</v>
      </c>
      <c r="B2346" s="18">
        <v>2.4E-2</v>
      </c>
      <c r="C2346" s="18"/>
    </row>
    <row r="2347" spans="1:3" x14ac:dyDescent="0.35">
      <c r="A2347" s="35">
        <v>43465</v>
      </c>
      <c r="B2347" s="18">
        <v>2.4E-2</v>
      </c>
      <c r="C2347" s="18"/>
    </row>
    <row r="2348" spans="1:3" x14ac:dyDescent="0.35">
      <c r="A2348" s="35">
        <v>43466</v>
      </c>
      <c r="B2348" s="18">
        <v>0</v>
      </c>
      <c r="C2348" s="18"/>
    </row>
    <row r="2349" spans="1:3" x14ac:dyDescent="0.35">
      <c r="A2349" s="35">
        <v>43467</v>
      </c>
      <c r="B2349" s="18">
        <v>2.4E-2</v>
      </c>
      <c r="C2349" s="18"/>
    </row>
    <row r="2350" spans="1:3" x14ac:dyDescent="0.35">
      <c r="A2350" s="35">
        <v>43468</v>
      </c>
      <c r="B2350" s="18">
        <v>2.4E-2</v>
      </c>
      <c r="C2350" s="18"/>
    </row>
    <row r="2351" spans="1:3" x14ac:dyDescent="0.35">
      <c r="A2351" s="35">
        <v>43469</v>
      </c>
      <c r="B2351" s="18">
        <v>2.4E-2</v>
      </c>
      <c r="C2351" s="18"/>
    </row>
    <row r="2352" spans="1:3" x14ac:dyDescent="0.35">
      <c r="A2352" s="35">
        <v>43472</v>
      </c>
      <c r="B2352" s="18">
        <v>2.4E-2</v>
      </c>
      <c r="C2352" s="18"/>
    </row>
    <row r="2353" spans="1:3" x14ac:dyDescent="0.35">
      <c r="A2353" s="35">
        <v>43473</v>
      </c>
      <c r="B2353" s="18">
        <v>2.4E-2</v>
      </c>
      <c r="C2353" s="18"/>
    </row>
    <row r="2354" spans="1:3" x14ac:dyDescent="0.35">
      <c r="A2354" s="35">
        <v>43474</v>
      </c>
      <c r="B2354" s="18">
        <v>2.4E-2</v>
      </c>
      <c r="C2354" s="18"/>
    </row>
    <row r="2355" spans="1:3" x14ac:dyDescent="0.35">
      <c r="A2355" s="35">
        <v>43475</v>
      </c>
      <c r="B2355" s="18">
        <v>2.4E-2</v>
      </c>
      <c r="C2355" s="18"/>
    </row>
    <row r="2356" spans="1:3" x14ac:dyDescent="0.35">
      <c r="A2356" s="35">
        <v>43476</v>
      </c>
      <c r="B2356" s="18">
        <v>2.4E-2</v>
      </c>
      <c r="C2356" s="18"/>
    </row>
    <row r="2357" spans="1:3" x14ac:dyDescent="0.35">
      <c r="A2357" s="35">
        <v>43479</v>
      </c>
      <c r="B2357" s="18">
        <v>2.4E-2</v>
      </c>
      <c r="C2357" s="18"/>
    </row>
    <row r="2358" spans="1:3" x14ac:dyDescent="0.35">
      <c r="A2358" s="35">
        <v>43480</v>
      </c>
      <c r="B2358" s="18">
        <v>2.4E-2</v>
      </c>
      <c r="C2358" s="18"/>
    </row>
    <row r="2359" spans="1:3" x14ac:dyDescent="0.35">
      <c r="A2359" s="35">
        <v>43481</v>
      </c>
      <c r="B2359" s="18">
        <v>2.4E-2</v>
      </c>
      <c r="C2359" s="18"/>
    </row>
    <row r="2360" spans="1:3" x14ac:dyDescent="0.35">
      <c r="A2360" s="35">
        <v>43482</v>
      </c>
      <c r="B2360" s="18">
        <v>2.4E-2</v>
      </c>
      <c r="C2360" s="18"/>
    </row>
    <row r="2361" spans="1:3" x14ac:dyDescent="0.35">
      <c r="A2361" s="35">
        <v>43483</v>
      </c>
      <c r="B2361" s="18">
        <v>2.4E-2</v>
      </c>
      <c r="C2361" s="18"/>
    </row>
    <row r="2362" spans="1:3" x14ac:dyDescent="0.35">
      <c r="A2362" s="35">
        <v>43486</v>
      </c>
      <c r="B2362" s="18">
        <v>0</v>
      </c>
      <c r="C2362" s="18"/>
    </row>
    <row r="2363" spans="1:3" x14ac:dyDescent="0.35">
      <c r="A2363" s="35">
        <v>43487</v>
      </c>
      <c r="B2363" s="18">
        <v>2.4E-2</v>
      </c>
      <c r="C2363" s="18"/>
    </row>
    <row r="2364" spans="1:3" x14ac:dyDescent="0.35">
      <c r="A2364" s="35">
        <v>43488</v>
      </c>
      <c r="B2364" s="18">
        <v>2.4E-2</v>
      </c>
      <c r="C2364" s="18"/>
    </row>
    <row r="2365" spans="1:3" x14ac:dyDescent="0.35">
      <c r="A2365" s="35">
        <v>43489</v>
      </c>
      <c r="B2365" s="18">
        <v>2.4E-2</v>
      </c>
      <c r="C2365" s="18"/>
    </row>
    <row r="2366" spans="1:3" x14ac:dyDescent="0.35">
      <c r="A2366" s="35">
        <v>43490</v>
      </c>
      <c r="B2366" s="18">
        <v>2.4E-2</v>
      </c>
      <c r="C2366" s="18"/>
    </row>
    <row r="2367" spans="1:3" x14ac:dyDescent="0.35">
      <c r="A2367" s="35">
        <v>43493</v>
      </c>
      <c r="B2367" s="18">
        <v>2.4E-2</v>
      </c>
      <c r="C2367" s="18"/>
    </row>
    <row r="2368" spans="1:3" x14ac:dyDescent="0.35">
      <c r="A2368" s="35">
        <v>43494</v>
      </c>
      <c r="B2368" s="18">
        <v>2.4E-2</v>
      </c>
      <c r="C2368" s="18"/>
    </row>
    <row r="2369" spans="1:3" x14ac:dyDescent="0.35">
      <c r="A2369" s="35">
        <v>43495</v>
      </c>
      <c r="B2369" s="18">
        <v>2.4E-2</v>
      </c>
      <c r="C2369" s="18"/>
    </row>
    <row r="2370" spans="1:3" x14ac:dyDescent="0.35">
      <c r="A2370" s="35">
        <v>43496</v>
      </c>
      <c r="B2370" s="18">
        <v>2.4E-2</v>
      </c>
      <c r="C2370" s="18"/>
    </row>
    <row r="2371" spans="1:3" x14ac:dyDescent="0.35">
      <c r="A2371" s="35">
        <v>43497</v>
      </c>
      <c r="B2371" s="18">
        <v>2.4E-2</v>
      </c>
      <c r="C2371" s="18"/>
    </row>
    <row r="2372" spans="1:3" x14ac:dyDescent="0.35">
      <c r="A2372" s="35">
        <v>43500</v>
      </c>
      <c r="B2372" s="18">
        <v>2.4E-2</v>
      </c>
      <c r="C2372" s="18"/>
    </row>
    <row r="2373" spans="1:3" x14ac:dyDescent="0.35">
      <c r="A2373" s="35">
        <v>43501</v>
      </c>
      <c r="B2373" s="18">
        <v>2.4E-2</v>
      </c>
      <c r="C2373" s="18"/>
    </row>
    <row r="2374" spans="1:3" x14ac:dyDescent="0.35">
      <c r="A2374" s="35">
        <v>43502</v>
      </c>
      <c r="B2374" s="18">
        <v>2.4E-2</v>
      </c>
      <c r="C2374" s="18"/>
    </row>
    <row r="2375" spans="1:3" x14ac:dyDescent="0.35">
      <c r="A2375" s="35">
        <v>43503</v>
      </c>
      <c r="B2375" s="18">
        <v>2.4E-2</v>
      </c>
      <c r="C2375" s="18"/>
    </row>
    <row r="2376" spans="1:3" x14ac:dyDescent="0.35">
      <c r="A2376" s="35">
        <v>43504</v>
      </c>
      <c r="B2376" s="18">
        <v>2.4E-2</v>
      </c>
      <c r="C2376" s="18"/>
    </row>
    <row r="2377" spans="1:3" x14ac:dyDescent="0.35">
      <c r="A2377" s="35">
        <v>43507</v>
      </c>
      <c r="B2377" s="18">
        <v>2.4E-2</v>
      </c>
      <c r="C2377" s="18"/>
    </row>
    <row r="2378" spans="1:3" x14ac:dyDescent="0.35">
      <c r="A2378" s="35">
        <v>43508</v>
      </c>
      <c r="B2378" s="18">
        <v>2.4E-2</v>
      </c>
      <c r="C2378" s="18"/>
    </row>
    <row r="2379" spans="1:3" x14ac:dyDescent="0.35">
      <c r="A2379" s="35">
        <v>43509</v>
      </c>
      <c r="B2379" s="18">
        <v>2.4E-2</v>
      </c>
      <c r="C2379" s="18"/>
    </row>
    <row r="2380" spans="1:3" x14ac:dyDescent="0.35">
      <c r="A2380" s="35">
        <v>43510</v>
      </c>
      <c r="B2380" s="18">
        <v>2.4E-2</v>
      </c>
      <c r="C2380" s="18"/>
    </row>
    <row r="2381" spans="1:3" x14ac:dyDescent="0.35">
      <c r="A2381" s="35">
        <v>43511</v>
      </c>
      <c r="B2381" s="18">
        <v>2.4E-2</v>
      </c>
      <c r="C2381" s="18"/>
    </row>
    <row r="2382" spans="1:3" x14ac:dyDescent="0.35">
      <c r="A2382" s="35">
        <v>43514</v>
      </c>
      <c r="B2382" s="18">
        <v>0</v>
      </c>
      <c r="C2382" s="18"/>
    </row>
    <row r="2383" spans="1:3" x14ac:dyDescent="0.35">
      <c r="A2383" s="35">
        <v>43515</v>
      </c>
      <c r="B2383" s="18">
        <v>2.4E-2</v>
      </c>
      <c r="C2383" s="18"/>
    </row>
    <row r="2384" spans="1:3" x14ac:dyDescent="0.35">
      <c r="A2384" s="35">
        <v>43516</v>
      </c>
      <c r="B2384" s="18">
        <v>2.4E-2</v>
      </c>
      <c r="C2384" s="18"/>
    </row>
    <row r="2385" spans="1:3" x14ac:dyDescent="0.35">
      <c r="A2385" s="35">
        <v>43517</v>
      </c>
      <c r="B2385" s="18">
        <v>2.4E-2</v>
      </c>
      <c r="C2385" s="18"/>
    </row>
    <row r="2386" spans="1:3" x14ac:dyDescent="0.35">
      <c r="A2386" s="35">
        <v>43518</v>
      </c>
      <c r="B2386" s="18">
        <v>2.4E-2</v>
      </c>
      <c r="C2386" s="18"/>
    </row>
    <row r="2387" spans="1:3" x14ac:dyDescent="0.35">
      <c r="A2387" s="35">
        <v>43521</v>
      </c>
      <c r="B2387" s="18">
        <v>2.4E-2</v>
      </c>
      <c r="C2387" s="18"/>
    </row>
    <row r="2388" spans="1:3" x14ac:dyDescent="0.35">
      <c r="A2388" s="35">
        <v>43522</v>
      </c>
      <c r="B2388" s="18">
        <v>2.4E-2</v>
      </c>
      <c r="C2388" s="18"/>
    </row>
    <row r="2389" spans="1:3" x14ac:dyDescent="0.35">
      <c r="A2389" s="35">
        <v>43523</v>
      </c>
      <c r="B2389" s="18">
        <v>2.4E-2</v>
      </c>
      <c r="C2389" s="18"/>
    </row>
    <row r="2390" spans="1:3" x14ac:dyDescent="0.35">
      <c r="A2390" s="35">
        <v>43524</v>
      </c>
      <c r="B2390" s="18">
        <v>2.4E-2</v>
      </c>
      <c r="C2390" s="18"/>
    </row>
    <row r="2391" spans="1:3" x14ac:dyDescent="0.35">
      <c r="A2391" s="35">
        <v>43525</v>
      </c>
      <c r="B2391" s="18">
        <v>2.4E-2</v>
      </c>
      <c r="C2391" s="18"/>
    </row>
    <row r="2392" spans="1:3" x14ac:dyDescent="0.35">
      <c r="A2392" s="35">
        <v>43528</v>
      </c>
      <c r="B2392" s="18">
        <v>2.4E-2</v>
      </c>
      <c r="C2392" s="18"/>
    </row>
    <row r="2393" spans="1:3" x14ac:dyDescent="0.35">
      <c r="A2393" s="35">
        <v>43529</v>
      </c>
      <c r="B2393" s="18">
        <v>2.4E-2</v>
      </c>
      <c r="C2393" s="18"/>
    </row>
    <row r="2394" spans="1:3" x14ac:dyDescent="0.35">
      <c r="A2394" s="35">
        <v>43530</v>
      </c>
      <c r="B2394" s="18">
        <v>2.4E-2</v>
      </c>
      <c r="C2394" s="18"/>
    </row>
    <row r="2395" spans="1:3" x14ac:dyDescent="0.35">
      <c r="A2395" s="35">
        <v>43531</v>
      </c>
      <c r="B2395" s="18">
        <v>2.4E-2</v>
      </c>
      <c r="C2395" s="18"/>
    </row>
    <row r="2396" spans="1:3" x14ac:dyDescent="0.35">
      <c r="A2396" s="35">
        <v>43532</v>
      </c>
      <c r="B2396" s="18">
        <v>2.4E-2</v>
      </c>
      <c r="C2396" s="18"/>
    </row>
    <row r="2397" spans="1:3" x14ac:dyDescent="0.35">
      <c r="A2397" s="35">
        <v>43535</v>
      </c>
      <c r="B2397" s="18">
        <v>2.4E-2</v>
      </c>
      <c r="C2397" s="18"/>
    </row>
    <row r="2398" spans="1:3" x14ac:dyDescent="0.35">
      <c r="A2398" s="35">
        <v>43536</v>
      </c>
      <c r="B2398" s="18">
        <v>2.4E-2</v>
      </c>
      <c r="C2398" s="18"/>
    </row>
    <row r="2399" spans="1:3" x14ac:dyDescent="0.35">
      <c r="A2399" s="35">
        <v>43537</v>
      </c>
      <c r="B2399" s="18">
        <v>2.4E-2</v>
      </c>
      <c r="C2399" s="18"/>
    </row>
    <row r="2400" spans="1:3" x14ac:dyDescent="0.35">
      <c r="A2400" s="35">
        <v>43538</v>
      </c>
      <c r="B2400" s="18">
        <v>2.4E-2</v>
      </c>
      <c r="C2400" s="18"/>
    </row>
    <row r="2401" spans="1:3" x14ac:dyDescent="0.35">
      <c r="A2401" s="35">
        <v>43539</v>
      </c>
      <c r="B2401" s="18">
        <v>2.4E-2</v>
      </c>
      <c r="C2401" s="18"/>
    </row>
    <row r="2402" spans="1:3" x14ac:dyDescent="0.35">
      <c r="A2402" s="35">
        <v>43542</v>
      </c>
      <c r="B2402" s="18">
        <v>2.4E-2</v>
      </c>
      <c r="C2402" s="18"/>
    </row>
    <row r="2403" spans="1:3" x14ac:dyDescent="0.35">
      <c r="A2403" s="35">
        <v>43543</v>
      </c>
      <c r="B2403" s="18">
        <v>2.4E-2</v>
      </c>
      <c r="C2403" s="18"/>
    </row>
    <row r="2404" spans="1:3" x14ac:dyDescent="0.35">
      <c r="A2404" s="35">
        <v>43544</v>
      </c>
      <c r="B2404" s="18">
        <v>2.41E-2</v>
      </c>
      <c r="C2404" s="18"/>
    </row>
    <row r="2405" spans="1:3" x14ac:dyDescent="0.35">
      <c r="A2405" s="35">
        <v>43545</v>
      </c>
      <c r="B2405" s="18">
        <v>2.41E-2</v>
      </c>
      <c r="C2405" s="18"/>
    </row>
    <row r="2406" spans="1:3" x14ac:dyDescent="0.35">
      <c r="A2406" s="35">
        <v>43546</v>
      </c>
      <c r="B2406" s="18">
        <v>2.41E-2</v>
      </c>
      <c r="C2406" s="18"/>
    </row>
    <row r="2407" spans="1:3" x14ac:dyDescent="0.35">
      <c r="A2407" s="35">
        <v>43549</v>
      </c>
      <c r="B2407" s="18">
        <v>2.4E-2</v>
      </c>
      <c r="C2407" s="18"/>
    </row>
    <row r="2408" spans="1:3" x14ac:dyDescent="0.35">
      <c r="A2408" s="35">
        <v>43550</v>
      </c>
      <c r="B2408" s="18">
        <v>2.4E-2</v>
      </c>
      <c r="C2408" s="18"/>
    </row>
    <row r="2409" spans="1:3" x14ac:dyDescent="0.35">
      <c r="A2409" s="35">
        <v>43551</v>
      </c>
      <c r="B2409" s="18">
        <v>2.41E-2</v>
      </c>
      <c r="C2409" s="18"/>
    </row>
    <row r="2410" spans="1:3" x14ac:dyDescent="0.35">
      <c r="A2410" s="35">
        <v>43552</v>
      </c>
      <c r="B2410" s="18">
        <v>2.41E-2</v>
      </c>
      <c r="C2410" s="18"/>
    </row>
    <row r="2411" spans="1:3" x14ac:dyDescent="0.35">
      <c r="A2411" s="35">
        <v>43553</v>
      </c>
      <c r="B2411" s="18">
        <v>2.4300000000000002E-2</v>
      </c>
      <c r="C2411" s="18"/>
    </row>
    <row r="2412" spans="1:3" x14ac:dyDescent="0.35">
      <c r="A2412" s="35">
        <v>43556</v>
      </c>
      <c r="B2412" s="18">
        <v>2.41E-2</v>
      </c>
      <c r="C2412" s="18"/>
    </row>
    <row r="2413" spans="1:3" x14ac:dyDescent="0.35">
      <c r="A2413" s="35">
        <v>43557</v>
      </c>
      <c r="B2413" s="18">
        <v>2.41E-2</v>
      </c>
      <c r="C2413" s="18"/>
    </row>
    <row r="2414" spans="1:3" x14ac:dyDescent="0.35">
      <c r="A2414" s="35">
        <v>43558</v>
      </c>
      <c r="B2414" s="18">
        <v>2.41E-2</v>
      </c>
      <c r="C2414" s="18"/>
    </row>
    <row r="2415" spans="1:3" x14ac:dyDescent="0.35">
      <c r="A2415" s="35">
        <v>43559</v>
      </c>
      <c r="B2415" s="18">
        <v>2.41E-2</v>
      </c>
      <c r="C2415" s="18"/>
    </row>
    <row r="2416" spans="1:3" x14ac:dyDescent="0.35">
      <c r="A2416" s="35">
        <v>43560</v>
      </c>
      <c r="B2416" s="18">
        <v>2.41E-2</v>
      </c>
      <c r="C2416" s="18"/>
    </row>
    <row r="2417" spans="1:3" x14ac:dyDescent="0.35">
      <c r="A2417" s="35">
        <v>43563</v>
      </c>
      <c r="B2417" s="18">
        <v>2.41E-2</v>
      </c>
      <c r="C2417" s="18"/>
    </row>
    <row r="2418" spans="1:3" x14ac:dyDescent="0.35">
      <c r="A2418" s="35">
        <v>43564</v>
      </c>
      <c r="B2418" s="18">
        <v>2.41E-2</v>
      </c>
      <c r="C2418" s="18"/>
    </row>
    <row r="2419" spans="1:3" x14ac:dyDescent="0.35">
      <c r="A2419" s="35">
        <v>43565</v>
      </c>
      <c r="B2419" s="18">
        <v>2.41E-2</v>
      </c>
      <c r="C2419" s="18"/>
    </row>
    <row r="2420" spans="1:3" x14ac:dyDescent="0.35">
      <c r="A2420" s="35">
        <v>43566</v>
      </c>
      <c r="B2420" s="18">
        <v>2.41E-2</v>
      </c>
      <c r="C2420" s="18"/>
    </row>
    <row r="2421" spans="1:3" x14ac:dyDescent="0.35">
      <c r="A2421" s="35">
        <v>43567</v>
      </c>
      <c r="B2421" s="18">
        <v>2.41E-2</v>
      </c>
      <c r="C2421" s="18"/>
    </row>
    <row r="2422" spans="1:3" x14ac:dyDescent="0.35">
      <c r="A2422" s="35">
        <v>43570</v>
      </c>
      <c r="B2422" s="18">
        <v>2.41E-2</v>
      </c>
      <c r="C2422" s="18"/>
    </row>
    <row r="2423" spans="1:3" x14ac:dyDescent="0.35">
      <c r="A2423" s="35">
        <v>43571</v>
      </c>
      <c r="B2423" s="18">
        <v>2.41E-2</v>
      </c>
      <c r="C2423" s="18"/>
    </row>
    <row r="2424" spans="1:3" x14ac:dyDescent="0.35">
      <c r="A2424" s="35">
        <v>43572</v>
      </c>
      <c r="B2424" s="18">
        <v>2.4199999999999999E-2</v>
      </c>
      <c r="C2424" s="18"/>
    </row>
    <row r="2425" spans="1:3" x14ac:dyDescent="0.35">
      <c r="A2425" s="35">
        <v>43573</v>
      </c>
      <c r="B2425" s="18">
        <v>2.4300000000000002E-2</v>
      </c>
      <c r="C2425" s="18"/>
    </row>
    <row r="2426" spans="1:3" x14ac:dyDescent="0.35">
      <c r="A2426" s="35">
        <v>43574</v>
      </c>
      <c r="B2426" s="18">
        <v>2.4399999999999998E-2</v>
      </c>
      <c r="C2426" s="18"/>
    </row>
    <row r="2427" spans="1:3" x14ac:dyDescent="0.35">
      <c r="A2427" s="35">
        <v>43577</v>
      </c>
      <c r="B2427" s="18">
        <v>2.4399999999999998E-2</v>
      </c>
      <c r="C2427" s="18"/>
    </row>
    <row r="2428" spans="1:3" x14ac:dyDescent="0.35">
      <c r="A2428" s="35">
        <v>43578</v>
      </c>
      <c r="B2428" s="18">
        <v>2.4399999999999998E-2</v>
      </c>
      <c r="C2428" s="18"/>
    </row>
    <row r="2429" spans="1:3" x14ac:dyDescent="0.35">
      <c r="A2429" s="35">
        <v>43579</v>
      </c>
      <c r="B2429" s="18">
        <v>2.4399999999999998E-2</v>
      </c>
      <c r="C2429" s="18"/>
    </row>
    <row r="2430" spans="1:3" x14ac:dyDescent="0.35">
      <c r="A2430" s="35">
        <v>43580</v>
      </c>
      <c r="B2430" s="18">
        <v>2.4399999999999998E-2</v>
      </c>
      <c r="C2430" s="18"/>
    </row>
    <row r="2431" spans="1:3" x14ac:dyDescent="0.35">
      <c r="A2431" s="35">
        <v>43581</v>
      </c>
      <c r="B2431" s="18">
        <v>2.4399999999999998E-2</v>
      </c>
      <c r="C2431" s="18"/>
    </row>
    <row r="2432" spans="1:3" x14ac:dyDescent="0.35">
      <c r="A2432" s="35">
        <v>43584</v>
      </c>
      <c r="B2432" s="18">
        <v>2.4500000000000001E-2</v>
      </c>
      <c r="C2432" s="18"/>
    </row>
    <row r="2433" spans="1:3" x14ac:dyDescent="0.35">
      <c r="A2433" s="35">
        <v>43585</v>
      </c>
      <c r="B2433" s="18">
        <v>2.4500000000000001E-2</v>
      </c>
      <c r="C2433" s="18"/>
    </row>
    <row r="2434" spans="1:3" x14ac:dyDescent="0.35">
      <c r="A2434" s="35">
        <v>43586</v>
      </c>
      <c r="B2434" s="18">
        <v>2.4500000000000001E-2</v>
      </c>
      <c r="C2434" s="18"/>
    </row>
    <row r="2435" spans="1:3" x14ac:dyDescent="0.35">
      <c r="A2435" s="35">
        <v>43587</v>
      </c>
      <c r="B2435" s="18">
        <v>2.41E-2</v>
      </c>
      <c r="C2435" s="18"/>
    </row>
    <row r="2436" spans="1:3" x14ac:dyDescent="0.35">
      <c r="A2436" s="35">
        <v>43588</v>
      </c>
      <c r="B2436" s="18">
        <v>2.4E-2</v>
      </c>
      <c r="C2436" s="18"/>
    </row>
    <row r="2437" spans="1:3" x14ac:dyDescent="0.35">
      <c r="A2437" s="35">
        <v>43591</v>
      </c>
      <c r="B2437" s="18">
        <v>2.4E-2</v>
      </c>
      <c r="C2437" s="18"/>
    </row>
    <row r="2438" spans="1:3" x14ac:dyDescent="0.35">
      <c r="A2438" s="35">
        <v>43592</v>
      </c>
      <c r="B2438" s="18">
        <v>2.4E-2</v>
      </c>
      <c r="C2438" s="18"/>
    </row>
    <row r="2439" spans="1:3" x14ac:dyDescent="0.35">
      <c r="A2439" s="35">
        <v>43593</v>
      </c>
      <c r="B2439" s="18">
        <v>2.3900000000000001E-2</v>
      </c>
      <c r="C2439" s="18"/>
    </row>
    <row r="2440" spans="1:3" x14ac:dyDescent="0.35">
      <c r="A2440" s="35">
        <v>43594</v>
      </c>
      <c r="B2440" s="18">
        <v>2.3799999999999998E-2</v>
      </c>
      <c r="C2440" s="18"/>
    </row>
    <row r="2441" spans="1:3" x14ac:dyDescent="0.35">
      <c r="A2441" s="35">
        <v>43595</v>
      </c>
      <c r="B2441" s="18">
        <v>2.3799999999999998E-2</v>
      </c>
      <c r="C2441" s="18"/>
    </row>
    <row r="2442" spans="1:3" x14ac:dyDescent="0.35">
      <c r="A2442" s="35">
        <v>43598</v>
      </c>
      <c r="B2442" s="18">
        <v>2.3799999999999998E-2</v>
      </c>
      <c r="C2442" s="18"/>
    </row>
    <row r="2443" spans="1:3" x14ac:dyDescent="0.35">
      <c r="A2443" s="35">
        <v>43599</v>
      </c>
      <c r="B2443" s="18">
        <v>2.3799999999999998E-2</v>
      </c>
      <c r="C2443" s="18"/>
    </row>
    <row r="2444" spans="1:3" x14ac:dyDescent="0.35">
      <c r="A2444" s="35">
        <v>43600</v>
      </c>
      <c r="B2444" s="18">
        <v>2.4E-2</v>
      </c>
      <c r="C2444" s="18"/>
    </row>
    <row r="2445" spans="1:3" x14ac:dyDescent="0.35">
      <c r="A2445" s="35">
        <v>43601</v>
      </c>
      <c r="B2445" s="18">
        <v>2.3900000000000001E-2</v>
      </c>
      <c r="C2445" s="18"/>
    </row>
    <row r="2446" spans="1:3" x14ac:dyDescent="0.35">
      <c r="A2446" s="35">
        <v>43602</v>
      </c>
      <c r="B2446" s="18">
        <v>2.3900000000000001E-2</v>
      </c>
      <c r="C2446" s="18"/>
    </row>
    <row r="2447" spans="1:3" x14ac:dyDescent="0.35">
      <c r="A2447" s="35">
        <v>43605</v>
      </c>
      <c r="B2447" s="18">
        <v>2.3900000000000001E-2</v>
      </c>
      <c r="C2447" s="18"/>
    </row>
    <row r="2448" spans="1:3" x14ac:dyDescent="0.35">
      <c r="A2448" s="35">
        <v>43606</v>
      </c>
      <c r="B2448" s="18">
        <v>2.3900000000000001E-2</v>
      </c>
      <c r="C2448" s="18"/>
    </row>
    <row r="2449" spans="1:3" x14ac:dyDescent="0.35">
      <c r="A2449" s="35">
        <v>43607</v>
      </c>
      <c r="B2449" s="18">
        <v>2.3799999999999998E-2</v>
      </c>
      <c r="C2449" s="18"/>
    </row>
    <row r="2450" spans="1:3" x14ac:dyDescent="0.35">
      <c r="A2450" s="35">
        <v>43608</v>
      </c>
      <c r="B2450" s="18">
        <v>2.3799999999999998E-2</v>
      </c>
      <c r="C2450" s="18"/>
    </row>
    <row r="2451" spans="1:3" x14ac:dyDescent="0.35">
      <c r="A2451" s="35">
        <v>43609</v>
      </c>
      <c r="B2451" s="18">
        <v>2.3799999999999998E-2</v>
      </c>
      <c r="C2451" s="18"/>
    </row>
    <row r="2452" spans="1:3" x14ac:dyDescent="0.35">
      <c r="A2452" s="35">
        <v>43612</v>
      </c>
      <c r="B2452" s="18">
        <v>0</v>
      </c>
      <c r="C2452" s="18"/>
    </row>
    <row r="2453" spans="1:3" x14ac:dyDescent="0.35">
      <c r="A2453" s="35">
        <v>43613</v>
      </c>
      <c r="B2453" s="18">
        <v>2.3900000000000001E-2</v>
      </c>
      <c r="C2453" s="18"/>
    </row>
    <row r="2454" spans="1:3" x14ac:dyDescent="0.35">
      <c r="A2454" s="35">
        <v>43614</v>
      </c>
      <c r="B2454" s="18">
        <v>2.3900000000000001E-2</v>
      </c>
      <c r="C2454" s="18"/>
    </row>
    <row r="2455" spans="1:3" x14ac:dyDescent="0.35">
      <c r="A2455" s="35">
        <v>43615</v>
      </c>
      <c r="B2455" s="18">
        <v>2.3900000000000001E-2</v>
      </c>
      <c r="C2455" s="18"/>
    </row>
    <row r="2456" spans="1:3" x14ac:dyDescent="0.35">
      <c r="A2456" s="35">
        <v>43616</v>
      </c>
      <c r="B2456" s="18">
        <v>2.4E-2</v>
      </c>
      <c r="C2456" s="18"/>
    </row>
    <row r="2457" spans="1:3" x14ac:dyDescent="0.35">
      <c r="A2457" s="35">
        <v>43619</v>
      </c>
      <c r="B2457" s="18">
        <v>2.3799999999999998E-2</v>
      </c>
      <c r="C2457" s="18"/>
    </row>
    <row r="2458" spans="1:3" x14ac:dyDescent="0.35">
      <c r="A2458" s="35">
        <v>43620</v>
      </c>
      <c r="B2458" s="18">
        <v>2.3799999999999998E-2</v>
      </c>
      <c r="C2458" s="18"/>
    </row>
    <row r="2459" spans="1:3" x14ac:dyDescent="0.35">
      <c r="A2459" s="35">
        <v>43621</v>
      </c>
      <c r="B2459" s="18">
        <v>2.3799999999999998E-2</v>
      </c>
      <c r="C2459" s="18"/>
    </row>
    <row r="2460" spans="1:3" x14ac:dyDescent="0.35">
      <c r="A2460" s="35">
        <v>43622</v>
      </c>
      <c r="B2460" s="18">
        <v>2.3700000000000002E-2</v>
      </c>
      <c r="C2460" s="18"/>
    </row>
    <row r="2461" spans="1:3" x14ac:dyDescent="0.35">
      <c r="A2461" s="35">
        <v>43623</v>
      </c>
      <c r="B2461" s="18">
        <v>2.3700000000000002E-2</v>
      </c>
      <c r="C2461" s="18"/>
    </row>
    <row r="2462" spans="1:3" x14ac:dyDescent="0.35">
      <c r="A2462" s="35">
        <v>43626</v>
      </c>
      <c r="B2462" s="18">
        <v>2.3700000000000002E-2</v>
      </c>
      <c r="C2462" s="18"/>
    </row>
    <row r="2463" spans="1:3" x14ac:dyDescent="0.35">
      <c r="A2463" s="35">
        <v>43627</v>
      </c>
      <c r="B2463" s="18">
        <v>2.3700000000000002E-2</v>
      </c>
      <c r="C2463" s="18"/>
    </row>
    <row r="2464" spans="1:3" x14ac:dyDescent="0.35">
      <c r="A2464" s="35">
        <v>43628</v>
      </c>
      <c r="B2464" s="18">
        <v>2.3700000000000002E-2</v>
      </c>
      <c r="C2464" s="18"/>
    </row>
    <row r="2465" spans="1:3" x14ac:dyDescent="0.35">
      <c r="A2465" s="35">
        <v>43629</v>
      </c>
      <c r="B2465" s="18">
        <v>2.3700000000000002E-2</v>
      </c>
      <c r="C2465" s="18"/>
    </row>
    <row r="2466" spans="1:3" x14ac:dyDescent="0.35">
      <c r="A2466" s="35">
        <v>43630</v>
      </c>
      <c r="B2466" s="18">
        <v>2.3599999999999999E-2</v>
      </c>
      <c r="C2466" s="18"/>
    </row>
    <row r="2467" spans="1:3" x14ac:dyDescent="0.35">
      <c r="A2467" s="35">
        <v>43633</v>
      </c>
      <c r="B2467" s="18">
        <v>2.3799999999999998E-2</v>
      </c>
      <c r="C2467" s="18"/>
    </row>
    <row r="2468" spans="1:3" x14ac:dyDescent="0.35">
      <c r="A2468" s="35">
        <v>43634</v>
      </c>
      <c r="B2468" s="18">
        <v>2.3700000000000002E-2</v>
      </c>
      <c r="C2468" s="18"/>
    </row>
    <row r="2469" spans="1:3" x14ac:dyDescent="0.35">
      <c r="A2469" s="35">
        <v>43635</v>
      </c>
      <c r="B2469" s="18">
        <v>2.3700000000000002E-2</v>
      </c>
      <c r="C2469" s="18"/>
    </row>
    <row r="2470" spans="1:3" x14ac:dyDescent="0.35">
      <c r="A2470" s="35">
        <v>43636</v>
      </c>
      <c r="B2470" s="18">
        <v>2.3700000000000002E-2</v>
      </c>
      <c r="C2470" s="18"/>
    </row>
    <row r="2471" spans="1:3" x14ac:dyDescent="0.35">
      <c r="A2471" s="35">
        <v>43637</v>
      </c>
      <c r="B2471" s="18">
        <v>2.3799999999999998E-2</v>
      </c>
      <c r="C2471" s="18"/>
    </row>
    <row r="2472" spans="1:3" x14ac:dyDescent="0.35">
      <c r="A2472" s="35">
        <v>43640</v>
      </c>
      <c r="B2472" s="18">
        <v>2.3799999999999998E-2</v>
      </c>
      <c r="C2472" s="18"/>
    </row>
    <row r="2473" spans="1:3" x14ac:dyDescent="0.35">
      <c r="A2473" s="35">
        <v>43641</v>
      </c>
      <c r="B2473" s="18">
        <v>2.3799999999999998E-2</v>
      </c>
      <c r="C2473" s="18"/>
    </row>
    <row r="2474" spans="1:3" x14ac:dyDescent="0.35">
      <c r="A2474" s="35">
        <v>43642</v>
      </c>
      <c r="B2474" s="18">
        <v>2.3799999999999998E-2</v>
      </c>
      <c r="C2474" s="18"/>
    </row>
    <row r="2475" spans="1:3" x14ac:dyDescent="0.35">
      <c r="A2475" s="35">
        <v>43643</v>
      </c>
      <c r="B2475" s="18">
        <v>2.3799999999999998E-2</v>
      </c>
      <c r="C2475" s="18"/>
    </row>
    <row r="2476" spans="1:3" x14ac:dyDescent="0.35">
      <c r="A2476" s="35">
        <v>43644</v>
      </c>
      <c r="B2476" s="18">
        <v>2.4E-2</v>
      </c>
      <c r="C2476" s="18"/>
    </row>
    <row r="2477" spans="1:3" x14ac:dyDescent="0.35">
      <c r="A2477" s="35">
        <v>43647</v>
      </c>
      <c r="B2477" s="18">
        <v>2.3900000000000001E-2</v>
      </c>
      <c r="C2477" s="18"/>
    </row>
    <row r="2478" spans="1:3" x14ac:dyDescent="0.35">
      <c r="A2478" s="35">
        <v>43648</v>
      </c>
      <c r="B2478" s="18">
        <v>2.4E-2</v>
      </c>
      <c r="C2478" s="18"/>
    </row>
    <row r="2479" spans="1:3" x14ac:dyDescent="0.35">
      <c r="A2479" s="35">
        <v>43649</v>
      </c>
      <c r="B2479" s="18">
        <v>2.41E-2</v>
      </c>
      <c r="C2479" s="18"/>
    </row>
    <row r="2480" spans="1:3" x14ac:dyDescent="0.35">
      <c r="A2480" s="35">
        <v>43650</v>
      </c>
      <c r="B2480" s="18">
        <v>0</v>
      </c>
      <c r="C2480" s="18"/>
    </row>
    <row r="2481" spans="1:3" x14ac:dyDescent="0.35">
      <c r="A2481" s="35">
        <v>43651</v>
      </c>
      <c r="B2481" s="18">
        <v>2.4199999999999999E-2</v>
      </c>
      <c r="C2481" s="18"/>
    </row>
    <row r="2482" spans="1:3" x14ac:dyDescent="0.35">
      <c r="A2482" s="35">
        <v>43654</v>
      </c>
      <c r="B2482" s="18">
        <v>2.41E-2</v>
      </c>
      <c r="C2482" s="18"/>
    </row>
    <row r="2483" spans="1:3" x14ac:dyDescent="0.35">
      <c r="A2483" s="35">
        <v>43655</v>
      </c>
      <c r="B2483" s="18">
        <v>2.41E-2</v>
      </c>
      <c r="C2483" s="18"/>
    </row>
    <row r="2484" spans="1:3" x14ac:dyDescent="0.35">
      <c r="A2484" s="35">
        <v>43656</v>
      </c>
      <c r="B2484" s="18">
        <v>2.41E-2</v>
      </c>
      <c r="C2484" s="18"/>
    </row>
    <row r="2485" spans="1:3" x14ac:dyDescent="0.35">
      <c r="A2485" s="35">
        <v>43657</v>
      </c>
      <c r="B2485" s="18">
        <v>2.4E-2</v>
      </c>
      <c r="C2485" s="18"/>
    </row>
    <row r="2486" spans="1:3" x14ac:dyDescent="0.35">
      <c r="A2486" s="35">
        <v>43658</v>
      </c>
      <c r="B2486" s="18">
        <v>2.3799999999999998E-2</v>
      </c>
      <c r="C2486" s="18"/>
    </row>
    <row r="2487" spans="1:3" x14ac:dyDescent="0.35">
      <c r="A2487" s="35">
        <v>43661</v>
      </c>
      <c r="B2487" s="18">
        <v>2.4E-2</v>
      </c>
      <c r="C2487" s="18"/>
    </row>
    <row r="2488" spans="1:3" x14ac:dyDescent="0.35">
      <c r="A2488" s="35">
        <v>43662</v>
      </c>
      <c r="B2488" s="18">
        <v>2.41E-2</v>
      </c>
      <c r="C2488" s="18"/>
    </row>
    <row r="2489" spans="1:3" x14ac:dyDescent="0.35">
      <c r="A2489" s="35">
        <v>43663</v>
      </c>
      <c r="B2489" s="18">
        <v>2.41E-2</v>
      </c>
      <c r="C2489" s="18"/>
    </row>
    <row r="2490" spans="1:3" x14ac:dyDescent="0.35">
      <c r="A2490" s="35">
        <v>43664</v>
      </c>
      <c r="B2490" s="18">
        <v>2.41E-2</v>
      </c>
      <c r="C2490" s="18"/>
    </row>
    <row r="2491" spans="1:3" x14ac:dyDescent="0.35">
      <c r="A2491" s="35">
        <v>43665</v>
      </c>
      <c r="B2491" s="18">
        <v>2.41E-2</v>
      </c>
      <c r="C2491" s="18"/>
    </row>
    <row r="2492" spans="1:3" x14ac:dyDescent="0.35">
      <c r="A2492" s="35">
        <v>43668</v>
      </c>
      <c r="B2492" s="18">
        <v>2.4E-2</v>
      </c>
      <c r="C2492" s="18"/>
    </row>
    <row r="2493" spans="1:3" x14ac:dyDescent="0.35">
      <c r="A2493" s="35">
        <v>43669</v>
      </c>
      <c r="B2493" s="18">
        <v>2.4E-2</v>
      </c>
      <c r="C2493" s="18"/>
    </row>
    <row r="2494" spans="1:3" x14ac:dyDescent="0.35">
      <c r="A2494" s="35">
        <v>43670</v>
      </c>
      <c r="B2494" s="18">
        <v>2.4E-2</v>
      </c>
      <c r="C2494" s="18"/>
    </row>
    <row r="2495" spans="1:3" x14ac:dyDescent="0.35">
      <c r="A2495" s="35">
        <v>43671</v>
      </c>
      <c r="B2495" s="18">
        <v>2.4E-2</v>
      </c>
      <c r="C2495" s="18"/>
    </row>
    <row r="2496" spans="1:3" x14ac:dyDescent="0.35">
      <c r="A2496" s="35">
        <v>43672</v>
      </c>
      <c r="B2496" s="18">
        <v>2.4E-2</v>
      </c>
      <c r="C2496" s="18"/>
    </row>
    <row r="2497" spans="1:3" x14ac:dyDescent="0.35">
      <c r="A2497" s="35">
        <v>43675</v>
      </c>
      <c r="B2497" s="18">
        <v>2.4E-2</v>
      </c>
      <c r="C2497" s="18"/>
    </row>
    <row r="2498" spans="1:3" x14ac:dyDescent="0.35">
      <c r="A2498" s="35">
        <v>43676</v>
      </c>
      <c r="B2498" s="18">
        <v>2.3900000000000001E-2</v>
      </c>
      <c r="C2498" s="18"/>
    </row>
    <row r="2499" spans="1:3" x14ac:dyDescent="0.35">
      <c r="A2499" s="35">
        <v>43677</v>
      </c>
      <c r="B2499" s="18">
        <v>2.4E-2</v>
      </c>
      <c r="C2499" s="18"/>
    </row>
    <row r="2500" spans="1:3" x14ac:dyDescent="0.35">
      <c r="A2500" s="35">
        <v>43678</v>
      </c>
      <c r="B2500" s="18">
        <v>2.1400000000000002E-2</v>
      </c>
      <c r="C2500" s="18"/>
    </row>
    <row r="2501" spans="1:3" x14ac:dyDescent="0.35">
      <c r="A2501" s="35">
        <v>43679</v>
      </c>
      <c r="B2501" s="18">
        <v>2.1400000000000002E-2</v>
      </c>
      <c r="C2501" s="18"/>
    </row>
    <row r="2502" spans="1:3" x14ac:dyDescent="0.35">
      <c r="A2502" s="35">
        <v>43682</v>
      </c>
      <c r="B2502" s="18">
        <v>2.1299999999999999E-2</v>
      </c>
      <c r="C2502" s="18"/>
    </row>
    <row r="2503" spans="1:3" x14ac:dyDescent="0.35">
      <c r="A2503" s="35">
        <v>43683</v>
      </c>
      <c r="B2503" s="18">
        <v>2.1299999999999999E-2</v>
      </c>
      <c r="C2503" s="18"/>
    </row>
    <row r="2504" spans="1:3" x14ac:dyDescent="0.35">
      <c r="A2504" s="35">
        <v>43684</v>
      </c>
      <c r="B2504" s="18">
        <v>2.12E-2</v>
      </c>
      <c r="C2504" s="18"/>
    </row>
    <row r="2505" spans="1:3" x14ac:dyDescent="0.35">
      <c r="A2505" s="35">
        <v>43685</v>
      </c>
      <c r="B2505" s="18">
        <v>2.12E-2</v>
      </c>
      <c r="C2505" s="18"/>
    </row>
    <row r="2506" spans="1:3" x14ac:dyDescent="0.35">
      <c r="A2506" s="35">
        <v>43686</v>
      </c>
      <c r="B2506" s="18">
        <v>2.12E-2</v>
      </c>
      <c r="C2506" s="18"/>
    </row>
    <row r="2507" spans="1:3" x14ac:dyDescent="0.35">
      <c r="A2507" s="35">
        <v>43689</v>
      </c>
      <c r="B2507" s="18">
        <v>2.12E-2</v>
      </c>
      <c r="C2507" s="18"/>
    </row>
    <row r="2508" spans="1:3" x14ac:dyDescent="0.35">
      <c r="A2508" s="35">
        <v>43690</v>
      </c>
      <c r="B2508" s="18">
        <v>2.12E-2</v>
      </c>
      <c r="C2508" s="18"/>
    </row>
    <row r="2509" spans="1:3" x14ac:dyDescent="0.35">
      <c r="A2509" s="35">
        <v>43691</v>
      </c>
      <c r="B2509" s="18">
        <v>2.12E-2</v>
      </c>
      <c r="C2509" s="18"/>
    </row>
    <row r="2510" spans="1:3" x14ac:dyDescent="0.35">
      <c r="A2510" s="35">
        <v>43692</v>
      </c>
      <c r="B2510" s="18">
        <v>2.1299999999999999E-2</v>
      </c>
      <c r="C2510" s="18"/>
    </row>
    <row r="2511" spans="1:3" x14ac:dyDescent="0.35">
      <c r="A2511" s="35">
        <v>43693</v>
      </c>
      <c r="B2511" s="18">
        <v>2.1299999999999999E-2</v>
      </c>
      <c r="C2511" s="18"/>
    </row>
    <row r="2512" spans="1:3" x14ac:dyDescent="0.35">
      <c r="A2512" s="35">
        <v>43696</v>
      </c>
      <c r="B2512" s="18">
        <v>2.1299999999999999E-2</v>
      </c>
      <c r="C2512" s="18"/>
    </row>
    <row r="2513" spans="1:3" x14ac:dyDescent="0.35">
      <c r="A2513" s="35">
        <v>43697</v>
      </c>
      <c r="B2513" s="18">
        <v>2.1299999999999999E-2</v>
      </c>
      <c r="C2513" s="18"/>
    </row>
    <row r="2514" spans="1:3" x14ac:dyDescent="0.35">
      <c r="A2514" s="35">
        <v>43698</v>
      </c>
      <c r="B2514" s="18">
        <v>2.12E-2</v>
      </c>
      <c r="C2514" s="18"/>
    </row>
    <row r="2515" spans="1:3" x14ac:dyDescent="0.35">
      <c r="A2515" s="35">
        <v>43699</v>
      </c>
      <c r="B2515" s="18">
        <v>2.12E-2</v>
      </c>
      <c r="C2515" s="18"/>
    </row>
    <row r="2516" spans="1:3" x14ac:dyDescent="0.35">
      <c r="A2516" s="35">
        <v>43700</v>
      </c>
      <c r="B2516" s="18">
        <v>2.12E-2</v>
      </c>
      <c r="C2516" s="18"/>
    </row>
    <row r="2517" spans="1:3" x14ac:dyDescent="0.35">
      <c r="A2517" s="35">
        <v>43703</v>
      </c>
      <c r="B2517" s="18">
        <v>2.12E-2</v>
      </c>
      <c r="C2517" s="18"/>
    </row>
    <row r="2518" spans="1:3" x14ac:dyDescent="0.35">
      <c r="A2518" s="35">
        <v>43704</v>
      </c>
      <c r="B2518" s="18">
        <v>2.12E-2</v>
      </c>
      <c r="C2518" s="18"/>
    </row>
    <row r="2519" spans="1:3" x14ac:dyDescent="0.35">
      <c r="A2519" s="35">
        <v>43705</v>
      </c>
      <c r="B2519" s="18">
        <v>2.12E-2</v>
      </c>
      <c r="C2519" s="18"/>
    </row>
    <row r="2520" spans="1:3" x14ac:dyDescent="0.35">
      <c r="A2520" s="35">
        <v>43706</v>
      </c>
      <c r="B2520" s="18">
        <v>2.12E-2</v>
      </c>
      <c r="C2520" s="18"/>
    </row>
    <row r="2521" spans="1:3" x14ac:dyDescent="0.35">
      <c r="A2521" s="35">
        <v>43707</v>
      </c>
      <c r="B2521" s="18">
        <v>2.1299999999999999E-2</v>
      </c>
      <c r="C2521" s="18"/>
    </row>
    <row r="2522" spans="1:3" x14ac:dyDescent="0.35">
      <c r="A2522" s="35">
        <v>43710</v>
      </c>
      <c r="B2522" s="18">
        <v>0</v>
      </c>
      <c r="C2522" s="18"/>
    </row>
    <row r="2523" spans="1:3" x14ac:dyDescent="0.35">
      <c r="A2523" s="35">
        <v>43711</v>
      </c>
      <c r="B2523" s="18">
        <v>2.1299999999999999E-2</v>
      </c>
      <c r="C2523" s="18"/>
    </row>
    <row r="2524" spans="1:3" x14ac:dyDescent="0.35">
      <c r="A2524" s="35">
        <v>43712</v>
      </c>
      <c r="B2524" s="18">
        <v>2.1299999999999999E-2</v>
      </c>
      <c r="C2524" s="18"/>
    </row>
    <row r="2525" spans="1:3" x14ac:dyDescent="0.35">
      <c r="A2525" s="35">
        <v>43713</v>
      </c>
      <c r="B2525" s="18">
        <v>2.1299999999999999E-2</v>
      </c>
      <c r="C2525" s="18"/>
    </row>
    <row r="2526" spans="1:3" x14ac:dyDescent="0.35">
      <c r="A2526" s="35">
        <v>43714</v>
      </c>
      <c r="B2526" s="18">
        <v>2.12E-2</v>
      </c>
      <c r="C2526" s="18"/>
    </row>
    <row r="2527" spans="1:3" x14ac:dyDescent="0.35">
      <c r="A2527" s="35">
        <v>43717</v>
      </c>
      <c r="B2527" s="18">
        <v>2.1299999999999999E-2</v>
      </c>
      <c r="C2527" s="18"/>
    </row>
    <row r="2528" spans="1:3" x14ac:dyDescent="0.35">
      <c r="A2528" s="35">
        <v>43718</v>
      </c>
      <c r="B2528" s="18">
        <v>2.1299999999999999E-2</v>
      </c>
      <c r="C2528" s="18"/>
    </row>
    <row r="2529" spans="1:3" x14ac:dyDescent="0.35">
      <c r="A2529" s="35">
        <v>43719</v>
      </c>
      <c r="B2529" s="18">
        <v>2.1299999999999999E-2</v>
      </c>
      <c r="C2529" s="18"/>
    </row>
    <row r="2530" spans="1:3" x14ac:dyDescent="0.35">
      <c r="A2530" s="35">
        <v>43720</v>
      </c>
      <c r="B2530" s="18">
        <v>2.1299999999999999E-2</v>
      </c>
      <c r="C2530" s="18"/>
    </row>
    <row r="2531" spans="1:3" x14ac:dyDescent="0.35">
      <c r="A2531" s="35">
        <v>43721</v>
      </c>
      <c r="B2531" s="18">
        <v>2.1400000000000002E-2</v>
      </c>
      <c r="C2531" s="18"/>
    </row>
    <row r="2532" spans="1:3" x14ac:dyDescent="0.35">
      <c r="A2532" s="35">
        <v>43724</v>
      </c>
      <c r="B2532" s="18">
        <v>2.2499999999999999E-2</v>
      </c>
      <c r="C2532" s="18"/>
    </row>
    <row r="2533" spans="1:3" x14ac:dyDescent="0.35">
      <c r="A2533" s="35">
        <v>43725</v>
      </c>
      <c r="B2533" s="18">
        <v>2.3E-2</v>
      </c>
      <c r="C2533" s="18"/>
    </row>
    <row r="2534" spans="1:3" x14ac:dyDescent="0.35">
      <c r="A2534" s="35">
        <v>43726</v>
      </c>
      <c r="B2534" s="18">
        <v>2.2499999999999999E-2</v>
      </c>
      <c r="C2534" s="18"/>
    </row>
    <row r="2535" spans="1:3" x14ac:dyDescent="0.35">
      <c r="A2535" s="35">
        <v>43727</v>
      </c>
      <c r="B2535" s="18">
        <v>1.9E-2</v>
      </c>
      <c r="C2535" s="18"/>
    </row>
    <row r="2536" spans="1:3" x14ac:dyDescent="0.35">
      <c r="A2536" s="35">
        <v>43728</v>
      </c>
      <c r="B2536" s="18">
        <v>1.9E-2</v>
      </c>
      <c r="C2536" s="18"/>
    </row>
    <row r="2537" spans="1:3" x14ac:dyDescent="0.35">
      <c r="A2537" s="35">
        <v>43731</v>
      </c>
      <c r="B2537" s="18">
        <v>1.9E-2</v>
      </c>
      <c r="C2537" s="18"/>
    </row>
    <row r="2538" spans="1:3" x14ac:dyDescent="0.35">
      <c r="A2538" s="35">
        <v>43732</v>
      </c>
      <c r="B2538" s="18">
        <v>1.9E-2</v>
      </c>
      <c r="C2538" s="18"/>
    </row>
    <row r="2539" spans="1:3" x14ac:dyDescent="0.35">
      <c r="A2539" s="35">
        <v>43733</v>
      </c>
      <c r="B2539" s="18">
        <v>1.9E-2</v>
      </c>
      <c r="C2539" s="18"/>
    </row>
    <row r="2540" spans="1:3" x14ac:dyDescent="0.35">
      <c r="A2540" s="35">
        <v>43734</v>
      </c>
      <c r="B2540" s="18">
        <v>1.8500000000000003E-2</v>
      </c>
      <c r="C2540" s="18"/>
    </row>
    <row r="2541" spans="1:3" x14ac:dyDescent="0.35">
      <c r="A2541" s="35">
        <v>43735</v>
      </c>
      <c r="B2541" s="18">
        <v>1.83E-2</v>
      </c>
      <c r="C2541" s="18"/>
    </row>
    <row r="2542" spans="1:3" x14ac:dyDescent="0.35">
      <c r="A2542" s="35">
        <v>43738</v>
      </c>
      <c r="B2542" s="18">
        <v>1.9E-2</v>
      </c>
      <c r="C2542" s="18"/>
    </row>
    <row r="2543" spans="1:3" x14ac:dyDescent="0.35">
      <c r="A2543" s="35">
        <v>43739</v>
      </c>
      <c r="B2543" s="18">
        <v>1.8799999999999997E-2</v>
      </c>
      <c r="C2543" s="18"/>
    </row>
    <row r="2544" spans="1:3" x14ac:dyDescent="0.35">
      <c r="A2544" s="35">
        <v>43740</v>
      </c>
      <c r="B2544" s="18">
        <v>1.8500000000000003E-2</v>
      </c>
      <c r="C2544" s="18"/>
    </row>
    <row r="2545" spans="1:3" x14ac:dyDescent="0.35">
      <c r="A2545" s="35">
        <v>43741</v>
      </c>
      <c r="B2545" s="18">
        <v>1.83E-2</v>
      </c>
      <c r="C2545" s="18"/>
    </row>
    <row r="2546" spans="1:3" x14ac:dyDescent="0.35">
      <c r="A2546" s="35">
        <v>43742</v>
      </c>
      <c r="B2546" s="18">
        <v>1.8200000000000001E-2</v>
      </c>
      <c r="C2546" s="18"/>
    </row>
    <row r="2547" spans="1:3" x14ac:dyDescent="0.35">
      <c r="A2547" s="35">
        <v>43745</v>
      </c>
      <c r="B2547" s="18">
        <v>1.8200000000000001E-2</v>
      </c>
      <c r="C2547" s="18"/>
    </row>
    <row r="2548" spans="1:3" x14ac:dyDescent="0.35">
      <c r="A2548" s="35">
        <v>43746</v>
      </c>
      <c r="B2548" s="18">
        <v>1.8200000000000001E-2</v>
      </c>
      <c r="C2548" s="18"/>
    </row>
    <row r="2549" spans="1:3" x14ac:dyDescent="0.35">
      <c r="A2549" s="35">
        <v>43747</v>
      </c>
      <c r="B2549" s="18">
        <v>1.8200000000000001E-2</v>
      </c>
      <c r="C2549" s="18"/>
    </row>
    <row r="2550" spans="1:3" x14ac:dyDescent="0.35">
      <c r="A2550" s="35">
        <v>43748</v>
      </c>
      <c r="B2550" s="18">
        <v>1.8200000000000001E-2</v>
      </c>
      <c r="C2550" s="18"/>
    </row>
    <row r="2551" spans="1:3" x14ac:dyDescent="0.35">
      <c r="A2551" s="35">
        <v>43749</v>
      </c>
      <c r="B2551" s="18">
        <v>1.8200000000000001E-2</v>
      </c>
      <c r="C2551" s="18"/>
    </row>
    <row r="2552" spans="1:3" x14ac:dyDescent="0.35">
      <c r="A2552" s="35">
        <v>43752</v>
      </c>
      <c r="B2552" s="18">
        <v>0</v>
      </c>
      <c r="C2552" s="18"/>
    </row>
    <row r="2553" spans="1:3" x14ac:dyDescent="0.35">
      <c r="A2553" s="35">
        <v>43753</v>
      </c>
      <c r="B2553" s="18">
        <v>1.9E-2</v>
      </c>
      <c r="C2553" s="18"/>
    </row>
    <row r="2554" spans="1:3" x14ac:dyDescent="0.35">
      <c r="A2554" s="35">
        <v>43754</v>
      </c>
      <c r="B2554" s="18">
        <v>1.9E-2</v>
      </c>
      <c r="C2554" s="18"/>
    </row>
    <row r="2555" spans="1:3" x14ac:dyDescent="0.35">
      <c r="A2555" s="35">
        <v>43755</v>
      </c>
      <c r="B2555" s="18">
        <v>1.8500000000000003E-2</v>
      </c>
      <c r="C2555" s="18"/>
    </row>
    <row r="2556" spans="1:3" x14ac:dyDescent="0.35">
      <c r="A2556" s="35">
        <v>43756</v>
      </c>
      <c r="B2556" s="18">
        <v>1.8500000000000003E-2</v>
      </c>
      <c r="C2556" s="18"/>
    </row>
    <row r="2557" spans="1:3" x14ac:dyDescent="0.35">
      <c r="A2557" s="35">
        <v>43759</v>
      </c>
      <c r="B2557" s="18">
        <v>1.8500000000000003E-2</v>
      </c>
      <c r="C2557" s="18"/>
    </row>
    <row r="2558" spans="1:3" x14ac:dyDescent="0.35">
      <c r="A2558" s="35">
        <v>43760</v>
      </c>
      <c r="B2558" s="18">
        <v>1.8500000000000003E-2</v>
      </c>
      <c r="C2558" s="18"/>
    </row>
    <row r="2559" spans="1:3" x14ac:dyDescent="0.35">
      <c r="A2559" s="35">
        <v>43761</v>
      </c>
      <c r="B2559" s="18">
        <v>1.8500000000000003E-2</v>
      </c>
      <c r="C2559" s="18"/>
    </row>
    <row r="2560" spans="1:3" x14ac:dyDescent="0.35">
      <c r="A2560" s="35">
        <v>43762</v>
      </c>
      <c r="B2560" s="18">
        <v>1.8500000000000003E-2</v>
      </c>
      <c r="C2560" s="18"/>
    </row>
    <row r="2561" spans="1:3" x14ac:dyDescent="0.35">
      <c r="A2561" s="35">
        <v>43763</v>
      </c>
      <c r="B2561" s="18">
        <v>1.83E-2</v>
      </c>
      <c r="C2561" s="18"/>
    </row>
    <row r="2562" spans="1:3" x14ac:dyDescent="0.35">
      <c r="A2562" s="35">
        <v>43766</v>
      </c>
      <c r="B2562" s="18">
        <v>1.83E-2</v>
      </c>
      <c r="C2562" s="18"/>
    </row>
    <row r="2563" spans="1:3" x14ac:dyDescent="0.35">
      <c r="A2563" s="35">
        <v>43767</v>
      </c>
      <c r="B2563" s="18">
        <v>1.8200000000000001E-2</v>
      </c>
      <c r="C2563" s="18"/>
    </row>
    <row r="2564" spans="1:3" x14ac:dyDescent="0.35">
      <c r="A2564" s="35">
        <v>43768</v>
      </c>
      <c r="B2564" s="18">
        <v>1.8200000000000001E-2</v>
      </c>
      <c r="C2564" s="18"/>
    </row>
    <row r="2565" spans="1:3" x14ac:dyDescent="0.35">
      <c r="A2565" s="35">
        <v>43769</v>
      </c>
      <c r="B2565" s="18">
        <v>1.5800000000000002E-2</v>
      </c>
      <c r="C2565" s="18"/>
    </row>
    <row r="2566" spans="1:3" x14ac:dyDescent="0.35">
      <c r="A2566" s="35">
        <v>43770</v>
      </c>
      <c r="B2566" s="18">
        <v>1.5700000000000002E-2</v>
      </c>
      <c r="C2566" s="18"/>
    </row>
    <row r="2567" spans="1:3" x14ac:dyDescent="0.35">
      <c r="A2567" s="35">
        <v>43773</v>
      </c>
      <c r="B2567" s="18">
        <v>1.5600000000000001E-2</v>
      </c>
      <c r="C2567" s="18"/>
    </row>
    <row r="2568" spans="1:3" x14ac:dyDescent="0.35">
      <c r="A2568" s="35">
        <v>43774</v>
      </c>
      <c r="B2568" s="18">
        <v>1.5600000000000001E-2</v>
      </c>
      <c r="C2568" s="18"/>
    </row>
    <row r="2569" spans="1:3" x14ac:dyDescent="0.35">
      <c r="A2569" s="35">
        <v>43775</v>
      </c>
      <c r="B2569" s="18">
        <v>1.55E-2</v>
      </c>
      <c r="C2569" s="18"/>
    </row>
    <row r="2570" spans="1:3" x14ac:dyDescent="0.35">
      <c r="A2570" s="35">
        <v>43776</v>
      </c>
      <c r="B2570" s="18">
        <v>1.55E-2</v>
      </c>
      <c r="C2570" s="18"/>
    </row>
    <row r="2571" spans="1:3" x14ac:dyDescent="0.35">
      <c r="A2571" s="35">
        <v>43777</v>
      </c>
      <c r="B2571" s="18">
        <v>1.55E-2</v>
      </c>
      <c r="C2571" s="18"/>
    </row>
    <row r="2572" spans="1:3" x14ac:dyDescent="0.35">
      <c r="A2572" s="35">
        <v>43780</v>
      </c>
      <c r="B2572" s="18">
        <v>0</v>
      </c>
      <c r="C2572" s="18"/>
    </row>
    <row r="2573" spans="1:3" x14ac:dyDescent="0.35">
      <c r="A2573" s="35">
        <v>43781</v>
      </c>
      <c r="B2573" s="18">
        <v>1.55E-2</v>
      </c>
      <c r="C2573" s="18"/>
    </row>
    <row r="2574" spans="1:3" x14ac:dyDescent="0.35">
      <c r="A2574" s="35">
        <v>43782</v>
      </c>
      <c r="B2574" s="18">
        <v>1.55E-2</v>
      </c>
      <c r="C2574" s="18"/>
    </row>
    <row r="2575" spans="1:3" x14ac:dyDescent="0.35">
      <c r="A2575" s="35">
        <v>43783</v>
      </c>
      <c r="B2575" s="18">
        <v>1.55E-2</v>
      </c>
      <c r="C2575" s="18"/>
    </row>
    <row r="2576" spans="1:3" x14ac:dyDescent="0.35">
      <c r="A2576" s="35">
        <v>43784</v>
      </c>
      <c r="B2576" s="18">
        <v>1.55E-2</v>
      </c>
      <c r="C2576" s="18"/>
    </row>
    <row r="2577" spans="1:3" x14ac:dyDescent="0.35">
      <c r="A2577" s="35">
        <v>43787</v>
      </c>
      <c r="B2577" s="18">
        <v>1.55E-2</v>
      </c>
      <c r="C2577" s="18"/>
    </row>
    <row r="2578" spans="1:3" x14ac:dyDescent="0.35">
      <c r="A2578" s="35">
        <v>43788</v>
      </c>
      <c r="B2578" s="18">
        <v>1.55E-2</v>
      </c>
      <c r="C2578" s="18"/>
    </row>
    <row r="2579" spans="1:3" x14ac:dyDescent="0.35">
      <c r="A2579" s="35">
        <v>43789</v>
      </c>
      <c r="B2579" s="18">
        <v>1.55E-2</v>
      </c>
      <c r="C2579" s="18"/>
    </row>
    <row r="2580" spans="1:3" x14ac:dyDescent="0.35">
      <c r="A2580" s="35">
        <v>43790</v>
      </c>
      <c r="B2580" s="18">
        <v>1.55E-2</v>
      </c>
      <c r="C2580" s="18"/>
    </row>
    <row r="2581" spans="1:3" x14ac:dyDescent="0.35">
      <c r="A2581" s="35">
        <v>43791</v>
      </c>
      <c r="B2581" s="18">
        <v>1.55E-2</v>
      </c>
      <c r="C2581" s="18"/>
    </row>
    <row r="2582" spans="1:3" x14ac:dyDescent="0.35">
      <c r="A2582" s="35">
        <v>43794</v>
      </c>
      <c r="B2582" s="18">
        <v>1.55E-2</v>
      </c>
      <c r="C2582" s="18"/>
    </row>
    <row r="2583" spans="1:3" x14ac:dyDescent="0.35">
      <c r="A2583" s="35">
        <v>43795</v>
      </c>
      <c r="B2583" s="18">
        <v>1.55E-2</v>
      </c>
      <c r="C2583" s="18"/>
    </row>
    <row r="2584" spans="1:3" x14ac:dyDescent="0.35">
      <c r="A2584" s="35">
        <v>43796</v>
      </c>
      <c r="B2584" s="18">
        <v>1.55E-2</v>
      </c>
      <c r="C2584" s="18"/>
    </row>
    <row r="2585" spans="1:3" x14ac:dyDescent="0.35">
      <c r="A2585" s="35">
        <v>43797</v>
      </c>
      <c r="B2585" s="18">
        <v>0</v>
      </c>
      <c r="C2585" s="18"/>
    </row>
    <row r="2586" spans="1:3" x14ac:dyDescent="0.35">
      <c r="A2586" s="35">
        <v>43798</v>
      </c>
      <c r="B2586" s="18">
        <v>1.5600000000000001E-2</v>
      </c>
      <c r="C2586" s="18"/>
    </row>
    <row r="2587" spans="1:3" x14ac:dyDescent="0.35">
      <c r="A2587" s="35">
        <v>43801</v>
      </c>
      <c r="B2587" s="18">
        <v>1.5600000000000001E-2</v>
      </c>
      <c r="C2587" s="18"/>
    </row>
    <row r="2588" spans="1:3" x14ac:dyDescent="0.35">
      <c r="A2588" s="35">
        <v>43802</v>
      </c>
      <c r="B2588" s="18">
        <v>1.55E-2</v>
      </c>
      <c r="C2588" s="18"/>
    </row>
    <row r="2589" spans="1:3" x14ac:dyDescent="0.35">
      <c r="A2589" s="35">
        <v>43803</v>
      </c>
      <c r="B2589" s="18">
        <v>1.55E-2</v>
      </c>
      <c r="C2589" s="18"/>
    </row>
    <row r="2590" spans="1:3" x14ac:dyDescent="0.35">
      <c r="A2590" s="35">
        <v>43804</v>
      </c>
      <c r="B2590" s="18">
        <v>1.55E-2</v>
      </c>
      <c r="C2590" s="18"/>
    </row>
    <row r="2591" spans="1:3" x14ac:dyDescent="0.35">
      <c r="A2591" s="35">
        <v>43805</v>
      </c>
      <c r="B2591" s="18">
        <v>1.55E-2</v>
      </c>
      <c r="C2591" s="18"/>
    </row>
    <row r="2592" spans="1:3" x14ac:dyDescent="0.35">
      <c r="A2592" s="35">
        <v>43808</v>
      </c>
      <c r="B2592" s="18">
        <v>1.55E-2</v>
      </c>
      <c r="C2592" s="18"/>
    </row>
    <row r="2593" spans="1:3" x14ac:dyDescent="0.35">
      <c r="A2593" s="35">
        <v>43809</v>
      </c>
      <c r="B2593" s="18">
        <v>1.55E-2</v>
      </c>
      <c r="C2593" s="18"/>
    </row>
    <row r="2594" spans="1:3" x14ac:dyDescent="0.35">
      <c r="A2594" s="35">
        <v>43810</v>
      </c>
      <c r="B2594" s="18">
        <v>1.55E-2</v>
      </c>
      <c r="C2594" s="18"/>
    </row>
    <row r="2595" spans="1:3" x14ac:dyDescent="0.35">
      <c r="A2595" s="35">
        <v>43811</v>
      </c>
      <c r="B2595" s="18">
        <v>1.55E-2</v>
      </c>
      <c r="C2595" s="18"/>
    </row>
    <row r="2596" spans="1:3" x14ac:dyDescent="0.35">
      <c r="A2596" s="35">
        <v>43812</v>
      </c>
      <c r="B2596" s="18">
        <v>1.55E-2</v>
      </c>
      <c r="C2596" s="18"/>
    </row>
    <row r="2597" spans="1:3" x14ac:dyDescent="0.35">
      <c r="A2597" s="35">
        <v>43815</v>
      </c>
      <c r="B2597" s="18">
        <v>1.5600000000000001E-2</v>
      </c>
      <c r="C2597" s="18"/>
    </row>
    <row r="2598" spans="1:3" x14ac:dyDescent="0.35">
      <c r="A2598" s="35">
        <v>43816</v>
      </c>
      <c r="B2598" s="18">
        <v>1.55E-2</v>
      </c>
      <c r="C2598" s="18"/>
    </row>
    <row r="2599" spans="1:3" x14ac:dyDescent="0.35">
      <c r="A2599" s="35">
        <v>43817</v>
      </c>
      <c r="B2599" s="18">
        <v>1.55E-2</v>
      </c>
      <c r="C2599" s="18"/>
    </row>
    <row r="2600" spans="1:3" x14ac:dyDescent="0.35">
      <c r="A2600" s="35">
        <v>43818</v>
      </c>
      <c r="B2600" s="18">
        <v>1.55E-2</v>
      </c>
      <c r="C2600" s="18"/>
    </row>
    <row r="2601" spans="1:3" x14ac:dyDescent="0.35">
      <c r="A2601" s="35">
        <v>43819</v>
      </c>
      <c r="B2601" s="18">
        <v>1.55E-2</v>
      </c>
      <c r="C2601" s="18"/>
    </row>
    <row r="2602" spans="1:3" x14ac:dyDescent="0.35">
      <c r="A2602" s="35">
        <v>43822</v>
      </c>
      <c r="B2602" s="18">
        <v>1.55E-2</v>
      </c>
      <c r="C2602" s="18"/>
    </row>
    <row r="2603" spans="1:3" x14ac:dyDescent="0.35">
      <c r="A2603" s="35">
        <v>43823</v>
      </c>
      <c r="B2603" s="18">
        <v>1.55E-2</v>
      </c>
      <c r="C2603" s="18"/>
    </row>
    <row r="2604" spans="1:3" x14ac:dyDescent="0.35">
      <c r="A2604" s="35">
        <v>43824</v>
      </c>
      <c r="B2604" s="18">
        <v>0</v>
      </c>
      <c r="C2604" s="18"/>
    </row>
    <row r="2605" spans="1:3" x14ac:dyDescent="0.35">
      <c r="A2605" s="35">
        <v>43825</v>
      </c>
      <c r="B2605" s="18">
        <v>1.55E-2</v>
      </c>
      <c r="C2605" s="18"/>
    </row>
    <row r="2606" spans="1:3" x14ac:dyDescent="0.35">
      <c r="A2606" s="35">
        <v>43826</v>
      </c>
      <c r="B2606" s="18">
        <v>1.55E-2</v>
      </c>
      <c r="C2606" s="18"/>
    </row>
    <row r="2607" spans="1:3" x14ac:dyDescent="0.35">
      <c r="A2607" s="35">
        <v>43829</v>
      </c>
      <c r="B2607" s="18">
        <v>1.55E-2</v>
      </c>
      <c r="C2607" s="18"/>
    </row>
    <row r="2608" spans="1:3" x14ac:dyDescent="0.35">
      <c r="A2608" s="35">
        <v>43830</v>
      </c>
      <c r="B2608" s="18">
        <v>1.55E-2</v>
      </c>
      <c r="C2608" s="18"/>
    </row>
    <row r="2609" spans="1:3" x14ac:dyDescent="0.35">
      <c r="A2609" s="35">
        <v>43831</v>
      </c>
      <c r="B2609" s="18">
        <v>0</v>
      </c>
      <c r="C2609" s="18"/>
    </row>
    <row r="2610" spans="1:3" x14ac:dyDescent="0.35">
      <c r="A2610" s="35">
        <v>43832</v>
      </c>
      <c r="B2610" s="18">
        <v>1.55E-2</v>
      </c>
      <c r="C2610" s="18"/>
    </row>
    <row r="2611" spans="1:3" x14ac:dyDescent="0.35">
      <c r="A2611" s="35">
        <v>43833</v>
      </c>
      <c r="B2611" s="18">
        <v>1.55E-2</v>
      </c>
      <c r="C2611" s="18"/>
    </row>
    <row r="2612" spans="1:3" x14ac:dyDescent="0.35">
      <c r="A2612" s="35">
        <v>43836</v>
      </c>
      <c r="B2612" s="18">
        <v>1.55E-2</v>
      </c>
      <c r="C2612" s="18"/>
    </row>
    <row r="2613" spans="1:3" x14ac:dyDescent="0.35">
      <c r="A2613" s="35">
        <v>43837</v>
      </c>
      <c r="B2613" s="18">
        <v>1.55E-2</v>
      </c>
      <c r="C2613" s="18"/>
    </row>
    <row r="2614" spans="1:3" x14ac:dyDescent="0.35">
      <c r="A2614" s="35">
        <v>43838</v>
      </c>
      <c r="B2614" s="18">
        <v>1.55E-2</v>
      </c>
      <c r="C2614" s="18"/>
    </row>
    <row r="2615" spans="1:3" x14ac:dyDescent="0.35">
      <c r="A2615" s="35">
        <v>43839</v>
      </c>
      <c r="B2615" s="18">
        <v>1.55E-2</v>
      </c>
      <c r="C2615" s="18"/>
    </row>
    <row r="2616" spans="1:3" x14ac:dyDescent="0.35">
      <c r="A2616" s="35">
        <v>43840</v>
      </c>
      <c r="B2616" s="18">
        <v>1.54E-2</v>
      </c>
      <c r="C2616" s="18"/>
    </row>
    <row r="2617" spans="1:3" x14ac:dyDescent="0.35">
      <c r="A2617" s="35">
        <v>43843</v>
      </c>
      <c r="B2617" s="18">
        <v>1.54E-2</v>
      </c>
      <c r="C2617" s="18"/>
    </row>
    <row r="2618" spans="1:3" x14ac:dyDescent="0.35">
      <c r="A2618" s="35">
        <v>43844</v>
      </c>
      <c r="B2618" s="18">
        <v>1.54E-2</v>
      </c>
      <c r="C2618" s="18"/>
    </row>
    <row r="2619" spans="1:3" x14ac:dyDescent="0.35">
      <c r="A2619" s="35">
        <v>43845</v>
      </c>
      <c r="B2619" s="18">
        <v>1.54E-2</v>
      </c>
      <c r="C2619" s="18"/>
    </row>
    <row r="2620" spans="1:3" x14ac:dyDescent="0.35">
      <c r="A2620" s="35">
        <v>43846</v>
      </c>
      <c r="B2620" s="18">
        <v>1.54E-2</v>
      </c>
      <c r="C2620" s="18"/>
    </row>
    <row r="2621" spans="1:3" x14ac:dyDescent="0.35">
      <c r="A2621" s="35">
        <v>43847</v>
      </c>
      <c r="B2621" s="18">
        <v>1.55E-2</v>
      </c>
      <c r="C2621" s="18"/>
    </row>
    <row r="2622" spans="1:3" x14ac:dyDescent="0.35">
      <c r="A2622" s="35">
        <v>43850</v>
      </c>
      <c r="B2622" s="18">
        <v>0</v>
      </c>
      <c r="C2622" s="18"/>
    </row>
    <row r="2623" spans="1:3" x14ac:dyDescent="0.35">
      <c r="A2623" s="35">
        <v>43851</v>
      </c>
      <c r="B2623" s="18">
        <v>1.55E-2</v>
      </c>
      <c r="C2623" s="18"/>
    </row>
    <row r="2624" spans="1:3" x14ac:dyDescent="0.35">
      <c r="A2624" s="35">
        <v>43852</v>
      </c>
      <c r="B2624" s="18">
        <v>1.55E-2</v>
      </c>
      <c r="C2624" s="18"/>
    </row>
    <row r="2625" spans="1:3" x14ac:dyDescent="0.35">
      <c r="A2625" s="35">
        <v>43853</v>
      </c>
      <c r="B2625" s="18">
        <v>1.55E-2</v>
      </c>
      <c r="C2625" s="18"/>
    </row>
    <row r="2626" spans="1:3" x14ac:dyDescent="0.35">
      <c r="A2626" s="35">
        <v>43854</v>
      </c>
      <c r="B2626" s="18">
        <v>1.55E-2</v>
      </c>
      <c r="C2626" s="18"/>
    </row>
    <row r="2627" spans="1:3" x14ac:dyDescent="0.35">
      <c r="A2627" s="35">
        <v>43857</v>
      </c>
      <c r="B2627" s="18">
        <v>1.55E-2</v>
      </c>
      <c r="C2627" s="18"/>
    </row>
    <row r="2628" spans="1:3" x14ac:dyDescent="0.35">
      <c r="A2628" s="35">
        <v>43858</v>
      </c>
      <c r="B2628" s="18">
        <v>1.55E-2</v>
      </c>
      <c r="C2628" s="18"/>
    </row>
    <row r="2629" spans="1:3" x14ac:dyDescent="0.35">
      <c r="A2629" s="35">
        <v>43859</v>
      </c>
      <c r="B2629" s="18">
        <v>1.55E-2</v>
      </c>
      <c r="C2629" s="18"/>
    </row>
    <row r="2630" spans="1:3" x14ac:dyDescent="0.35">
      <c r="A2630" s="35">
        <v>43860</v>
      </c>
      <c r="B2630" s="18">
        <v>1.6E-2</v>
      </c>
      <c r="C2630" s="18"/>
    </row>
    <row r="2631" spans="1:3" x14ac:dyDescent="0.35">
      <c r="A2631" s="35">
        <v>43861</v>
      </c>
      <c r="B2631" s="18">
        <v>1.5900000000000001E-2</v>
      </c>
      <c r="C2631" s="18"/>
    </row>
    <row r="2632" spans="1:3" x14ac:dyDescent="0.35">
      <c r="A2632" s="35">
        <v>43864</v>
      </c>
      <c r="B2632" s="18">
        <v>1.5900000000000001E-2</v>
      </c>
      <c r="C2632" s="18"/>
    </row>
    <row r="2633" spans="1:3" x14ac:dyDescent="0.35">
      <c r="A2633" s="35">
        <v>43865</v>
      </c>
      <c r="B2633" s="18">
        <v>1.5900000000000001E-2</v>
      </c>
      <c r="C2633" s="18"/>
    </row>
    <row r="2634" spans="1:3" x14ac:dyDescent="0.35">
      <c r="A2634" s="35">
        <v>43866</v>
      </c>
      <c r="B2634" s="18">
        <v>1.5900000000000001E-2</v>
      </c>
      <c r="C2634" s="18"/>
    </row>
    <row r="2635" spans="1:3" x14ac:dyDescent="0.35">
      <c r="A2635" s="35">
        <v>43867</v>
      </c>
      <c r="B2635" s="18">
        <v>1.5900000000000001E-2</v>
      </c>
      <c r="C2635" s="18"/>
    </row>
    <row r="2636" spans="1:3" x14ac:dyDescent="0.35">
      <c r="A2636" s="35">
        <v>43868</v>
      </c>
      <c r="B2636" s="18">
        <v>1.5800000000000002E-2</v>
      </c>
      <c r="C2636" s="18"/>
    </row>
    <row r="2637" spans="1:3" x14ac:dyDescent="0.35">
      <c r="A2637" s="35">
        <v>43871</v>
      </c>
      <c r="B2637" s="18">
        <v>1.5800000000000002E-2</v>
      </c>
      <c r="C2637" s="18"/>
    </row>
    <row r="2638" spans="1:3" x14ac:dyDescent="0.35">
      <c r="A2638" s="35">
        <v>43872</v>
      </c>
      <c r="B2638" s="18">
        <v>1.5800000000000002E-2</v>
      </c>
      <c r="C2638" s="18"/>
    </row>
    <row r="2639" spans="1:3" x14ac:dyDescent="0.35">
      <c r="A2639" s="35">
        <v>43873</v>
      </c>
      <c r="B2639" s="18">
        <v>1.5800000000000002E-2</v>
      </c>
      <c r="C2639" s="18"/>
    </row>
    <row r="2640" spans="1:3" x14ac:dyDescent="0.35">
      <c r="A2640" s="35">
        <v>43874</v>
      </c>
      <c r="B2640" s="18">
        <v>1.5800000000000002E-2</v>
      </c>
      <c r="C2640" s="18"/>
    </row>
    <row r="2641" spans="1:3" x14ac:dyDescent="0.35">
      <c r="A2641" s="35">
        <v>43875</v>
      </c>
      <c r="B2641" s="18">
        <v>1.5800000000000002E-2</v>
      </c>
      <c r="C2641" s="18"/>
    </row>
    <row r="2642" spans="1:3" x14ac:dyDescent="0.35">
      <c r="A2642" s="35">
        <v>43878</v>
      </c>
      <c r="B2642" s="18">
        <v>0</v>
      </c>
      <c r="C2642" s="18"/>
    </row>
    <row r="2643" spans="1:3" x14ac:dyDescent="0.35">
      <c r="A2643" s="35">
        <v>43879</v>
      </c>
      <c r="B2643" s="18">
        <v>1.5900000000000001E-2</v>
      </c>
      <c r="C2643" s="18"/>
    </row>
    <row r="2644" spans="1:3" x14ac:dyDescent="0.35">
      <c r="A2644" s="35">
        <v>43880</v>
      </c>
      <c r="B2644" s="18">
        <v>1.5900000000000001E-2</v>
      </c>
      <c r="C2644" s="18"/>
    </row>
    <row r="2645" spans="1:3" x14ac:dyDescent="0.35">
      <c r="A2645" s="35">
        <v>43881</v>
      </c>
      <c r="B2645" s="18">
        <v>1.5900000000000001E-2</v>
      </c>
      <c r="C2645" s="18"/>
    </row>
    <row r="2646" spans="1:3" x14ac:dyDescent="0.35">
      <c r="A2646" s="35">
        <v>43882</v>
      </c>
      <c r="B2646" s="18">
        <v>1.5800000000000002E-2</v>
      </c>
      <c r="C2646" s="18"/>
    </row>
    <row r="2647" spans="1:3" x14ac:dyDescent="0.35">
      <c r="A2647" s="35">
        <v>43885</v>
      </c>
      <c r="B2647" s="18">
        <v>1.5800000000000002E-2</v>
      </c>
      <c r="C2647" s="18"/>
    </row>
    <row r="2648" spans="1:3" x14ac:dyDescent="0.35">
      <c r="A2648" s="35">
        <v>43886</v>
      </c>
      <c r="B2648" s="18">
        <v>1.5800000000000002E-2</v>
      </c>
      <c r="C2648" s="18"/>
    </row>
    <row r="2649" spans="1:3" x14ac:dyDescent="0.35">
      <c r="A2649" s="35">
        <v>43887</v>
      </c>
      <c r="B2649" s="18">
        <v>1.5800000000000002E-2</v>
      </c>
      <c r="C2649" s="18"/>
    </row>
    <row r="2650" spans="1:3" x14ac:dyDescent="0.35">
      <c r="A2650" s="35">
        <v>43888</v>
      </c>
      <c r="B2650" s="18">
        <v>1.5800000000000002E-2</v>
      </c>
      <c r="C2650" s="18"/>
    </row>
    <row r="2651" spans="1:3" x14ac:dyDescent="0.35">
      <c r="A2651" s="35">
        <v>43889</v>
      </c>
      <c r="B2651" s="18">
        <v>1.5800000000000002E-2</v>
      </c>
      <c r="C2651" s="18"/>
    </row>
    <row r="2652" spans="1:3" x14ac:dyDescent="0.35">
      <c r="A2652" s="35">
        <v>43892</v>
      </c>
      <c r="B2652" s="18">
        <v>1.5900000000000001E-2</v>
      </c>
      <c r="C2652" s="18"/>
    </row>
    <row r="2653" spans="1:3" x14ac:dyDescent="0.35">
      <c r="A2653" s="35">
        <v>43893</v>
      </c>
      <c r="B2653" s="18">
        <v>1.5900000000000001E-2</v>
      </c>
      <c r="C2653" s="18"/>
    </row>
    <row r="2654" spans="1:3" x14ac:dyDescent="0.35">
      <c r="A2654" s="35">
        <v>43894</v>
      </c>
      <c r="B2654" s="18">
        <v>1.09E-2</v>
      </c>
      <c r="C2654" s="18"/>
    </row>
    <row r="2655" spans="1:3" x14ac:dyDescent="0.35">
      <c r="A2655" s="35">
        <v>43895</v>
      </c>
      <c r="B2655" s="18">
        <v>1.09E-2</v>
      </c>
      <c r="C2655" s="18"/>
    </row>
    <row r="2656" spans="1:3" x14ac:dyDescent="0.35">
      <c r="A2656" s="35">
        <v>43896</v>
      </c>
      <c r="B2656" s="18">
        <v>1.09E-2</v>
      </c>
      <c r="C2656" s="18"/>
    </row>
    <row r="2657" spans="1:3" x14ac:dyDescent="0.35">
      <c r="A2657" s="35">
        <v>43899</v>
      </c>
      <c r="B2657" s="18">
        <v>1.09E-2</v>
      </c>
      <c r="C2657" s="18"/>
    </row>
    <row r="2658" spans="1:3" x14ac:dyDescent="0.35">
      <c r="A2658" s="35">
        <v>43900</v>
      </c>
      <c r="B2658" s="18">
        <v>1.09E-2</v>
      </c>
      <c r="C2658" s="18"/>
    </row>
    <row r="2659" spans="1:3" x14ac:dyDescent="0.35">
      <c r="A2659" s="35">
        <v>43901</v>
      </c>
      <c r="B2659" s="18">
        <v>1.09E-2</v>
      </c>
      <c r="C2659" s="18"/>
    </row>
    <row r="2660" spans="1:3" x14ac:dyDescent="0.35">
      <c r="A2660" s="35">
        <v>43902</v>
      </c>
      <c r="B2660" s="18">
        <v>1.1000000000000001E-2</v>
      </c>
      <c r="C2660" s="18"/>
    </row>
    <row r="2661" spans="1:3" x14ac:dyDescent="0.35">
      <c r="A2661" s="35">
        <v>43903</v>
      </c>
      <c r="B2661" s="18">
        <v>1.1000000000000001E-2</v>
      </c>
      <c r="C2661" s="18"/>
    </row>
    <row r="2662" spans="1:3" x14ac:dyDescent="0.35">
      <c r="A2662" s="35">
        <v>43906</v>
      </c>
      <c r="B2662" s="18">
        <v>2.5000000000000001E-3</v>
      </c>
      <c r="C2662" s="18"/>
    </row>
    <row r="2663" spans="1:3" x14ac:dyDescent="0.35">
      <c r="A2663" s="35">
        <v>43907</v>
      </c>
      <c r="B2663" s="18">
        <v>2.5000000000000001E-3</v>
      </c>
      <c r="C2663" s="18"/>
    </row>
    <row r="2664" spans="1:3" x14ac:dyDescent="0.35">
      <c r="A2664" s="35">
        <v>43908</v>
      </c>
      <c r="B2664" s="18">
        <v>2.5000000000000001E-3</v>
      </c>
      <c r="C2664" s="18"/>
    </row>
    <row r="2665" spans="1:3" x14ac:dyDescent="0.35">
      <c r="A2665" s="35">
        <v>43909</v>
      </c>
      <c r="B2665" s="18">
        <v>2E-3</v>
      </c>
      <c r="C2665" s="18"/>
    </row>
    <row r="2666" spans="1:3" x14ac:dyDescent="0.35">
      <c r="A2666" s="35">
        <v>43910</v>
      </c>
      <c r="B2666" s="18">
        <v>1.5E-3</v>
      </c>
      <c r="C2666" s="18"/>
    </row>
    <row r="2667" spans="1:3" x14ac:dyDescent="0.35">
      <c r="A2667" s="35">
        <v>43913</v>
      </c>
      <c r="B2667" s="18">
        <v>1.5E-3</v>
      </c>
      <c r="C2667" s="18"/>
    </row>
    <row r="2668" spans="1:3" x14ac:dyDescent="0.35">
      <c r="A2668" s="35">
        <v>43914</v>
      </c>
      <c r="B2668" s="18">
        <v>1.1999999999999999E-3</v>
      </c>
      <c r="C2668" s="18"/>
    </row>
    <row r="2669" spans="1:3" x14ac:dyDescent="0.35">
      <c r="A2669" s="35">
        <v>43915</v>
      </c>
      <c r="B2669" s="18">
        <v>1E-3</v>
      </c>
      <c r="C2669" s="18"/>
    </row>
    <row r="2670" spans="1:3" x14ac:dyDescent="0.35">
      <c r="A2670" s="35">
        <v>43916</v>
      </c>
      <c r="B2670" s="18">
        <v>1E-3</v>
      </c>
      <c r="C2670" s="18"/>
    </row>
    <row r="2671" spans="1:3" x14ac:dyDescent="0.35">
      <c r="A2671" s="35">
        <v>43917</v>
      </c>
      <c r="B2671" s="18">
        <v>1E-3</v>
      </c>
      <c r="C2671" s="18"/>
    </row>
    <row r="2672" spans="1:3" x14ac:dyDescent="0.35">
      <c r="A2672" s="35">
        <v>43920</v>
      </c>
      <c r="B2672" s="18">
        <v>8.9999999999999998E-4</v>
      </c>
      <c r="C2672" s="18"/>
    </row>
    <row r="2673" spans="1:3" x14ac:dyDescent="0.35">
      <c r="A2673" s="35">
        <v>43921</v>
      </c>
      <c r="B2673" s="18">
        <v>8.0000000000000004E-4</v>
      </c>
      <c r="C2673" s="18"/>
    </row>
    <row r="2674" spans="1:3" x14ac:dyDescent="0.35">
      <c r="A2674" s="35">
        <v>43922</v>
      </c>
      <c r="B2674" s="18">
        <v>5.9999999999999995E-4</v>
      </c>
      <c r="C2674" s="18"/>
    </row>
    <row r="2675" spans="1:3" x14ac:dyDescent="0.35">
      <c r="A2675" s="35">
        <v>43923</v>
      </c>
      <c r="B2675" s="18">
        <v>5.0000000000000001E-4</v>
      </c>
      <c r="C2675" s="18"/>
    </row>
    <row r="2676" spans="1:3" x14ac:dyDescent="0.35">
      <c r="A2676" s="35">
        <v>43924</v>
      </c>
      <c r="B2676" s="18">
        <v>5.0000000000000001E-4</v>
      </c>
      <c r="C2676" s="18"/>
    </row>
    <row r="2677" spans="1:3" x14ac:dyDescent="0.35">
      <c r="A2677" s="35">
        <v>43927</v>
      </c>
      <c r="B2677" s="18">
        <v>5.0000000000000001E-4</v>
      </c>
      <c r="C2677" s="18"/>
    </row>
    <row r="2678" spans="1:3" x14ac:dyDescent="0.35">
      <c r="A2678" s="35">
        <v>43928</v>
      </c>
      <c r="B2678" s="18">
        <v>5.0000000000000001E-4</v>
      </c>
      <c r="C2678" s="18"/>
    </row>
    <row r="2679" spans="1:3" x14ac:dyDescent="0.35">
      <c r="A2679" s="35">
        <v>43929</v>
      </c>
      <c r="B2679" s="18">
        <v>5.0000000000000001E-4</v>
      </c>
      <c r="C2679" s="18"/>
    </row>
    <row r="2680" spans="1:3" x14ac:dyDescent="0.35">
      <c r="A2680" s="35">
        <v>43930</v>
      </c>
      <c r="B2680" s="18">
        <v>5.0000000000000001E-4</v>
      </c>
      <c r="C2680" s="18"/>
    </row>
    <row r="2681" spans="1:3" x14ac:dyDescent="0.35">
      <c r="A2681" s="35">
        <v>43931</v>
      </c>
      <c r="B2681" s="18">
        <v>5.0000000000000001E-4</v>
      </c>
      <c r="C2681" s="18"/>
    </row>
    <row r="2682" spans="1:3" x14ac:dyDescent="0.35">
      <c r="A2682" s="35">
        <v>43934</v>
      </c>
      <c r="B2682" s="18">
        <v>5.0000000000000001E-4</v>
      </c>
      <c r="C2682" s="18"/>
    </row>
    <row r="2683" spans="1:3" x14ac:dyDescent="0.35">
      <c r="A2683" s="35">
        <v>43935</v>
      </c>
      <c r="B2683" s="18">
        <v>5.0000000000000001E-4</v>
      </c>
      <c r="C2683" s="18"/>
    </row>
    <row r="2684" spans="1:3" x14ac:dyDescent="0.35">
      <c r="A2684" s="35">
        <v>43936</v>
      </c>
      <c r="B2684" s="18">
        <v>5.0000000000000001E-4</v>
      </c>
      <c r="C2684" s="18"/>
    </row>
    <row r="2685" spans="1:3" x14ac:dyDescent="0.35">
      <c r="A2685" s="35">
        <v>43937</v>
      </c>
      <c r="B2685" s="18">
        <v>5.0000000000000001E-4</v>
      </c>
      <c r="C2685" s="18"/>
    </row>
    <row r="2686" spans="1:3" x14ac:dyDescent="0.35">
      <c r="A2686" s="35">
        <v>43938</v>
      </c>
      <c r="B2686" s="18">
        <v>5.0000000000000001E-4</v>
      </c>
      <c r="C2686" s="18"/>
    </row>
    <row r="2687" spans="1:3" x14ac:dyDescent="0.35">
      <c r="A2687" s="35">
        <v>43941</v>
      </c>
      <c r="B2687" s="18">
        <v>5.0000000000000001E-4</v>
      </c>
      <c r="C2687" s="18"/>
    </row>
    <row r="2688" spans="1:3" x14ac:dyDescent="0.35">
      <c r="A2688" s="35">
        <v>43942</v>
      </c>
      <c r="B2688" s="18">
        <v>5.0000000000000001E-4</v>
      </c>
      <c r="C2688" s="18"/>
    </row>
    <row r="2689" spans="1:3" x14ac:dyDescent="0.35">
      <c r="A2689" s="35">
        <v>43943</v>
      </c>
      <c r="B2689" s="18">
        <v>5.0000000000000001E-4</v>
      </c>
      <c r="C2689" s="18"/>
    </row>
    <row r="2690" spans="1:3" x14ac:dyDescent="0.35">
      <c r="A2690" s="35">
        <v>43944</v>
      </c>
      <c r="B2690" s="18">
        <v>4.0000000000000002E-4</v>
      </c>
      <c r="C2690" s="18"/>
    </row>
    <row r="2691" spans="1:3" x14ac:dyDescent="0.35">
      <c r="A2691" s="35">
        <v>43945</v>
      </c>
      <c r="B2691" s="18">
        <v>5.0000000000000001E-4</v>
      </c>
      <c r="C2691" s="18"/>
    </row>
    <row r="2692" spans="1:3" x14ac:dyDescent="0.35">
      <c r="A2692" s="35">
        <v>43948</v>
      </c>
      <c r="B2692" s="18">
        <v>4.0000000000000002E-4</v>
      </c>
      <c r="C2692" s="18"/>
    </row>
    <row r="2693" spans="1:3" x14ac:dyDescent="0.35">
      <c r="A2693" s="35">
        <v>43949</v>
      </c>
      <c r="B2693" s="18">
        <v>4.0000000000000002E-4</v>
      </c>
      <c r="C2693" s="18"/>
    </row>
    <row r="2694" spans="1:3" x14ac:dyDescent="0.35">
      <c r="A2694" s="35">
        <v>43950</v>
      </c>
      <c r="B2694" s="18">
        <v>4.0000000000000002E-4</v>
      </c>
      <c r="C2694" s="18"/>
    </row>
    <row r="2695" spans="1:3" x14ac:dyDescent="0.35">
      <c r="A2695" s="35">
        <v>43951</v>
      </c>
      <c r="B2695" s="18">
        <v>5.0000000000000001E-4</v>
      </c>
      <c r="C2695" s="18"/>
    </row>
    <row r="2696" spans="1:3" x14ac:dyDescent="0.35">
      <c r="A2696" s="35">
        <v>43952</v>
      </c>
      <c r="B2696" s="18">
        <v>5.0000000000000001E-4</v>
      </c>
      <c r="C2696" s="18"/>
    </row>
    <row r="2697" spans="1:3" x14ac:dyDescent="0.35">
      <c r="A2697" s="35">
        <v>43955</v>
      </c>
      <c r="B2697" s="18">
        <v>5.0000000000000001E-4</v>
      </c>
      <c r="C2697" s="18"/>
    </row>
    <row r="2698" spans="1:3" x14ac:dyDescent="0.35">
      <c r="A2698" s="35">
        <v>43956</v>
      </c>
      <c r="B2698" s="18">
        <v>5.0000000000000001E-4</v>
      </c>
      <c r="C2698" s="18"/>
    </row>
    <row r="2699" spans="1:3" x14ac:dyDescent="0.35">
      <c r="A2699" s="35">
        <v>43957</v>
      </c>
      <c r="B2699" s="18">
        <v>5.0000000000000001E-4</v>
      </c>
      <c r="C2699" s="18"/>
    </row>
    <row r="2700" spans="1:3" x14ac:dyDescent="0.35">
      <c r="A2700" s="35">
        <v>43958</v>
      </c>
      <c r="B2700" s="18">
        <v>5.0000000000000001E-4</v>
      </c>
      <c r="C2700" s="18"/>
    </row>
    <row r="2701" spans="1:3" x14ac:dyDescent="0.35">
      <c r="A2701" s="35">
        <v>43959</v>
      </c>
      <c r="B2701" s="18">
        <v>5.0000000000000001E-4</v>
      </c>
      <c r="C2701" s="18"/>
    </row>
    <row r="2702" spans="1:3" x14ac:dyDescent="0.35">
      <c r="A2702" s="35">
        <v>43962</v>
      </c>
      <c r="B2702" s="18">
        <v>5.0000000000000001E-4</v>
      </c>
      <c r="C2702" s="18"/>
    </row>
    <row r="2703" spans="1:3" x14ac:dyDescent="0.35">
      <c r="A2703" s="35">
        <v>43963</v>
      </c>
      <c r="B2703" s="18">
        <v>5.0000000000000001E-4</v>
      </c>
      <c r="C2703" s="18"/>
    </row>
    <row r="2704" spans="1:3" x14ac:dyDescent="0.35">
      <c r="A2704" s="35">
        <v>43964</v>
      </c>
      <c r="B2704" s="18">
        <v>5.0000000000000001E-4</v>
      </c>
      <c r="C2704" s="18"/>
    </row>
    <row r="2705" spans="1:3" x14ac:dyDescent="0.35">
      <c r="A2705" s="35">
        <v>43965</v>
      </c>
      <c r="B2705" s="18">
        <v>5.0000000000000001E-4</v>
      </c>
      <c r="C2705" s="18"/>
    </row>
    <row r="2706" spans="1:3" x14ac:dyDescent="0.35">
      <c r="A2706" s="35">
        <v>43966</v>
      </c>
      <c r="B2706" s="18">
        <v>5.0000000000000001E-4</v>
      </c>
      <c r="C2706" s="18"/>
    </row>
    <row r="2707" spans="1:3" x14ac:dyDescent="0.35">
      <c r="A2707" s="35">
        <v>43969</v>
      </c>
      <c r="B2707" s="18">
        <v>5.0000000000000001E-4</v>
      </c>
      <c r="C2707" s="18"/>
    </row>
    <row r="2708" spans="1:3" x14ac:dyDescent="0.35">
      <c r="A2708" s="35">
        <v>43970</v>
      </c>
      <c r="B2708" s="18">
        <v>5.0000000000000001E-4</v>
      </c>
      <c r="C2708" s="18"/>
    </row>
    <row r="2709" spans="1:3" x14ac:dyDescent="0.35">
      <c r="A2709" s="35">
        <v>43971</v>
      </c>
      <c r="B2709" s="18">
        <v>5.0000000000000001E-4</v>
      </c>
      <c r="C2709" s="18"/>
    </row>
    <row r="2710" spans="1:3" x14ac:dyDescent="0.35">
      <c r="A2710" s="35">
        <v>43972</v>
      </c>
      <c r="B2710" s="18">
        <v>5.0000000000000001E-4</v>
      </c>
      <c r="C2710" s="18"/>
    </row>
    <row r="2711" spans="1:3" x14ac:dyDescent="0.35">
      <c r="A2711" s="35">
        <v>43973</v>
      </c>
      <c r="B2711" s="18">
        <v>5.0000000000000001E-4</v>
      </c>
      <c r="C2711" s="18"/>
    </row>
    <row r="2712" spans="1:3" x14ac:dyDescent="0.35">
      <c r="A2712" s="35">
        <v>43976</v>
      </c>
      <c r="B2712" s="18">
        <v>0</v>
      </c>
      <c r="C2712" s="18"/>
    </row>
    <row r="2713" spans="1:3" x14ac:dyDescent="0.35">
      <c r="A2713" s="35">
        <v>43977</v>
      </c>
      <c r="B2713" s="18">
        <v>5.0000000000000001E-4</v>
      </c>
      <c r="C2713" s="18"/>
    </row>
    <row r="2714" spans="1:3" x14ac:dyDescent="0.35">
      <c r="A2714" s="35">
        <v>43978</v>
      </c>
      <c r="B2714" s="18">
        <v>5.0000000000000001E-4</v>
      </c>
      <c r="C2714" s="18"/>
    </row>
    <row r="2715" spans="1:3" x14ac:dyDescent="0.35">
      <c r="A2715" s="35">
        <v>43979</v>
      </c>
      <c r="B2715" s="18">
        <v>5.0000000000000001E-4</v>
      </c>
      <c r="C2715" s="18"/>
    </row>
    <row r="2716" spans="1:3" x14ac:dyDescent="0.35">
      <c r="A2716" s="35">
        <v>43980</v>
      </c>
      <c r="B2716" s="18">
        <v>5.0000000000000001E-4</v>
      </c>
      <c r="C2716" s="18"/>
    </row>
    <row r="2717" spans="1:3" x14ac:dyDescent="0.35">
      <c r="A2717" s="35">
        <v>43983</v>
      </c>
      <c r="B2717" s="18">
        <v>5.0000000000000001E-4</v>
      </c>
      <c r="C2717" s="18"/>
    </row>
    <row r="2718" spans="1:3" x14ac:dyDescent="0.35">
      <c r="A2718" s="35">
        <v>43984</v>
      </c>
      <c r="B2718" s="18">
        <v>5.9999999999999995E-4</v>
      </c>
      <c r="C2718" s="18"/>
    </row>
    <row r="2719" spans="1:3" x14ac:dyDescent="0.35">
      <c r="A2719" s="35">
        <v>43985</v>
      </c>
      <c r="B2719" s="18">
        <v>5.9999999999999995E-4</v>
      </c>
      <c r="C2719" s="18"/>
    </row>
    <row r="2720" spans="1:3" x14ac:dyDescent="0.35">
      <c r="A2720" s="35">
        <v>43986</v>
      </c>
      <c r="B2720" s="18">
        <v>5.9999999999999995E-4</v>
      </c>
      <c r="C2720" s="18"/>
    </row>
    <row r="2721" spans="1:3" x14ac:dyDescent="0.35">
      <c r="A2721" s="35">
        <v>43987</v>
      </c>
      <c r="B2721" s="18">
        <v>7.000000000000001E-4</v>
      </c>
      <c r="C2721" s="18"/>
    </row>
    <row r="2722" spans="1:3" x14ac:dyDescent="0.35">
      <c r="A2722" s="35">
        <v>43990</v>
      </c>
      <c r="B2722" s="18">
        <v>7.000000000000001E-4</v>
      </c>
      <c r="C2722" s="18"/>
    </row>
    <row r="2723" spans="1:3" x14ac:dyDescent="0.35">
      <c r="A2723" s="35">
        <v>43991</v>
      </c>
      <c r="B2723" s="18">
        <v>7.000000000000001E-4</v>
      </c>
      <c r="C2723" s="18"/>
    </row>
    <row r="2724" spans="1:3" x14ac:dyDescent="0.35">
      <c r="A2724" s="35">
        <v>43992</v>
      </c>
      <c r="B2724" s="18">
        <v>8.0000000000000004E-4</v>
      </c>
      <c r="C2724" s="18"/>
    </row>
    <row r="2725" spans="1:3" x14ac:dyDescent="0.35">
      <c r="A2725" s="35">
        <v>43993</v>
      </c>
      <c r="B2725" s="18">
        <v>8.0000000000000004E-4</v>
      </c>
      <c r="C2725" s="18"/>
    </row>
    <row r="2726" spans="1:3" x14ac:dyDescent="0.35">
      <c r="A2726" s="35">
        <v>43994</v>
      </c>
      <c r="B2726" s="18">
        <v>8.0000000000000004E-4</v>
      </c>
      <c r="C2726" s="18"/>
    </row>
    <row r="2727" spans="1:3" x14ac:dyDescent="0.35">
      <c r="A2727" s="35">
        <v>43997</v>
      </c>
      <c r="B2727" s="18">
        <v>8.9999999999999998E-4</v>
      </c>
      <c r="C2727" s="18"/>
    </row>
    <row r="2728" spans="1:3" x14ac:dyDescent="0.35">
      <c r="A2728" s="35">
        <v>43998</v>
      </c>
      <c r="B2728" s="18">
        <v>8.9999999999999998E-4</v>
      </c>
      <c r="C2728" s="18"/>
    </row>
    <row r="2729" spans="1:3" x14ac:dyDescent="0.35">
      <c r="A2729" s="35">
        <v>43999</v>
      </c>
      <c r="B2729" s="18">
        <v>8.9999999999999998E-4</v>
      </c>
      <c r="C2729" s="18"/>
    </row>
    <row r="2730" spans="1:3" x14ac:dyDescent="0.35">
      <c r="A2730" s="35">
        <v>44000</v>
      </c>
      <c r="B2730" s="18">
        <v>8.9999999999999998E-4</v>
      </c>
      <c r="C2730" s="18"/>
    </row>
    <row r="2731" spans="1:3" x14ac:dyDescent="0.35">
      <c r="A2731" s="35">
        <v>44001</v>
      </c>
      <c r="B2731" s="18">
        <v>8.9999999999999998E-4</v>
      </c>
      <c r="C2731" s="18"/>
    </row>
    <row r="2732" spans="1:3" x14ac:dyDescent="0.35">
      <c r="A2732" s="35">
        <v>44004</v>
      </c>
      <c r="B2732" s="18">
        <v>8.0000000000000004E-4</v>
      </c>
      <c r="C2732" s="18"/>
    </row>
    <row r="2733" spans="1:3" x14ac:dyDescent="0.35">
      <c r="A2733" s="35">
        <v>44005</v>
      </c>
      <c r="B2733" s="18">
        <v>8.0000000000000004E-4</v>
      </c>
      <c r="C2733" s="18"/>
    </row>
    <row r="2734" spans="1:3" x14ac:dyDescent="0.35">
      <c r="A2734" s="35">
        <v>44006</v>
      </c>
      <c r="B2734" s="18">
        <v>8.0000000000000004E-4</v>
      </c>
      <c r="C2734" s="18"/>
    </row>
    <row r="2735" spans="1:3" x14ac:dyDescent="0.35">
      <c r="A2735" s="35">
        <v>44007</v>
      </c>
      <c r="B2735" s="18">
        <v>8.0000000000000004E-4</v>
      </c>
      <c r="C2735" s="18"/>
    </row>
    <row r="2736" spans="1:3" x14ac:dyDescent="0.35">
      <c r="A2736" s="35">
        <v>44008</v>
      </c>
      <c r="B2736" s="18">
        <v>8.0000000000000004E-4</v>
      </c>
      <c r="C2736" s="18"/>
    </row>
    <row r="2737" spans="1:3" x14ac:dyDescent="0.35">
      <c r="A2737" s="35">
        <v>44011</v>
      </c>
      <c r="B2737" s="18">
        <v>8.0000000000000004E-4</v>
      </c>
      <c r="C2737" s="18"/>
    </row>
    <row r="2738" spans="1:3" x14ac:dyDescent="0.35">
      <c r="A2738" s="35">
        <v>44012</v>
      </c>
      <c r="B2738" s="18">
        <v>8.0000000000000004E-4</v>
      </c>
      <c r="C2738" s="18"/>
    </row>
    <row r="2739" spans="1:3" x14ac:dyDescent="0.35">
      <c r="A2739" s="35">
        <v>44013</v>
      </c>
      <c r="B2739" s="18">
        <v>8.0000000000000004E-4</v>
      </c>
      <c r="C2739" s="18"/>
    </row>
    <row r="2740" spans="1:3" x14ac:dyDescent="0.35">
      <c r="A2740" s="35">
        <v>44014</v>
      </c>
      <c r="B2740" s="18">
        <v>8.9999999999999998E-4</v>
      </c>
      <c r="C2740" s="18"/>
    </row>
    <row r="2741" spans="1:3" x14ac:dyDescent="0.35">
      <c r="A2741" s="35">
        <v>44015</v>
      </c>
      <c r="B2741" s="18">
        <v>8.9999999999999998E-4</v>
      </c>
      <c r="C2741" s="18"/>
    </row>
    <row r="2742" spans="1:3" x14ac:dyDescent="0.35">
      <c r="A2742" s="35">
        <v>44018</v>
      </c>
      <c r="B2742" s="18">
        <v>8.9999999999999998E-4</v>
      </c>
      <c r="C2742" s="18"/>
    </row>
    <row r="2743" spans="1:3" x14ac:dyDescent="0.35">
      <c r="A2743" s="35">
        <v>44019</v>
      </c>
      <c r="B2743" s="18">
        <v>8.9999999999999998E-4</v>
      </c>
      <c r="C2743" s="18"/>
    </row>
    <row r="2744" spans="1:3" x14ac:dyDescent="0.35">
      <c r="A2744" s="35">
        <v>44020</v>
      </c>
      <c r="B2744" s="18">
        <v>8.9999999999999998E-4</v>
      </c>
      <c r="C2744" s="18"/>
    </row>
    <row r="2745" spans="1:3" x14ac:dyDescent="0.35">
      <c r="A2745" s="35">
        <v>44021</v>
      </c>
      <c r="B2745" s="18">
        <v>8.9999999999999998E-4</v>
      </c>
      <c r="C2745" s="18"/>
    </row>
    <row r="2746" spans="1:3" x14ac:dyDescent="0.35">
      <c r="A2746" s="35">
        <v>44022</v>
      </c>
      <c r="B2746" s="18">
        <v>8.9999999999999998E-4</v>
      </c>
      <c r="C2746" s="18"/>
    </row>
    <row r="2747" spans="1:3" x14ac:dyDescent="0.35">
      <c r="A2747" s="35">
        <v>44025</v>
      </c>
      <c r="B2747" s="18">
        <v>8.9999999999999998E-4</v>
      </c>
      <c r="C2747" s="18"/>
    </row>
    <row r="2748" spans="1:3" x14ac:dyDescent="0.35">
      <c r="A2748" s="35">
        <v>44026</v>
      </c>
      <c r="B2748" s="18">
        <v>8.9999999999999998E-4</v>
      </c>
      <c r="C2748" s="18"/>
    </row>
    <row r="2749" spans="1:3" x14ac:dyDescent="0.35">
      <c r="A2749" s="35">
        <v>44027</v>
      </c>
      <c r="B2749" s="18">
        <v>1E-3</v>
      </c>
      <c r="C2749" s="18"/>
    </row>
    <row r="2750" spans="1:3" x14ac:dyDescent="0.35">
      <c r="A2750" s="35">
        <v>44028</v>
      </c>
      <c r="B2750" s="18">
        <v>1E-3</v>
      </c>
      <c r="C2750" s="18"/>
    </row>
    <row r="2751" spans="1:3" x14ac:dyDescent="0.35">
      <c r="A2751" s="35">
        <v>44029</v>
      </c>
      <c r="B2751" s="18">
        <v>8.9999999999999998E-4</v>
      </c>
      <c r="C2751" s="18"/>
    </row>
    <row r="2752" spans="1:3" x14ac:dyDescent="0.35">
      <c r="A2752" s="35">
        <v>44032</v>
      </c>
      <c r="B2752" s="18">
        <v>1E-3</v>
      </c>
      <c r="C2752" s="18"/>
    </row>
    <row r="2753" spans="1:3" x14ac:dyDescent="0.35">
      <c r="A2753" s="35">
        <v>44033</v>
      </c>
      <c r="B2753" s="18">
        <v>1E-3</v>
      </c>
      <c r="C2753" s="18"/>
    </row>
    <row r="2754" spans="1:3" x14ac:dyDescent="0.35">
      <c r="A2754" s="35">
        <v>44034</v>
      </c>
      <c r="B2754" s="18">
        <v>8.9999999999999998E-4</v>
      </c>
      <c r="C2754" s="18"/>
    </row>
    <row r="2755" spans="1:3" x14ac:dyDescent="0.35">
      <c r="A2755" s="35">
        <v>44035</v>
      </c>
      <c r="B2755" s="18">
        <v>8.9999999999999998E-4</v>
      </c>
      <c r="C2755" s="18"/>
    </row>
    <row r="2756" spans="1:3" x14ac:dyDescent="0.35">
      <c r="A2756" s="35">
        <v>44036</v>
      </c>
      <c r="B2756" s="18">
        <v>8.9999999999999998E-4</v>
      </c>
      <c r="C2756" s="18"/>
    </row>
    <row r="2757" spans="1:3" x14ac:dyDescent="0.35">
      <c r="A2757" s="35">
        <v>44039</v>
      </c>
      <c r="B2757" s="18">
        <v>1E-3</v>
      </c>
      <c r="C2757" s="18"/>
    </row>
    <row r="2758" spans="1:3" x14ac:dyDescent="0.35">
      <c r="A2758" s="35">
        <v>44040</v>
      </c>
      <c r="B2758" s="18">
        <v>1E-3</v>
      </c>
      <c r="C2758" s="18"/>
    </row>
    <row r="2759" spans="1:3" x14ac:dyDescent="0.35">
      <c r="A2759" s="35">
        <v>44041</v>
      </c>
      <c r="B2759" s="18">
        <v>1E-3</v>
      </c>
      <c r="C2759" s="18"/>
    </row>
    <row r="2760" spans="1:3" x14ac:dyDescent="0.35">
      <c r="A2760" s="35">
        <v>44042</v>
      </c>
      <c r="B2760" s="18">
        <v>1E-3</v>
      </c>
      <c r="C2760" s="18"/>
    </row>
    <row r="2761" spans="1:3" x14ac:dyDescent="0.35">
      <c r="A2761" s="35">
        <v>44043</v>
      </c>
      <c r="B2761" s="18">
        <v>1E-3</v>
      </c>
      <c r="C2761" s="18"/>
    </row>
    <row r="2762" spans="1:3" x14ac:dyDescent="0.35">
      <c r="A2762" s="35">
        <v>44046</v>
      </c>
      <c r="B2762" s="18">
        <v>1E-3</v>
      </c>
      <c r="C2762" s="18"/>
    </row>
    <row r="2763" spans="1:3" x14ac:dyDescent="0.35">
      <c r="A2763" s="35">
        <v>44047</v>
      </c>
      <c r="B2763" s="18">
        <v>1E-3</v>
      </c>
      <c r="C2763" s="18"/>
    </row>
    <row r="2764" spans="1:3" x14ac:dyDescent="0.35">
      <c r="A2764" s="35">
        <v>44048</v>
      </c>
      <c r="B2764" s="18">
        <v>1E-3</v>
      </c>
      <c r="C2764" s="18"/>
    </row>
    <row r="2765" spans="1:3" x14ac:dyDescent="0.35">
      <c r="A2765" s="35">
        <v>44049</v>
      </c>
      <c r="B2765" s="18">
        <v>1E-3</v>
      </c>
      <c r="C2765" s="18"/>
    </row>
    <row r="2766" spans="1:3" x14ac:dyDescent="0.35">
      <c r="A2766" s="35">
        <v>44050</v>
      </c>
      <c r="B2766" s="18">
        <v>1E-3</v>
      </c>
      <c r="C2766" s="18"/>
    </row>
    <row r="2767" spans="1:3" x14ac:dyDescent="0.35">
      <c r="A2767" s="35">
        <v>44053</v>
      </c>
      <c r="B2767" s="18">
        <v>1E-3</v>
      </c>
      <c r="C2767" s="18"/>
    </row>
    <row r="2768" spans="1:3" x14ac:dyDescent="0.35">
      <c r="A2768" s="35">
        <v>44054</v>
      </c>
      <c r="B2768" s="18">
        <v>1E-3</v>
      </c>
      <c r="C2768" s="18"/>
    </row>
    <row r="2769" spans="1:3" x14ac:dyDescent="0.35">
      <c r="A2769" s="35">
        <v>44055</v>
      </c>
      <c r="B2769" s="18">
        <v>1E-3</v>
      </c>
      <c r="C2769" s="18"/>
    </row>
    <row r="2770" spans="1:3" x14ac:dyDescent="0.35">
      <c r="A2770" s="35">
        <v>44056</v>
      </c>
      <c r="B2770" s="18">
        <v>1E-3</v>
      </c>
      <c r="C2770" s="18"/>
    </row>
    <row r="2771" spans="1:3" x14ac:dyDescent="0.35">
      <c r="A2771" s="35">
        <v>44057</v>
      </c>
      <c r="B2771" s="18">
        <v>1E-3</v>
      </c>
      <c r="C2771" s="18"/>
    </row>
    <row r="2772" spans="1:3" x14ac:dyDescent="0.35">
      <c r="A2772" s="35">
        <v>44060</v>
      </c>
      <c r="B2772" s="18">
        <v>1E-3</v>
      </c>
      <c r="C2772" s="18"/>
    </row>
    <row r="2773" spans="1:3" x14ac:dyDescent="0.35">
      <c r="A2773" s="35">
        <v>44061</v>
      </c>
      <c r="B2773" s="18">
        <v>8.9999999999999998E-4</v>
      </c>
      <c r="C2773" s="18"/>
    </row>
    <row r="2774" spans="1:3" x14ac:dyDescent="0.35">
      <c r="A2774" s="35">
        <v>44062</v>
      </c>
      <c r="B2774" s="18">
        <v>8.9999999999999998E-4</v>
      </c>
      <c r="C2774" s="18"/>
    </row>
    <row r="2775" spans="1:3" x14ac:dyDescent="0.35">
      <c r="A2775" s="35">
        <v>44063</v>
      </c>
      <c r="B2775" s="18">
        <v>8.9999999999999998E-4</v>
      </c>
      <c r="C2775" s="18"/>
    </row>
    <row r="2776" spans="1:3" x14ac:dyDescent="0.35">
      <c r="A2776" s="35">
        <v>44064</v>
      </c>
      <c r="B2776" s="18">
        <v>8.9999999999999998E-4</v>
      </c>
      <c r="C2776" s="18"/>
    </row>
    <row r="2777" spans="1:3" x14ac:dyDescent="0.35">
      <c r="A2777" s="35">
        <v>44067</v>
      </c>
      <c r="B2777" s="18">
        <v>8.9999999999999998E-4</v>
      </c>
      <c r="C2777" s="18"/>
    </row>
    <row r="2778" spans="1:3" x14ac:dyDescent="0.35">
      <c r="A2778" s="35">
        <v>44068</v>
      </c>
      <c r="B2778" s="18">
        <v>8.9999999999999998E-4</v>
      </c>
      <c r="C2778" s="18"/>
    </row>
    <row r="2779" spans="1:3" x14ac:dyDescent="0.35">
      <c r="A2779" s="35">
        <v>44069</v>
      </c>
      <c r="B2779" s="18">
        <v>8.9999999999999998E-4</v>
      </c>
      <c r="C2779" s="18"/>
    </row>
    <row r="2780" spans="1:3" x14ac:dyDescent="0.35">
      <c r="A2780" s="35">
        <v>44070</v>
      </c>
      <c r="B2780" s="18">
        <v>8.0000000000000004E-4</v>
      </c>
      <c r="C2780" s="18"/>
    </row>
    <row r="2781" spans="1:3" x14ac:dyDescent="0.35">
      <c r="A2781" s="35">
        <v>44071</v>
      </c>
      <c r="B2781" s="18">
        <v>8.9999999999999998E-4</v>
      </c>
      <c r="C2781" s="18"/>
    </row>
    <row r="2782" spans="1:3" x14ac:dyDescent="0.35">
      <c r="A2782" s="35">
        <v>44074</v>
      </c>
      <c r="B2782" s="18">
        <v>8.9999999999999998E-4</v>
      </c>
      <c r="C2782" s="18"/>
    </row>
    <row r="2783" spans="1:3" x14ac:dyDescent="0.35">
      <c r="A2783" s="35">
        <v>44075</v>
      </c>
      <c r="B2783" s="18">
        <v>8.9999999999999998E-4</v>
      </c>
      <c r="C2783" s="18"/>
    </row>
    <row r="2784" spans="1:3" x14ac:dyDescent="0.35">
      <c r="A2784" s="35">
        <v>44076</v>
      </c>
      <c r="B2784" s="18">
        <v>8.9999999999999998E-4</v>
      </c>
      <c r="C2784" s="18"/>
    </row>
    <row r="2785" spans="1:3" x14ac:dyDescent="0.35">
      <c r="A2785" s="35">
        <v>44077</v>
      </c>
      <c r="B2785" s="18">
        <v>8.9999999999999998E-4</v>
      </c>
      <c r="C2785" s="18"/>
    </row>
    <row r="2786" spans="1:3" x14ac:dyDescent="0.35">
      <c r="A2786" s="35">
        <v>44078</v>
      </c>
      <c r="B2786" s="18">
        <v>8.9999999999999998E-4</v>
      </c>
      <c r="C2786" s="18"/>
    </row>
    <row r="2787" spans="1:3" x14ac:dyDescent="0.35">
      <c r="A2787" s="35">
        <v>44081</v>
      </c>
      <c r="B2787" s="18">
        <v>0</v>
      </c>
      <c r="C2787" s="18"/>
    </row>
    <row r="2788" spans="1:3" x14ac:dyDescent="0.35">
      <c r="A2788" s="35">
        <v>44082</v>
      </c>
      <c r="B2788" s="18">
        <v>8.9999999999999998E-4</v>
      </c>
      <c r="C2788" s="18"/>
    </row>
    <row r="2789" spans="1:3" x14ac:dyDescent="0.35">
      <c r="A2789" s="35">
        <v>44083</v>
      </c>
      <c r="B2789" s="18">
        <v>8.9999999999999998E-4</v>
      </c>
      <c r="C2789" s="18"/>
    </row>
    <row r="2790" spans="1:3" x14ac:dyDescent="0.35">
      <c r="A2790" s="35">
        <v>44084</v>
      </c>
      <c r="B2790" s="18">
        <v>8.9999999999999998E-4</v>
      </c>
      <c r="C2790" s="18"/>
    </row>
    <row r="2791" spans="1:3" x14ac:dyDescent="0.35">
      <c r="A2791" s="35">
        <v>44085</v>
      </c>
      <c r="B2791" s="18">
        <v>8.9999999999999998E-4</v>
      </c>
      <c r="C2791" s="18"/>
    </row>
    <row r="2792" spans="1:3" x14ac:dyDescent="0.35">
      <c r="A2792" s="35">
        <v>44088</v>
      </c>
      <c r="B2792" s="18">
        <v>8.9999999999999998E-4</v>
      </c>
      <c r="C2792" s="18"/>
    </row>
    <row r="2793" spans="1:3" x14ac:dyDescent="0.35">
      <c r="A2793" s="35">
        <v>44089</v>
      </c>
      <c r="B2793" s="18">
        <v>8.9999999999999998E-4</v>
      </c>
      <c r="C2793" s="18"/>
    </row>
    <row r="2794" spans="1:3" x14ac:dyDescent="0.35">
      <c r="A2794" s="35">
        <v>44090</v>
      </c>
      <c r="B2794" s="18">
        <v>8.9999999999999998E-4</v>
      </c>
      <c r="C2794" s="18"/>
    </row>
    <row r="2795" spans="1:3" x14ac:dyDescent="0.35">
      <c r="A2795" s="35">
        <v>44091</v>
      </c>
      <c r="B2795" s="18">
        <v>8.9999999999999998E-4</v>
      </c>
      <c r="C2795" s="18"/>
    </row>
    <row r="2796" spans="1:3" x14ac:dyDescent="0.35">
      <c r="A2796" s="35">
        <v>44092</v>
      </c>
      <c r="B2796" s="18">
        <v>8.9999999999999998E-4</v>
      </c>
      <c r="C2796" s="18"/>
    </row>
    <row r="2797" spans="1:3" x14ac:dyDescent="0.35">
      <c r="A2797" s="35">
        <v>44095</v>
      </c>
      <c r="B2797" s="18">
        <v>8.9999999999999998E-4</v>
      </c>
      <c r="C2797" s="18"/>
    </row>
    <row r="2798" spans="1:3" x14ac:dyDescent="0.35">
      <c r="A2798" s="35">
        <v>44096</v>
      </c>
      <c r="B2798" s="18">
        <v>8.9999999999999998E-4</v>
      </c>
      <c r="C2798" s="18"/>
    </row>
    <row r="2799" spans="1:3" x14ac:dyDescent="0.35">
      <c r="A2799" s="35">
        <v>44097</v>
      </c>
      <c r="B2799" s="18">
        <v>8.9999999999999998E-4</v>
      </c>
      <c r="C2799" s="18"/>
    </row>
    <row r="2800" spans="1:3" x14ac:dyDescent="0.35">
      <c r="A2800" s="35">
        <v>44098</v>
      </c>
      <c r="B2800" s="18">
        <v>8.9999999999999998E-4</v>
      </c>
      <c r="C2800" s="18"/>
    </row>
    <row r="2801" spans="1:3" x14ac:dyDescent="0.35">
      <c r="A2801" s="35">
        <v>44099</v>
      </c>
      <c r="B2801" s="18">
        <v>8.9999999999999998E-4</v>
      </c>
      <c r="C2801" s="18"/>
    </row>
    <row r="2802" spans="1:3" x14ac:dyDescent="0.35">
      <c r="A2802" s="35">
        <v>44102</v>
      </c>
      <c r="B2802" s="18">
        <v>8.9999999999999998E-4</v>
      </c>
      <c r="C2802" s="18"/>
    </row>
    <row r="2803" spans="1:3" x14ac:dyDescent="0.35">
      <c r="A2803" s="35">
        <v>44103</v>
      </c>
      <c r="B2803" s="18">
        <v>8.9999999999999998E-4</v>
      </c>
      <c r="C2803" s="18"/>
    </row>
    <row r="2804" spans="1:3" x14ac:dyDescent="0.35">
      <c r="A2804" s="35">
        <v>44104</v>
      </c>
      <c r="B2804" s="18">
        <v>8.9999999999999998E-4</v>
      </c>
      <c r="C2804" s="18"/>
    </row>
    <row r="2805" spans="1:3" x14ac:dyDescent="0.35">
      <c r="A2805" s="35">
        <v>44105</v>
      </c>
      <c r="B2805" s="18">
        <v>8.9999999999999998E-4</v>
      </c>
      <c r="C2805" s="18"/>
    </row>
    <row r="2806" spans="1:3" x14ac:dyDescent="0.35">
      <c r="A2806" s="35">
        <v>44106</v>
      </c>
      <c r="B2806" s="18">
        <v>8.9999999999999998E-4</v>
      </c>
      <c r="C2806" s="18"/>
    </row>
    <row r="2807" spans="1:3" x14ac:dyDescent="0.35">
      <c r="A2807" s="35">
        <v>44109</v>
      </c>
      <c r="B2807" s="18">
        <v>8.9999999999999998E-4</v>
      </c>
      <c r="C2807" s="18"/>
    </row>
    <row r="2808" spans="1:3" x14ac:dyDescent="0.35">
      <c r="A2808" s="35">
        <v>44110</v>
      </c>
      <c r="B2808" s="18">
        <v>8.9999999999999998E-4</v>
      </c>
      <c r="C2808" s="18"/>
    </row>
    <row r="2809" spans="1:3" x14ac:dyDescent="0.35">
      <c r="A2809" s="35">
        <v>44111</v>
      </c>
      <c r="B2809" s="18">
        <v>8.9999999999999998E-4</v>
      </c>
      <c r="C2809" s="18"/>
    </row>
    <row r="2810" spans="1:3" x14ac:dyDescent="0.35">
      <c r="A2810" s="35">
        <v>44112</v>
      </c>
      <c r="B2810" s="18">
        <v>8.9999999999999998E-4</v>
      </c>
      <c r="C2810" s="18"/>
    </row>
    <row r="2811" spans="1:3" x14ac:dyDescent="0.35">
      <c r="A2811" s="35">
        <v>44113</v>
      </c>
      <c r="B2811" s="18">
        <v>8.9999999999999998E-4</v>
      </c>
      <c r="C2811" s="18"/>
    </row>
    <row r="2812" spans="1:3" x14ac:dyDescent="0.35">
      <c r="A2812" s="35">
        <v>44116</v>
      </c>
      <c r="B2812" s="18">
        <v>0</v>
      </c>
      <c r="C2812" s="18"/>
    </row>
    <row r="2813" spans="1:3" x14ac:dyDescent="0.35">
      <c r="A2813" s="35">
        <v>44117</v>
      </c>
      <c r="B2813" s="18">
        <v>8.9999999999999998E-4</v>
      </c>
      <c r="C2813" s="18"/>
    </row>
    <row r="2814" spans="1:3" x14ac:dyDescent="0.35">
      <c r="A2814" s="35">
        <v>44118</v>
      </c>
      <c r="B2814" s="18">
        <v>8.9999999999999998E-4</v>
      </c>
      <c r="C2814" s="18"/>
    </row>
    <row r="2815" spans="1:3" x14ac:dyDescent="0.35">
      <c r="A2815" s="35">
        <v>44119</v>
      </c>
      <c r="B2815" s="18">
        <v>8.9999999999999998E-4</v>
      </c>
      <c r="C2815" s="18"/>
    </row>
    <row r="2816" spans="1:3" x14ac:dyDescent="0.35">
      <c r="A2816" s="35">
        <v>44120</v>
      </c>
      <c r="B2816" s="18">
        <v>8.9999999999999998E-4</v>
      </c>
      <c r="C2816" s="18"/>
    </row>
    <row r="2817" spans="1:3" x14ac:dyDescent="0.35">
      <c r="A2817" s="35">
        <v>44123</v>
      </c>
      <c r="B2817" s="18">
        <v>8.9999999999999998E-4</v>
      </c>
      <c r="C2817" s="18"/>
    </row>
    <row r="2818" spans="1:3" x14ac:dyDescent="0.35">
      <c r="A2818" s="35">
        <v>44124</v>
      </c>
      <c r="B2818" s="18">
        <v>8.9999999999999998E-4</v>
      </c>
      <c r="C2818" s="18"/>
    </row>
    <row r="2819" spans="1:3" x14ac:dyDescent="0.35">
      <c r="A2819" s="35">
        <v>44125</v>
      </c>
      <c r="B2819" s="18">
        <v>8.9999999999999998E-4</v>
      </c>
      <c r="C2819" s="18"/>
    </row>
    <row r="2820" spans="1:3" x14ac:dyDescent="0.35">
      <c r="A2820" s="35">
        <v>44126</v>
      </c>
      <c r="B2820" s="18">
        <v>8.9999999999999998E-4</v>
      </c>
      <c r="C2820" s="18"/>
    </row>
    <row r="2821" spans="1:3" x14ac:dyDescent="0.35">
      <c r="A2821" s="35">
        <v>44127</v>
      </c>
      <c r="B2821" s="18">
        <v>8.9999999999999998E-4</v>
      </c>
      <c r="C2821" s="18"/>
    </row>
    <row r="2822" spans="1:3" x14ac:dyDescent="0.35">
      <c r="A2822" s="35">
        <v>44130</v>
      </c>
      <c r="B2822" s="18">
        <v>8.9999999999999998E-4</v>
      </c>
      <c r="C2822" s="18"/>
    </row>
    <row r="2823" spans="1:3" x14ac:dyDescent="0.35">
      <c r="A2823" s="35">
        <v>44131</v>
      </c>
      <c r="B2823" s="18">
        <v>8.9999999999999998E-4</v>
      </c>
      <c r="C2823" s="18"/>
    </row>
    <row r="2824" spans="1:3" x14ac:dyDescent="0.35">
      <c r="A2824" s="35">
        <v>44132</v>
      </c>
      <c r="B2824" s="18">
        <v>8.9999999999999998E-4</v>
      </c>
      <c r="C2824" s="18"/>
    </row>
    <row r="2825" spans="1:3" x14ac:dyDescent="0.35">
      <c r="A2825" s="35">
        <v>44133</v>
      </c>
      <c r="B2825" s="18">
        <v>8.9999999999999998E-4</v>
      </c>
      <c r="C2825" s="18"/>
    </row>
    <row r="2826" spans="1:3" x14ac:dyDescent="0.35">
      <c r="A2826" s="35">
        <v>44134</v>
      </c>
      <c r="B2826" s="18">
        <v>8.9999999999999998E-4</v>
      </c>
      <c r="C2826" s="18"/>
    </row>
    <row r="2827" spans="1:3" x14ac:dyDescent="0.35">
      <c r="A2827" s="35">
        <v>44137</v>
      </c>
      <c r="B2827" s="18">
        <v>8.9999999999999998E-4</v>
      </c>
      <c r="C2827" s="18"/>
    </row>
    <row r="2828" spans="1:3" x14ac:dyDescent="0.35">
      <c r="A2828" s="35">
        <v>44138</v>
      </c>
      <c r="B2828" s="18">
        <v>8.9999999999999998E-4</v>
      </c>
      <c r="C2828" s="18"/>
    </row>
    <row r="2829" spans="1:3" x14ac:dyDescent="0.35">
      <c r="A2829" s="35">
        <v>44139</v>
      </c>
      <c r="B2829" s="18">
        <v>8.9999999999999998E-4</v>
      </c>
      <c r="C2829" s="18"/>
    </row>
    <row r="2830" spans="1:3" x14ac:dyDescent="0.35">
      <c r="A2830" s="35">
        <v>44140</v>
      </c>
      <c r="B2830" s="18">
        <v>8.9999999999999998E-4</v>
      </c>
      <c r="C2830" s="18"/>
    </row>
    <row r="2831" spans="1:3" x14ac:dyDescent="0.35">
      <c r="A2831" s="35">
        <v>44141</v>
      </c>
      <c r="B2831" s="18">
        <v>8.9999999999999998E-4</v>
      </c>
      <c r="C2831" s="18"/>
    </row>
    <row r="2832" spans="1:3" x14ac:dyDescent="0.35">
      <c r="A2832" s="35">
        <v>44144</v>
      </c>
      <c r="B2832" s="18">
        <v>8.9999999999999998E-4</v>
      </c>
      <c r="C2832" s="18"/>
    </row>
    <row r="2833" spans="1:3" x14ac:dyDescent="0.35">
      <c r="A2833" s="35">
        <v>44145</v>
      </c>
      <c r="B2833" s="18">
        <v>8.9999999999999998E-4</v>
      </c>
      <c r="C2833" s="18"/>
    </row>
    <row r="2834" spans="1:3" x14ac:dyDescent="0.35">
      <c r="A2834" s="35">
        <v>44146</v>
      </c>
      <c r="B2834" s="18">
        <v>0</v>
      </c>
      <c r="C2834" s="18"/>
    </row>
    <row r="2835" spans="1:3" x14ac:dyDescent="0.35">
      <c r="A2835" s="35">
        <v>44147</v>
      </c>
      <c r="B2835" s="18">
        <v>8.9999999999999998E-4</v>
      </c>
      <c r="C2835" s="18"/>
    </row>
    <row r="2836" spans="1:3" x14ac:dyDescent="0.35">
      <c r="A2836" s="35">
        <v>44148</v>
      </c>
      <c r="B2836" s="18">
        <v>8.9999999999999998E-4</v>
      </c>
      <c r="C2836" s="18"/>
    </row>
    <row r="2837" spans="1:3" x14ac:dyDescent="0.35">
      <c r="A2837" s="35">
        <v>44151</v>
      </c>
      <c r="B2837" s="18">
        <v>8.9999999999999998E-4</v>
      </c>
      <c r="C2837" s="18"/>
    </row>
    <row r="2838" spans="1:3" x14ac:dyDescent="0.35">
      <c r="A2838" s="35">
        <v>44152</v>
      </c>
      <c r="B2838" s="18">
        <v>8.9999999999999998E-4</v>
      </c>
      <c r="C2838" s="18"/>
    </row>
    <row r="2839" spans="1:3" x14ac:dyDescent="0.35">
      <c r="A2839" s="35">
        <v>44153</v>
      </c>
      <c r="B2839" s="18">
        <v>8.9999999999999998E-4</v>
      </c>
      <c r="C2839" s="18"/>
    </row>
    <row r="2840" spans="1:3" x14ac:dyDescent="0.35">
      <c r="A2840" s="35">
        <v>44154</v>
      </c>
      <c r="B2840" s="18">
        <v>8.0000000000000004E-4</v>
      </c>
      <c r="C2840" s="18"/>
    </row>
    <row r="2841" spans="1:3" x14ac:dyDescent="0.35">
      <c r="A2841" s="35">
        <v>44155</v>
      </c>
      <c r="B2841" s="18">
        <v>8.0000000000000004E-4</v>
      </c>
      <c r="C2841" s="18"/>
    </row>
    <row r="2842" spans="1:3" x14ac:dyDescent="0.35">
      <c r="A2842" s="35">
        <v>44158</v>
      </c>
      <c r="B2842" s="18">
        <v>8.0000000000000004E-4</v>
      </c>
      <c r="C2842" s="18"/>
    </row>
    <row r="2843" spans="1:3" x14ac:dyDescent="0.35">
      <c r="A2843" s="35">
        <v>44159</v>
      </c>
      <c r="B2843" s="18">
        <v>8.0000000000000004E-4</v>
      </c>
      <c r="C2843" s="18"/>
    </row>
    <row r="2844" spans="1:3" x14ac:dyDescent="0.35">
      <c r="A2844" s="35">
        <v>44160</v>
      </c>
      <c r="B2844" s="18">
        <v>8.0000000000000004E-4</v>
      </c>
      <c r="C2844" s="18"/>
    </row>
    <row r="2845" spans="1:3" x14ac:dyDescent="0.35">
      <c r="A2845" s="35">
        <v>44161</v>
      </c>
      <c r="B2845" s="18">
        <v>0</v>
      </c>
      <c r="C2845" s="18"/>
    </row>
    <row r="2846" spans="1:3" x14ac:dyDescent="0.35">
      <c r="A2846" s="35">
        <v>44162</v>
      </c>
      <c r="B2846" s="18">
        <v>8.0000000000000004E-4</v>
      </c>
      <c r="C2846" s="18"/>
    </row>
    <row r="2847" spans="1:3" x14ac:dyDescent="0.35">
      <c r="A2847" s="35">
        <v>44165</v>
      </c>
      <c r="B2847" s="18">
        <v>8.9999999999999998E-4</v>
      </c>
      <c r="C2847" s="18"/>
    </row>
    <row r="2848" spans="1:3" x14ac:dyDescent="0.35">
      <c r="A2848" s="35">
        <v>44166</v>
      </c>
      <c r="B2848" s="18">
        <v>8.9999999999999998E-4</v>
      </c>
      <c r="C2848" s="18"/>
    </row>
    <row r="2849" spans="1:3" x14ac:dyDescent="0.35">
      <c r="A2849" s="35">
        <v>44167</v>
      </c>
      <c r="B2849" s="18">
        <v>8.9999999999999998E-4</v>
      </c>
      <c r="C2849" s="18"/>
    </row>
    <row r="2850" spans="1:3" x14ac:dyDescent="0.35">
      <c r="A2850" s="35">
        <v>44168</v>
      </c>
      <c r="B2850" s="18">
        <v>8.9999999999999998E-4</v>
      </c>
      <c r="C2850" s="18"/>
    </row>
    <row r="2851" spans="1:3" x14ac:dyDescent="0.35">
      <c r="A2851" s="35">
        <v>44169</v>
      </c>
      <c r="B2851" s="18">
        <v>8.9999999999999998E-4</v>
      </c>
      <c r="C2851" s="18"/>
    </row>
    <row r="2852" spans="1:3" x14ac:dyDescent="0.35">
      <c r="A2852" s="35">
        <v>44172</v>
      </c>
      <c r="B2852" s="18">
        <v>8.9999999999999998E-4</v>
      </c>
      <c r="C2852" s="18"/>
    </row>
    <row r="2853" spans="1:3" x14ac:dyDescent="0.35">
      <c r="A2853" s="35">
        <v>44173</v>
      </c>
      <c r="B2853" s="18">
        <v>8.9999999999999998E-4</v>
      </c>
      <c r="C2853" s="18"/>
    </row>
    <row r="2854" spans="1:3" x14ac:dyDescent="0.35">
      <c r="A2854" s="35">
        <v>44174</v>
      </c>
      <c r="B2854" s="18">
        <v>8.9999999999999998E-4</v>
      </c>
      <c r="C2854" s="18"/>
    </row>
    <row r="2855" spans="1:3" x14ac:dyDescent="0.35">
      <c r="A2855" s="35">
        <v>44175</v>
      </c>
      <c r="B2855" s="18">
        <v>8.9999999999999998E-4</v>
      </c>
      <c r="C2855" s="18"/>
    </row>
    <row r="2856" spans="1:3" x14ac:dyDescent="0.35">
      <c r="A2856" s="35">
        <v>44176</v>
      </c>
      <c r="B2856" s="18">
        <v>8.9999999999999998E-4</v>
      </c>
      <c r="C2856" s="18"/>
    </row>
    <row r="2857" spans="1:3" x14ac:dyDescent="0.35">
      <c r="A2857" s="35">
        <v>44179</v>
      </c>
      <c r="B2857" s="18">
        <v>8.9999999999999998E-4</v>
      </c>
      <c r="C2857" s="18"/>
    </row>
    <row r="2858" spans="1:3" x14ac:dyDescent="0.35">
      <c r="A2858" s="35">
        <v>44180</v>
      </c>
      <c r="B2858" s="18">
        <v>8.9999999999999998E-4</v>
      </c>
      <c r="C2858" s="18"/>
    </row>
    <row r="2859" spans="1:3" x14ac:dyDescent="0.35">
      <c r="A2859" s="35">
        <v>44181</v>
      </c>
      <c r="B2859" s="18">
        <v>8.9999999999999998E-4</v>
      </c>
      <c r="C2859" s="18"/>
    </row>
    <row r="2860" spans="1:3" x14ac:dyDescent="0.35">
      <c r="A2860" s="35">
        <v>44182</v>
      </c>
      <c r="B2860" s="18">
        <v>8.9999999999999998E-4</v>
      </c>
      <c r="C2860" s="18"/>
    </row>
    <row r="2861" spans="1:3" x14ac:dyDescent="0.35">
      <c r="A2861" s="35">
        <v>44183</v>
      </c>
      <c r="B2861" s="18">
        <v>8.9999999999999998E-4</v>
      </c>
      <c r="C2861" s="18"/>
    </row>
    <row r="2862" spans="1:3" x14ac:dyDescent="0.35">
      <c r="A2862" s="35">
        <v>44186</v>
      </c>
      <c r="B2862" s="18">
        <v>8.9999999999999998E-4</v>
      </c>
      <c r="C2862" s="18"/>
    </row>
    <row r="2863" spans="1:3" x14ac:dyDescent="0.35">
      <c r="A2863" s="35">
        <v>44187</v>
      </c>
      <c r="B2863" s="18">
        <v>8.9999999999999998E-4</v>
      </c>
      <c r="C2863" s="18"/>
    </row>
    <row r="2864" spans="1:3" x14ac:dyDescent="0.35">
      <c r="A2864" s="35">
        <v>44188</v>
      </c>
      <c r="B2864" s="18">
        <v>8.9999999999999998E-4</v>
      </c>
      <c r="C2864" s="18"/>
    </row>
    <row r="2865" spans="1:3" x14ac:dyDescent="0.35">
      <c r="A2865" s="35">
        <v>44189</v>
      </c>
      <c r="B2865" s="18">
        <v>8.9999999999999998E-4</v>
      </c>
      <c r="C2865" s="18"/>
    </row>
    <row r="2866" spans="1:3" x14ac:dyDescent="0.35">
      <c r="A2866" s="35">
        <v>44190</v>
      </c>
      <c r="B2866" s="18">
        <v>0</v>
      </c>
      <c r="C2866" s="18"/>
    </row>
    <row r="2867" spans="1:3" x14ac:dyDescent="0.35">
      <c r="A2867" s="35">
        <v>44193</v>
      </c>
      <c r="B2867" s="18">
        <v>8.9999999999999998E-4</v>
      </c>
      <c r="C2867" s="18"/>
    </row>
    <row r="2868" spans="1:3" x14ac:dyDescent="0.35">
      <c r="A2868" s="35">
        <v>44194</v>
      </c>
      <c r="B2868" s="18">
        <v>8.9999999999999998E-4</v>
      </c>
      <c r="C2868" s="18"/>
    </row>
    <row r="2869" spans="1:3" x14ac:dyDescent="0.35">
      <c r="A2869" s="35">
        <v>44195</v>
      </c>
      <c r="B2869" s="18">
        <v>8.9999999999999998E-4</v>
      </c>
      <c r="C2869" s="18"/>
    </row>
    <row r="2870" spans="1:3" x14ac:dyDescent="0.35">
      <c r="A2870" s="35">
        <v>44196</v>
      </c>
      <c r="B2870" s="18">
        <v>8.9999999999999998E-4</v>
      </c>
      <c r="C2870" s="18"/>
    </row>
    <row r="2871" spans="1:3" x14ac:dyDescent="0.35">
      <c r="A2871" s="35">
        <v>44197</v>
      </c>
      <c r="B2871" s="18">
        <v>0</v>
      </c>
      <c r="C2871" s="18"/>
    </row>
    <row r="2872" spans="1:3" x14ac:dyDescent="0.35">
      <c r="A2872" s="35">
        <v>44200</v>
      </c>
      <c r="B2872" s="18">
        <v>8.9999999999999998E-4</v>
      </c>
      <c r="C2872" s="18"/>
    </row>
    <row r="2873" spans="1:3" x14ac:dyDescent="0.35">
      <c r="A2873" s="35">
        <v>44201</v>
      </c>
      <c r="B2873" s="18">
        <v>8.9999999999999998E-4</v>
      </c>
      <c r="C2873" s="18"/>
    </row>
    <row r="2874" spans="1:3" x14ac:dyDescent="0.35">
      <c r="A2874" s="35">
        <v>44202</v>
      </c>
      <c r="B2874" s="18">
        <v>8.9999999999999998E-4</v>
      </c>
      <c r="C2874" s="18"/>
    </row>
    <row r="2875" spans="1:3" x14ac:dyDescent="0.35">
      <c r="A2875" s="35">
        <v>44203</v>
      </c>
      <c r="B2875" s="18">
        <v>8.9999999999999998E-4</v>
      </c>
      <c r="C2875" s="18"/>
    </row>
    <row r="2876" spans="1:3" x14ac:dyDescent="0.35">
      <c r="A2876" s="35">
        <v>44204</v>
      </c>
      <c r="B2876" s="18">
        <v>8.9999999999999998E-4</v>
      </c>
      <c r="C2876" s="18"/>
    </row>
    <row r="2877" spans="1:3" x14ac:dyDescent="0.35">
      <c r="A2877" s="35">
        <v>44207</v>
      </c>
      <c r="B2877" s="18">
        <v>8.9999999999999998E-4</v>
      </c>
      <c r="C2877" s="18"/>
    </row>
    <row r="2878" spans="1:3" x14ac:dyDescent="0.35">
      <c r="A2878" s="35">
        <v>44208</v>
      </c>
      <c r="B2878" s="18">
        <v>8.9999999999999998E-4</v>
      </c>
      <c r="C2878" s="18"/>
    </row>
    <row r="2879" spans="1:3" x14ac:dyDescent="0.35">
      <c r="A2879" s="35">
        <v>44209</v>
      </c>
      <c r="B2879" s="18">
        <v>8.9999999999999998E-4</v>
      </c>
      <c r="C2879" s="18"/>
    </row>
    <row r="2880" spans="1:3" x14ac:dyDescent="0.35">
      <c r="A2880" s="35">
        <v>44210</v>
      </c>
      <c r="B2880" s="18">
        <v>8.9999999999999998E-4</v>
      </c>
      <c r="C2880" s="18"/>
    </row>
    <row r="2881" spans="1:3" x14ac:dyDescent="0.35">
      <c r="A2881" s="35">
        <v>44211</v>
      </c>
      <c r="B2881" s="18">
        <v>8.9999999999999998E-4</v>
      </c>
      <c r="C2881" s="18"/>
    </row>
    <row r="2882" spans="1:3" x14ac:dyDescent="0.35">
      <c r="A2882" s="35">
        <v>44214</v>
      </c>
      <c r="B2882" s="18">
        <v>0</v>
      </c>
      <c r="C2882" s="18"/>
    </row>
    <row r="2883" spans="1:3" x14ac:dyDescent="0.35">
      <c r="A2883" s="35">
        <v>44215</v>
      </c>
      <c r="B2883" s="18">
        <v>8.9999999999999998E-4</v>
      </c>
      <c r="C2883" s="18"/>
    </row>
    <row r="2884" spans="1:3" x14ac:dyDescent="0.35">
      <c r="A2884" s="35">
        <v>44216</v>
      </c>
      <c r="B2884" s="18">
        <v>8.9999999999999998E-4</v>
      </c>
      <c r="C2884" s="18"/>
    </row>
    <row r="2885" spans="1:3" x14ac:dyDescent="0.35">
      <c r="A2885" s="35">
        <v>44217</v>
      </c>
      <c r="B2885" s="18">
        <v>8.0000000000000004E-4</v>
      </c>
      <c r="C2885" s="18"/>
    </row>
    <row r="2886" spans="1:3" x14ac:dyDescent="0.35">
      <c r="A2886" s="35">
        <v>44218</v>
      </c>
      <c r="B2886" s="18">
        <v>8.0000000000000004E-4</v>
      </c>
      <c r="C2886" s="18"/>
    </row>
    <row r="2887" spans="1:3" x14ac:dyDescent="0.35">
      <c r="A2887" s="35">
        <v>44221</v>
      </c>
      <c r="B2887" s="18">
        <v>8.0000000000000004E-4</v>
      </c>
      <c r="C2887" s="18"/>
    </row>
    <row r="2888" spans="1:3" x14ac:dyDescent="0.35">
      <c r="A2888" s="35">
        <v>44222</v>
      </c>
      <c r="B2888" s="18">
        <v>8.0000000000000004E-4</v>
      </c>
      <c r="C2888" s="18"/>
    </row>
    <row r="2889" spans="1:3" x14ac:dyDescent="0.35">
      <c r="A2889" s="35">
        <v>44223</v>
      </c>
      <c r="B2889" s="18">
        <v>8.0000000000000004E-4</v>
      </c>
      <c r="C2889" s="18"/>
    </row>
    <row r="2890" spans="1:3" x14ac:dyDescent="0.35">
      <c r="A2890" s="35">
        <v>44224</v>
      </c>
      <c r="B2890" s="18">
        <v>7.000000000000001E-4</v>
      </c>
      <c r="C2890" s="18"/>
    </row>
    <row r="2891" spans="1:3" x14ac:dyDescent="0.35">
      <c r="A2891" s="35">
        <v>44225</v>
      </c>
      <c r="B2891" s="18">
        <v>7.000000000000001E-4</v>
      </c>
      <c r="C2891" s="18"/>
    </row>
    <row r="2892" spans="1:3" x14ac:dyDescent="0.35">
      <c r="A2892" s="35">
        <v>44228</v>
      </c>
      <c r="B2892" s="18">
        <v>8.0000000000000004E-4</v>
      </c>
      <c r="C2892" s="18"/>
    </row>
    <row r="2893" spans="1:3" x14ac:dyDescent="0.35">
      <c r="A2893" s="35">
        <v>44229</v>
      </c>
      <c r="B2893" s="18">
        <v>8.0000000000000004E-4</v>
      </c>
      <c r="C2893" s="18"/>
    </row>
    <row r="2894" spans="1:3" x14ac:dyDescent="0.35">
      <c r="A2894" s="35">
        <v>44230</v>
      </c>
      <c r="B2894" s="18">
        <v>8.0000000000000004E-4</v>
      </c>
      <c r="C2894" s="18"/>
    </row>
    <row r="2895" spans="1:3" x14ac:dyDescent="0.35">
      <c r="A2895" s="35">
        <v>44231</v>
      </c>
      <c r="B2895" s="18">
        <v>8.0000000000000004E-4</v>
      </c>
      <c r="C2895" s="18"/>
    </row>
    <row r="2896" spans="1:3" x14ac:dyDescent="0.35">
      <c r="A2896" s="35">
        <v>44232</v>
      </c>
      <c r="B2896" s="18">
        <v>8.0000000000000004E-4</v>
      </c>
      <c r="C2896" s="18"/>
    </row>
    <row r="2897" spans="1:3" x14ac:dyDescent="0.35">
      <c r="A2897" s="35">
        <v>44235</v>
      </c>
      <c r="B2897" s="18">
        <v>7.000000000000001E-4</v>
      </c>
      <c r="C2897" s="18"/>
    </row>
    <row r="2898" spans="1:3" x14ac:dyDescent="0.35">
      <c r="A2898" s="35">
        <v>44236</v>
      </c>
      <c r="B2898" s="18">
        <v>8.0000000000000004E-4</v>
      </c>
      <c r="C2898" s="18"/>
    </row>
    <row r="2899" spans="1:3" x14ac:dyDescent="0.35">
      <c r="A2899" s="35">
        <v>44237</v>
      </c>
      <c r="B2899" s="18">
        <v>8.0000000000000004E-4</v>
      </c>
      <c r="C2899" s="18"/>
    </row>
    <row r="2900" spans="1:3" x14ac:dyDescent="0.35">
      <c r="A2900" s="35">
        <v>44238</v>
      </c>
      <c r="B2900" s="18">
        <v>8.0000000000000004E-4</v>
      </c>
      <c r="C2900" s="18"/>
    </row>
    <row r="2901" spans="1:3" x14ac:dyDescent="0.35">
      <c r="A2901" s="35">
        <v>44239</v>
      </c>
      <c r="B2901" s="18">
        <v>8.0000000000000004E-4</v>
      </c>
      <c r="C2901" s="18"/>
    </row>
    <row r="2902" spans="1:3" x14ac:dyDescent="0.35">
      <c r="A2902" s="35">
        <v>44242</v>
      </c>
      <c r="B2902" s="18">
        <v>0</v>
      </c>
      <c r="C2902" s="18"/>
    </row>
    <row r="2903" spans="1:3" x14ac:dyDescent="0.35">
      <c r="A2903" s="35">
        <v>44243</v>
      </c>
      <c r="B2903" s="18">
        <v>8.0000000000000004E-4</v>
      </c>
      <c r="C2903" s="18"/>
    </row>
    <row r="2904" spans="1:3" x14ac:dyDescent="0.35">
      <c r="A2904" s="35">
        <v>44244</v>
      </c>
      <c r="B2904" s="18">
        <v>8.0000000000000004E-4</v>
      </c>
      <c r="C2904" s="18"/>
    </row>
    <row r="2905" spans="1:3" x14ac:dyDescent="0.35">
      <c r="A2905" s="35">
        <v>44245</v>
      </c>
      <c r="B2905" s="18">
        <v>7.000000000000001E-4</v>
      </c>
      <c r="C2905" s="18"/>
    </row>
    <row r="2906" spans="1:3" x14ac:dyDescent="0.35">
      <c r="A2906" s="35">
        <v>44246</v>
      </c>
      <c r="B2906" s="18">
        <v>7.000000000000001E-4</v>
      </c>
      <c r="C2906" s="18"/>
    </row>
    <row r="2907" spans="1:3" x14ac:dyDescent="0.35">
      <c r="A2907" s="35">
        <v>44249</v>
      </c>
      <c r="B2907" s="18">
        <v>7.000000000000001E-4</v>
      </c>
      <c r="C2907" s="18"/>
    </row>
    <row r="2908" spans="1:3" x14ac:dyDescent="0.35">
      <c r="A2908" s="35">
        <v>44250</v>
      </c>
      <c r="B2908" s="18">
        <v>7.000000000000001E-4</v>
      </c>
      <c r="C2908" s="18"/>
    </row>
    <row r="2909" spans="1:3" x14ac:dyDescent="0.35">
      <c r="A2909" s="35">
        <v>44251</v>
      </c>
      <c r="B2909" s="18">
        <v>7.000000000000001E-4</v>
      </c>
      <c r="C2909" s="18"/>
    </row>
    <row r="2910" spans="1:3" x14ac:dyDescent="0.35">
      <c r="A2910" s="35">
        <v>44252</v>
      </c>
      <c r="B2910" s="18">
        <v>7.000000000000001E-4</v>
      </c>
      <c r="C2910" s="18"/>
    </row>
    <row r="2911" spans="1:3" x14ac:dyDescent="0.35">
      <c r="A2911" s="35">
        <v>44253</v>
      </c>
      <c r="B2911" s="18">
        <v>7.000000000000001E-4</v>
      </c>
      <c r="C2911" s="18"/>
    </row>
    <row r="2912" spans="1:3" x14ac:dyDescent="0.35">
      <c r="A2912" s="35">
        <v>44256</v>
      </c>
      <c r="B2912" s="18">
        <v>7.000000000000001E-4</v>
      </c>
      <c r="C2912" s="18"/>
    </row>
    <row r="2913" spans="1:3" x14ac:dyDescent="0.35">
      <c r="A2913" s="35">
        <v>44257</v>
      </c>
      <c r="B2913" s="18">
        <v>7.000000000000001E-4</v>
      </c>
      <c r="C2913" s="18"/>
    </row>
    <row r="2914" spans="1:3" x14ac:dyDescent="0.35">
      <c r="A2914" s="35">
        <v>44258</v>
      </c>
      <c r="B2914" s="18">
        <v>7.000000000000001E-4</v>
      </c>
      <c r="C2914" s="18"/>
    </row>
    <row r="2915" spans="1:3" x14ac:dyDescent="0.35">
      <c r="A2915" s="35">
        <v>44259</v>
      </c>
      <c r="B2915" s="18">
        <v>7.000000000000001E-4</v>
      </c>
      <c r="C2915" s="18"/>
    </row>
    <row r="2916" spans="1:3" x14ac:dyDescent="0.35">
      <c r="A2916" s="35">
        <v>44260</v>
      </c>
      <c r="B2916" s="18">
        <v>7.000000000000001E-4</v>
      </c>
      <c r="C2916" s="18"/>
    </row>
    <row r="2917" spans="1:3" x14ac:dyDescent="0.35">
      <c r="A2917" s="35">
        <v>44263</v>
      </c>
      <c r="B2917" s="18">
        <v>7.000000000000001E-4</v>
      </c>
      <c r="C2917" s="18"/>
    </row>
    <row r="2918" spans="1:3" x14ac:dyDescent="0.35">
      <c r="A2918" s="35">
        <v>44264</v>
      </c>
      <c r="B2918" s="18">
        <v>7.000000000000001E-4</v>
      </c>
      <c r="C2918" s="18"/>
    </row>
    <row r="2919" spans="1:3" x14ac:dyDescent="0.35">
      <c r="A2919" s="35">
        <v>44265</v>
      </c>
      <c r="B2919" s="18">
        <v>7.000000000000001E-4</v>
      </c>
      <c r="C2919" s="18"/>
    </row>
    <row r="2920" spans="1:3" x14ac:dyDescent="0.35">
      <c r="A2920" s="35">
        <v>44266</v>
      </c>
      <c r="B2920" s="18">
        <v>7.000000000000001E-4</v>
      </c>
      <c r="C2920" s="18"/>
    </row>
    <row r="2921" spans="1:3" x14ac:dyDescent="0.35">
      <c r="A2921" s="35">
        <v>44267</v>
      </c>
      <c r="B2921" s="18">
        <v>7.000000000000001E-4</v>
      </c>
      <c r="C2921" s="18"/>
    </row>
    <row r="2922" spans="1:3" x14ac:dyDescent="0.35">
      <c r="A2922" s="35">
        <v>44270</v>
      </c>
      <c r="B2922" s="18">
        <v>7.000000000000001E-4</v>
      </c>
      <c r="C2922" s="18"/>
    </row>
    <row r="2923" spans="1:3" x14ac:dyDescent="0.35">
      <c r="A2923" s="35">
        <v>44271</v>
      </c>
      <c r="B2923" s="18">
        <v>7.000000000000001E-4</v>
      </c>
      <c r="C2923" s="18"/>
    </row>
    <row r="2924" spans="1:3" x14ac:dyDescent="0.35">
      <c r="A2924" s="35">
        <v>44272</v>
      </c>
      <c r="B2924" s="18">
        <v>7.000000000000001E-4</v>
      </c>
      <c r="C2924" s="18"/>
    </row>
    <row r="2925" spans="1:3" x14ac:dyDescent="0.35">
      <c r="A2925" s="35">
        <v>44273</v>
      </c>
      <c r="B2925" s="18">
        <v>7.000000000000001E-4</v>
      </c>
      <c r="C2925" s="18"/>
    </row>
    <row r="2926" spans="1:3" x14ac:dyDescent="0.35">
      <c r="A2926" s="35">
        <v>44274</v>
      </c>
      <c r="B2926" s="18">
        <v>7.000000000000001E-4</v>
      </c>
      <c r="C2926" s="18"/>
    </row>
    <row r="2927" spans="1:3" x14ac:dyDescent="0.35">
      <c r="A2927" s="35">
        <v>44277</v>
      </c>
      <c r="B2927" s="18">
        <v>7.000000000000001E-4</v>
      </c>
      <c r="C2927" s="18"/>
    </row>
    <row r="2928" spans="1:3" x14ac:dyDescent="0.35">
      <c r="A2928" s="35">
        <v>44278</v>
      </c>
      <c r="B2928" s="18">
        <v>7.000000000000001E-4</v>
      </c>
      <c r="C2928" s="18"/>
    </row>
    <row r="2929" spans="1:3" x14ac:dyDescent="0.35">
      <c r="A2929" s="35">
        <v>44279</v>
      </c>
      <c r="B2929" s="18">
        <v>7.000000000000001E-4</v>
      </c>
      <c r="C2929" s="18"/>
    </row>
    <row r="2930" spans="1:3" x14ac:dyDescent="0.35">
      <c r="A2930" s="35">
        <v>44280</v>
      </c>
      <c r="B2930" s="18">
        <v>7.000000000000001E-4</v>
      </c>
      <c r="C2930" s="18"/>
    </row>
    <row r="2931" spans="1:3" x14ac:dyDescent="0.35">
      <c r="A2931" s="35">
        <v>44281</v>
      </c>
      <c r="B2931" s="18">
        <v>7.000000000000001E-4</v>
      </c>
      <c r="C2931" s="18"/>
    </row>
    <row r="2932" spans="1:3" x14ac:dyDescent="0.35">
      <c r="A2932" s="35">
        <v>44284</v>
      </c>
      <c r="B2932" s="18">
        <v>7.000000000000001E-4</v>
      </c>
      <c r="C2932" s="18"/>
    </row>
    <row r="2933" spans="1:3" x14ac:dyDescent="0.35">
      <c r="A2933" s="35">
        <v>44285</v>
      </c>
      <c r="B2933" s="18">
        <v>7.000000000000001E-4</v>
      </c>
      <c r="C2933" s="18"/>
    </row>
    <row r="2934" spans="1:3" x14ac:dyDescent="0.35">
      <c r="A2934" s="35">
        <v>44286</v>
      </c>
      <c r="B2934" s="18">
        <v>5.9999999999999995E-4</v>
      </c>
      <c r="C2934" s="18"/>
    </row>
    <row r="2935" spans="1:3" x14ac:dyDescent="0.35">
      <c r="A2935" s="35">
        <v>44287</v>
      </c>
      <c r="B2935" s="18">
        <v>7.000000000000001E-4</v>
      </c>
      <c r="C2935" s="18"/>
    </row>
    <row r="2936" spans="1:3" x14ac:dyDescent="0.35">
      <c r="A2936" s="35">
        <v>44288</v>
      </c>
      <c r="B2936" s="18">
        <v>7.000000000000001E-4</v>
      </c>
      <c r="C2936" s="18"/>
    </row>
    <row r="2937" spans="1:3" x14ac:dyDescent="0.35">
      <c r="A2937" s="35">
        <v>44291</v>
      </c>
      <c r="B2937" s="18">
        <v>7.000000000000001E-4</v>
      </c>
      <c r="C2937" s="18"/>
    </row>
    <row r="2938" spans="1:3" x14ac:dyDescent="0.35">
      <c r="A2938" s="35">
        <v>44292</v>
      </c>
      <c r="B2938" s="18">
        <v>7.000000000000001E-4</v>
      </c>
      <c r="C2938" s="18"/>
    </row>
    <row r="2939" spans="1:3" x14ac:dyDescent="0.35">
      <c r="A2939" s="35">
        <v>44293</v>
      </c>
      <c r="B2939" s="18">
        <v>7.000000000000001E-4</v>
      </c>
      <c r="C2939" s="18"/>
    </row>
    <row r="2940" spans="1:3" x14ac:dyDescent="0.35">
      <c r="A2940" s="35">
        <v>44294</v>
      </c>
      <c r="B2940" s="18">
        <v>7.000000000000001E-4</v>
      </c>
      <c r="C2940" s="18"/>
    </row>
    <row r="2941" spans="1:3" x14ac:dyDescent="0.35">
      <c r="A2941" s="35">
        <v>44295</v>
      </c>
      <c r="B2941" s="18">
        <v>7.000000000000001E-4</v>
      </c>
      <c r="C2941" s="18"/>
    </row>
    <row r="2942" spans="1:3" x14ac:dyDescent="0.35">
      <c r="A2942" s="35">
        <v>44298</v>
      </c>
      <c r="B2942" s="18">
        <v>7.000000000000001E-4</v>
      </c>
      <c r="C2942" s="18"/>
    </row>
    <row r="2943" spans="1:3" x14ac:dyDescent="0.35">
      <c r="A2943" s="35">
        <v>44299</v>
      </c>
      <c r="B2943" s="18">
        <v>7.000000000000001E-4</v>
      </c>
      <c r="C2943" s="18"/>
    </row>
    <row r="2944" spans="1:3" x14ac:dyDescent="0.35">
      <c r="A2944" s="35">
        <v>44300</v>
      </c>
      <c r="B2944" s="18">
        <v>7.000000000000001E-4</v>
      </c>
      <c r="C2944" s="18"/>
    </row>
    <row r="2945" spans="1:3" x14ac:dyDescent="0.35">
      <c r="A2945" s="35">
        <v>44301</v>
      </c>
      <c r="B2945" s="18">
        <v>7.000000000000001E-4</v>
      </c>
      <c r="C2945" s="18"/>
    </row>
    <row r="2946" spans="1:3" x14ac:dyDescent="0.35">
      <c r="A2946" s="35">
        <v>44302</v>
      </c>
      <c r="B2946" s="18">
        <v>7.000000000000001E-4</v>
      </c>
      <c r="C2946" s="18"/>
    </row>
    <row r="2947" spans="1:3" x14ac:dyDescent="0.35">
      <c r="A2947" s="35">
        <v>44305</v>
      </c>
      <c r="B2947" s="18">
        <v>7.000000000000001E-4</v>
      </c>
      <c r="C2947" s="18"/>
    </row>
    <row r="2948" spans="1:3" x14ac:dyDescent="0.35">
      <c r="A2948" s="35">
        <v>44306</v>
      </c>
      <c r="B2948" s="18">
        <v>7.000000000000001E-4</v>
      </c>
      <c r="C2948" s="18"/>
    </row>
    <row r="2949" spans="1:3" x14ac:dyDescent="0.35">
      <c r="A2949" s="35">
        <v>44307</v>
      </c>
      <c r="B2949" s="18">
        <v>7.000000000000001E-4</v>
      </c>
      <c r="C2949" s="18"/>
    </row>
    <row r="2950" spans="1:3" x14ac:dyDescent="0.35">
      <c r="A2950" s="35">
        <v>44308</v>
      </c>
      <c r="B2950" s="18">
        <v>7.000000000000001E-4</v>
      </c>
      <c r="C2950" s="18"/>
    </row>
    <row r="2951" spans="1:3" x14ac:dyDescent="0.35">
      <c r="A2951" s="35">
        <v>44309</v>
      </c>
      <c r="B2951" s="18">
        <v>7.000000000000001E-4</v>
      </c>
      <c r="C2951" s="18"/>
    </row>
    <row r="2952" spans="1:3" x14ac:dyDescent="0.35">
      <c r="A2952" s="35">
        <v>44312</v>
      </c>
      <c r="B2952" s="18">
        <v>7.000000000000001E-4</v>
      </c>
      <c r="C2952" s="18"/>
    </row>
    <row r="2953" spans="1:3" x14ac:dyDescent="0.35">
      <c r="A2953" s="35">
        <v>44313</v>
      </c>
      <c r="B2953" s="18">
        <v>7.000000000000001E-4</v>
      </c>
      <c r="C2953" s="18"/>
    </row>
    <row r="2954" spans="1:3" x14ac:dyDescent="0.35">
      <c r="A2954" s="35">
        <v>44314</v>
      </c>
      <c r="B2954" s="18">
        <v>7.000000000000001E-4</v>
      </c>
      <c r="C2954" s="18"/>
    </row>
    <row r="2955" spans="1:3" x14ac:dyDescent="0.35">
      <c r="A2955" s="35">
        <v>44315</v>
      </c>
      <c r="B2955" s="18">
        <v>5.9999999999999995E-4</v>
      </c>
      <c r="C2955" s="18"/>
    </row>
    <row r="2956" spans="1:3" x14ac:dyDescent="0.35">
      <c r="A2956" s="35">
        <v>44316</v>
      </c>
      <c r="B2956" s="18">
        <v>5.0000000000000001E-4</v>
      </c>
      <c r="C2956" s="18"/>
    </row>
    <row r="2957" spans="1:3" x14ac:dyDescent="0.35">
      <c r="A2957" s="35">
        <v>44319</v>
      </c>
      <c r="B2957" s="18">
        <v>5.9999999999999995E-4</v>
      </c>
      <c r="C2957" s="18"/>
    </row>
    <row r="2958" spans="1:3" x14ac:dyDescent="0.35">
      <c r="A2958" s="35">
        <v>44320</v>
      </c>
      <c r="B2958" s="18">
        <v>5.9999999999999995E-4</v>
      </c>
      <c r="C2958" s="18"/>
    </row>
    <row r="2959" spans="1:3" x14ac:dyDescent="0.35">
      <c r="A2959" s="35">
        <v>44321</v>
      </c>
      <c r="B2959" s="18">
        <v>5.9999999999999995E-4</v>
      </c>
      <c r="C2959" s="18"/>
    </row>
    <row r="2960" spans="1:3" x14ac:dyDescent="0.35">
      <c r="A2960" s="35">
        <v>44322</v>
      </c>
      <c r="B2960" s="18">
        <v>5.9999999999999995E-4</v>
      </c>
      <c r="C2960" s="18"/>
    </row>
    <row r="2961" spans="1:3" x14ac:dyDescent="0.35">
      <c r="A2961" s="35">
        <v>44323</v>
      </c>
      <c r="B2961" s="18">
        <v>5.9999999999999995E-4</v>
      </c>
      <c r="C2961" s="18"/>
    </row>
    <row r="2962" spans="1:3" x14ac:dyDescent="0.35">
      <c r="A2962" s="35">
        <v>44326</v>
      </c>
      <c r="B2962" s="18">
        <v>5.9999999999999995E-4</v>
      </c>
      <c r="C2962" s="18"/>
    </row>
    <row r="2963" spans="1:3" x14ac:dyDescent="0.35">
      <c r="A2963" s="35">
        <v>44327</v>
      </c>
      <c r="B2963" s="18">
        <v>5.9999999999999995E-4</v>
      </c>
      <c r="C2963" s="18"/>
    </row>
    <row r="2964" spans="1:3" x14ac:dyDescent="0.35">
      <c r="A2964" s="35">
        <v>44328</v>
      </c>
      <c r="B2964" s="18">
        <v>5.9999999999999995E-4</v>
      </c>
      <c r="C2964" s="18"/>
    </row>
    <row r="2965" spans="1:3" x14ac:dyDescent="0.35">
      <c r="A2965" s="35">
        <v>44329</v>
      </c>
      <c r="B2965" s="18">
        <v>5.9999999999999995E-4</v>
      </c>
      <c r="C2965" s="18"/>
    </row>
    <row r="2966" spans="1:3" x14ac:dyDescent="0.35">
      <c r="A2966" s="35">
        <v>44330</v>
      </c>
      <c r="B2966" s="18">
        <v>5.9999999999999995E-4</v>
      </c>
      <c r="C2966" s="18"/>
    </row>
    <row r="2967" spans="1:3" x14ac:dyDescent="0.35">
      <c r="A2967" s="35">
        <v>44333</v>
      </c>
      <c r="B2967" s="18">
        <v>5.9999999999999995E-4</v>
      </c>
      <c r="C2967" s="18"/>
    </row>
    <row r="2968" spans="1:3" x14ac:dyDescent="0.35">
      <c r="A2968" s="35">
        <v>44334</v>
      </c>
      <c r="B2968" s="18">
        <v>5.9999999999999995E-4</v>
      </c>
      <c r="C2968" s="18"/>
    </row>
    <row r="2969" spans="1:3" x14ac:dyDescent="0.35">
      <c r="A2969" s="35">
        <v>44335</v>
      </c>
      <c r="B2969" s="18">
        <v>5.9999999999999995E-4</v>
      </c>
      <c r="C2969" s="18"/>
    </row>
    <row r="2970" spans="1:3" x14ac:dyDescent="0.35">
      <c r="A2970" s="35">
        <v>44336</v>
      </c>
      <c r="B2970" s="18">
        <v>5.9999999999999995E-4</v>
      </c>
      <c r="C2970" s="18"/>
    </row>
    <row r="2971" spans="1:3" x14ac:dyDescent="0.35">
      <c r="A2971" s="35">
        <v>44337</v>
      </c>
      <c r="B2971" s="18">
        <v>5.9999999999999995E-4</v>
      </c>
      <c r="C2971" s="18"/>
    </row>
    <row r="2972" spans="1:3" x14ac:dyDescent="0.35">
      <c r="A2972" s="35">
        <v>44340</v>
      </c>
      <c r="B2972" s="18">
        <v>5.9999999999999995E-4</v>
      </c>
      <c r="C2972" s="18"/>
    </row>
    <row r="2973" spans="1:3" x14ac:dyDescent="0.35">
      <c r="A2973" s="35">
        <v>44341</v>
      </c>
      <c r="B2973" s="18">
        <v>5.9999999999999995E-4</v>
      </c>
      <c r="C2973" s="18"/>
    </row>
    <row r="2974" spans="1:3" x14ac:dyDescent="0.35">
      <c r="A2974" s="35">
        <v>44342</v>
      </c>
      <c r="B2974" s="18">
        <v>5.9999999999999995E-4</v>
      </c>
      <c r="C2974" s="18"/>
    </row>
    <row r="2975" spans="1:3" x14ac:dyDescent="0.35">
      <c r="A2975" s="35">
        <v>44343</v>
      </c>
      <c r="B2975" s="18">
        <v>5.9999999999999995E-4</v>
      </c>
      <c r="C2975" s="18"/>
    </row>
    <row r="2976" spans="1:3" x14ac:dyDescent="0.35">
      <c r="A2976" s="35">
        <v>44344</v>
      </c>
      <c r="B2976" s="18">
        <v>5.0000000000000001E-4</v>
      </c>
      <c r="C2976" s="18"/>
    </row>
    <row r="2977" spans="1:3" x14ac:dyDescent="0.35">
      <c r="A2977" s="35">
        <v>44347</v>
      </c>
      <c r="B2977" s="18">
        <v>0</v>
      </c>
      <c r="C2977" s="18"/>
    </row>
    <row r="2978" spans="1:3" x14ac:dyDescent="0.35">
      <c r="A2978" s="35">
        <v>44348</v>
      </c>
      <c r="B2978" s="18">
        <v>5.9999999999999995E-4</v>
      </c>
      <c r="C2978" s="18"/>
    </row>
    <row r="2979" spans="1:3" x14ac:dyDescent="0.35">
      <c r="A2979" s="35">
        <v>44349</v>
      </c>
      <c r="B2979" s="18">
        <v>5.9999999999999995E-4</v>
      </c>
      <c r="C2979" s="18"/>
    </row>
    <row r="2980" spans="1:3" x14ac:dyDescent="0.35">
      <c r="A2980" s="35">
        <v>44350</v>
      </c>
      <c r="B2980" s="18">
        <v>5.9999999999999995E-4</v>
      </c>
      <c r="C2980" s="18"/>
    </row>
    <row r="2981" spans="1:3" x14ac:dyDescent="0.35">
      <c r="A2981" s="35">
        <v>44351</v>
      </c>
      <c r="B2981" s="18">
        <v>5.9999999999999995E-4</v>
      </c>
      <c r="C2981" s="18"/>
    </row>
    <row r="2982" spans="1:3" x14ac:dyDescent="0.35">
      <c r="A2982" s="35">
        <v>44354</v>
      </c>
      <c r="B2982" s="18">
        <v>5.9999999999999995E-4</v>
      </c>
      <c r="C2982" s="18"/>
    </row>
    <row r="2983" spans="1:3" x14ac:dyDescent="0.35">
      <c r="A2983" s="35">
        <v>44355</v>
      </c>
      <c r="B2983" s="18">
        <v>5.9999999999999995E-4</v>
      </c>
      <c r="C2983" s="18"/>
    </row>
    <row r="2984" spans="1:3" x14ac:dyDescent="0.35">
      <c r="A2984" s="35">
        <v>44356</v>
      </c>
      <c r="B2984" s="18">
        <v>5.9999999999999995E-4</v>
      </c>
      <c r="C2984" s="18"/>
    </row>
    <row r="2985" spans="1:3" x14ac:dyDescent="0.35">
      <c r="A2985" s="35">
        <v>44357</v>
      </c>
      <c r="B2985" s="18">
        <v>5.9999999999999995E-4</v>
      </c>
      <c r="C2985" s="18"/>
    </row>
    <row r="2986" spans="1:3" x14ac:dyDescent="0.35">
      <c r="A2986" s="35">
        <v>44358</v>
      </c>
      <c r="B2986" s="18">
        <v>5.9999999999999995E-4</v>
      </c>
      <c r="C2986" s="18"/>
    </row>
    <row r="2987" spans="1:3" x14ac:dyDescent="0.35">
      <c r="A2987" s="35">
        <v>44361</v>
      </c>
      <c r="B2987" s="18">
        <v>5.9999999999999995E-4</v>
      </c>
      <c r="C2987" s="18"/>
    </row>
    <row r="2988" spans="1:3" x14ac:dyDescent="0.35">
      <c r="A2988" s="35">
        <v>44362</v>
      </c>
      <c r="B2988" s="18">
        <v>5.9999999999999995E-4</v>
      </c>
      <c r="C2988" s="18"/>
    </row>
    <row r="2989" spans="1:3" x14ac:dyDescent="0.35">
      <c r="A2989" s="35">
        <v>44363</v>
      </c>
      <c r="B2989" s="18">
        <v>5.9999999999999995E-4</v>
      </c>
      <c r="C2989" s="18"/>
    </row>
    <row r="2990" spans="1:3" x14ac:dyDescent="0.35">
      <c r="A2990" s="35">
        <v>44364</v>
      </c>
      <c r="B2990" s="18">
        <v>1E-3</v>
      </c>
      <c r="C2990" s="18"/>
    </row>
    <row r="2991" spans="1:3" x14ac:dyDescent="0.35">
      <c r="A2991" s="35">
        <v>44365</v>
      </c>
      <c r="B2991" s="18">
        <v>1E-3</v>
      </c>
      <c r="C2991" s="18"/>
    </row>
    <row r="2992" spans="1:3" x14ac:dyDescent="0.35">
      <c r="A2992" s="35">
        <v>44368</v>
      </c>
      <c r="B2992" s="18">
        <v>1E-3</v>
      </c>
      <c r="C2992" s="18"/>
    </row>
    <row r="2993" spans="1:3" x14ac:dyDescent="0.35">
      <c r="A2993" s="35">
        <v>44369</v>
      </c>
      <c r="B2993" s="18">
        <v>1E-3</v>
      </c>
      <c r="C2993" s="18"/>
    </row>
    <row r="2994" spans="1:3" x14ac:dyDescent="0.35">
      <c r="A2994" s="35">
        <v>44370</v>
      </c>
      <c r="B2994" s="18">
        <v>1E-3</v>
      </c>
      <c r="C2994" s="18"/>
    </row>
    <row r="2995" spans="1:3" x14ac:dyDescent="0.35">
      <c r="A2995" s="35">
        <v>44371</v>
      </c>
      <c r="B2995" s="18">
        <v>1E-3</v>
      </c>
      <c r="C2995" s="18"/>
    </row>
    <row r="2996" spans="1:3" x14ac:dyDescent="0.35">
      <c r="A2996" s="35">
        <v>44372</v>
      </c>
      <c r="B2996" s="18">
        <v>1E-3</v>
      </c>
      <c r="C2996" s="18"/>
    </row>
    <row r="2997" spans="1:3" x14ac:dyDescent="0.35">
      <c r="A2997" s="35">
        <v>44375</v>
      </c>
      <c r="B2997" s="18">
        <v>1E-3</v>
      </c>
      <c r="C2997" s="18"/>
    </row>
    <row r="2998" spans="1:3" x14ac:dyDescent="0.35">
      <c r="A2998" s="35">
        <v>44376</v>
      </c>
      <c r="B2998" s="18">
        <v>1E-3</v>
      </c>
      <c r="C2998" s="18"/>
    </row>
    <row r="2999" spans="1:3" x14ac:dyDescent="0.35">
      <c r="A2999" s="35">
        <v>44377</v>
      </c>
      <c r="B2999" s="18">
        <v>8.0000000000000004E-4</v>
      </c>
      <c r="C2999" s="18"/>
    </row>
    <row r="3000" spans="1:3" x14ac:dyDescent="0.35">
      <c r="A3000" s="35">
        <v>44378</v>
      </c>
      <c r="B3000" s="18">
        <v>1E-3</v>
      </c>
      <c r="C3000" s="18"/>
    </row>
    <row r="3001" spans="1:3" x14ac:dyDescent="0.35">
      <c r="A3001" s="35">
        <v>44379</v>
      </c>
      <c r="B3001" s="18">
        <v>1E-3</v>
      </c>
      <c r="C3001" s="18"/>
    </row>
    <row r="3002" spans="1:3" x14ac:dyDescent="0.35">
      <c r="A3002" s="35">
        <v>44382</v>
      </c>
      <c r="B3002" s="18">
        <v>0</v>
      </c>
      <c r="C3002" s="18"/>
    </row>
    <row r="3003" spans="1:3" x14ac:dyDescent="0.35">
      <c r="A3003" s="35">
        <v>44383</v>
      </c>
      <c r="B3003" s="18">
        <v>1E-3</v>
      </c>
      <c r="C3003" s="18"/>
    </row>
    <row r="3004" spans="1:3" x14ac:dyDescent="0.35">
      <c r="A3004" s="35">
        <v>44384</v>
      </c>
      <c r="B3004" s="18">
        <v>1E-3</v>
      </c>
      <c r="C3004" s="18"/>
    </row>
    <row r="3005" spans="1:3" x14ac:dyDescent="0.35">
      <c r="A3005" s="35">
        <v>44385</v>
      </c>
      <c r="B3005" s="18">
        <v>1E-3</v>
      </c>
      <c r="C3005" s="18"/>
    </row>
    <row r="3006" spans="1:3" x14ac:dyDescent="0.35">
      <c r="A3006" s="35">
        <v>44386</v>
      </c>
      <c r="B3006" s="18">
        <v>1E-3</v>
      </c>
      <c r="C3006" s="18"/>
    </row>
    <row r="3007" spans="1:3" x14ac:dyDescent="0.35">
      <c r="A3007" s="35">
        <v>44389</v>
      </c>
      <c r="B3007" s="18">
        <v>1E-3</v>
      </c>
      <c r="C3007" s="18"/>
    </row>
    <row r="3008" spans="1:3" x14ac:dyDescent="0.35">
      <c r="A3008" s="35">
        <v>44390</v>
      </c>
      <c r="B3008" s="18">
        <v>1E-3</v>
      </c>
      <c r="C3008" s="18"/>
    </row>
    <row r="3009" spans="1:3" x14ac:dyDescent="0.35">
      <c r="A3009" s="35">
        <v>44391</v>
      </c>
      <c r="B3009" s="18">
        <v>1E-3</v>
      </c>
      <c r="C3009" s="18"/>
    </row>
    <row r="3010" spans="1:3" x14ac:dyDescent="0.35">
      <c r="A3010" s="35">
        <v>44392</v>
      </c>
      <c r="B3010" s="18">
        <v>1E-3</v>
      </c>
      <c r="C3010" s="18"/>
    </row>
    <row r="3011" spans="1:3" x14ac:dyDescent="0.35">
      <c r="A3011" s="35">
        <v>44393</v>
      </c>
      <c r="B3011" s="18">
        <v>1E-3</v>
      </c>
      <c r="C3011" s="18"/>
    </row>
    <row r="3012" spans="1:3" x14ac:dyDescent="0.35">
      <c r="A3012" s="35">
        <v>44396</v>
      </c>
      <c r="B3012" s="18">
        <v>1E-3</v>
      </c>
      <c r="C3012" s="18"/>
    </row>
    <row r="3013" spans="1:3" x14ac:dyDescent="0.35">
      <c r="A3013" s="35">
        <v>44397</v>
      </c>
      <c r="B3013" s="18">
        <v>1E-3</v>
      </c>
      <c r="C3013" s="18"/>
    </row>
    <row r="3014" spans="1:3" x14ac:dyDescent="0.35">
      <c r="A3014" s="35">
        <v>44398</v>
      </c>
      <c r="B3014" s="18">
        <v>1E-3</v>
      </c>
      <c r="C3014" s="18"/>
    </row>
    <row r="3015" spans="1:3" x14ac:dyDescent="0.35">
      <c r="A3015" s="35">
        <v>44399</v>
      </c>
      <c r="B3015" s="18">
        <v>1E-3</v>
      </c>
      <c r="C3015" s="18"/>
    </row>
    <row r="3016" spans="1:3" x14ac:dyDescent="0.35">
      <c r="A3016" s="35">
        <v>44400</v>
      </c>
      <c r="B3016" s="18">
        <v>1E-3</v>
      </c>
      <c r="C3016" s="18"/>
    </row>
    <row r="3017" spans="1:3" x14ac:dyDescent="0.35">
      <c r="A3017" s="35">
        <v>44403</v>
      </c>
      <c r="B3017" s="18">
        <v>1E-3</v>
      </c>
      <c r="C3017" s="18"/>
    </row>
    <row r="3018" spans="1:3" x14ac:dyDescent="0.35">
      <c r="A3018" s="35">
        <v>44404</v>
      </c>
      <c r="B3018" s="18">
        <v>1E-3</v>
      </c>
      <c r="C3018" s="18"/>
    </row>
    <row r="3019" spans="1:3" x14ac:dyDescent="0.35">
      <c r="A3019" s="35">
        <v>44405</v>
      </c>
      <c r="B3019" s="18">
        <v>1E-3</v>
      </c>
      <c r="C3019" s="18"/>
    </row>
    <row r="3020" spans="1:3" x14ac:dyDescent="0.35">
      <c r="A3020" s="35">
        <v>44406</v>
      </c>
      <c r="B3020" s="18">
        <v>1E-3</v>
      </c>
      <c r="C3020" s="18"/>
    </row>
    <row r="3021" spans="1:3" x14ac:dyDescent="0.35">
      <c r="A3021" s="35">
        <v>44407</v>
      </c>
      <c r="B3021" s="18">
        <v>7.000000000000001E-4</v>
      </c>
      <c r="C3021" s="18"/>
    </row>
    <row r="3022" spans="1:3" x14ac:dyDescent="0.35">
      <c r="A3022" s="35">
        <v>44410</v>
      </c>
      <c r="B3022" s="18">
        <v>1E-3</v>
      </c>
      <c r="C3022" s="18"/>
    </row>
    <row r="3023" spans="1:3" x14ac:dyDescent="0.35">
      <c r="A3023" s="35">
        <v>44411</v>
      </c>
      <c r="B3023" s="18">
        <v>1E-3</v>
      </c>
      <c r="C3023" s="18"/>
    </row>
    <row r="3024" spans="1:3" x14ac:dyDescent="0.35">
      <c r="A3024" s="35">
        <v>44412</v>
      </c>
      <c r="B3024" s="18">
        <v>1E-3</v>
      </c>
      <c r="C3024" s="18"/>
    </row>
    <row r="3025" spans="1:3" x14ac:dyDescent="0.35">
      <c r="A3025" s="35">
        <v>44413</v>
      </c>
      <c r="B3025" s="18">
        <v>1E-3</v>
      </c>
      <c r="C3025" s="18"/>
    </row>
    <row r="3026" spans="1:3" x14ac:dyDescent="0.35">
      <c r="A3026" s="35">
        <v>44414</v>
      </c>
      <c r="B3026" s="18">
        <v>1E-3</v>
      </c>
      <c r="C3026" s="18"/>
    </row>
    <row r="3027" spans="1:3" x14ac:dyDescent="0.35">
      <c r="A3027" s="35">
        <v>44417</v>
      </c>
      <c r="B3027" s="18">
        <v>1E-3</v>
      </c>
      <c r="C3027" s="18"/>
    </row>
    <row r="3028" spans="1:3" x14ac:dyDescent="0.35">
      <c r="A3028" s="35">
        <v>44418</v>
      </c>
      <c r="B3028" s="18">
        <v>1E-3</v>
      </c>
      <c r="C3028" s="18"/>
    </row>
    <row r="3029" spans="1:3" x14ac:dyDescent="0.35">
      <c r="A3029" s="35">
        <v>44419</v>
      </c>
      <c r="B3029" s="18">
        <v>1E-3</v>
      </c>
      <c r="C3029" s="18"/>
    </row>
    <row r="3030" spans="1:3" x14ac:dyDescent="0.35">
      <c r="A3030" s="35">
        <v>44420</v>
      </c>
      <c r="B3030" s="18">
        <v>1E-3</v>
      </c>
      <c r="C3030" s="18"/>
    </row>
    <row r="3031" spans="1:3" x14ac:dyDescent="0.35">
      <c r="A3031" s="35">
        <v>44421</v>
      </c>
      <c r="B3031" s="18">
        <v>1E-3</v>
      </c>
      <c r="C3031" s="18"/>
    </row>
    <row r="3032" spans="1:3" x14ac:dyDescent="0.35">
      <c r="A3032" s="35">
        <v>44424</v>
      </c>
      <c r="B3032" s="18">
        <v>1E-3</v>
      </c>
      <c r="C3032" s="18"/>
    </row>
    <row r="3033" spans="1:3" x14ac:dyDescent="0.35">
      <c r="A3033" s="35">
        <v>44425</v>
      </c>
      <c r="B3033" s="18">
        <v>1E-3</v>
      </c>
      <c r="C3033" s="18"/>
    </row>
    <row r="3034" spans="1:3" x14ac:dyDescent="0.35">
      <c r="A3034" s="35">
        <v>44426</v>
      </c>
      <c r="B3034" s="18">
        <v>8.9999999999999998E-4</v>
      </c>
      <c r="C3034" s="18"/>
    </row>
    <row r="3035" spans="1:3" x14ac:dyDescent="0.35">
      <c r="A3035" s="35">
        <v>44427</v>
      </c>
      <c r="B3035" s="18">
        <v>8.9999999999999998E-4</v>
      </c>
      <c r="C3035" s="18"/>
    </row>
    <row r="3036" spans="1:3" x14ac:dyDescent="0.35">
      <c r="A3036" s="35">
        <v>44428</v>
      </c>
      <c r="B3036" s="18">
        <v>8.9999999999999998E-4</v>
      </c>
      <c r="C3036" s="18"/>
    </row>
    <row r="3037" spans="1:3" x14ac:dyDescent="0.35">
      <c r="A3037" s="35">
        <v>44431</v>
      </c>
      <c r="B3037" s="18">
        <v>8.9999999999999998E-4</v>
      </c>
      <c r="C3037" s="18"/>
    </row>
    <row r="3038" spans="1:3" x14ac:dyDescent="0.35">
      <c r="A3038" s="35">
        <v>44432</v>
      </c>
      <c r="B3038" s="18">
        <v>8.9999999999999998E-4</v>
      </c>
      <c r="C3038" s="18"/>
    </row>
    <row r="3039" spans="1:3" x14ac:dyDescent="0.35">
      <c r="A3039" s="35">
        <v>44433</v>
      </c>
      <c r="B3039" s="18">
        <v>8.9999999999999998E-4</v>
      </c>
      <c r="C3039" s="18"/>
    </row>
    <row r="3040" spans="1:3" x14ac:dyDescent="0.35">
      <c r="A3040" s="35">
        <v>44434</v>
      </c>
      <c r="B3040" s="18">
        <v>8.9999999999999998E-4</v>
      </c>
      <c r="C3040" s="18"/>
    </row>
    <row r="3041" spans="1:3" x14ac:dyDescent="0.35">
      <c r="A3041" s="35">
        <v>44435</v>
      </c>
      <c r="B3041" s="18">
        <v>8.0000000000000004E-4</v>
      </c>
      <c r="C3041" s="18"/>
    </row>
    <row r="3042" spans="1:3" x14ac:dyDescent="0.35">
      <c r="A3042" s="35">
        <v>44438</v>
      </c>
      <c r="B3042" s="18">
        <v>8.0000000000000004E-4</v>
      </c>
      <c r="C3042" s="18"/>
    </row>
    <row r="3043" spans="1:3" x14ac:dyDescent="0.35">
      <c r="A3043" s="35">
        <v>44439</v>
      </c>
      <c r="B3043" s="18">
        <v>5.9999999999999995E-4</v>
      </c>
      <c r="C3043" s="18"/>
    </row>
    <row r="3044" spans="1:3" x14ac:dyDescent="0.35">
      <c r="A3044" s="35">
        <v>44440</v>
      </c>
      <c r="B3044" s="18">
        <v>8.0000000000000004E-4</v>
      </c>
      <c r="C3044" s="18"/>
    </row>
    <row r="3045" spans="1:3" x14ac:dyDescent="0.35">
      <c r="A3045" s="35">
        <v>44441</v>
      </c>
      <c r="B3045" s="18">
        <v>8.0000000000000004E-4</v>
      </c>
      <c r="C3045" s="18"/>
    </row>
    <row r="3046" spans="1:3" x14ac:dyDescent="0.35">
      <c r="A3046" s="35">
        <v>44442</v>
      </c>
      <c r="B3046" s="18">
        <v>8.0000000000000004E-4</v>
      </c>
      <c r="C3046" s="18"/>
    </row>
    <row r="3047" spans="1:3" x14ac:dyDescent="0.35">
      <c r="A3047" s="35">
        <v>44445</v>
      </c>
      <c r="B3047" s="18">
        <v>0</v>
      </c>
      <c r="C3047" s="18"/>
    </row>
    <row r="3048" spans="1:3" x14ac:dyDescent="0.35">
      <c r="A3048" s="35">
        <v>44446</v>
      </c>
      <c r="B3048" s="18">
        <v>8.0000000000000004E-4</v>
      </c>
      <c r="C3048" s="18"/>
    </row>
    <row r="3049" spans="1:3" x14ac:dyDescent="0.35">
      <c r="A3049" s="35">
        <v>44447</v>
      </c>
      <c r="B3049" s="18">
        <v>8.0000000000000004E-4</v>
      </c>
      <c r="C3049" s="18"/>
    </row>
    <row r="3050" spans="1:3" x14ac:dyDescent="0.35">
      <c r="A3050" s="35">
        <v>44448</v>
      </c>
      <c r="B3050" s="18">
        <v>8.0000000000000004E-4</v>
      </c>
      <c r="C3050" s="18"/>
    </row>
    <row r="3051" spans="1:3" x14ac:dyDescent="0.35">
      <c r="A3051" s="35">
        <v>44449</v>
      </c>
      <c r="B3051" s="18">
        <v>8.0000000000000004E-4</v>
      </c>
      <c r="C3051" s="18"/>
    </row>
    <row r="3052" spans="1:3" x14ac:dyDescent="0.35">
      <c r="A3052" s="35">
        <v>44452</v>
      </c>
      <c r="B3052" s="18">
        <v>8.0000000000000004E-4</v>
      </c>
      <c r="C3052" s="18"/>
    </row>
    <row r="3053" spans="1:3" x14ac:dyDescent="0.35">
      <c r="A3053" s="35">
        <v>44453</v>
      </c>
      <c r="B3053" s="18">
        <v>8.0000000000000004E-4</v>
      </c>
      <c r="C3053" s="18"/>
    </row>
    <row r="3054" spans="1:3" x14ac:dyDescent="0.35">
      <c r="A3054" s="35">
        <v>44454</v>
      </c>
      <c r="B3054" s="18">
        <v>8.0000000000000004E-4</v>
      </c>
      <c r="C3054" s="18"/>
    </row>
    <row r="3055" spans="1:3" x14ac:dyDescent="0.35">
      <c r="A3055" s="35">
        <v>44455</v>
      </c>
      <c r="B3055" s="18">
        <v>8.0000000000000004E-4</v>
      </c>
      <c r="C3055" s="18"/>
    </row>
    <row r="3056" spans="1:3" x14ac:dyDescent="0.35">
      <c r="A3056" s="35">
        <v>44456</v>
      </c>
      <c r="B3056" s="18">
        <v>8.0000000000000004E-4</v>
      </c>
      <c r="C3056" s="18"/>
    </row>
    <row r="3057" spans="1:3" x14ac:dyDescent="0.35">
      <c r="A3057" s="35">
        <v>44459</v>
      </c>
      <c r="B3057" s="18">
        <v>8.0000000000000004E-4</v>
      </c>
      <c r="C3057" s="18"/>
    </row>
    <row r="3058" spans="1:3" x14ac:dyDescent="0.35">
      <c r="A3058" s="35">
        <v>44460</v>
      </c>
      <c r="B3058" s="18">
        <v>8.0000000000000004E-4</v>
      </c>
      <c r="C3058" s="18"/>
    </row>
    <row r="3059" spans="1:3" x14ac:dyDescent="0.35">
      <c r="A3059" s="35">
        <v>44461</v>
      </c>
      <c r="B3059" s="18">
        <v>8.0000000000000004E-4</v>
      </c>
      <c r="C3059" s="18"/>
    </row>
    <row r="3060" spans="1:3" x14ac:dyDescent="0.35">
      <c r="A3060" s="35">
        <v>44462</v>
      </c>
      <c r="B3060" s="18">
        <v>8.0000000000000004E-4</v>
      </c>
      <c r="C3060" s="18"/>
    </row>
    <row r="3061" spans="1:3" x14ac:dyDescent="0.35">
      <c r="A3061" s="35">
        <v>44463</v>
      </c>
      <c r="B3061" s="18">
        <v>8.0000000000000004E-4</v>
      </c>
      <c r="C3061" s="18"/>
    </row>
    <row r="3062" spans="1:3" x14ac:dyDescent="0.35">
      <c r="A3062" s="35">
        <v>44466</v>
      </c>
      <c r="B3062" s="18">
        <v>8.0000000000000004E-4</v>
      </c>
      <c r="C3062" s="18"/>
    </row>
    <row r="3063" spans="1:3" x14ac:dyDescent="0.35">
      <c r="A3063" s="35">
        <v>44467</v>
      </c>
      <c r="B3063" s="18">
        <v>8.0000000000000004E-4</v>
      </c>
      <c r="C3063" s="18"/>
    </row>
    <row r="3064" spans="1:3" x14ac:dyDescent="0.35">
      <c r="A3064" s="35">
        <v>44468</v>
      </c>
      <c r="B3064" s="18">
        <v>8.0000000000000004E-4</v>
      </c>
      <c r="C3064" s="18"/>
    </row>
    <row r="3065" spans="1:3" x14ac:dyDescent="0.35">
      <c r="A3065" s="35">
        <v>44469</v>
      </c>
      <c r="B3065" s="18">
        <v>5.9999999999999995E-4</v>
      </c>
      <c r="C3065" s="18"/>
    </row>
    <row r="3066" spans="1:3" x14ac:dyDescent="0.35">
      <c r="A3066" s="35">
        <v>44470</v>
      </c>
      <c r="B3066" s="18">
        <v>8.0000000000000004E-4</v>
      </c>
      <c r="C3066" s="18"/>
    </row>
    <row r="3067" spans="1:3" x14ac:dyDescent="0.35">
      <c r="A3067" s="35">
        <v>44473</v>
      </c>
      <c r="B3067" s="18">
        <v>8.0000000000000004E-4</v>
      </c>
      <c r="C3067" s="18"/>
    </row>
    <row r="3068" spans="1:3" x14ac:dyDescent="0.35">
      <c r="A3068" s="35">
        <v>44474</v>
      </c>
      <c r="B3068" s="18">
        <v>8.0000000000000004E-4</v>
      </c>
      <c r="C3068" s="18"/>
    </row>
    <row r="3069" spans="1:3" x14ac:dyDescent="0.35">
      <c r="A3069" s="35">
        <v>44475</v>
      </c>
      <c r="B3069" s="18">
        <v>8.0000000000000004E-4</v>
      </c>
      <c r="C3069" s="18"/>
    </row>
    <row r="3070" spans="1:3" x14ac:dyDescent="0.35">
      <c r="A3070" s="35">
        <v>44476</v>
      </c>
      <c r="B3070" s="18">
        <v>8.0000000000000004E-4</v>
      </c>
      <c r="C3070" s="18"/>
    </row>
    <row r="3071" spans="1:3" x14ac:dyDescent="0.35">
      <c r="A3071" s="35">
        <v>44477</v>
      </c>
      <c r="B3071" s="18">
        <v>8.0000000000000004E-4</v>
      </c>
      <c r="C3071" s="18"/>
    </row>
    <row r="3072" spans="1:3" x14ac:dyDescent="0.35">
      <c r="A3072" s="35">
        <v>44480</v>
      </c>
      <c r="B3072" s="18">
        <v>0</v>
      </c>
      <c r="C3072" s="18"/>
    </row>
    <row r="3073" spans="1:3" x14ac:dyDescent="0.35">
      <c r="A3073" s="35">
        <v>44481</v>
      </c>
      <c r="B3073" s="18">
        <v>8.0000000000000004E-4</v>
      </c>
      <c r="C3073" s="18"/>
    </row>
    <row r="3074" spans="1:3" x14ac:dyDescent="0.35">
      <c r="A3074" s="35">
        <v>44482</v>
      </c>
      <c r="B3074" s="18">
        <v>8.0000000000000004E-4</v>
      </c>
      <c r="C3074" s="18"/>
    </row>
    <row r="3075" spans="1:3" x14ac:dyDescent="0.35">
      <c r="A3075" s="35">
        <v>44483</v>
      </c>
      <c r="B3075" s="18">
        <v>8.0000000000000004E-4</v>
      </c>
      <c r="C3075" s="18"/>
    </row>
    <row r="3076" spans="1:3" x14ac:dyDescent="0.35">
      <c r="A3076" s="35">
        <v>44484</v>
      </c>
      <c r="B3076" s="18">
        <v>8.0000000000000004E-4</v>
      </c>
      <c r="C3076" s="18"/>
    </row>
    <row r="3077" spans="1:3" x14ac:dyDescent="0.35">
      <c r="A3077" s="35">
        <v>44487</v>
      </c>
      <c r="B3077" s="18">
        <v>8.0000000000000004E-4</v>
      </c>
      <c r="C3077" s="18"/>
    </row>
    <row r="3078" spans="1:3" x14ac:dyDescent="0.35">
      <c r="A3078" s="35">
        <v>44488</v>
      </c>
      <c r="B3078" s="18">
        <v>8.0000000000000004E-4</v>
      </c>
      <c r="C3078" s="18"/>
    </row>
    <row r="3079" spans="1:3" x14ac:dyDescent="0.35">
      <c r="A3079" s="35">
        <v>44489</v>
      </c>
      <c r="B3079" s="18">
        <v>8.0000000000000004E-4</v>
      </c>
      <c r="C3079" s="18"/>
    </row>
    <row r="3080" spans="1:3" x14ac:dyDescent="0.35">
      <c r="A3080" s="35">
        <v>44490</v>
      </c>
      <c r="B3080" s="18">
        <v>8.0000000000000004E-4</v>
      </c>
      <c r="C3080" s="18"/>
    </row>
    <row r="3081" spans="1:3" x14ac:dyDescent="0.35">
      <c r="A3081" s="35">
        <v>44491</v>
      </c>
      <c r="B3081" s="18">
        <v>8.0000000000000004E-4</v>
      </c>
      <c r="C3081" s="18"/>
    </row>
    <row r="3082" spans="1:3" x14ac:dyDescent="0.35">
      <c r="A3082" s="35">
        <v>44494</v>
      </c>
      <c r="B3082" s="18">
        <v>8.0000000000000004E-4</v>
      </c>
      <c r="C3082" s="18"/>
    </row>
    <row r="3083" spans="1:3" x14ac:dyDescent="0.35">
      <c r="A3083" s="35">
        <v>44495</v>
      </c>
      <c r="B3083" s="18">
        <v>8.0000000000000004E-4</v>
      </c>
      <c r="C3083" s="18"/>
    </row>
    <row r="3084" spans="1:3" x14ac:dyDescent="0.35">
      <c r="A3084" s="35">
        <v>44496</v>
      </c>
      <c r="B3084" s="18">
        <v>8.0000000000000004E-4</v>
      </c>
      <c r="C3084" s="18"/>
    </row>
    <row r="3085" spans="1:3" x14ac:dyDescent="0.35">
      <c r="A3085" s="35">
        <v>44497</v>
      </c>
      <c r="B3085" s="18">
        <v>8.0000000000000004E-4</v>
      </c>
      <c r="C3085" s="18"/>
    </row>
    <row r="3086" spans="1:3" x14ac:dyDescent="0.35">
      <c r="A3086" s="35">
        <v>44498</v>
      </c>
      <c r="B3086" s="18">
        <v>7.000000000000001E-4</v>
      </c>
      <c r="C3086" s="18"/>
    </row>
    <row r="3087" spans="1:3" x14ac:dyDescent="0.35">
      <c r="A3087" s="35">
        <v>44501</v>
      </c>
      <c r="B3087" s="18">
        <v>8.0000000000000004E-4</v>
      </c>
      <c r="C3087" s="18"/>
    </row>
    <row r="3088" spans="1:3" x14ac:dyDescent="0.35">
      <c r="A3088" s="35">
        <v>44502</v>
      </c>
      <c r="B3088" s="18">
        <v>8.0000000000000004E-4</v>
      </c>
      <c r="C3088" s="18"/>
    </row>
    <row r="3089" spans="1:3" x14ac:dyDescent="0.35">
      <c r="A3089" s="35">
        <v>44503</v>
      </c>
      <c r="B3089" s="18">
        <v>8.0000000000000004E-4</v>
      </c>
      <c r="C3089" s="18"/>
    </row>
    <row r="3090" spans="1:3" x14ac:dyDescent="0.35">
      <c r="A3090" s="35">
        <v>44504</v>
      </c>
      <c r="B3090" s="18">
        <v>8.0000000000000004E-4</v>
      </c>
      <c r="C3090" s="18"/>
    </row>
    <row r="3091" spans="1:3" x14ac:dyDescent="0.35">
      <c r="A3091" s="35">
        <v>44505</v>
      </c>
      <c r="B3091" s="18">
        <v>8.0000000000000004E-4</v>
      </c>
      <c r="C3091" s="18"/>
    </row>
    <row r="3092" spans="1:3" x14ac:dyDescent="0.35">
      <c r="A3092" s="35">
        <v>44508</v>
      </c>
      <c r="B3092" s="18">
        <v>8.0000000000000004E-4</v>
      </c>
      <c r="C3092" s="18"/>
    </row>
    <row r="3093" spans="1:3" x14ac:dyDescent="0.35">
      <c r="A3093" s="35">
        <v>44509</v>
      </c>
      <c r="B3093" s="18">
        <v>8.0000000000000004E-4</v>
      </c>
      <c r="C3093" s="18"/>
    </row>
    <row r="3094" spans="1:3" x14ac:dyDescent="0.35">
      <c r="A3094" s="35">
        <v>44510</v>
      </c>
      <c r="B3094" s="18">
        <v>8.0000000000000004E-4</v>
      </c>
      <c r="C3094" s="18"/>
    </row>
    <row r="3095" spans="1:3" x14ac:dyDescent="0.35">
      <c r="A3095" s="35">
        <v>44511</v>
      </c>
      <c r="B3095" s="18">
        <v>0</v>
      </c>
      <c r="C3095" s="18"/>
    </row>
    <row r="3096" spans="1:3" x14ac:dyDescent="0.35">
      <c r="A3096" s="35">
        <v>44512</v>
      </c>
      <c r="B3096" s="18">
        <v>8.0000000000000004E-4</v>
      </c>
      <c r="C3096" s="18"/>
    </row>
    <row r="3097" spans="1:3" x14ac:dyDescent="0.35">
      <c r="A3097" s="35">
        <v>44515</v>
      </c>
      <c r="B3097" s="18">
        <v>8.0000000000000004E-4</v>
      </c>
      <c r="C3097" s="18"/>
    </row>
    <row r="3098" spans="1:3" x14ac:dyDescent="0.35">
      <c r="A3098" s="35">
        <v>44516</v>
      </c>
      <c r="B3098" s="18">
        <v>8.0000000000000004E-4</v>
      </c>
      <c r="C3098" s="18"/>
    </row>
    <row r="3099" spans="1:3" x14ac:dyDescent="0.35">
      <c r="A3099" s="35">
        <v>44517</v>
      </c>
      <c r="B3099" s="18">
        <v>8.0000000000000004E-4</v>
      </c>
      <c r="C3099" s="18"/>
    </row>
    <row r="3100" spans="1:3" x14ac:dyDescent="0.35">
      <c r="A3100" s="35">
        <v>44518</v>
      </c>
      <c r="B3100" s="18">
        <v>8.0000000000000004E-4</v>
      </c>
      <c r="C3100" s="18"/>
    </row>
    <row r="3101" spans="1:3" x14ac:dyDescent="0.35">
      <c r="A3101" s="35">
        <v>44519</v>
      </c>
      <c r="B3101" s="18">
        <v>8.0000000000000004E-4</v>
      </c>
      <c r="C3101" s="18"/>
    </row>
    <row r="3102" spans="1:3" x14ac:dyDescent="0.35">
      <c r="A3102" s="35">
        <v>44522</v>
      </c>
      <c r="B3102" s="18">
        <v>8.0000000000000004E-4</v>
      </c>
      <c r="C3102" s="18"/>
    </row>
    <row r="3103" spans="1:3" x14ac:dyDescent="0.35">
      <c r="A3103" s="35">
        <v>44523</v>
      </c>
      <c r="B3103" s="18">
        <v>8.0000000000000004E-4</v>
      </c>
      <c r="C3103" s="18"/>
    </row>
    <row r="3104" spans="1:3" x14ac:dyDescent="0.35">
      <c r="A3104" s="35">
        <v>44524</v>
      </c>
      <c r="B3104" s="18">
        <v>8.0000000000000004E-4</v>
      </c>
      <c r="C3104" s="18"/>
    </row>
    <row r="3105" spans="1:3" x14ac:dyDescent="0.35">
      <c r="A3105" s="35">
        <v>44525</v>
      </c>
      <c r="B3105" s="18">
        <v>0</v>
      </c>
      <c r="C3105" s="18"/>
    </row>
    <row r="3106" spans="1:3" x14ac:dyDescent="0.35">
      <c r="A3106" s="35">
        <v>44526</v>
      </c>
      <c r="B3106" s="18">
        <v>8.0000000000000004E-4</v>
      </c>
      <c r="C3106" s="18"/>
    </row>
    <row r="3107" spans="1:3" x14ac:dyDescent="0.35">
      <c r="A3107" s="35">
        <v>44529</v>
      </c>
      <c r="B3107" s="18">
        <v>8.0000000000000004E-4</v>
      </c>
      <c r="C3107" s="18"/>
    </row>
    <row r="3108" spans="1:3" x14ac:dyDescent="0.35">
      <c r="A3108" s="35">
        <v>44530</v>
      </c>
      <c r="B3108" s="18">
        <v>7.000000000000001E-4</v>
      </c>
      <c r="C3108" s="18"/>
    </row>
    <row r="3109" spans="1:3" x14ac:dyDescent="0.35">
      <c r="A3109" s="35">
        <v>44531</v>
      </c>
      <c r="B3109" s="18">
        <v>8.0000000000000004E-4</v>
      </c>
      <c r="C3109" s="18"/>
    </row>
    <row r="3110" spans="1:3" x14ac:dyDescent="0.35">
      <c r="A3110" s="35">
        <v>44532</v>
      </c>
      <c r="B3110" s="18">
        <v>8.0000000000000004E-4</v>
      </c>
      <c r="C3110" s="18"/>
    </row>
    <row r="3111" spans="1:3" x14ac:dyDescent="0.35">
      <c r="A3111" s="35">
        <v>44533</v>
      </c>
      <c r="B3111" s="18">
        <v>8.0000000000000004E-4</v>
      </c>
      <c r="C3111" s="18"/>
    </row>
    <row r="3112" spans="1:3" x14ac:dyDescent="0.35">
      <c r="A3112" s="35">
        <v>44536</v>
      </c>
      <c r="B3112" s="18">
        <v>8.0000000000000004E-4</v>
      </c>
      <c r="C3112" s="18"/>
    </row>
    <row r="3113" spans="1:3" x14ac:dyDescent="0.35">
      <c r="A3113" s="35">
        <v>44537</v>
      </c>
      <c r="B3113" s="18">
        <v>8.0000000000000004E-4</v>
      </c>
      <c r="C3113" s="18"/>
    </row>
    <row r="3114" spans="1:3" x14ac:dyDescent="0.35">
      <c r="A3114" s="35">
        <v>44538</v>
      </c>
      <c r="B3114" s="18">
        <v>8.0000000000000004E-4</v>
      </c>
      <c r="C3114" s="18"/>
    </row>
    <row r="3115" spans="1:3" x14ac:dyDescent="0.35">
      <c r="A3115" s="35">
        <v>44539</v>
      </c>
      <c r="B3115" s="18">
        <v>8.0000000000000004E-4</v>
      </c>
      <c r="C3115" s="18"/>
    </row>
    <row r="3116" spans="1:3" x14ac:dyDescent="0.35">
      <c r="A3116" s="35">
        <v>44540</v>
      </c>
      <c r="B3116" s="18">
        <v>8.0000000000000004E-4</v>
      </c>
      <c r="C3116" s="18"/>
    </row>
    <row r="3117" spans="1:3" x14ac:dyDescent="0.35">
      <c r="A3117" s="35">
        <v>44543</v>
      </c>
      <c r="B3117" s="18">
        <v>8.0000000000000004E-4</v>
      </c>
      <c r="C3117" s="18"/>
    </row>
    <row r="3118" spans="1:3" x14ac:dyDescent="0.35">
      <c r="A3118" s="35">
        <v>44544</v>
      </c>
      <c r="B3118" s="18">
        <v>8.0000000000000004E-4</v>
      </c>
      <c r="C3118" s="18"/>
    </row>
    <row r="3119" spans="1:3" x14ac:dyDescent="0.35">
      <c r="A3119" s="35">
        <v>44545</v>
      </c>
      <c r="B3119" s="18">
        <v>8.0000000000000004E-4</v>
      </c>
      <c r="C3119" s="18"/>
    </row>
    <row r="3120" spans="1:3" x14ac:dyDescent="0.35">
      <c r="A3120" s="35">
        <v>44546</v>
      </c>
      <c r="B3120" s="18">
        <v>8.0000000000000004E-4</v>
      </c>
      <c r="C3120" s="18"/>
    </row>
    <row r="3121" spans="1:3" x14ac:dyDescent="0.35">
      <c r="A3121" s="35">
        <v>44547</v>
      </c>
      <c r="B3121" s="18">
        <v>8.0000000000000004E-4</v>
      </c>
      <c r="C3121" s="18"/>
    </row>
    <row r="3122" spans="1:3" x14ac:dyDescent="0.35">
      <c r="A3122" s="35">
        <v>44550</v>
      </c>
      <c r="B3122" s="18">
        <v>8.0000000000000004E-4</v>
      </c>
      <c r="C3122" s="18"/>
    </row>
    <row r="3123" spans="1:3" x14ac:dyDescent="0.35">
      <c r="A3123" s="35">
        <v>44551</v>
      </c>
      <c r="B3123" s="18">
        <v>8.0000000000000004E-4</v>
      </c>
      <c r="C3123" s="18"/>
    </row>
    <row r="3124" spans="1:3" x14ac:dyDescent="0.35">
      <c r="A3124" s="35">
        <v>44552</v>
      </c>
      <c r="B3124" s="18">
        <v>8.0000000000000004E-4</v>
      </c>
      <c r="C3124" s="18"/>
    </row>
    <row r="3125" spans="1:3" x14ac:dyDescent="0.35">
      <c r="A3125" s="35">
        <v>44553</v>
      </c>
      <c r="B3125" s="18">
        <v>8.0000000000000004E-4</v>
      </c>
      <c r="C3125" s="18"/>
    </row>
    <row r="3126" spans="1:3" x14ac:dyDescent="0.35">
      <c r="A3126" s="35">
        <v>44554</v>
      </c>
      <c r="B3126" s="18">
        <v>8.0000000000000004E-4</v>
      </c>
      <c r="C3126" s="18"/>
    </row>
    <row r="3127" spans="1:3" x14ac:dyDescent="0.35">
      <c r="A3127" s="35">
        <v>44557</v>
      </c>
      <c r="B3127" s="18">
        <v>8.0000000000000004E-4</v>
      </c>
      <c r="C3127" s="18"/>
    </row>
    <row r="3128" spans="1:3" x14ac:dyDescent="0.35">
      <c r="A3128" s="35">
        <v>44558</v>
      </c>
      <c r="B3128" s="18">
        <v>8.0000000000000004E-4</v>
      </c>
      <c r="C3128" s="18"/>
    </row>
    <row r="3129" spans="1:3" x14ac:dyDescent="0.35">
      <c r="A3129" s="35">
        <v>44559</v>
      </c>
      <c r="B3129" s="18">
        <v>8.0000000000000004E-4</v>
      </c>
      <c r="C3129" s="18"/>
    </row>
    <row r="3130" spans="1:3" x14ac:dyDescent="0.35">
      <c r="A3130" s="35">
        <v>44560</v>
      </c>
      <c r="B3130" s="18">
        <v>8.0000000000000004E-4</v>
      </c>
      <c r="C3130" s="18"/>
    </row>
    <row r="3131" spans="1:3" x14ac:dyDescent="0.35">
      <c r="A3131" s="35">
        <v>44561</v>
      </c>
      <c r="B3131" s="18">
        <v>7.000000000000001E-4</v>
      </c>
      <c r="C3131" s="18"/>
    </row>
    <row r="3132" spans="1:3" x14ac:dyDescent="0.35">
      <c r="A3132" s="35">
        <v>44564</v>
      </c>
      <c r="B3132" s="18">
        <v>8.0000000000000004E-4</v>
      </c>
      <c r="C3132" s="18"/>
    </row>
    <row r="3133" spans="1:3" x14ac:dyDescent="0.35">
      <c r="A3133" s="35">
        <v>44565</v>
      </c>
      <c r="B3133" s="18">
        <v>8.0000000000000004E-4</v>
      </c>
      <c r="C3133" s="18"/>
    </row>
    <row r="3134" spans="1:3" x14ac:dyDescent="0.35">
      <c r="A3134" s="35">
        <v>44566</v>
      </c>
      <c r="B3134" s="18">
        <v>8.0000000000000004E-4</v>
      </c>
      <c r="C3134" s="18"/>
    </row>
    <row r="3135" spans="1:3" x14ac:dyDescent="0.35">
      <c r="A3135" s="35">
        <v>44567</v>
      </c>
      <c r="B3135" s="18">
        <v>8.0000000000000004E-4</v>
      </c>
      <c r="C3135" s="18"/>
    </row>
    <row r="3136" spans="1:3" x14ac:dyDescent="0.35">
      <c r="A3136" s="35">
        <v>44568</v>
      </c>
      <c r="B3136" s="18">
        <v>8.0000000000000004E-4</v>
      </c>
      <c r="C3136" s="18"/>
    </row>
    <row r="3137" spans="1:3" x14ac:dyDescent="0.35">
      <c r="A3137" s="35">
        <v>44571</v>
      </c>
      <c r="B3137" s="18">
        <v>8.0000000000000004E-4</v>
      </c>
      <c r="C3137" s="18"/>
    </row>
    <row r="3138" spans="1:3" x14ac:dyDescent="0.35">
      <c r="A3138" s="35">
        <v>44572</v>
      </c>
      <c r="B3138" s="18">
        <v>8.0000000000000004E-4</v>
      </c>
      <c r="C3138" s="18"/>
    </row>
    <row r="3139" spans="1:3" x14ac:dyDescent="0.35">
      <c r="A3139" s="35">
        <v>44573</v>
      </c>
      <c r="B3139" s="18">
        <v>8.0000000000000004E-4</v>
      </c>
      <c r="C3139" s="18"/>
    </row>
    <row r="3140" spans="1:3" x14ac:dyDescent="0.35">
      <c r="A3140" s="35">
        <v>44574</v>
      </c>
      <c r="B3140" s="18">
        <v>8.0000000000000004E-4</v>
      </c>
      <c r="C3140" s="18"/>
    </row>
    <row r="3141" spans="1:3" x14ac:dyDescent="0.35">
      <c r="A3141" s="35">
        <v>44575</v>
      </c>
      <c r="B3141" s="18">
        <v>8.0000000000000004E-4</v>
      </c>
      <c r="C3141" s="18"/>
    </row>
    <row r="3142" spans="1:3" x14ac:dyDescent="0.35">
      <c r="A3142" s="35">
        <v>44578</v>
      </c>
      <c r="B3142" s="18">
        <v>0</v>
      </c>
      <c r="C3142" s="18"/>
    </row>
    <row r="3143" spans="1:3" x14ac:dyDescent="0.35">
      <c r="A3143" s="35">
        <v>44579</v>
      </c>
      <c r="B3143" s="18">
        <v>8.0000000000000004E-4</v>
      </c>
      <c r="C3143" s="18"/>
    </row>
    <row r="3144" spans="1:3" x14ac:dyDescent="0.35">
      <c r="A3144" s="35">
        <v>44580</v>
      </c>
      <c r="B3144" s="18">
        <v>8.0000000000000004E-4</v>
      </c>
      <c r="C3144" s="18"/>
    </row>
    <row r="3145" spans="1:3" x14ac:dyDescent="0.35">
      <c r="A3145" s="35">
        <v>44581</v>
      </c>
      <c r="B3145" s="18">
        <v>8.0000000000000004E-4</v>
      </c>
      <c r="C3145" s="18"/>
    </row>
    <row r="3146" spans="1:3" x14ac:dyDescent="0.35">
      <c r="A3146" s="35">
        <v>44582</v>
      </c>
      <c r="B3146" s="18">
        <v>8.0000000000000004E-4</v>
      </c>
      <c r="C3146" s="18"/>
    </row>
    <row r="3147" spans="1:3" x14ac:dyDescent="0.35">
      <c r="A3147" s="35">
        <v>44585</v>
      </c>
      <c r="B3147" s="18">
        <v>8.0000000000000004E-4</v>
      </c>
      <c r="C3147" s="18"/>
    </row>
    <row r="3148" spans="1:3" x14ac:dyDescent="0.35">
      <c r="A3148" s="35">
        <v>44586</v>
      </c>
      <c r="B3148" s="18">
        <v>8.0000000000000004E-4</v>
      </c>
      <c r="C3148" s="18"/>
    </row>
    <row r="3149" spans="1:3" x14ac:dyDescent="0.35">
      <c r="A3149" s="35">
        <v>44587</v>
      </c>
      <c r="B3149" s="18">
        <v>8.0000000000000004E-4</v>
      </c>
      <c r="C3149" s="18"/>
    </row>
    <row r="3150" spans="1:3" x14ac:dyDescent="0.35">
      <c r="A3150" s="35">
        <v>44588</v>
      </c>
      <c r="B3150" s="18">
        <v>8.0000000000000004E-4</v>
      </c>
      <c r="C3150" s="18"/>
    </row>
    <row r="3151" spans="1:3" x14ac:dyDescent="0.35">
      <c r="A3151" s="35">
        <v>44589</v>
      </c>
      <c r="B3151" s="18">
        <v>8.0000000000000004E-4</v>
      </c>
      <c r="C3151" s="18"/>
    </row>
    <row r="3152" spans="1:3" x14ac:dyDescent="0.35">
      <c r="A3152" s="35">
        <v>44592</v>
      </c>
      <c r="B3152" s="18">
        <v>8.0000000000000004E-4</v>
      </c>
      <c r="C3152" s="18"/>
    </row>
    <row r="3153" spans="1:3" x14ac:dyDescent="0.35">
      <c r="A3153" s="35">
        <v>44593</v>
      </c>
      <c r="B3153" s="18">
        <v>8.0000000000000004E-4</v>
      </c>
      <c r="C3153" s="18"/>
    </row>
    <row r="3154" spans="1:3" x14ac:dyDescent="0.35">
      <c r="A3154" s="35">
        <v>44594</v>
      </c>
      <c r="B3154" s="18">
        <v>8.0000000000000004E-4</v>
      </c>
      <c r="C3154" s="18"/>
    </row>
    <row r="3155" spans="1:3" x14ac:dyDescent="0.35">
      <c r="A3155" s="35">
        <v>44595</v>
      </c>
      <c r="B3155" s="18">
        <v>8.0000000000000004E-4</v>
      </c>
      <c r="C3155" s="18"/>
    </row>
    <row r="3156" spans="1:3" x14ac:dyDescent="0.35">
      <c r="A3156" s="35">
        <v>44596</v>
      </c>
      <c r="B3156" s="18">
        <v>8.0000000000000004E-4</v>
      </c>
      <c r="C3156" s="18"/>
    </row>
    <row r="3157" spans="1:3" x14ac:dyDescent="0.35">
      <c r="A3157" s="35">
        <v>44599</v>
      </c>
      <c r="B3157" s="18">
        <v>8.0000000000000004E-4</v>
      </c>
      <c r="C3157" s="18"/>
    </row>
    <row r="3158" spans="1:3" x14ac:dyDescent="0.35">
      <c r="A3158" s="35">
        <v>44600</v>
      </c>
      <c r="B3158" s="18">
        <v>8.0000000000000004E-4</v>
      </c>
      <c r="C3158" s="18"/>
    </row>
    <row r="3159" spans="1:3" x14ac:dyDescent="0.35">
      <c r="A3159" s="35">
        <v>44601</v>
      </c>
      <c r="B3159" s="18">
        <v>8.0000000000000004E-4</v>
      </c>
      <c r="C3159" s="18"/>
    </row>
    <row r="3160" spans="1:3" x14ac:dyDescent="0.35">
      <c r="A3160" s="35">
        <v>44602</v>
      </c>
      <c r="B3160" s="18">
        <v>8.0000000000000004E-4</v>
      </c>
      <c r="C3160" s="18"/>
    </row>
    <row r="3161" spans="1:3" x14ac:dyDescent="0.35">
      <c r="A3161" s="35">
        <v>44603</v>
      </c>
      <c r="B3161" s="18">
        <v>8.0000000000000004E-4</v>
      </c>
      <c r="C3161" s="18"/>
    </row>
    <row r="3162" spans="1:3" x14ac:dyDescent="0.35">
      <c r="A3162" s="35">
        <v>44606</v>
      </c>
      <c r="B3162" s="18">
        <v>8.0000000000000004E-4</v>
      </c>
      <c r="C3162" s="18"/>
    </row>
    <row r="3163" spans="1:3" x14ac:dyDescent="0.35">
      <c r="A3163" s="35">
        <v>44607</v>
      </c>
      <c r="B3163" s="18">
        <v>8.0000000000000004E-4</v>
      </c>
      <c r="C3163" s="18"/>
    </row>
    <row r="3164" spans="1:3" x14ac:dyDescent="0.35">
      <c r="A3164" s="35">
        <v>44608</v>
      </c>
      <c r="B3164" s="18">
        <v>8.0000000000000004E-4</v>
      </c>
      <c r="C3164" s="18"/>
    </row>
    <row r="3165" spans="1:3" x14ac:dyDescent="0.35">
      <c r="A3165" s="35">
        <v>44609</v>
      </c>
      <c r="B3165" s="18">
        <v>8.0000000000000004E-4</v>
      </c>
      <c r="C3165" s="18"/>
    </row>
    <row r="3166" spans="1:3" x14ac:dyDescent="0.35">
      <c r="A3166" s="35">
        <v>44610</v>
      </c>
      <c r="B3166" s="18">
        <v>8.0000000000000004E-4</v>
      </c>
      <c r="C3166" s="18"/>
    </row>
    <row r="3167" spans="1:3" x14ac:dyDescent="0.35">
      <c r="A3167" s="35">
        <v>44613</v>
      </c>
      <c r="B3167" s="18">
        <v>0</v>
      </c>
      <c r="C3167" s="18"/>
    </row>
    <row r="3168" spans="1:3" x14ac:dyDescent="0.35">
      <c r="A3168" s="35">
        <v>44614</v>
      </c>
      <c r="B3168" s="18">
        <v>8.0000000000000004E-4</v>
      </c>
      <c r="C3168" s="18"/>
    </row>
    <row r="3169" spans="1:3" x14ac:dyDescent="0.35">
      <c r="A3169" s="35">
        <v>44615</v>
      </c>
      <c r="B3169" s="18">
        <v>8.0000000000000004E-4</v>
      </c>
      <c r="C3169" s="18"/>
    </row>
    <row r="3170" spans="1:3" x14ac:dyDescent="0.35">
      <c r="A3170" s="35">
        <v>44616</v>
      </c>
      <c r="B3170" s="18">
        <v>8.0000000000000004E-4</v>
      </c>
      <c r="C3170" s="18"/>
    </row>
    <row r="3171" spans="1:3" x14ac:dyDescent="0.35">
      <c r="A3171" s="35">
        <v>44617</v>
      </c>
      <c r="B3171" s="18">
        <v>8.0000000000000004E-4</v>
      </c>
      <c r="C3171" s="18"/>
    </row>
    <row r="3172" spans="1:3" x14ac:dyDescent="0.35">
      <c r="A3172" s="35">
        <v>44620</v>
      </c>
      <c r="B3172" s="18">
        <v>8.0000000000000004E-4</v>
      </c>
      <c r="C3172" s="18"/>
    </row>
    <row r="3173" spans="1:3" x14ac:dyDescent="0.35">
      <c r="A3173" s="35">
        <v>44621</v>
      </c>
      <c r="B3173" s="18">
        <v>8.0000000000000004E-4</v>
      </c>
      <c r="C3173" s="18"/>
    </row>
    <row r="3174" spans="1:3" x14ac:dyDescent="0.35">
      <c r="A3174" s="35">
        <v>44622</v>
      </c>
      <c r="B3174" s="18">
        <v>8.0000000000000004E-4</v>
      </c>
      <c r="C3174" s="18"/>
    </row>
    <row r="3175" spans="1:3" x14ac:dyDescent="0.35">
      <c r="A3175" s="35">
        <v>44623</v>
      </c>
      <c r="B3175" s="18">
        <v>8.0000000000000004E-4</v>
      </c>
      <c r="C3175" s="18"/>
    </row>
    <row r="3176" spans="1:3" x14ac:dyDescent="0.35">
      <c r="A3176" s="35">
        <v>44624</v>
      </c>
      <c r="B3176" s="18">
        <v>8.0000000000000004E-4</v>
      </c>
      <c r="C3176" s="18"/>
    </row>
    <row r="3177" spans="1:3" x14ac:dyDescent="0.35">
      <c r="A3177" s="35">
        <v>44627</v>
      </c>
      <c r="B3177" s="18">
        <v>8.0000000000000004E-4</v>
      </c>
      <c r="C3177" s="18"/>
    </row>
    <row r="3178" spans="1:3" x14ac:dyDescent="0.35">
      <c r="A3178" s="35">
        <v>44628</v>
      </c>
      <c r="B3178" s="18">
        <v>8.0000000000000004E-4</v>
      </c>
      <c r="C3178" s="18"/>
    </row>
    <row r="3179" spans="1:3" x14ac:dyDescent="0.35">
      <c r="A3179" s="35">
        <v>44629</v>
      </c>
      <c r="B3179" s="18">
        <v>8.0000000000000004E-4</v>
      </c>
      <c r="C3179" s="18"/>
    </row>
    <row r="3180" spans="1:3" x14ac:dyDescent="0.35">
      <c r="A3180" s="35">
        <v>44630</v>
      </c>
      <c r="B3180" s="18">
        <v>8.0000000000000004E-4</v>
      </c>
      <c r="C3180" s="18"/>
    </row>
    <row r="3181" spans="1:3" x14ac:dyDescent="0.35">
      <c r="A3181" s="35">
        <v>44631</v>
      </c>
      <c r="B3181" s="18">
        <v>8.0000000000000004E-4</v>
      </c>
      <c r="C3181" s="18"/>
    </row>
    <row r="3182" spans="1:3" x14ac:dyDescent="0.35">
      <c r="A3182" s="35">
        <v>44634</v>
      </c>
      <c r="B3182" s="18">
        <v>8.0000000000000004E-4</v>
      </c>
      <c r="C3182" s="18"/>
    </row>
    <row r="3183" spans="1:3" x14ac:dyDescent="0.35">
      <c r="A3183" s="35">
        <v>44635</v>
      </c>
      <c r="B3183" s="18">
        <v>8.0000000000000004E-4</v>
      </c>
      <c r="C3183" s="18"/>
    </row>
    <row r="3184" spans="1:3" x14ac:dyDescent="0.35">
      <c r="A3184" s="35">
        <v>44636</v>
      </c>
      <c r="B3184" s="18">
        <v>8.0000000000000004E-4</v>
      </c>
      <c r="C3184" s="18"/>
    </row>
    <row r="3185" spans="1:3" x14ac:dyDescent="0.35">
      <c r="A3185" s="35">
        <v>44637</v>
      </c>
      <c r="B3185" s="18">
        <v>3.3E-3</v>
      </c>
      <c r="C3185" s="18"/>
    </row>
    <row r="3186" spans="1:3" x14ac:dyDescent="0.35">
      <c r="A3186" s="35">
        <v>44638</v>
      </c>
      <c r="B3186" s="18">
        <v>3.3E-3</v>
      </c>
      <c r="C3186" s="18"/>
    </row>
    <row r="3187" spans="1:3" x14ac:dyDescent="0.35">
      <c r="A3187" s="35">
        <v>44641</v>
      </c>
      <c r="B3187" s="18">
        <v>3.3E-3</v>
      </c>
      <c r="C3187" s="18"/>
    </row>
    <row r="3188" spans="1:3" x14ac:dyDescent="0.35">
      <c r="A3188" s="35">
        <v>44642</v>
      </c>
      <c r="B3188" s="18">
        <v>3.3E-3</v>
      </c>
      <c r="C3188" s="18"/>
    </row>
    <row r="3189" spans="1:3" x14ac:dyDescent="0.35">
      <c r="A3189" s="35">
        <v>44643</v>
      </c>
      <c r="B3189" s="18">
        <v>3.3E-3</v>
      </c>
      <c r="C3189" s="18"/>
    </row>
    <row r="3190" spans="1:3" x14ac:dyDescent="0.35">
      <c r="A3190" s="35">
        <v>44644</v>
      </c>
      <c r="B3190" s="18">
        <v>3.3E-3</v>
      </c>
      <c r="C3190" s="18"/>
    </row>
    <row r="3191" spans="1:3" x14ac:dyDescent="0.35">
      <c r="A3191" s="35">
        <v>44645</v>
      </c>
      <c r="B3191" s="18">
        <v>3.3E-3</v>
      </c>
      <c r="C3191" s="18"/>
    </row>
    <row r="3192" spans="1:3" x14ac:dyDescent="0.35">
      <c r="A3192" s="35">
        <v>44648</v>
      </c>
      <c r="B3192" s="18">
        <v>3.3E-3</v>
      </c>
      <c r="C3192" s="18"/>
    </row>
    <row r="3193" spans="1:3" x14ac:dyDescent="0.35">
      <c r="A3193" s="35">
        <v>44649</v>
      </c>
      <c r="B3193" s="18">
        <v>3.3E-3</v>
      </c>
      <c r="C3193" s="18"/>
    </row>
    <row r="3194" spans="1:3" x14ac:dyDescent="0.35">
      <c r="A3194" s="35">
        <v>44650</v>
      </c>
      <c r="B3194" s="18">
        <v>3.3E-3</v>
      </c>
      <c r="C3194" s="18"/>
    </row>
    <row r="3195" spans="1:3" x14ac:dyDescent="0.35">
      <c r="A3195" s="35">
        <v>44651</v>
      </c>
      <c r="B3195" s="18">
        <v>3.3E-3</v>
      </c>
      <c r="C3195" s="18"/>
    </row>
    <row r="3196" spans="1:3" x14ac:dyDescent="0.35">
      <c r="A3196" s="35">
        <v>44652</v>
      </c>
      <c r="B3196" s="18">
        <v>3.3E-3</v>
      </c>
      <c r="C3196" s="18"/>
    </row>
    <row r="3197" spans="1:3" x14ac:dyDescent="0.35">
      <c r="A3197" s="35">
        <v>44655</v>
      </c>
      <c r="B3197" s="18">
        <v>3.3E-3</v>
      </c>
      <c r="C3197" s="18"/>
    </row>
    <row r="3198" spans="1:3" x14ac:dyDescent="0.35">
      <c r="A3198" s="35">
        <v>44656</v>
      </c>
      <c r="B3198" s="18">
        <v>3.3E-3</v>
      </c>
      <c r="C3198" s="18"/>
    </row>
    <row r="3199" spans="1:3" x14ac:dyDescent="0.35">
      <c r="A3199" s="35">
        <v>44657</v>
      </c>
      <c r="B3199" s="18">
        <v>3.3E-3</v>
      </c>
      <c r="C3199" s="18"/>
    </row>
    <row r="3200" spans="1:3" x14ac:dyDescent="0.35">
      <c r="A3200" s="35">
        <v>44658</v>
      </c>
      <c r="B3200" s="18">
        <v>3.3E-3</v>
      </c>
      <c r="C3200" s="18"/>
    </row>
    <row r="3201" spans="1:3" x14ac:dyDescent="0.35">
      <c r="A3201" s="35">
        <v>44659</v>
      </c>
      <c r="B3201" s="18">
        <v>3.3E-3</v>
      </c>
      <c r="C3201" s="18"/>
    </row>
    <row r="3202" spans="1:3" x14ac:dyDescent="0.35">
      <c r="A3202" s="35">
        <v>44662</v>
      </c>
      <c r="B3202" s="18">
        <v>3.3E-3</v>
      </c>
      <c r="C3202" s="18"/>
    </row>
    <row r="3203" spans="1:3" x14ac:dyDescent="0.35">
      <c r="A3203" s="35">
        <v>44663</v>
      </c>
      <c r="B3203" s="18">
        <v>3.3E-3</v>
      </c>
      <c r="C3203" s="18"/>
    </row>
    <row r="3204" spans="1:3" x14ac:dyDescent="0.35">
      <c r="A3204" s="35">
        <v>44664</v>
      </c>
      <c r="B3204" s="18">
        <v>3.3E-3</v>
      </c>
      <c r="C3204" s="18"/>
    </row>
    <row r="3205" spans="1:3" x14ac:dyDescent="0.35">
      <c r="A3205" s="35">
        <v>44665</v>
      </c>
      <c r="B3205" s="18">
        <v>3.3E-3</v>
      </c>
      <c r="C3205" s="18"/>
    </row>
    <row r="3206" spans="1:3" x14ac:dyDescent="0.35">
      <c r="A3206" s="35">
        <v>44666</v>
      </c>
      <c r="B3206" s="18">
        <v>3.3E-3</v>
      </c>
      <c r="C3206" s="18"/>
    </row>
    <row r="3207" spans="1:3" x14ac:dyDescent="0.35">
      <c r="A3207" s="35">
        <v>44669</v>
      </c>
      <c r="B3207" s="18">
        <v>3.3E-3</v>
      </c>
      <c r="C3207" s="18"/>
    </row>
    <row r="3208" spans="1:3" x14ac:dyDescent="0.35">
      <c r="A3208" s="35">
        <v>44670</v>
      </c>
      <c r="B3208" s="18">
        <v>3.3E-3</v>
      </c>
      <c r="C3208" s="18"/>
    </row>
    <row r="3209" spans="1:3" x14ac:dyDescent="0.35">
      <c r="A3209" s="35">
        <v>44671</v>
      </c>
      <c r="B3209" s="18">
        <v>3.3E-3</v>
      </c>
      <c r="C3209" s="18"/>
    </row>
    <row r="3210" spans="1:3" x14ac:dyDescent="0.35">
      <c r="A3210" s="35">
        <v>44672</v>
      </c>
      <c r="B3210" s="18">
        <v>3.3E-3</v>
      </c>
      <c r="C3210" s="18"/>
    </row>
    <row r="3211" spans="1:3" x14ac:dyDescent="0.35">
      <c r="A3211" s="35">
        <v>44673</v>
      </c>
      <c r="B3211" s="18">
        <v>3.3E-3</v>
      </c>
      <c r="C3211" s="18"/>
    </row>
    <row r="3212" spans="1:3" x14ac:dyDescent="0.35">
      <c r="A3212" s="35">
        <v>44676</v>
      </c>
      <c r="B3212" s="18">
        <v>3.3E-3</v>
      </c>
      <c r="C3212" s="18"/>
    </row>
    <row r="3213" spans="1:3" x14ac:dyDescent="0.35">
      <c r="A3213" s="35">
        <v>44677</v>
      </c>
      <c r="B3213" s="18">
        <v>3.3E-3</v>
      </c>
      <c r="C3213" s="18"/>
    </row>
    <row r="3214" spans="1:3" x14ac:dyDescent="0.35">
      <c r="A3214" s="35">
        <v>44678</v>
      </c>
      <c r="B3214" s="18">
        <v>3.3E-3</v>
      </c>
      <c r="C3214" s="18"/>
    </row>
    <row r="3215" spans="1:3" x14ac:dyDescent="0.35">
      <c r="A3215" s="35">
        <v>44679</v>
      </c>
      <c r="B3215" s="18">
        <v>3.3E-3</v>
      </c>
      <c r="C3215" s="18"/>
    </row>
    <row r="3216" spans="1:3" x14ac:dyDescent="0.35">
      <c r="A3216" s="35">
        <v>44680</v>
      </c>
      <c r="B3216" s="18">
        <v>3.3E-3</v>
      </c>
      <c r="C3216" s="18"/>
    </row>
    <row r="3217" spans="1:3" x14ac:dyDescent="0.35">
      <c r="A3217" s="35">
        <v>44683</v>
      </c>
      <c r="B3217" s="18">
        <v>3.3E-3</v>
      </c>
      <c r="C3217" s="18"/>
    </row>
    <row r="3218" spans="1:3" x14ac:dyDescent="0.35">
      <c r="A3218" s="35">
        <v>44684</v>
      </c>
      <c r="B3218" s="18">
        <v>3.3E-3</v>
      </c>
      <c r="C3218" s="18"/>
    </row>
    <row r="3219" spans="1:3" x14ac:dyDescent="0.35">
      <c r="A3219" s="35">
        <v>44685</v>
      </c>
      <c r="B3219" s="18">
        <v>3.3E-3</v>
      </c>
      <c r="C3219" s="18"/>
    </row>
    <row r="3220" spans="1:3" x14ac:dyDescent="0.35">
      <c r="A3220" s="35">
        <v>44686</v>
      </c>
      <c r="B3220" s="18">
        <v>8.3000000000000001E-3</v>
      </c>
      <c r="C3220" s="18"/>
    </row>
    <row r="3221" spans="1:3" x14ac:dyDescent="0.35">
      <c r="A3221" s="35">
        <v>44687</v>
      </c>
      <c r="B3221" s="18">
        <v>8.3000000000000001E-3</v>
      </c>
      <c r="C3221" s="18"/>
    </row>
    <row r="3222" spans="1:3" x14ac:dyDescent="0.35">
      <c r="A3222" s="35">
        <v>44690</v>
      </c>
      <c r="B3222" s="18">
        <v>8.3000000000000001E-3</v>
      </c>
      <c r="C3222" s="18"/>
    </row>
    <row r="3223" spans="1:3" x14ac:dyDescent="0.35">
      <c r="A3223" s="35">
        <v>44691</v>
      </c>
      <c r="B3223" s="18">
        <v>8.3000000000000001E-3</v>
      </c>
      <c r="C3223" s="18"/>
    </row>
    <row r="3224" spans="1:3" x14ac:dyDescent="0.35">
      <c r="A3224" s="35">
        <v>44692</v>
      </c>
      <c r="B3224" s="18">
        <v>8.3000000000000001E-3</v>
      </c>
      <c r="C3224" s="18"/>
    </row>
    <row r="3225" spans="1:3" x14ac:dyDescent="0.35">
      <c r="A3225" s="35">
        <v>44693</v>
      </c>
      <c r="B3225" s="18">
        <v>8.3000000000000001E-3</v>
      </c>
      <c r="C3225" s="18"/>
    </row>
    <row r="3226" spans="1:3" x14ac:dyDescent="0.35">
      <c r="A3226" s="35">
        <v>44694</v>
      </c>
      <c r="B3226" s="18">
        <v>8.3000000000000001E-3</v>
      </c>
      <c r="C3226" s="18"/>
    </row>
    <row r="3227" spans="1:3" x14ac:dyDescent="0.35">
      <c r="A3227" s="35">
        <v>44697</v>
      </c>
      <c r="B3227" s="18">
        <v>8.3000000000000001E-3</v>
      </c>
      <c r="C3227" s="18"/>
    </row>
    <row r="3228" spans="1:3" x14ac:dyDescent="0.35">
      <c r="A3228" s="35">
        <v>44698</v>
      </c>
      <c r="B3228" s="18">
        <v>8.3000000000000001E-3</v>
      </c>
      <c r="C3228" s="18"/>
    </row>
    <row r="3229" spans="1:3" x14ac:dyDescent="0.35">
      <c r="A3229" s="35">
        <v>44699</v>
      </c>
      <c r="B3229" s="18">
        <v>8.3000000000000001E-3</v>
      </c>
      <c r="C3229" s="18"/>
    </row>
    <row r="3230" spans="1:3" x14ac:dyDescent="0.35">
      <c r="A3230" s="35">
        <v>44700</v>
      </c>
      <c r="B3230" s="18">
        <v>8.3000000000000001E-3</v>
      </c>
      <c r="C3230" s="18"/>
    </row>
    <row r="3231" spans="1:3" x14ac:dyDescent="0.35">
      <c r="A3231" s="35">
        <v>44701</v>
      </c>
      <c r="B3231" s="18">
        <v>8.3000000000000001E-3</v>
      </c>
      <c r="C3231" s="18"/>
    </row>
    <row r="3232" spans="1:3" x14ac:dyDescent="0.35">
      <c r="A3232" s="35">
        <v>44704</v>
      </c>
      <c r="B3232" s="18">
        <v>8.3000000000000001E-3</v>
      </c>
      <c r="C3232" s="18"/>
    </row>
    <row r="3233" spans="1:3" x14ac:dyDescent="0.35">
      <c r="A3233" s="35">
        <v>44705</v>
      </c>
      <c r="B3233" s="18">
        <v>8.3000000000000001E-3</v>
      </c>
      <c r="C3233" s="18"/>
    </row>
    <row r="3234" spans="1:3" x14ac:dyDescent="0.35">
      <c r="A3234" s="35">
        <v>44706</v>
      </c>
      <c r="B3234" s="18">
        <v>8.3000000000000001E-3</v>
      </c>
      <c r="C3234" s="18"/>
    </row>
    <row r="3235" spans="1:3" x14ac:dyDescent="0.35">
      <c r="A3235" s="35">
        <v>44707</v>
      </c>
      <c r="B3235" s="18">
        <v>8.3000000000000001E-3</v>
      </c>
      <c r="C3235" s="18"/>
    </row>
    <row r="3236" spans="1:3" x14ac:dyDescent="0.35">
      <c r="A3236" s="35">
        <v>44708</v>
      </c>
      <c r="B3236" s="18">
        <v>8.3000000000000001E-3</v>
      </c>
      <c r="C3236" s="18"/>
    </row>
    <row r="3237" spans="1:3" x14ac:dyDescent="0.35">
      <c r="A3237" s="35">
        <v>44711</v>
      </c>
      <c r="B3237" s="18">
        <v>0</v>
      </c>
      <c r="C3237" s="18"/>
    </row>
    <row r="3238" spans="1:3" x14ac:dyDescent="0.35">
      <c r="A3238" s="35">
        <v>44712</v>
      </c>
      <c r="B3238" s="18">
        <v>8.3000000000000001E-3</v>
      </c>
      <c r="C3238" s="18"/>
    </row>
    <row r="3239" spans="1:3" x14ac:dyDescent="0.35">
      <c r="A3239" s="35">
        <v>44713</v>
      </c>
      <c r="B3239" s="18">
        <v>8.3000000000000001E-3</v>
      </c>
      <c r="C3239" s="18"/>
    </row>
    <row r="3240" spans="1:3" x14ac:dyDescent="0.35">
      <c r="A3240" s="35">
        <v>44714</v>
      </c>
      <c r="B3240" s="18">
        <v>8.3000000000000001E-3</v>
      </c>
      <c r="C3240" s="18"/>
    </row>
    <row r="3241" spans="1:3" x14ac:dyDescent="0.35">
      <c r="A3241" s="35">
        <v>44715</v>
      </c>
      <c r="B3241" s="18">
        <v>8.3000000000000001E-3</v>
      </c>
      <c r="C3241" s="18"/>
    </row>
    <row r="3242" spans="1:3" x14ac:dyDescent="0.35">
      <c r="A3242" s="35">
        <v>44718</v>
      </c>
      <c r="B3242" s="18">
        <v>8.3000000000000001E-3</v>
      </c>
      <c r="C3242" s="18"/>
    </row>
    <row r="3243" spans="1:3" x14ac:dyDescent="0.35">
      <c r="A3243" s="35">
        <v>44719</v>
      </c>
      <c r="B3243" s="18">
        <v>8.3000000000000001E-3</v>
      </c>
      <c r="C3243" s="18"/>
    </row>
    <row r="3244" spans="1:3" x14ac:dyDescent="0.35">
      <c r="A3244" s="35">
        <v>44720</v>
      </c>
      <c r="B3244" s="18">
        <v>8.3000000000000001E-3</v>
      </c>
      <c r="C3244" s="18"/>
    </row>
    <row r="3245" spans="1:3" x14ac:dyDescent="0.35">
      <c r="A3245" s="35">
        <v>44721</v>
      </c>
      <c r="B3245" s="18">
        <v>8.3000000000000001E-3</v>
      </c>
      <c r="C3245" s="18"/>
    </row>
    <row r="3246" spans="1:3" x14ac:dyDescent="0.35">
      <c r="A3246" s="35">
        <v>44722</v>
      </c>
      <c r="B3246" s="18">
        <v>8.3000000000000001E-3</v>
      </c>
      <c r="C3246" s="18"/>
    </row>
    <row r="3247" spans="1:3" x14ac:dyDescent="0.35">
      <c r="A3247" s="35">
        <v>44725</v>
      </c>
      <c r="B3247" s="18">
        <v>8.3000000000000001E-3</v>
      </c>
      <c r="C3247" s="18"/>
    </row>
    <row r="3248" spans="1:3" x14ac:dyDescent="0.35">
      <c r="A3248" s="35">
        <v>44726</v>
      </c>
      <c r="B3248" s="18">
        <v>8.3000000000000001E-3</v>
      </c>
      <c r="C3248" s="18"/>
    </row>
    <row r="3249" spans="1:3" x14ac:dyDescent="0.35">
      <c r="A3249" s="35">
        <v>44727</v>
      </c>
      <c r="B3249" s="18">
        <v>8.3000000000000001E-3</v>
      </c>
      <c r="C3249" s="18"/>
    </row>
    <row r="3250" spans="1:3" x14ac:dyDescent="0.35">
      <c r="A3250" s="35">
        <v>44728</v>
      </c>
      <c r="B3250" s="18">
        <v>1.5800000000000002E-2</v>
      </c>
      <c r="C3250" s="18"/>
    </row>
    <row r="3251" spans="1:3" x14ac:dyDescent="0.35">
      <c r="A3251" s="35">
        <v>44729</v>
      </c>
      <c r="B3251" s="18">
        <v>1.5800000000000002E-2</v>
      </c>
      <c r="C3251" s="18"/>
    </row>
    <row r="3252" spans="1:3" x14ac:dyDescent="0.35">
      <c r="A3252" s="35">
        <v>44732</v>
      </c>
      <c r="B3252" s="18">
        <v>0</v>
      </c>
      <c r="C3252" s="18"/>
    </row>
    <row r="3253" spans="1:3" x14ac:dyDescent="0.35">
      <c r="A3253" s="35">
        <v>44733</v>
      </c>
      <c r="B3253" s="18">
        <v>1.5800000000000002E-2</v>
      </c>
      <c r="C3253" s="18"/>
    </row>
    <row r="3254" spans="1:3" x14ac:dyDescent="0.35">
      <c r="A3254" s="35">
        <v>44734</v>
      </c>
      <c r="B3254" s="18">
        <v>1.5800000000000002E-2</v>
      </c>
      <c r="C3254" s="18"/>
    </row>
    <row r="3255" spans="1:3" x14ac:dyDescent="0.35">
      <c r="A3255" s="35">
        <v>44735</v>
      </c>
      <c r="B3255" s="18">
        <v>1.5800000000000002E-2</v>
      </c>
      <c r="C3255" s="18"/>
    </row>
    <row r="3256" spans="1:3" x14ac:dyDescent="0.35">
      <c r="A3256" s="35">
        <v>44736</v>
      </c>
      <c r="B3256" s="18">
        <v>1.5800000000000002E-2</v>
      </c>
      <c r="C3256" s="18"/>
    </row>
    <row r="3257" spans="1:3" x14ac:dyDescent="0.35">
      <c r="A3257" s="35">
        <v>44739</v>
      </c>
      <c r="B3257" s="18">
        <v>1.5800000000000002E-2</v>
      </c>
      <c r="C3257" s="18"/>
    </row>
    <row r="3258" spans="1:3" x14ac:dyDescent="0.35">
      <c r="A3258" s="35">
        <v>44740</v>
      </c>
      <c r="B3258" s="18">
        <v>1.5800000000000002E-2</v>
      </c>
      <c r="C3258" s="18"/>
    </row>
    <row r="3259" spans="1:3" x14ac:dyDescent="0.35">
      <c r="A3259" s="35">
        <v>44741</v>
      </c>
      <c r="B3259" s="18">
        <v>1.5800000000000002E-2</v>
      </c>
      <c r="C3259" s="18"/>
    </row>
    <row r="3260" spans="1:3" x14ac:dyDescent="0.35">
      <c r="A3260" s="35">
        <v>44742</v>
      </c>
      <c r="B3260" s="18">
        <v>1.5800000000000002E-2</v>
      </c>
      <c r="C3260" s="18"/>
    </row>
    <row r="3261" spans="1:3" x14ac:dyDescent="0.35">
      <c r="A3261" s="35">
        <v>44743</v>
      </c>
      <c r="B3261" s="18">
        <v>1.5800000000000002E-2</v>
      </c>
      <c r="C3261" s="18"/>
    </row>
    <row r="3262" spans="1:3" x14ac:dyDescent="0.35">
      <c r="A3262" s="35">
        <v>44746</v>
      </c>
      <c r="B3262" s="18">
        <v>0</v>
      </c>
      <c r="C3262" s="18"/>
    </row>
    <row r="3263" spans="1:3" x14ac:dyDescent="0.35">
      <c r="A3263" s="35">
        <v>44747</v>
      </c>
      <c r="B3263" s="18">
        <v>1.5800000000000002E-2</v>
      </c>
      <c r="C3263" s="18"/>
    </row>
    <row r="3264" spans="1:3" x14ac:dyDescent="0.35">
      <c r="A3264" s="35">
        <v>44748</v>
      </c>
      <c r="B3264" s="18">
        <v>1.5800000000000002E-2</v>
      </c>
      <c r="C3264" s="18"/>
    </row>
    <row r="3265" spans="1:3" x14ac:dyDescent="0.35">
      <c r="A3265" s="35">
        <v>44749</v>
      </c>
      <c r="B3265" s="18">
        <v>1.5800000000000002E-2</v>
      </c>
      <c r="C3265" s="18"/>
    </row>
    <row r="3266" spans="1:3" x14ac:dyDescent="0.35">
      <c r="A3266" s="35">
        <v>44750</v>
      </c>
      <c r="B3266" s="18">
        <v>1.5800000000000002E-2</v>
      </c>
      <c r="C3266" s="18"/>
    </row>
    <row r="3267" spans="1:3" x14ac:dyDescent="0.35">
      <c r="A3267" s="35">
        <v>44753</v>
      </c>
      <c r="B3267" s="18">
        <v>1.5800000000000002E-2</v>
      </c>
      <c r="C3267" s="18"/>
    </row>
    <row r="3268" spans="1:3" x14ac:dyDescent="0.35">
      <c r="A3268" s="35">
        <v>44754</v>
      </c>
      <c r="B3268" s="18">
        <v>1.5800000000000002E-2</v>
      </c>
      <c r="C3268" s="18"/>
    </row>
    <row r="3269" spans="1:3" x14ac:dyDescent="0.35">
      <c r="A3269" s="35">
        <v>44755</v>
      </c>
      <c r="B3269" s="18">
        <v>1.5800000000000002E-2</v>
      </c>
      <c r="C3269" s="18"/>
    </row>
    <row r="3270" spans="1:3" x14ac:dyDescent="0.35">
      <c r="A3270" s="35">
        <v>44756</v>
      </c>
      <c r="B3270" s="18">
        <v>1.5800000000000002E-2</v>
      </c>
      <c r="C3270" s="18"/>
    </row>
    <row r="3271" spans="1:3" x14ac:dyDescent="0.35">
      <c r="A3271" s="35">
        <v>44757</v>
      </c>
      <c r="B3271" s="18">
        <v>1.5800000000000002E-2</v>
      </c>
      <c r="C3271" s="18"/>
    </row>
    <row r="3272" spans="1:3" x14ac:dyDescent="0.35">
      <c r="A3272" s="35">
        <v>44760</v>
      </c>
      <c r="B3272" s="18">
        <v>1.5800000000000002E-2</v>
      </c>
      <c r="C3272" s="18"/>
    </row>
    <row r="3273" spans="1:3" x14ac:dyDescent="0.35">
      <c r="A3273" s="35">
        <v>44761</v>
      </c>
      <c r="B3273" s="18">
        <v>1.5800000000000002E-2</v>
      </c>
      <c r="C3273" s="18"/>
    </row>
    <row r="3274" spans="1:3" x14ac:dyDescent="0.35">
      <c r="A3274" s="35">
        <v>44762</v>
      </c>
      <c r="B3274" s="18">
        <v>1.5800000000000002E-2</v>
      </c>
      <c r="C3274" s="18"/>
    </row>
    <row r="3275" spans="1:3" x14ac:dyDescent="0.35">
      <c r="A3275" s="35">
        <v>44763</v>
      </c>
      <c r="B3275" s="18">
        <v>1.5800000000000002E-2</v>
      </c>
      <c r="C3275" s="18"/>
    </row>
    <row r="3276" spans="1:3" x14ac:dyDescent="0.35">
      <c r="A3276" s="35">
        <v>44764</v>
      </c>
      <c r="B3276" s="18">
        <v>1.5800000000000002E-2</v>
      </c>
      <c r="C3276" s="18"/>
    </row>
    <row r="3277" spans="1:3" x14ac:dyDescent="0.35">
      <c r="A3277" s="35">
        <v>44767</v>
      </c>
      <c r="B3277" s="18">
        <v>1.5800000000000002E-2</v>
      </c>
      <c r="C3277" s="18"/>
    </row>
    <row r="3278" spans="1:3" x14ac:dyDescent="0.35">
      <c r="A3278" s="35">
        <v>44768</v>
      </c>
      <c r="B3278" s="18">
        <v>1.5800000000000002E-2</v>
      </c>
      <c r="C3278" s="18"/>
    </row>
    <row r="3279" spans="1:3" x14ac:dyDescent="0.35">
      <c r="A3279" s="35">
        <v>44769</v>
      </c>
      <c r="B3279" s="18">
        <v>1.5800000000000002E-2</v>
      </c>
      <c r="C3279" s="18"/>
    </row>
    <row r="3280" spans="1:3" x14ac:dyDescent="0.35">
      <c r="A3280" s="35">
        <v>44770</v>
      </c>
      <c r="B3280" s="18">
        <v>2.3300000000000001E-2</v>
      </c>
      <c r="C3280" s="18"/>
    </row>
    <row r="3281" spans="1:3" x14ac:dyDescent="0.35">
      <c r="A3281" s="35">
        <v>44771</v>
      </c>
      <c r="B3281" s="18">
        <v>2.3199999999999998E-2</v>
      </c>
      <c r="C3281" s="18"/>
    </row>
    <row r="3282" spans="1:3" x14ac:dyDescent="0.35">
      <c r="A3282" s="35">
        <v>44774</v>
      </c>
      <c r="B3282" s="18">
        <v>2.3300000000000001E-2</v>
      </c>
      <c r="C3282" s="18"/>
    </row>
    <row r="3283" spans="1:3" x14ac:dyDescent="0.35">
      <c r="A3283" s="35">
        <v>44775</v>
      </c>
      <c r="B3283" s="18">
        <v>2.3300000000000001E-2</v>
      </c>
      <c r="C3283" s="18"/>
    </row>
    <row r="3284" spans="1:3" x14ac:dyDescent="0.35">
      <c r="A3284" s="35">
        <v>44776</v>
      </c>
      <c r="B3284" s="18">
        <v>2.3300000000000001E-2</v>
      </c>
      <c r="C3284" s="18"/>
    </row>
    <row r="3285" spans="1:3" x14ac:dyDescent="0.35">
      <c r="A3285" s="35">
        <v>44777</v>
      </c>
      <c r="B3285" s="18">
        <v>2.3300000000000001E-2</v>
      </c>
      <c r="C3285" s="18"/>
    </row>
    <row r="3286" spans="1:3" x14ac:dyDescent="0.35">
      <c r="A3286" s="35">
        <v>44778</v>
      </c>
      <c r="B3286" s="18">
        <v>2.3300000000000001E-2</v>
      </c>
      <c r="C3286" s="18"/>
    </row>
    <row r="3287" spans="1:3" x14ac:dyDescent="0.35">
      <c r="A3287" s="35">
        <v>44781</v>
      </c>
      <c r="B3287" s="18">
        <v>2.3300000000000001E-2</v>
      </c>
      <c r="C3287" s="18"/>
    </row>
    <row r="3288" spans="1:3" x14ac:dyDescent="0.35">
      <c r="A3288" s="35">
        <v>44782</v>
      </c>
      <c r="B3288" s="18">
        <v>2.3300000000000001E-2</v>
      </c>
      <c r="C3288" s="18"/>
    </row>
    <row r="3289" spans="1:3" x14ac:dyDescent="0.35">
      <c r="A3289" s="35">
        <v>44783</v>
      </c>
      <c r="B3289" s="18">
        <v>2.3300000000000001E-2</v>
      </c>
      <c r="C3289" s="18"/>
    </row>
    <row r="3290" spans="1:3" x14ac:dyDescent="0.35">
      <c r="A3290" s="35">
        <v>44784</v>
      </c>
      <c r="B3290" s="18">
        <v>2.3300000000000001E-2</v>
      </c>
      <c r="C3290" s="18"/>
    </row>
    <row r="3291" spans="1:3" x14ac:dyDescent="0.35">
      <c r="A3291" s="35">
        <v>44785</v>
      </c>
      <c r="B3291" s="18">
        <v>2.3300000000000001E-2</v>
      </c>
      <c r="C3291" s="18"/>
    </row>
    <row r="3292" spans="1:3" x14ac:dyDescent="0.35">
      <c r="A3292" s="35">
        <v>44788</v>
      </c>
      <c r="B3292" s="18">
        <v>2.3300000000000001E-2</v>
      </c>
      <c r="C3292" s="18"/>
    </row>
    <row r="3293" spans="1:3" x14ac:dyDescent="0.35">
      <c r="A3293" s="35">
        <v>44789</v>
      </c>
      <c r="B3293" s="18">
        <v>2.3300000000000001E-2</v>
      </c>
      <c r="C3293" s="18"/>
    </row>
    <row r="3294" spans="1:3" x14ac:dyDescent="0.35">
      <c r="A3294" s="35">
        <v>44790</v>
      </c>
      <c r="B3294" s="18">
        <v>2.3300000000000001E-2</v>
      </c>
      <c r="C3294" s="18"/>
    </row>
    <row r="3295" spans="1:3" x14ac:dyDescent="0.35">
      <c r="A3295" s="35">
        <v>44791</v>
      </c>
      <c r="B3295" s="18">
        <v>2.3300000000000001E-2</v>
      </c>
      <c r="C3295" s="18"/>
    </row>
    <row r="3296" spans="1:3" x14ac:dyDescent="0.35">
      <c r="A3296" s="35">
        <v>44792</v>
      </c>
      <c r="B3296" s="18">
        <v>2.3300000000000001E-2</v>
      </c>
      <c r="C3296" s="18"/>
    </row>
    <row r="3297" spans="1:3" x14ac:dyDescent="0.35">
      <c r="A3297" s="35">
        <v>44795</v>
      </c>
      <c r="B3297" s="18">
        <v>2.3300000000000001E-2</v>
      </c>
      <c r="C3297" s="18"/>
    </row>
    <row r="3298" spans="1:3" x14ac:dyDescent="0.35">
      <c r="A3298" s="35">
        <v>44796</v>
      </c>
      <c r="B3298" s="18">
        <v>2.3300000000000001E-2</v>
      </c>
      <c r="C3298" s="18"/>
    </row>
    <row r="3299" spans="1:3" x14ac:dyDescent="0.35">
      <c r="A3299" s="35">
        <v>44797</v>
      </c>
      <c r="B3299" s="18">
        <v>2.3300000000000001E-2</v>
      </c>
      <c r="C3299" s="18"/>
    </row>
    <row r="3300" spans="1:3" x14ac:dyDescent="0.35">
      <c r="A3300" s="35">
        <v>44798</v>
      </c>
      <c r="B3300" s="18">
        <v>2.3300000000000001E-2</v>
      </c>
      <c r="C3300" s="18"/>
    </row>
    <row r="3301" spans="1:3" x14ac:dyDescent="0.35">
      <c r="A3301" s="35">
        <v>44799</v>
      </c>
      <c r="B3301" s="18">
        <v>2.3300000000000001E-2</v>
      </c>
      <c r="C3301" s="18"/>
    </row>
    <row r="3302" spans="1:3" x14ac:dyDescent="0.35">
      <c r="A3302" s="35">
        <v>44802</v>
      </c>
      <c r="B3302" s="18">
        <v>2.3300000000000001E-2</v>
      </c>
      <c r="C3302" s="18"/>
    </row>
    <row r="3303" spans="1:3" x14ac:dyDescent="0.35">
      <c r="A3303" s="35">
        <v>44803</v>
      </c>
      <c r="B3303" s="18">
        <v>2.3300000000000001E-2</v>
      </c>
      <c r="C3303" s="18"/>
    </row>
    <row r="3304" spans="1:3" x14ac:dyDescent="0.35">
      <c r="A3304" s="35">
        <v>44804</v>
      </c>
      <c r="B3304" s="18">
        <v>2.3300000000000001E-2</v>
      </c>
      <c r="C3304" s="18"/>
    </row>
    <row r="3305" spans="1:3" x14ac:dyDescent="0.35">
      <c r="A3305" s="35">
        <v>44805</v>
      </c>
      <c r="B3305" s="18">
        <v>2.3300000000000001E-2</v>
      </c>
      <c r="C3305" s="18"/>
    </row>
    <row r="3306" spans="1:3" x14ac:dyDescent="0.35">
      <c r="A3306" s="35">
        <v>44806</v>
      </c>
      <c r="B3306" s="18">
        <v>2.3300000000000001E-2</v>
      </c>
      <c r="C3306" s="18"/>
    </row>
    <row r="3307" spans="1:3" x14ac:dyDescent="0.35">
      <c r="A3307" s="35">
        <v>44809</v>
      </c>
      <c r="B3307" s="18">
        <v>0</v>
      </c>
      <c r="C3307" s="18"/>
    </row>
    <row r="3308" spans="1:3" x14ac:dyDescent="0.35">
      <c r="A3308" s="35">
        <v>44810</v>
      </c>
      <c r="B3308" s="18">
        <v>2.3300000000000001E-2</v>
      </c>
      <c r="C3308" s="18"/>
    </row>
    <row r="3309" spans="1:3" x14ac:dyDescent="0.35">
      <c r="A3309" s="35">
        <v>44811</v>
      </c>
      <c r="B3309" s="18">
        <v>2.3300000000000001E-2</v>
      </c>
      <c r="C3309" s="18"/>
    </row>
    <row r="3310" spans="1:3" x14ac:dyDescent="0.35">
      <c r="A3310" s="35">
        <v>44812</v>
      </c>
      <c r="B3310" s="18">
        <v>2.3300000000000001E-2</v>
      </c>
      <c r="C3310" s="18"/>
    </row>
    <row r="3311" spans="1:3" x14ac:dyDescent="0.35">
      <c r="A3311" s="35">
        <v>44813</v>
      </c>
      <c r="B3311" s="18">
        <v>2.3300000000000001E-2</v>
      </c>
      <c r="C3311" s="18"/>
    </row>
    <row r="3312" spans="1:3" x14ac:dyDescent="0.35">
      <c r="A3312" s="35">
        <v>44816</v>
      </c>
      <c r="B3312" s="18">
        <v>2.3300000000000001E-2</v>
      </c>
      <c r="C3312" s="18"/>
    </row>
    <row r="3313" spans="1:3" x14ac:dyDescent="0.35">
      <c r="A3313" s="35">
        <v>44817</v>
      </c>
      <c r="B3313" s="18">
        <v>2.3300000000000001E-2</v>
      </c>
      <c r="C3313" s="18"/>
    </row>
    <row r="3314" spans="1:3" x14ac:dyDescent="0.35">
      <c r="A3314" s="35">
        <v>44818</v>
      </c>
      <c r="B3314" s="18">
        <v>2.3300000000000001E-2</v>
      </c>
      <c r="C3314" s="18"/>
    </row>
    <row r="3315" spans="1:3" x14ac:dyDescent="0.35">
      <c r="A3315" s="35">
        <v>44819</v>
      </c>
      <c r="B3315" s="18">
        <v>2.3300000000000001E-2</v>
      </c>
      <c r="C3315" s="18"/>
    </row>
    <row r="3316" spans="1:3" x14ac:dyDescent="0.35">
      <c r="A3316" s="35">
        <v>44820</v>
      </c>
      <c r="B3316" s="18">
        <v>2.3300000000000001E-2</v>
      </c>
      <c r="C3316" s="18"/>
    </row>
    <row r="3317" spans="1:3" x14ac:dyDescent="0.35">
      <c r="A3317" s="35">
        <v>44823</v>
      </c>
      <c r="B3317" s="18">
        <v>2.3300000000000001E-2</v>
      </c>
      <c r="C3317" s="18"/>
    </row>
    <row r="3318" spans="1:3" x14ac:dyDescent="0.35">
      <c r="A3318" s="35">
        <v>44824</v>
      </c>
      <c r="B3318" s="18">
        <v>2.3300000000000001E-2</v>
      </c>
      <c r="C3318" s="18"/>
    </row>
    <row r="3319" spans="1:3" x14ac:dyDescent="0.35">
      <c r="A3319" s="35">
        <v>44825</v>
      </c>
      <c r="B3319" s="18">
        <v>2.3300000000000001E-2</v>
      </c>
      <c r="C3319" s="18"/>
    </row>
    <row r="3320" spans="1:3" x14ac:dyDescent="0.35">
      <c r="A3320" s="35">
        <v>44826</v>
      </c>
      <c r="B3320" s="18">
        <v>3.0800000000000001E-2</v>
      </c>
      <c r="C3320" s="18"/>
    </row>
    <row r="3321" spans="1:3" x14ac:dyDescent="0.35">
      <c r="A3321" s="35">
        <v>44827</v>
      </c>
      <c r="B3321" s="18">
        <v>3.0800000000000001E-2</v>
      </c>
      <c r="C3321" s="18"/>
    </row>
    <row r="3322" spans="1:3" x14ac:dyDescent="0.35">
      <c r="A3322" s="35">
        <v>44830</v>
      </c>
      <c r="B3322" s="18">
        <v>3.0800000000000001E-2</v>
      </c>
      <c r="C3322" s="18"/>
    </row>
    <row r="3323" spans="1:3" x14ac:dyDescent="0.35">
      <c r="A3323" s="35">
        <v>44831</v>
      </c>
      <c r="B3323" s="18">
        <v>3.0800000000000001E-2</v>
      </c>
      <c r="C3323" s="18"/>
    </row>
    <row r="3324" spans="1:3" x14ac:dyDescent="0.35">
      <c r="A3324" s="35">
        <v>44832</v>
      </c>
      <c r="B3324" s="18">
        <v>3.0800000000000001E-2</v>
      </c>
      <c r="C3324" s="18"/>
    </row>
    <row r="3325" spans="1:3" x14ac:dyDescent="0.35">
      <c r="A3325" s="35">
        <v>44833</v>
      </c>
      <c r="B3325" s="18">
        <v>3.0800000000000001E-2</v>
      </c>
      <c r="C3325" s="18"/>
    </row>
    <row r="3326" spans="1:3" x14ac:dyDescent="0.35">
      <c r="A3326" s="35">
        <v>44834</v>
      </c>
      <c r="B3326" s="18">
        <v>3.0800000000000001E-2</v>
      </c>
      <c r="C3326" s="18"/>
    </row>
    <row r="3327" spans="1:3" x14ac:dyDescent="0.35">
      <c r="A3327" s="35">
        <v>44837</v>
      </c>
      <c r="B3327" s="18">
        <v>3.0800000000000001E-2</v>
      </c>
      <c r="C3327" s="18"/>
    </row>
    <row r="3328" spans="1:3" x14ac:dyDescent="0.35">
      <c r="A3328" s="35">
        <v>44838</v>
      </c>
      <c r="B3328" s="18">
        <v>3.0800000000000001E-2</v>
      </c>
      <c r="C3328" s="18"/>
    </row>
    <row r="3329" spans="1:3" x14ac:dyDescent="0.35">
      <c r="A3329" s="35">
        <v>44839</v>
      </c>
      <c r="B3329" s="18">
        <v>3.0800000000000001E-2</v>
      </c>
      <c r="C3329" s="18"/>
    </row>
    <row r="3330" spans="1:3" x14ac:dyDescent="0.35">
      <c r="A3330" s="35">
        <v>44840</v>
      </c>
      <c r="B3330" s="18">
        <v>3.0800000000000001E-2</v>
      </c>
      <c r="C3330" s="18"/>
    </row>
    <row r="3331" spans="1:3" x14ac:dyDescent="0.35">
      <c r="A3331" s="35">
        <v>44841</v>
      </c>
      <c r="B3331" s="18">
        <v>3.0800000000000001E-2</v>
      </c>
      <c r="C3331" s="18"/>
    </row>
    <row r="3332" spans="1:3" x14ac:dyDescent="0.35">
      <c r="A3332" s="35">
        <v>44844</v>
      </c>
      <c r="B3332" s="18">
        <v>0</v>
      </c>
      <c r="C3332" s="18"/>
    </row>
    <row r="3333" spans="1:3" x14ac:dyDescent="0.35">
      <c r="A3333" s="35">
        <v>44845</v>
      </c>
      <c r="B3333" s="18">
        <v>3.0800000000000001E-2</v>
      </c>
      <c r="C3333" s="18"/>
    </row>
    <row r="3334" spans="1:3" x14ac:dyDescent="0.35">
      <c r="A3334" s="35">
        <v>44846</v>
      </c>
      <c r="B3334" s="18">
        <v>3.0800000000000001E-2</v>
      </c>
      <c r="C3334" s="18"/>
    </row>
    <row r="3335" spans="1:3" x14ac:dyDescent="0.35">
      <c r="A3335" s="35">
        <v>44847</v>
      </c>
      <c r="B3335" s="18">
        <v>3.0800000000000001E-2</v>
      </c>
      <c r="C3335" s="18"/>
    </row>
    <row r="3336" spans="1:3" x14ac:dyDescent="0.35">
      <c r="A3336" s="35">
        <v>44848</v>
      </c>
      <c r="B3336" s="18">
        <v>3.0800000000000001E-2</v>
      </c>
      <c r="C3336" s="18"/>
    </row>
    <row r="3337" spans="1:3" x14ac:dyDescent="0.35">
      <c r="A3337" s="35">
        <v>44851</v>
      </c>
      <c r="B3337" s="18">
        <v>3.0800000000000001E-2</v>
      </c>
      <c r="C3337" s="18"/>
    </row>
    <row r="3338" spans="1:3" x14ac:dyDescent="0.35">
      <c r="A3338" s="35">
        <v>44852</v>
      </c>
      <c r="B3338" s="18">
        <v>3.0800000000000001E-2</v>
      </c>
      <c r="C3338" s="18"/>
    </row>
    <row r="3339" spans="1:3" x14ac:dyDescent="0.35">
      <c r="A3339" s="35">
        <v>44853</v>
      </c>
      <c r="B3339" s="18">
        <v>3.0800000000000001E-2</v>
      </c>
      <c r="C3339" s="18"/>
    </row>
    <row r="3340" spans="1:3" x14ac:dyDescent="0.35">
      <c r="A3340" s="35">
        <v>44854</v>
      </c>
      <c r="B3340" s="18">
        <v>3.0800000000000001E-2</v>
      </c>
      <c r="C3340" s="18"/>
    </row>
    <row r="3341" spans="1:3" x14ac:dyDescent="0.35">
      <c r="A3341" s="35">
        <v>44855</v>
      </c>
      <c r="B3341" s="18">
        <v>3.0800000000000001E-2</v>
      </c>
      <c r="C3341" s="18"/>
    </row>
    <row r="3342" spans="1:3" x14ac:dyDescent="0.35">
      <c r="A3342" s="35">
        <v>44858</v>
      </c>
      <c r="B3342" s="18">
        <v>3.0800000000000001E-2</v>
      </c>
      <c r="C3342" s="18"/>
    </row>
    <row r="3343" spans="1:3" x14ac:dyDescent="0.35">
      <c r="A3343" s="35">
        <v>44859</v>
      </c>
      <c r="B3343" s="18">
        <v>3.0800000000000001E-2</v>
      </c>
      <c r="C3343" s="18"/>
    </row>
    <row r="3344" spans="1:3" x14ac:dyDescent="0.35">
      <c r="A3344" s="35">
        <v>44860</v>
      </c>
      <c r="B3344" s="18">
        <v>3.0800000000000001E-2</v>
      </c>
      <c r="C3344" s="18"/>
    </row>
    <row r="3345" spans="1:3" x14ac:dyDescent="0.35">
      <c r="A3345" s="35">
        <v>44861</v>
      </c>
      <c r="B3345" s="18">
        <v>3.0800000000000001E-2</v>
      </c>
      <c r="C3345" s="18"/>
    </row>
    <row r="3346" spans="1:3" x14ac:dyDescent="0.35">
      <c r="A3346" s="35">
        <v>44862</v>
      </c>
      <c r="B3346" s="18">
        <v>3.0800000000000001E-2</v>
      </c>
      <c r="C3346" s="18"/>
    </row>
    <row r="3347" spans="1:3" x14ac:dyDescent="0.35">
      <c r="A3347" s="35">
        <v>44865</v>
      </c>
      <c r="B3347" s="18">
        <v>3.0800000000000001E-2</v>
      </c>
      <c r="C3347" s="18"/>
    </row>
    <row r="3348" spans="1:3" x14ac:dyDescent="0.35">
      <c r="A3348" s="35">
        <v>44866</v>
      </c>
      <c r="B3348" s="18">
        <v>3.0800000000000001E-2</v>
      </c>
      <c r="C3348" s="18"/>
    </row>
    <row r="3349" spans="1:3" x14ac:dyDescent="0.35">
      <c r="A3349" s="35">
        <v>44867</v>
      </c>
      <c r="B3349" s="18">
        <v>3.0800000000000001E-2</v>
      </c>
      <c r="C3349" s="18"/>
    </row>
    <row r="3350" spans="1:3" x14ac:dyDescent="0.35">
      <c r="A3350" s="35">
        <v>44868</v>
      </c>
      <c r="B3350" s="18">
        <v>3.8300000000000001E-2</v>
      </c>
      <c r="C3350" s="18"/>
    </row>
    <row r="3351" spans="1:3" x14ac:dyDescent="0.35">
      <c r="A3351" s="35">
        <v>44869</v>
      </c>
      <c r="B3351" s="18">
        <v>3.8300000000000001E-2</v>
      </c>
      <c r="C3351" s="18"/>
    </row>
    <row r="3352" spans="1:3" x14ac:dyDescent="0.35">
      <c r="A3352" s="35">
        <v>44872</v>
      </c>
      <c r="B3352" s="18">
        <v>3.8300000000000001E-2</v>
      </c>
      <c r="C3352" s="18"/>
    </row>
    <row r="3353" spans="1:3" x14ac:dyDescent="0.35">
      <c r="A3353" s="35">
        <v>44873</v>
      </c>
      <c r="B3353" s="18">
        <v>3.8300000000000001E-2</v>
      </c>
      <c r="C3353" s="18"/>
    </row>
    <row r="3354" spans="1:3" x14ac:dyDescent="0.35">
      <c r="A3354" s="35">
        <v>44874</v>
      </c>
      <c r="B3354" s="18">
        <v>3.8300000000000001E-2</v>
      </c>
      <c r="C3354" s="18"/>
    </row>
    <row r="3355" spans="1:3" x14ac:dyDescent="0.35">
      <c r="A3355" s="35">
        <v>44875</v>
      </c>
      <c r="B3355" s="18">
        <v>3.8300000000000001E-2</v>
      </c>
      <c r="C3355" s="18"/>
    </row>
    <row r="3356" spans="1:3" x14ac:dyDescent="0.35">
      <c r="A3356" s="35">
        <v>44876</v>
      </c>
      <c r="B3356" s="18">
        <v>0</v>
      </c>
      <c r="C3356" s="18"/>
    </row>
    <row r="3357" spans="1:3" x14ac:dyDescent="0.35">
      <c r="A3357" s="35">
        <v>44879</v>
      </c>
      <c r="B3357" s="18">
        <v>3.8300000000000001E-2</v>
      </c>
      <c r="C3357" s="18"/>
    </row>
    <row r="3358" spans="1:3" x14ac:dyDescent="0.35">
      <c r="A3358" s="35">
        <v>44880</v>
      </c>
      <c r="B3358" s="18">
        <v>3.8300000000000001E-2</v>
      </c>
      <c r="C3358" s="18"/>
    </row>
    <row r="3359" spans="1:3" x14ac:dyDescent="0.35">
      <c r="A3359" s="35">
        <v>44881</v>
      </c>
      <c r="B3359" s="18">
        <v>3.8300000000000001E-2</v>
      </c>
      <c r="C3359" s="18"/>
    </row>
    <row r="3360" spans="1:3" x14ac:dyDescent="0.35">
      <c r="A3360" s="35">
        <v>44882</v>
      </c>
      <c r="B3360" s="18">
        <v>3.8300000000000001E-2</v>
      </c>
      <c r="C3360" s="18"/>
    </row>
    <row r="3361" spans="1:3" x14ac:dyDescent="0.35">
      <c r="A3361" s="35">
        <v>44883</v>
      </c>
      <c r="B3361" s="18">
        <v>3.8300000000000001E-2</v>
      </c>
      <c r="C3361" s="18"/>
    </row>
    <row r="3362" spans="1:3" x14ac:dyDescent="0.35">
      <c r="A3362" s="35">
        <v>44886</v>
      </c>
      <c r="B3362" s="18">
        <v>3.8300000000000001E-2</v>
      </c>
      <c r="C3362" s="18"/>
    </row>
    <row r="3363" spans="1:3" x14ac:dyDescent="0.35">
      <c r="A3363" s="35">
        <v>44887</v>
      </c>
      <c r="B3363" s="18">
        <v>3.8300000000000001E-2</v>
      </c>
      <c r="C3363" s="18"/>
    </row>
    <row r="3364" spans="1:3" x14ac:dyDescent="0.35">
      <c r="A3364" s="35">
        <v>44888</v>
      </c>
      <c r="B3364" s="18">
        <v>3.8300000000000001E-2</v>
      </c>
      <c r="C3364" s="18"/>
    </row>
    <row r="3365" spans="1:3" x14ac:dyDescent="0.35">
      <c r="A3365" s="35">
        <v>44889</v>
      </c>
      <c r="B3365" s="18">
        <v>0</v>
      </c>
      <c r="C3365" s="18"/>
    </row>
    <row r="3366" spans="1:3" x14ac:dyDescent="0.35">
      <c r="A3366" s="35">
        <v>44890</v>
      </c>
      <c r="B3366" s="18">
        <v>3.8300000000000001E-2</v>
      </c>
      <c r="C3366" s="18"/>
    </row>
    <row r="3367" spans="1:3" x14ac:dyDescent="0.35">
      <c r="A3367" s="35">
        <v>44893</v>
      </c>
      <c r="B3367" s="18">
        <v>3.8300000000000001E-2</v>
      </c>
      <c r="C3367" s="18"/>
    </row>
    <row r="3368" spans="1:3" x14ac:dyDescent="0.35">
      <c r="A3368" s="35">
        <v>44894</v>
      </c>
      <c r="B3368" s="18">
        <v>3.8300000000000001E-2</v>
      </c>
      <c r="C3368" s="18"/>
    </row>
    <row r="3369" spans="1:3" x14ac:dyDescent="0.35">
      <c r="A3369" s="35">
        <v>44895</v>
      </c>
      <c r="B3369" s="18">
        <v>3.8300000000000001E-2</v>
      </c>
      <c r="C3369" s="18"/>
    </row>
    <row r="3370" spans="1:3" x14ac:dyDescent="0.35">
      <c r="A3370" s="35">
        <v>44896</v>
      </c>
      <c r="B3370" s="18">
        <v>3.8300000000000001E-2</v>
      </c>
      <c r="C3370" s="18"/>
    </row>
    <row r="3371" spans="1:3" x14ac:dyDescent="0.35">
      <c r="A3371" s="35">
        <v>44897</v>
      </c>
      <c r="B3371" s="18">
        <v>3.8300000000000001E-2</v>
      </c>
      <c r="C3371" s="18"/>
    </row>
    <row r="3372" spans="1:3" x14ac:dyDescent="0.35">
      <c r="A3372" s="35">
        <v>44900</v>
      </c>
      <c r="B3372" s="18">
        <v>3.8300000000000001E-2</v>
      </c>
      <c r="C3372" s="18"/>
    </row>
    <row r="3373" spans="1:3" x14ac:dyDescent="0.35">
      <c r="A3373" s="35">
        <v>44901</v>
      </c>
      <c r="B3373" s="18">
        <v>3.8300000000000001E-2</v>
      </c>
      <c r="C3373" s="18"/>
    </row>
    <row r="3374" spans="1:3" x14ac:dyDescent="0.35">
      <c r="A3374" s="35">
        <v>44902</v>
      </c>
      <c r="B3374" s="18">
        <v>3.8300000000000001E-2</v>
      </c>
      <c r="C3374" s="18"/>
    </row>
    <row r="3375" spans="1:3" x14ac:dyDescent="0.35">
      <c r="A3375" s="35">
        <v>44903</v>
      </c>
      <c r="B3375" s="18">
        <v>3.8300000000000001E-2</v>
      </c>
      <c r="C3375" s="18"/>
    </row>
    <row r="3376" spans="1:3" x14ac:dyDescent="0.35">
      <c r="A3376" s="35">
        <v>44904</v>
      </c>
      <c r="B3376" s="18">
        <v>3.8300000000000001E-2</v>
      </c>
      <c r="C3376" s="18"/>
    </row>
    <row r="3377" spans="1:3" x14ac:dyDescent="0.35">
      <c r="A3377" s="35">
        <v>44907</v>
      </c>
      <c r="B3377" s="18">
        <v>3.8300000000000001E-2</v>
      </c>
      <c r="C3377" s="18"/>
    </row>
    <row r="3378" spans="1:3" x14ac:dyDescent="0.35">
      <c r="A3378" s="35">
        <v>44908</v>
      </c>
      <c r="B3378" s="18">
        <v>3.8300000000000001E-2</v>
      </c>
      <c r="C3378" s="18"/>
    </row>
    <row r="3379" spans="1:3" x14ac:dyDescent="0.35">
      <c r="A3379" s="35">
        <v>44909</v>
      </c>
      <c r="B3379" s="18">
        <v>3.8300000000000001E-2</v>
      </c>
      <c r="C3379" s="18"/>
    </row>
    <row r="3380" spans="1:3" x14ac:dyDescent="0.35">
      <c r="A3380" s="35">
        <v>44910</v>
      </c>
      <c r="B3380" s="18">
        <v>4.3299999999999998E-2</v>
      </c>
      <c r="C3380" s="18"/>
    </row>
    <row r="3381" spans="1:3" x14ac:dyDescent="0.35">
      <c r="A3381" s="35">
        <v>44911</v>
      </c>
      <c r="B3381" s="18">
        <v>4.3299999999999998E-2</v>
      </c>
      <c r="C3381" s="18"/>
    </row>
    <row r="3382" spans="1:3" x14ac:dyDescent="0.35">
      <c r="A3382" s="35">
        <v>44914</v>
      </c>
      <c r="B3382" s="18">
        <v>4.3299999999999998E-2</v>
      </c>
      <c r="C3382" s="18"/>
    </row>
    <row r="3383" spans="1:3" x14ac:dyDescent="0.35">
      <c r="A3383" s="35">
        <v>44915</v>
      </c>
      <c r="B3383" s="18">
        <v>4.3299999999999998E-2</v>
      </c>
      <c r="C3383" s="18"/>
    </row>
    <row r="3384" spans="1:3" x14ac:dyDescent="0.35">
      <c r="A3384" s="35">
        <v>44916</v>
      </c>
      <c r="B3384" s="18">
        <v>4.3299999999999998E-2</v>
      </c>
      <c r="C3384" s="18"/>
    </row>
    <row r="3385" spans="1:3" x14ac:dyDescent="0.35">
      <c r="A3385" s="35">
        <v>44917</v>
      </c>
      <c r="B3385" s="18">
        <v>4.3299999999999998E-2</v>
      </c>
      <c r="C3385" s="18"/>
    </row>
    <row r="3386" spans="1:3" x14ac:dyDescent="0.35">
      <c r="A3386" s="35">
        <v>44918</v>
      </c>
      <c r="B3386" s="18">
        <v>4.3299999999999998E-2</v>
      </c>
      <c r="C3386" s="18"/>
    </row>
    <row r="3387" spans="1:3" x14ac:dyDescent="0.35">
      <c r="A3387" s="35">
        <v>44921</v>
      </c>
      <c r="B3387" s="18">
        <v>0</v>
      </c>
      <c r="C3387" s="18"/>
    </row>
    <row r="3388" spans="1:3" x14ac:dyDescent="0.35">
      <c r="A3388" s="35">
        <v>44922</v>
      </c>
      <c r="B3388" s="18">
        <v>4.3299999999999998E-2</v>
      </c>
      <c r="C3388" s="18"/>
    </row>
    <row r="3389" spans="1:3" x14ac:dyDescent="0.35">
      <c r="A3389" s="35">
        <v>44923</v>
      </c>
      <c r="B3389" s="18">
        <v>4.3299999999999998E-2</v>
      </c>
      <c r="C3389" s="18"/>
    </row>
    <row r="3390" spans="1:3" x14ac:dyDescent="0.35">
      <c r="A3390" s="35">
        <v>44924</v>
      </c>
      <c r="B3390" s="18">
        <v>4.3299999999999998E-2</v>
      </c>
      <c r="C3390" s="18"/>
    </row>
    <row r="3391" spans="1:3" x14ac:dyDescent="0.35">
      <c r="A3391" s="35">
        <v>44925</v>
      </c>
      <c r="B3391" s="18">
        <v>4.3299999999999998E-2</v>
      </c>
      <c r="C3391" s="18"/>
    </row>
    <row r="3392" spans="1:3" x14ac:dyDescent="0.35">
      <c r="A3392" s="35">
        <v>44928</v>
      </c>
      <c r="B3392" s="18">
        <v>0</v>
      </c>
      <c r="C3392" s="18"/>
    </row>
    <row r="3393" spans="1:3" x14ac:dyDescent="0.35">
      <c r="A3393" s="35">
        <v>44929</v>
      </c>
      <c r="B3393" s="18">
        <v>4.3299999999999998E-2</v>
      </c>
      <c r="C3393" s="18"/>
    </row>
    <row r="3394" spans="1:3" x14ac:dyDescent="0.35">
      <c r="A3394" s="35">
        <v>44930</v>
      </c>
      <c r="B3394" s="18">
        <v>4.3299999999999998E-2</v>
      </c>
      <c r="C3394" s="18"/>
    </row>
    <row r="3395" spans="1:3" x14ac:dyDescent="0.35">
      <c r="A3395" s="35">
        <v>44931</v>
      </c>
      <c r="B3395" s="18">
        <v>4.3299999999999998E-2</v>
      </c>
      <c r="C3395" s="18"/>
    </row>
    <row r="3396" spans="1:3" x14ac:dyDescent="0.35">
      <c r="A3396" s="35">
        <v>44932</v>
      </c>
      <c r="B3396" s="18">
        <v>4.3299999999999998E-2</v>
      </c>
      <c r="C3396" s="18"/>
    </row>
    <row r="3397" spans="1:3" x14ac:dyDescent="0.35">
      <c r="A3397" s="35">
        <v>44935</v>
      </c>
      <c r="B3397" s="18">
        <v>4.3299999999999998E-2</v>
      </c>
      <c r="C3397" s="18"/>
    </row>
    <row r="3398" spans="1:3" x14ac:dyDescent="0.35">
      <c r="A3398" s="35">
        <v>44936</v>
      </c>
      <c r="B3398" s="18">
        <v>4.3299999999999998E-2</v>
      </c>
      <c r="C3398" s="18"/>
    </row>
    <row r="3399" spans="1:3" x14ac:dyDescent="0.35">
      <c r="A3399" s="35">
        <v>44937</v>
      </c>
      <c r="B3399" s="18">
        <v>4.3299999999999998E-2</v>
      </c>
      <c r="C3399" s="18"/>
    </row>
    <row r="3400" spans="1:3" x14ac:dyDescent="0.35">
      <c r="A3400" s="35">
        <v>44938</v>
      </c>
      <c r="B3400" s="18">
        <v>4.3299999999999998E-2</v>
      </c>
      <c r="C3400" s="18"/>
    </row>
    <row r="3401" spans="1:3" x14ac:dyDescent="0.35">
      <c r="A3401" s="35">
        <v>44939</v>
      </c>
      <c r="B3401" s="18">
        <v>4.3299999999999998E-2</v>
      </c>
      <c r="C3401" s="18"/>
    </row>
    <row r="3402" spans="1:3" x14ac:dyDescent="0.35">
      <c r="A3402" s="35">
        <v>44942</v>
      </c>
      <c r="B3402" s="18">
        <v>0</v>
      </c>
      <c r="C3402" s="18"/>
    </row>
    <row r="3403" spans="1:3" x14ac:dyDescent="0.35">
      <c r="A3403" s="35">
        <v>44943</v>
      </c>
      <c r="B3403" s="18">
        <v>4.3299999999999998E-2</v>
      </c>
      <c r="C3403" s="18"/>
    </row>
    <row r="3404" spans="1:3" x14ac:dyDescent="0.35">
      <c r="A3404" s="35">
        <v>44944</v>
      </c>
      <c r="B3404" s="18">
        <v>4.3299999999999998E-2</v>
      </c>
      <c r="C3404" s="18"/>
    </row>
    <row r="3405" spans="1:3" x14ac:dyDescent="0.35">
      <c r="A3405" s="35">
        <v>44945</v>
      </c>
      <c r="B3405" s="18">
        <v>4.3299999999999998E-2</v>
      </c>
      <c r="C3405" s="18"/>
    </row>
    <row r="3406" spans="1:3" x14ac:dyDescent="0.35">
      <c r="A3406" s="35">
        <v>44946</v>
      </c>
      <c r="B3406" s="18">
        <v>4.3299999999999998E-2</v>
      </c>
      <c r="C3406" s="18"/>
    </row>
    <row r="3407" spans="1:3" x14ac:dyDescent="0.35">
      <c r="A3407" s="35">
        <v>44949</v>
      </c>
      <c r="B3407" s="18">
        <v>4.3299999999999998E-2</v>
      </c>
      <c r="C3407" s="18"/>
    </row>
    <row r="3408" spans="1:3" x14ac:dyDescent="0.35">
      <c r="A3408" s="35">
        <v>44950</v>
      </c>
      <c r="B3408" s="18">
        <v>4.3299999999999998E-2</v>
      </c>
      <c r="C3408" s="18"/>
    </row>
    <row r="3409" spans="1:3" x14ac:dyDescent="0.35">
      <c r="A3409" s="35">
        <v>44951</v>
      </c>
      <c r="B3409" s="18">
        <v>4.3299999999999998E-2</v>
      </c>
      <c r="C3409" s="18"/>
    </row>
    <row r="3410" spans="1:3" x14ac:dyDescent="0.35">
      <c r="A3410" s="35">
        <v>44952</v>
      </c>
      <c r="B3410" s="18">
        <v>4.3299999999999998E-2</v>
      </c>
      <c r="C3410" s="18"/>
    </row>
    <row r="3411" spans="1:3" x14ac:dyDescent="0.35">
      <c r="A3411" s="35">
        <v>44953</v>
      </c>
      <c r="B3411" s="18">
        <v>4.3299999999999998E-2</v>
      </c>
      <c r="C3411" s="18"/>
    </row>
    <row r="3412" spans="1:3" x14ac:dyDescent="0.35">
      <c r="A3412" s="35">
        <v>44956</v>
      </c>
      <c r="B3412" s="18">
        <v>4.3299999999999998E-2</v>
      </c>
      <c r="C3412" s="18"/>
    </row>
    <row r="3413" spans="1:3" x14ac:dyDescent="0.35">
      <c r="A3413" s="35">
        <v>44957</v>
      </c>
      <c r="B3413" s="18">
        <v>4.3299999999999998E-2</v>
      </c>
      <c r="C3413" s="18"/>
    </row>
    <row r="3414" spans="1:3" x14ac:dyDescent="0.35">
      <c r="A3414" s="35">
        <v>44958</v>
      </c>
      <c r="B3414" s="18">
        <v>4.3299999999999998E-2</v>
      </c>
      <c r="C3414" s="18"/>
    </row>
    <row r="3415" spans="1:3" x14ac:dyDescent="0.35">
      <c r="A3415" s="35">
        <v>44959</v>
      </c>
      <c r="B3415" s="18">
        <v>4.58E-2</v>
      </c>
      <c r="C3415" s="18"/>
    </row>
    <row r="3416" spans="1:3" x14ac:dyDescent="0.35">
      <c r="A3416" s="35">
        <v>44960</v>
      </c>
      <c r="B3416" s="18">
        <v>4.58E-2</v>
      </c>
      <c r="C3416" s="18"/>
    </row>
    <row r="3417" spans="1:3" x14ac:dyDescent="0.35">
      <c r="A3417" s="35">
        <v>44963</v>
      </c>
      <c r="B3417" s="18">
        <v>4.58E-2</v>
      </c>
      <c r="C3417" s="18"/>
    </row>
    <row r="3418" spans="1:3" x14ac:dyDescent="0.35">
      <c r="A3418" s="35">
        <v>44964</v>
      </c>
      <c r="B3418" s="18">
        <v>4.58E-2</v>
      </c>
      <c r="C3418" s="18"/>
    </row>
    <row r="3419" spans="1:3" x14ac:dyDescent="0.35">
      <c r="A3419" s="35">
        <v>44965</v>
      </c>
      <c r="B3419" s="18">
        <v>4.58E-2</v>
      </c>
      <c r="C3419" s="18"/>
    </row>
    <row r="3420" spans="1:3" x14ac:dyDescent="0.35">
      <c r="A3420" s="35">
        <v>44966</v>
      </c>
      <c r="B3420" s="18">
        <v>4.5700000000000005E-2</v>
      </c>
      <c r="C3420" s="18"/>
    </row>
    <row r="3421" spans="1:3" x14ac:dyDescent="0.35">
      <c r="A3421" s="35">
        <v>44967</v>
      </c>
      <c r="B3421" s="18">
        <v>4.58E-2</v>
      </c>
      <c r="C3421" s="18"/>
    </row>
    <row r="3422" spans="1:3" x14ac:dyDescent="0.35">
      <c r="A3422" s="35">
        <v>44970</v>
      </c>
      <c r="B3422" s="18">
        <v>4.58E-2</v>
      </c>
      <c r="C3422" s="18"/>
    </row>
    <row r="3423" spans="1:3" x14ac:dyDescent="0.35">
      <c r="A3423" s="35">
        <v>44971</v>
      </c>
      <c r="B3423" s="18">
        <v>4.58E-2</v>
      </c>
      <c r="C3423" s="18"/>
    </row>
    <row r="3424" spans="1:3" x14ac:dyDescent="0.35">
      <c r="A3424" s="35">
        <v>44972</v>
      </c>
      <c r="B3424" s="18">
        <v>4.58E-2</v>
      </c>
      <c r="C3424" s="18"/>
    </row>
    <row r="3425" spans="1:3" x14ac:dyDescent="0.35">
      <c r="A3425" s="35">
        <v>44973</v>
      </c>
      <c r="B3425" s="18">
        <v>4.58E-2</v>
      </c>
      <c r="C3425" s="18"/>
    </row>
    <row r="3426" spans="1:3" x14ac:dyDescent="0.35">
      <c r="A3426" s="35">
        <v>44974</v>
      </c>
      <c r="B3426" s="18">
        <v>4.58E-2</v>
      </c>
      <c r="C3426" s="18"/>
    </row>
    <row r="3427" spans="1:3" x14ac:dyDescent="0.35">
      <c r="A3427" s="35">
        <v>44977</v>
      </c>
      <c r="B3427" s="18">
        <v>0</v>
      </c>
      <c r="C3427" s="18"/>
    </row>
    <row r="3428" spans="1:3" x14ac:dyDescent="0.35">
      <c r="A3428" s="35">
        <v>44978</v>
      </c>
      <c r="B3428" s="18">
        <v>4.58E-2</v>
      </c>
      <c r="C3428" s="18"/>
    </row>
    <row r="3429" spans="1:3" x14ac:dyDescent="0.35">
      <c r="A3429" s="35">
        <v>44979</v>
      </c>
      <c r="B3429" s="18">
        <v>4.58E-2</v>
      </c>
      <c r="C3429" s="18"/>
    </row>
    <row r="3430" spans="1:3" x14ac:dyDescent="0.35">
      <c r="A3430" s="35">
        <v>44980</v>
      </c>
      <c r="B3430" s="18">
        <v>4.58E-2</v>
      </c>
      <c r="C3430" s="18"/>
    </row>
    <row r="3431" spans="1:3" x14ac:dyDescent="0.35">
      <c r="A3431" s="35">
        <v>44981</v>
      </c>
      <c r="B3431" s="18">
        <v>4.58E-2</v>
      </c>
      <c r="C3431" s="18"/>
    </row>
    <row r="3432" spans="1:3" x14ac:dyDescent="0.35">
      <c r="A3432" s="35">
        <v>44984</v>
      </c>
      <c r="B3432" s="18">
        <v>4.5700000000000005E-2</v>
      </c>
      <c r="C3432" s="18"/>
    </row>
    <row r="3433" spans="1:3" x14ac:dyDescent="0.35">
      <c r="A3433" s="35">
        <v>44985</v>
      </c>
      <c r="B3433" s="18">
        <v>4.5700000000000005E-2</v>
      </c>
      <c r="C3433" s="18"/>
    </row>
    <row r="3434" spans="1:3" x14ac:dyDescent="0.35">
      <c r="A3434" s="35">
        <v>44986</v>
      </c>
      <c r="B3434" s="18">
        <v>4.58E-2</v>
      </c>
      <c r="C3434" s="18"/>
    </row>
    <row r="3435" spans="1:3" x14ac:dyDescent="0.35">
      <c r="A3435" s="35">
        <v>44987</v>
      </c>
      <c r="B3435" s="18">
        <v>4.5700000000000005E-2</v>
      </c>
      <c r="C3435" s="18"/>
    </row>
    <row r="3436" spans="1:3" x14ac:dyDescent="0.35">
      <c r="A3436" s="35">
        <v>44988</v>
      </c>
      <c r="B3436" s="18">
        <v>4.5700000000000005E-2</v>
      </c>
      <c r="C3436" s="18"/>
    </row>
    <row r="3437" spans="1:3" x14ac:dyDescent="0.35">
      <c r="A3437" s="35">
        <v>44991</v>
      </c>
      <c r="B3437" s="18">
        <v>4.5700000000000005E-2</v>
      </c>
      <c r="C3437" s="18"/>
    </row>
    <row r="3438" spans="1:3" x14ac:dyDescent="0.35">
      <c r="A3438" s="35">
        <v>44992</v>
      </c>
      <c r="B3438" s="18">
        <v>4.5700000000000005E-2</v>
      </c>
      <c r="C3438" s="18"/>
    </row>
    <row r="3439" spans="1:3" x14ac:dyDescent="0.35">
      <c r="A3439" s="35">
        <v>44993</v>
      </c>
      <c r="B3439" s="18">
        <v>4.5700000000000005E-2</v>
      </c>
      <c r="C3439" s="18"/>
    </row>
    <row r="3440" spans="1:3" x14ac:dyDescent="0.35">
      <c r="A3440" s="35">
        <v>44994</v>
      </c>
      <c r="B3440" s="18">
        <v>4.5700000000000005E-2</v>
      </c>
      <c r="C3440" s="18"/>
    </row>
    <row r="3441" spans="1:3" x14ac:dyDescent="0.35">
      <c r="A3441" s="35">
        <v>44995</v>
      </c>
      <c r="B3441" s="18">
        <v>4.5700000000000005E-2</v>
      </c>
      <c r="C3441" s="18"/>
    </row>
    <row r="3442" spans="1:3" x14ac:dyDescent="0.35">
      <c r="A3442" s="35">
        <v>44998</v>
      </c>
      <c r="B3442" s="18">
        <v>4.58E-2</v>
      </c>
      <c r="C3442" s="18"/>
    </row>
    <row r="3443" spans="1:3" x14ac:dyDescent="0.35">
      <c r="A3443" s="35">
        <v>44999</v>
      </c>
      <c r="B3443" s="18">
        <v>4.58E-2</v>
      </c>
      <c r="C3443" s="18"/>
    </row>
    <row r="3444" spans="1:3" x14ac:dyDescent="0.35">
      <c r="A3444" s="35">
        <v>45000</v>
      </c>
      <c r="B3444" s="18">
        <v>4.58E-2</v>
      </c>
      <c r="C3444" s="18"/>
    </row>
    <row r="3445" spans="1:3" x14ac:dyDescent="0.35">
      <c r="A3445" s="35">
        <v>45001</v>
      </c>
      <c r="B3445" s="18">
        <v>4.58E-2</v>
      </c>
      <c r="C3445" s="18"/>
    </row>
    <row r="3446" spans="1:3" x14ac:dyDescent="0.35">
      <c r="A3446" s="35">
        <v>45002</v>
      </c>
      <c r="B3446" s="18">
        <v>4.58E-2</v>
      </c>
      <c r="C3446" s="18"/>
    </row>
    <row r="3447" spans="1:3" x14ac:dyDescent="0.35">
      <c r="A3447" s="35">
        <v>45005</v>
      </c>
      <c r="B3447" s="18">
        <v>4.58E-2</v>
      </c>
      <c r="C3447" s="18"/>
    </row>
    <row r="3448" spans="1:3" x14ac:dyDescent="0.35">
      <c r="A3448" s="35">
        <v>45006</v>
      </c>
      <c r="B3448" s="18">
        <v>4.58E-2</v>
      </c>
      <c r="C3448" s="18"/>
    </row>
    <row r="3449" spans="1:3" x14ac:dyDescent="0.35">
      <c r="A3449" s="35">
        <v>45007</v>
      </c>
      <c r="B3449" s="18">
        <v>4.58E-2</v>
      </c>
      <c r="C3449" s="18"/>
    </row>
    <row r="3450" spans="1:3" x14ac:dyDescent="0.35">
      <c r="A3450" s="35">
        <v>45008</v>
      </c>
      <c r="B3450" s="18">
        <v>4.8300000000000003E-2</v>
      </c>
      <c r="C3450" s="18"/>
    </row>
    <row r="3451" spans="1:3" x14ac:dyDescent="0.35">
      <c r="A3451" s="35">
        <v>45009</v>
      </c>
      <c r="B3451" s="18">
        <v>4.8300000000000003E-2</v>
      </c>
      <c r="C3451" s="18"/>
    </row>
    <row r="3452" spans="1:3" x14ac:dyDescent="0.35">
      <c r="A3452" s="35">
        <v>45012</v>
      </c>
      <c r="B3452" s="18">
        <v>4.8300000000000003E-2</v>
      </c>
      <c r="C3452" s="18"/>
    </row>
    <row r="3453" spans="1:3" x14ac:dyDescent="0.35">
      <c r="A3453" s="35">
        <v>45013</v>
      </c>
      <c r="B3453" s="18">
        <v>4.8300000000000003E-2</v>
      </c>
      <c r="C3453" s="18"/>
    </row>
    <row r="3454" spans="1:3" x14ac:dyDescent="0.35">
      <c r="A3454" s="35">
        <v>45014</v>
      </c>
      <c r="B3454" s="18">
        <v>4.8300000000000003E-2</v>
      </c>
      <c r="C3454" s="18"/>
    </row>
    <row r="3455" spans="1:3" x14ac:dyDescent="0.35">
      <c r="A3455" s="35">
        <v>45015</v>
      </c>
      <c r="B3455" s="18">
        <v>4.8300000000000003E-2</v>
      </c>
      <c r="C3455" s="18"/>
    </row>
    <row r="3456" spans="1:3" x14ac:dyDescent="0.35">
      <c r="A3456" s="35">
        <v>45016</v>
      </c>
      <c r="B3456" s="18">
        <v>4.8300000000000003E-2</v>
      </c>
      <c r="C3456" s="18"/>
    </row>
    <row r="3457" spans="1:3" x14ac:dyDescent="0.35">
      <c r="A3457" s="35">
        <v>45019</v>
      </c>
      <c r="B3457" s="18">
        <v>4.8300000000000003E-2</v>
      </c>
      <c r="C3457" s="18"/>
    </row>
    <row r="3458" spans="1:3" x14ac:dyDescent="0.35">
      <c r="A3458" s="35">
        <v>45020</v>
      </c>
      <c r="B3458" s="18">
        <v>4.8300000000000003E-2</v>
      </c>
      <c r="C3458" s="18"/>
    </row>
    <row r="3459" spans="1:3" x14ac:dyDescent="0.35">
      <c r="A3459" s="35">
        <v>45021</v>
      </c>
      <c r="B3459" s="18">
        <v>4.8300000000000003E-2</v>
      </c>
      <c r="C3459" s="18"/>
    </row>
    <row r="3460" spans="1:3" x14ac:dyDescent="0.35">
      <c r="A3460" s="35">
        <v>45022</v>
      </c>
      <c r="B3460" s="18">
        <v>4.8300000000000003E-2</v>
      </c>
      <c r="C3460" s="18"/>
    </row>
    <row r="3461" spans="1:3" x14ac:dyDescent="0.35">
      <c r="A3461" s="35">
        <v>45023</v>
      </c>
      <c r="B3461" s="18">
        <v>4.8300000000000003E-2</v>
      </c>
      <c r="C3461" s="18"/>
    </row>
    <row r="3462" spans="1:3" x14ac:dyDescent="0.35">
      <c r="A3462" s="35">
        <v>45026</v>
      </c>
      <c r="B3462" s="18">
        <v>4.8300000000000003E-2</v>
      </c>
      <c r="C3462" s="18"/>
    </row>
    <row r="3463" spans="1:3" x14ac:dyDescent="0.35">
      <c r="A3463" s="35">
        <v>45027</v>
      </c>
      <c r="B3463" s="18">
        <v>4.8300000000000003E-2</v>
      </c>
      <c r="C3463" s="18"/>
    </row>
    <row r="3464" spans="1:3" x14ac:dyDescent="0.35">
      <c r="A3464" s="35">
        <v>45028</v>
      </c>
      <c r="B3464" s="18">
        <v>4.8300000000000003E-2</v>
      </c>
      <c r="C3464" s="18"/>
    </row>
    <row r="3465" spans="1:3" x14ac:dyDescent="0.35">
      <c r="A3465" s="35">
        <v>45029</v>
      </c>
      <c r="B3465" s="18">
        <v>4.8300000000000003E-2</v>
      </c>
      <c r="C3465" s="18"/>
    </row>
    <row r="3466" spans="1:3" x14ac:dyDescent="0.35">
      <c r="A3466" s="35">
        <v>45030</v>
      </c>
      <c r="B3466" s="18">
        <v>4.8300000000000003E-2</v>
      </c>
      <c r="C3466" s="18"/>
    </row>
    <row r="3467" spans="1:3" x14ac:dyDescent="0.35">
      <c r="A3467" s="35">
        <v>45033</v>
      </c>
      <c r="B3467" s="18">
        <v>4.8300000000000003E-2</v>
      </c>
      <c r="C3467" s="18"/>
    </row>
    <row r="3468" spans="1:3" x14ac:dyDescent="0.35">
      <c r="A3468" s="35">
        <v>45034</v>
      </c>
      <c r="B3468" s="18">
        <v>4.8300000000000003E-2</v>
      </c>
      <c r="C3468" s="18"/>
    </row>
    <row r="3469" spans="1:3" x14ac:dyDescent="0.35">
      <c r="A3469" s="35">
        <v>45035</v>
      </c>
      <c r="B3469" s="18">
        <v>4.8300000000000003E-2</v>
      </c>
      <c r="C3469" s="18"/>
    </row>
    <row r="3470" spans="1:3" x14ac:dyDescent="0.35">
      <c r="A3470" s="35">
        <v>45036</v>
      </c>
      <c r="B3470" s="18">
        <v>4.8300000000000003E-2</v>
      </c>
      <c r="C3470" s="18"/>
    </row>
    <row r="3471" spans="1:3" x14ac:dyDescent="0.35">
      <c r="A3471" s="35">
        <v>45037</v>
      </c>
      <c r="B3471" s="18">
        <v>4.8300000000000003E-2</v>
      </c>
      <c r="C3471" s="18"/>
    </row>
    <row r="3472" spans="1:3" x14ac:dyDescent="0.35">
      <c r="A3472" s="35">
        <v>45040</v>
      </c>
      <c r="B3472" s="18">
        <v>4.8300000000000003E-2</v>
      </c>
      <c r="C3472" s="18"/>
    </row>
    <row r="3473" spans="1:3" x14ac:dyDescent="0.35">
      <c r="A3473" s="35">
        <v>45041</v>
      </c>
      <c r="B3473" s="18">
        <v>4.8300000000000003E-2</v>
      </c>
      <c r="C3473" s="18"/>
    </row>
    <row r="3474" spans="1:3" x14ac:dyDescent="0.35">
      <c r="A3474" s="35">
        <v>45042</v>
      </c>
      <c r="B3474" s="18">
        <v>4.8300000000000003E-2</v>
      </c>
      <c r="C3474" s="18"/>
    </row>
    <row r="3475" spans="1:3" x14ac:dyDescent="0.35">
      <c r="A3475" s="35">
        <v>45043</v>
      </c>
      <c r="B3475" s="18">
        <v>4.8300000000000003E-2</v>
      </c>
      <c r="C3475" s="18"/>
    </row>
    <row r="3476" spans="1:3" x14ac:dyDescent="0.35">
      <c r="A3476" s="35">
        <v>45044</v>
      </c>
      <c r="B3476" s="18">
        <v>4.8300000000000003E-2</v>
      </c>
      <c r="C3476" s="18"/>
    </row>
    <row r="3477" spans="1:3" x14ac:dyDescent="0.35">
      <c r="A3477" s="35">
        <v>45047</v>
      </c>
      <c r="B3477" s="18">
        <v>4.8300000000000003E-2</v>
      </c>
      <c r="C3477" s="18"/>
    </row>
    <row r="3478" spans="1:3" x14ac:dyDescent="0.35">
      <c r="A3478" s="35">
        <v>45048</v>
      </c>
      <c r="B3478" s="18">
        <v>4.8300000000000003E-2</v>
      </c>
      <c r="C3478" s="18"/>
    </row>
    <row r="3479" spans="1:3" x14ac:dyDescent="0.35">
      <c r="A3479" s="35">
        <v>45049</v>
      </c>
      <c r="B3479" s="18">
        <v>4.8300000000000003E-2</v>
      </c>
      <c r="C3479" s="18"/>
    </row>
    <row r="3480" spans="1:3" x14ac:dyDescent="0.35">
      <c r="A3480" s="35">
        <v>45050</v>
      </c>
      <c r="B3480" s="18">
        <v>5.0799999999999998E-2</v>
      </c>
      <c r="C3480" s="18"/>
    </row>
    <row r="3481" spans="1:3" x14ac:dyDescent="0.35">
      <c r="A3481" s="35">
        <v>45051</v>
      </c>
      <c r="B3481" s="18">
        <v>5.0799999999999998E-2</v>
      </c>
      <c r="C3481" s="18"/>
    </row>
    <row r="3482" spans="1:3" x14ac:dyDescent="0.35">
      <c r="A3482" s="35">
        <v>45054</v>
      </c>
      <c r="B3482" s="18">
        <v>5.0799999999999998E-2</v>
      </c>
      <c r="C3482" s="18"/>
    </row>
    <row r="3483" spans="1:3" x14ac:dyDescent="0.35">
      <c r="A3483" s="35">
        <v>45055</v>
      </c>
      <c r="B3483" s="18">
        <v>5.0799999999999998E-2</v>
      </c>
      <c r="C3483" s="18"/>
    </row>
    <row r="3484" spans="1:3" x14ac:dyDescent="0.35">
      <c r="A3484" s="35">
        <v>45056</v>
      </c>
      <c r="B3484" s="18">
        <v>5.0799999999999998E-2</v>
      </c>
      <c r="C3484" s="18"/>
    </row>
    <row r="3485" spans="1:3" x14ac:dyDescent="0.35">
      <c r="A3485" s="35">
        <v>45057</v>
      </c>
      <c r="B3485" s="18">
        <v>5.0799999999999998E-2</v>
      </c>
      <c r="C3485" s="18"/>
    </row>
    <row r="3486" spans="1:3" x14ac:dyDescent="0.35">
      <c r="A3486" s="35">
        <v>45058</v>
      </c>
      <c r="B3486" s="18">
        <v>5.0799999999999998E-2</v>
      </c>
      <c r="C3486" s="18"/>
    </row>
    <row r="3487" spans="1:3" x14ac:dyDescent="0.35">
      <c r="A3487" s="35">
        <v>45061</v>
      </c>
      <c r="B3487" s="18">
        <v>5.0799999999999998E-2</v>
      </c>
      <c r="C3487" s="18"/>
    </row>
    <row r="3488" spans="1:3" x14ac:dyDescent="0.35">
      <c r="A3488" s="35">
        <v>45062</v>
      </c>
      <c r="B3488" s="18">
        <v>5.0799999999999998E-2</v>
      </c>
      <c r="C3488" s="18"/>
    </row>
    <row r="3489" spans="1:3" x14ac:dyDescent="0.35">
      <c r="A3489" s="35">
        <v>45063</v>
      </c>
      <c r="B3489" s="18">
        <v>5.0799999999999998E-2</v>
      </c>
      <c r="C3489" s="18"/>
    </row>
    <row r="3490" spans="1:3" x14ac:dyDescent="0.35">
      <c r="A3490" s="35">
        <v>45064</v>
      </c>
      <c r="B3490" s="18">
        <v>5.0799999999999998E-2</v>
      </c>
      <c r="C3490" s="18"/>
    </row>
    <row r="3491" spans="1:3" x14ac:dyDescent="0.35">
      <c r="A3491" s="35">
        <v>45065</v>
      </c>
      <c r="B3491" s="18">
        <v>5.0799999999999998E-2</v>
      </c>
      <c r="C3491" s="18"/>
    </row>
    <row r="3492" spans="1:3" x14ac:dyDescent="0.35">
      <c r="A3492" s="35">
        <v>45068</v>
      </c>
      <c r="B3492" s="18">
        <v>5.0799999999999998E-2</v>
      </c>
      <c r="C3492" s="18"/>
    </row>
    <row r="3493" spans="1:3" x14ac:dyDescent="0.35">
      <c r="A3493" s="35">
        <v>45069</v>
      </c>
      <c r="B3493" s="18">
        <v>5.0799999999999998E-2</v>
      </c>
      <c r="C3493" s="18"/>
    </row>
    <row r="3494" spans="1:3" x14ac:dyDescent="0.35">
      <c r="A3494" s="35">
        <v>45070</v>
      </c>
      <c r="B3494" s="18">
        <v>5.0799999999999998E-2</v>
      </c>
      <c r="C3494" s="18"/>
    </row>
    <row r="3495" spans="1:3" x14ac:dyDescent="0.35">
      <c r="A3495" s="35">
        <v>45071</v>
      </c>
      <c r="B3495" s="18">
        <v>5.0799999999999998E-2</v>
      </c>
      <c r="C3495" s="18"/>
    </row>
    <row r="3496" spans="1:3" x14ac:dyDescent="0.35">
      <c r="A3496" s="35">
        <v>45072</v>
      </c>
      <c r="B3496" s="18">
        <v>5.0799999999999998E-2</v>
      </c>
      <c r="C3496" s="18"/>
    </row>
    <row r="3497" spans="1:3" x14ac:dyDescent="0.35">
      <c r="A3497" s="35">
        <v>45075</v>
      </c>
      <c r="B3497" s="18">
        <v>0</v>
      </c>
      <c r="C3497" s="18"/>
    </row>
    <row r="3498" spans="1:3" x14ac:dyDescent="0.35">
      <c r="A3498" s="35">
        <v>45076</v>
      </c>
      <c r="B3498" s="18">
        <v>5.0799999999999998E-2</v>
      </c>
      <c r="C3498" s="18"/>
    </row>
    <row r="3499" spans="1:3" x14ac:dyDescent="0.35">
      <c r="A3499" s="35">
        <v>45077</v>
      </c>
      <c r="B3499" s="18">
        <v>5.0799999999999998E-2</v>
      </c>
      <c r="C3499" s="18"/>
    </row>
    <row r="3500" spans="1:3" x14ac:dyDescent="0.35">
      <c r="A3500" s="35">
        <v>45078</v>
      </c>
      <c r="B3500" s="18">
        <v>5.0799999999999998E-2</v>
      </c>
      <c r="C3500" s="18"/>
    </row>
    <row r="3501" spans="1:3" x14ac:dyDescent="0.35">
      <c r="A3501" s="35">
        <v>45079</v>
      </c>
      <c r="B3501" s="18">
        <v>5.0799999999999998E-2</v>
      </c>
      <c r="C3501" s="18"/>
    </row>
    <row r="3502" spans="1:3" x14ac:dyDescent="0.35">
      <c r="A3502" s="35">
        <v>45082</v>
      </c>
      <c r="B3502" s="18">
        <v>5.0799999999999998E-2</v>
      </c>
      <c r="C3502" s="18"/>
    </row>
    <row r="3503" spans="1:3" x14ac:dyDescent="0.35">
      <c r="A3503" s="35">
        <v>45083</v>
      </c>
      <c r="B3503" s="18">
        <v>5.0799999999999998E-2</v>
      </c>
      <c r="C3503" s="18"/>
    </row>
    <row r="3504" spans="1:3" x14ac:dyDescent="0.35">
      <c r="A3504" s="35">
        <v>45084</v>
      </c>
      <c r="B3504" s="18">
        <v>5.0799999999999998E-2</v>
      </c>
      <c r="C3504" s="18"/>
    </row>
    <row r="3505" spans="1:3" x14ac:dyDescent="0.35">
      <c r="A3505" s="35">
        <v>45085</v>
      </c>
      <c r="B3505" s="18">
        <v>5.0799999999999998E-2</v>
      </c>
      <c r="C3505" s="18"/>
    </row>
    <row r="3506" spans="1:3" x14ac:dyDescent="0.35">
      <c r="A3506" s="35">
        <v>45086</v>
      </c>
      <c r="B3506" s="18">
        <v>5.0799999999999998E-2</v>
      </c>
      <c r="C3506" s="18"/>
    </row>
    <row r="3507" spans="1:3" x14ac:dyDescent="0.35">
      <c r="A3507" s="35">
        <v>45089</v>
      </c>
      <c r="B3507" s="18">
        <v>5.0799999999999998E-2</v>
      </c>
      <c r="C3507" s="18"/>
    </row>
    <row r="3508" spans="1:3" x14ac:dyDescent="0.35">
      <c r="A3508" s="35">
        <v>45090</v>
      </c>
      <c r="B3508" s="18">
        <v>5.0799999999999998E-2</v>
      </c>
      <c r="C3508" s="18"/>
    </row>
    <row r="3509" spans="1:3" x14ac:dyDescent="0.35">
      <c r="A3509" s="35">
        <v>45091</v>
      </c>
      <c r="B3509" s="18">
        <v>5.0799999999999998E-2</v>
      </c>
      <c r="C3509" s="18"/>
    </row>
    <row r="3510" spans="1:3" x14ac:dyDescent="0.35">
      <c r="A3510" s="35">
        <v>45092</v>
      </c>
      <c r="B3510" s="18">
        <v>5.0700000000000002E-2</v>
      </c>
      <c r="C3510" s="18"/>
    </row>
    <row r="3511" spans="1:3" x14ac:dyDescent="0.35">
      <c r="A3511" s="35">
        <v>45093</v>
      </c>
      <c r="B3511" s="18">
        <v>5.0799999999999998E-2</v>
      </c>
      <c r="C3511" s="18"/>
    </row>
    <row r="3512" spans="1:3" x14ac:dyDescent="0.35">
      <c r="A3512" s="35">
        <v>45096</v>
      </c>
      <c r="B3512" s="18">
        <v>0</v>
      </c>
      <c r="C3512" s="18"/>
    </row>
    <row r="3513" spans="1:3" x14ac:dyDescent="0.35">
      <c r="A3513" s="35">
        <v>45097</v>
      </c>
      <c r="B3513" s="18">
        <v>5.0700000000000002E-2</v>
      </c>
      <c r="C3513" s="18"/>
    </row>
    <row r="3514" spans="1:3" x14ac:dyDescent="0.35">
      <c r="A3514" s="35">
        <v>45098</v>
      </c>
      <c r="B3514" s="18">
        <v>5.0700000000000002E-2</v>
      </c>
      <c r="C3514" s="18"/>
    </row>
    <row r="3515" spans="1:3" x14ac:dyDescent="0.35">
      <c r="A3515" s="35">
        <v>45099</v>
      </c>
      <c r="B3515" s="18">
        <v>5.0700000000000002E-2</v>
      </c>
      <c r="C3515" s="18"/>
    </row>
    <row r="3516" spans="1:3" x14ac:dyDescent="0.35">
      <c r="A3516" s="35">
        <v>45100</v>
      </c>
      <c r="B3516" s="18">
        <v>5.0700000000000002E-2</v>
      </c>
      <c r="C3516" s="18"/>
    </row>
    <row r="3517" spans="1:3" x14ac:dyDescent="0.35">
      <c r="A3517" s="35">
        <v>45103</v>
      </c>
      <c r="B3517" s="18">
        <v>5.0700000000000002E-2</v>
      </c>
      <c r="C3517" s="18"/>
    </row>
    <row r="3518" spans="1:3" x14ac:dyDescent="0.35">
      <c r="A3518" s="35">
        <v>45104</v>
      </c>
      <c r="B3518" s="18">
        <v>5.0700000000000002E-2</v>
      </c>
      <c r="C3518" s="18"/>
    </row>
    <row r="3519" spans="1:3" x14ac:dyDescent="0.35">
      <c r="A3519" s="35">
        <v>45105</v>
      </c>
      <c r="B3519" s="18">
        <v>5.0700000000000002E-2</v>
      </c>
      <c r="C3519" s="18"/>
    </row>
    <row r="3520" spans="1:3" x14ac:dyDescent="0.35">
      <c r="A3520" s="35">
        <v>45106</v>
      </c>
      <c r="B3520" s="18">
        <v>5.0700000000000002E-2</v>
      </c>
      <c r="C3520" s="18"/>
    </row>
    <row r="3521" spans="1:3" x14ac:dyDescent="0.35">
      <c r="A3521" s="35">
        <v>45107</v>
      </c>
      <c r="B3521" s="18">
        <v>5.0799999999999998E-2</v>
      </c>
      <c r="C3521" s="18"/>
    </row>
    <row r="3522" spans="1:3" x14ac:dyDescent="0.35">
      <c r="A3522" s="35">
        <v>45110</v>
      </c>
      <c r="B3522" s="18">
        <v>5.0799999999999998E-2</v>
      </c>
      <c r="C3522" s="18"/>
    </row>
    <row r="3523" spans="1:3" x14ac:dyDescent="0.35">
      <c r="A3523" s="35">
        <v>45111</v>
      </c>
      <c r="B3523" s="18">
        <v>0</v>
      </c>
      <c r="C3523" s="18"/>
    </row>
    <row r="3524" spans="1:3" x14ac:dyDescent="0.35">
      <c r="A3524" s="35">
        <v>45112</v>
      </c>
      <c r="B3524" s="18">
        <v>5.0799999999999998E-2</v>
      </c>
      <c r="C3524" s="18"/>
    </row>
    <row r="3525" spans="1:3" x14ac:dyDescent="0.35">
      <c r="A3525" s="35">
        <v>45113</v>
      </c>
      <c r="B3525" s="18">
        <v>5.0799999999999998E-2</v>
      </c>
      <c r="C3525" s="18"/>
    </row>
    <row r="3526" spans="1:3" x14ac:dyDescent="0.35">
      <c r="A3526" s="35">
        <v>45114</v>
      </c>
      <c r="B3526" s="18">
        <v>5.0799999999999998E-2</v>
      </c>
      <c r="C3526" s="18"/>
    </row>
    <row r="3527" spans="1:3" x14ac:dyDescent="0.35">
      <c r="A3527" s="35">
        <v>45117</v>
      </c>
      <c r="B3527" s="18">
        <v>5.0700000000000002E-2</v>
      </c>
      <c r="C3527" s="18"/>
    </row>
    <row r="3528" spans="1:3" x14ac:dyDescent="0.35">
      <c r="A3528" s="35">
        <v>45118</v>
      </c>
      <c r="B3528" s="18">
        <v>5.0799999999999998E-2</v>
      </c>
      <c r="C3528" s="18"/>
    </row>
    <row r="3529" spans="1:3" x14ac:dyDescent="0.35">
      <c r="A3529" s="35">
        <v>45119</v>
      </c>
      <c r="B3529" s="18">
        <v>5.0799999999999998E-2</v>
      </c>
      <c r="C3529" s="18"/>
    </row>
    <row r="3530" spans="1:3" x14ac:dyDescent="0.35">
      <c r="A3530" s="35">
        <v>45120</v>
      </c>
      <c r="B3530" s="18">
        <v>5.0799999999999998E-2</v>
      </c>
      <c r="C3530" s="18"/>
    </row>
    <row r="3531" spans="1:3" x14ac:dyDescent="0.35">
      <c r="A3531" s="35">
        <v>45121</v>
      </c>
      <c r="B3531" s="18">
        <v>5.0799999999999998E-2</v>
      </c>
      <c r="C3531" s="18"/>
    </row>
    <row r="3532" spans="1:3" x14ac:dyDescent="0.35">
      <c r="A3532" s="35">
        <v>45124</v>
      </c>
      <c r="B3532" s="18">
        <v>5.0799999999999998E-2</v>
      </c>
      <c r="C3532" s="18"/>
    </row>
    <row r="3533" spans="1:3" x14ac:dyDescent="0.35">
      <c r="A3533" s="35">
        <v>45125</v>
      </c>
      <c r="B3533" s="18">
        <v>5.0799999999999998E-2</v>
      </c>
      <c r="C3533" s="18"/>
    </row>
    <row r="3534" spans="1:3" x14ac:dyDescent="0.35">
      <c r="A3534" s="35">
        <v>45126</v>
      </c>
      <c r="B3534" s="18">
        <v>5.0799999999999998E-2</v>
      </c>
      <c r="C3534" s="18"/>
    </row>
    <row r="3535" spans="1:3" x14ac:dyDescent="0.35">
      <c r="A3535" s="35">
        <v>45127</v>
      </c>
      <c r="B3535" s="18">
        <v>5.0799999999999998E-2</v>
      </c>
      <c r="C3535" s="18"/>
    </row>
    <row r="3536" spans="1:3" x14ac:dyDescent="0.35">
      <c r="A3536" s="35">
        <v>45128</v>
      </c>
      <c r="B3536" s="18">
        <v>5.0799999999999998E-2</v>
      </c>
      <c r="C3536" s="18"/>
    </row>
    <row r="3537" spans="1:3" x14ac:dyDescent="0.35">
      <c r="A3537" s="35">
        <v>45131</v>
      </c>
      <c r="B3537" s="18">
        <v>5.0799999999999998E-2</v>
      </c>
      <c r="C3537" s="18"/>
    </row>
    <row r="3538" spans="1:3" x14ac:dyDescent="0.35">
      <c r="A3538" s="35">
        <v>45132</v>
      </c>
      <c r="B3538" s="18">
        <v>5.0799999999999998E-2</v>
      </c>
      <c r="C3538" s="18"/>
    </row>
    <row r="3539" spans="1:3" x14ac:dyDescent="0.35">
      <c r="A3539" s="35">
        <v>45133</v>
      </c>
      <c r="B3539" s="18">
        <v>5.0799999999999998E-2</v>
      </c>
      <c r="C3539" s="18"/>
    </row>
    <row r="3540" spans="1:3" x14ac:dyDescent="0.35">
      <c r="A3540" s="35">
        <v>45134</v>
      </c>
      <c r="B3540" s="18">
        <v>5.33E-2</v>
      </c>
      <c r="C3540" s="18"/>
    </row>
    <row r="3541" spans="1:3" x14ac:dyDescent="0.35">
      <c r="A3541" s="35">
        <v>45135</v>
      </c>
      <c r="B3541" s="18">
        <v>5.33E-2</v>
      </c>
      <c r="C3541" s="18"/>
    </row>
    <row r="3542" spans="1:3" x14ac:dyDescent="0.35">
      <c r="A3542" s="35">
        <v>45138</v>
      </c>
      <c r="B3542" s="18">
        <v>5.33E-2</v>
      </c>
      <c r="C3542" s="18"/>
    </row>
    <row r="3543" spans="1:3" x14ac:dyDescent="0.35">
      <c r="A3543" s="35">
        <v>45139</v>
      </c>
      <c r="B3543" s="18">
        <v>5.33E-2</v>
      </c>
      <c r="C3543" s="18"/>
    </row>
    <row r="3544" spans="1:3" x14ac:dyDescent="0.35">
      <c r="A3544" s="35">
        <v>45140</v>
      </c>
      <c r="B3544" s="18">
        <v>5.33E-2</v>
      </c>
      <c r="C3544" s="18"/>
    </row>
    <row r="3545" spans="1:3" x14ac:dyDescent="0.35">
      <c r="A3545" s="35">
        <v>45141</v>
      </c>
      <c r="B3545" s="18">
        <v>5.33E-2</v>
      </c>
      <c r="C3545" s="18"/>
    </row>
    <row r="3546" spans="1:3" x14ac:dyDescent="0.35">
      <c r="A3546" s="35">
        <v>45142</v>
      </c>
      <c r="B3546" s="18">
        <v>5.33E-2</v>
      </c>
      <c r="C3546" s="18"/>
    </row>
    <row r="3547" spans="1:3" x14ac:dyDescent="0.35">
      <c r="A3547" s="35">
        <v>45145</v>
      </c>
      <c r="B3547" s="18">
        <v>5.33E-2</v>
      </c>
      <c r="C3547" s="18"/>
    </row>
    <row r="3548" spans="1:3" x14ac:dyDescent="0.35">
      <c r="A3548" s="35">
        <v>45146</v>
      </c>
      <c r="B3548" s="18">
        <v>5.33E-2</v>
      </c>
      <c r="C3548" s="18"/>
    </row>
    <row r="3549" spans="1:3" x14ac:dyDescent="0.35">
      <c r="A3549" s="35">
        <v>45147</v>
      </c>
      <c r="B3549" s="18">
        <v>5.33E-2</v>
      </c>
      <c r="C3549" s="18"/>
    </row>
    <row r="3550" spans="1:3" x14ac:dyDescent="0.35">
      <c r="A3550" s="35">
        <v>45148</v>
      </c>
      <c r="B3550" s="18">
        <v>5.33E-2</v>
      </c>
      <c r="C3550" s="18"/>
    </row>
    <row r="3551" spans="1:3" x14ac:dyDescent="0.35">
      <c r="A3551" s="35">
        <v>45149</v>
      </c>
      <c r="B3551" s="18">
        <v>5.33E-2</v>
      </c>
      <c r="C3551" s="18"/>
    </row>
    <row r="3552" spans="1:3" x14ac:dyDescent="0.35">
      <c r="A3552" s="35">
        <v>45152</v>
      </c>
      <c r="B3552" s="18">
        <v>5.33E-2</v>
      </c>
      <c r="C3552" s="18"/>
    </row>
    <row r="3553" spans="1:3" x14ac:dyDescent="0.35">
      <c r="A3553" s="35">
        <v>45153</v>
      </c>
      <c r="B3553" s="18">
        <v>5.33E-2</v>
      </c>
      <c r="C3553" s="18"/>
    </row>
    <row r="3554" spans="1:3" x14ac:dyDescent="0.35">
      <c r="A3554" s="35">
        <v>45154</v>
      </c>
      <c r="B3554" s="18">
        <v>5.33E-2</v>
      </c>
      <c r="C3554" s="18"/>
    </row>
    <row r="3555" spans="1:3" x14ac:dyDescent="0.35">
      <c r="A3555" s="35">
        <v>45155</v>
      </c>
      <c r="B3555" s="18">
        <v>5.33E-2</v>
      </c>
      <c r="C3555" s="18"/>
    </row>
    <row r="3556" spans="1:3" x14ac:dyDescent="0.35">
      <c r="A3556" s="35">
        <v>45156</v>
      </c>
      <c r="B3556" s="18">
        <v>5.33E-2</v>
      </c>
      <c r="C3556" s="18"/>
    </row>
    <row r="3557" spans="1:3" x14ac:dyDescent="0.35">
      <c r="A3557" s="35">
        <v>45159</v>
      </c>
      <c r="B3557" s="18">
        <v>5.33E-2</v>
      </c>
      <c r="C3557" s="18"/>
    </row>
    <row r="3558" spans="1:3" x14ac:dyDescent="0.35">
      <c r="A3558" s="35">
        <v>45160</v>
      </c>
      <c r="B3558" s="18">
        <v>5.33E-2</v>
      </c>
      <c r="C3558" s="18"/>
    </row>
    <row r="3559" spans="1:3" x14ac:dyDescent="0.35">
      <c r="A3559" s="35">
        <v>45161</v>
      </c>
      <c r="B3559" s="18">
        <v>5.33E-2</v>
      </c>
      <c r="C3559" s="18"/>
    </row>
    <row r="3560" spans="1:3" x14ac:dyDescent="0.35">
      <c r="A3560" s="35">
        <v>45162</v>
      </c>
      <c r="B3560" s="18">
        <v>5.33E-2</v>
      </c>
      <c r="C3560" s="18"/>
    </row>
    <row r="3561" spans="1:3" x14ac:dyDescent="0.35">
      <c r="A3561" s="35">
        <v>45163</v>
      </c>
      <c r="B3561" s="18">
        <v>5.33E-2</v>
      </c>
      <c r="C3561" s="18"/>
    </row>
    <row r="3562" spans="1:3" x14ac:dyDescent="0.35">
      <c r="A3562" s="35">
        <v>45166</v>
      </c>
      <c r="B3562" s="18">
        <v>5.33E-2</v>
      </c>
      <c r="C3562" s="18"/>
    </row>
    <row r="3563" spans="1:3" x14ac:dyDescent="0.35">
      <c r="A3563" s="35">
        <v>45167</v>
      </c>
      <c r="B3563" s="18">
        <v>5.33E-2</v>
      </c>
      <c r="C3563" s="18"/>
    </row>
    <row r="3564" spans="1:3" x14ac:dyDescent="0.35">
      <c r="A3564" s="35">
        <v>45168</v>
      </c>
      <c r="B3564" s="18">
        <v>5.33E-2</v>
      </c>
      <c r="C3564" s="18"/>
    </row>
    <row r="3565" spans="1:3" x14ac:dyDescent="0.35">
      <c r="A3565" s="35">
        <v>45169</v>
      </c>
      <c r="B3565" s="18">
        <v>5.33E-2</v>
      </c>
      <c r="C3565" s="18"/>
    </row>
    <row r="3566" spans="1:3" x14ac:dyDescent="0.35">
      <c r="A3566" s="35">
        <v>45170</v>
      </c>
      <c r="B3566" s="18">
        <v>5.33E-2</v>
      </c>
      <c r="C3566" s="18"/>
    </row>
    <row r="3567" spans="1:3" x14ac:dyDescent="0.35">
      <c r="A3567" s="35">
        <v>45173</v>
      </c>
      <c r="B3567" s="18">
        <v>0</v>
      </c>
      <c r="C3567" s="18"/>
    </row>
    <row r="3568" spans="1:3" x14ac:dyDescent="0.35">
      <c r="A3568" s="35">
        <v>45174</v>
      </c>
      <c r="B3568" s="18">
        <v>5.33E-2</v>
      </c>
      <c r="C3568" s="18"/>
    </row>
    <row r="3569" spans="1:3" x14ac:dyDescent="0.35">
      <c r="A3569" s="35">
        <v>45175</v>
      </c>
      <c r="B3569" s="18">
        <v>5.33E-2</v>
      </c>
      <c r="C3569" s="18"/>
    </row>
    <row r="3570" spans="1:3" x14ac:dyDescent="0.35">
      <c r="A3570" s="35">
        <v>45176</v>
      </c>
      <c r="B3570" s="18">
        <v>5.33E-2</v>
      </c>
      <c r="C3570" s="18"/>
    </row>
    <row r="3571" spans="1:3" x14ac:dyDescent="0.35">
      <c r="A3571" s="35">
        <v>45177</v>
      </c>
      <c r="B3571" s="18">
        <v>5.33E-2</v>
      </c>
      <c r="C3571" s="18"/>
    </row>
    <row r="3572" spans="1:3" x14ac:dyDescent="0.35">
      <c r="A3572" s="35">
        <v>45180</v>
      </c>
      <c r="B3572" s="18">
        <v>5.33E-2</v>
      </c>
      <c r="C3572" s="18"/>
    </row>
    <row r="3573" spans="1:3" x14ac:dyDescent="0.35">
      <c r="A3573" s="35">
        <v>45181</v>
      </c>
      <c r="B3573" s="18">
        <v>5.33E-2</v>
      </c>
      <c r="C3573" s="18"/>
    </row>
    <row r="3574" spans="1:3" x14ac:dyDescent="0.35">
      <c r="A3574" s="35">
        <v>45182</v>
      </c>
      <c r="B3574" s="18">
        <v>5.33E-2</v>
      </c>
      <c r="C3574" s="18"/>
    </row>
    <row r="3575" spans="1:3" x14ac:dyDescent="0.35">
      <c r="A3575" s="35">
        <v>45183</v>
      </c>
      <c r="B3575" s="18">
        <v>5.33E-2</v>
      </c>
      <c r="C3575" s="18"/>
    </row>
    <row r="3576" spans="1:3" x14ac:dyDescent="0.35">
      <c r="A3576" s="35">
        <v>45184</v>
      </c>
      <c r="B3576" s="18">
        <v>5.33E-2</v>
      </c>
      <c r="C3576" s="18"/>
    </row>
    <row r="3577" spans="1:3" x14ac:dyDescent="0.35">
      <c r="A3577" s="35">
        <v>45187</v>
      </c>
      <c r="B3577" s="18">
        <v>5.33E-2</v>
      </c>
      <c r="C3577" s="18"/>
    </row>
    <row r="3578" spans="1:3" x14ac:dyDescent="0.35">
      <c r="A3578" s="35">
        <v>45188</v>
      </c>
      <c r="B3578" s="18">
        <v>5.33E-2</v>
      </c>
      <c r="C3578" s="18"/>
    </row>
    <row r="3579" spans="1:3" x14ac:dyDescent="0.35">
      <c r="A3579" s="35">
        <v>45189</v>
      </c>
      <c r="B3579" s="18">
        <v>5.33E-2</v>
      </c>
      <c r="C3579" s="18"/>
    </row>
    <row r="3580" spans="1:3" x14ac:dyDescent="0.35">
      <c r="A3580" s="35">
        <v>45190</v>
      </c>
      <c r="B3580" s="18">
        <v>5.33E-2</v>
      </c>
      <c r="C3580" s="18"/>
    </row>
    <row r="3581" spans="1:3" x14ac:dyDescent="0.35">
      <c r="A3581" s="35">
        <v>45191</v>
      </c>
      <c r="B3581" s="18">
        <v>5.33E-2</v>
      </c>
      <c r="C3581" s="18"/>
    </row>
    <row r="3582" spans="1:3" x14ac:dyDescent="0.35">
      <c r="A3582" s="35">
        <v>45194</v>
      </c>
      <c r="B3582" s="18">
        <v>5.33E-2</v>
      </c>
      <c r="C3582" s="18"/>
    </row>
    <row r="3583" spans="1:3" x14ac:dyDescent="0.35">
      <c r="A3583" s="35">
        <v>45195</v>
      </c>
      <c r="B3583" s="18">
        <v>5.33E-2</v>
      </c>
      <c r="C3583" s="18"/>
    </row>
    <row r="3584" spans="1:3" x14ac:dyDescent="0.35">
      <c r="A3584" s="35">
        <v>45196</v>
      </c>
      <c r="B3584" s="18">
        <v>5.33E-2</v>
      </c>
      <c r="C3584" s="18"/>
    </row>
    <row r="3585" spans="1:3" x14ac:dyDescent="0.35">
      <c r="A3585" s="35">
        <v>45197</v>
      </c>
      <c r="B3585" s="18">
        <v>5.33E-2</v>
      </c>
      <c r="C3585" s="18"/>
    </row>
    <row r="3586" spans="1:3" x14ac:dyDescent="0.35">
      <c r="A3586" s="35">
        <v>45198</v>
      </c>
      <c r="B3586" s="18">
        <v>5.33E-2</v>
      </c>
      <c r="C3586" s="18"/>
    </row>
    <row r="3587" spans="1:3" x14ac:dyDescent="0.35">
      <c r="A3587" s="35">
        <v>45201</v>
      </c>
      <c r="B3587" s="18">
        <v>5.33E-2</v>
      </c>
      <c r="C3587" s="18"/>
    </row>
    <row r="3588" spans="1:3" x14ac:dyDescent="0.35">
      <c r="A3588" s="35">
        <v>45202</v>
      </c>
      <c r="B3588" s="18">
        <v>5.33E-2</v>
      </c>
      <c r="C3588" s="18"/>
    </row>
    <row r="3589" spans="1:3" x14ac:dyDescent="0.35">
      <c r="A3589" s="35">
        <v>45203</v>
      </c>
      <c r="B3589" s="18">
        <v>5.33E-2</v>
      </c>
      <c r="C3589" s="18"/>
    </row>
    <row r="3590" spans="1:3" x14ac:dyDescent="0.35">
      <c r="A3590" s="35">
        <v>45204</v>
      </c>
      <c r="B3590" s="18">
        <v>5.33E-2</v>
      </c>
      <c r="C3590" s="18"/>
    </row>
    <row r="3591" spans="1:3" x14ac:dyDescent="0.35">
      <c r="A3591" s="35">
        <v>45205</v>
      </c>
      <c r="B3591" s="18">
        <v>5.33E-2</v>
      </c>
      <c r="C3591" s="18"/>
    </row>
    <row r="3592" spans="1:3" x14ac:dyDescent="0.35">
      <c r="A3592" s="35">
        <v>45208</v>
      </c>
      <c r="B3592" s="18">
        <v>0</v>
      </c>
      <c r="C3592" s="18"/>
    </row>
    <row r="3593" spans="1:3" x14ac:dyDescent="0.35">
      <c r="A3593" s="35">
        <v>45209</v>
      </c>
      <c r="B3593" s="18">
        <v>5.33E-2</v>
      </c>
      <c r="C3593" s="18"/>
    </row>
    <row r="3594" spans="1:3" x14ac:dyDescent="0.35">
      <c r="A3594" s="35">
        <v>45210</v>
      </c>
      <c r="B3594" s="18">
        <v>5.33E-2</v>
      </c>
      <c r="C3594" s="18"/>
    </row>
    <row r="3595" spans="1:3" x14ac:dyDescent="0.35">
      <c r="A3595" s="35">
        <v>45211</v>
      </c>
      <c r="B3595" s="18">
        <v>5.33E-2</v>
      </c>
      <c r="C3595" s="18"/>
    </row>
    <row r="3596" spans="1:3" x14ac:dyDescent="0.35">
      <c r="A3596" s="35">
        <v>45212</v>
      </c>
      <c r="B3596" s="18">
        <v>5.33E-2</v>
      </c>
      <c r="C3596" s="18"/>
    </row>
    <row r="3597" spans="1:3" x14ac:dyDescent="0.35">
      <c r="A3597" s="35">
        <v>45215</v>
      </c>
      <c r="B3597" s="18">
        <v>5.33E-2</v>
      </c>
      <c r="C3597" s="18"/>
    </row>
    <row r="3598" spans="1:3" x14ac:dyDescent="0.35">
      <c r="A3598" s="35">
        <v>45216</v>
      </c>
      <c r="B3598" s="18">
        <v>5.33E-2</v>
      </c>
      <c r="C3598" s="18"/>
    </row>
    <row r="3599" spans="1:3" x14ac:dyDescent="0.35">
      <c r="A3599" s="35">
        <v>45217</v>
      </c>
      <c r="B3599" s="18">
        <v>5.33E-2</v>
      </c>
      <c r="C3599" s="18"/>
    </row>
    <row r="3600" spans="1:3" x14ac:dyDescent="0.35">
      <c r="A3600" s="35">
        <v>45218</v>
      </c>
      <c r="B3600" s="18">
        <v>5.33E-2</v>
      </c>
      <c r="C3600" s="18"/>
    </row>
    <row r="3601" spans="1:3" x14ac:dyDescent="0.35">
      <c r="A3601" s="35">
        <v>45219</v>
      </c>
      <c r="B3601" s="18">
        <v>5.33E-2</v>
      </c>
      <c r="C3601" s="18"/>
    </row>
    <row r="3602" spans="1:3" x14ac:dyDescent="0.35">
      <c r="A3602" s="35">
        <v>45222</v>
      </c>
      <c r="B3602" s="18">
        <v>5.33E-2</v>
      </c>
      <c r="C3602" s="18"/>
    </row>
    <row r="3603" spans="1:3" x14ac:dyDescent="0.35">
      <c r="A3603" s="35">
        <v>45223</v>
      </c>
      <c r="B3603" s="18">
        <v>5.33E-2</v>
      </c>
      <c r="C3603" s="18"/>
    </row>
    <row r="3604" spans="1:3" x14ac:dyDescent="0.35">
      <c r="A3604" s="35">
        <v>45224</v>
      </c>
      <c r="B3604" s="18">
        <v>5.33E-2</v>
      </c>
      <c r="C3604" s="18"/>
    </row>
    <row r="3605" spans="1:3" x14ac:dyDescent="0.35">
      <c r="A3605" s="35">
        <v>45225</v>
      </c>
      <c r="B3605" s="18">
        <v>5.33E-2</v>
      </c>
      <c r="C3605" s="18"/>
    </row>
    <row r="3606" spans="1:3" x14ac:dyDescent="0.35">
      <c r="A3606" s="35">
        <v>45226</v>
      </c>
      <c r="B3606" s="18">
        <v>5.33E-2</v>
      </c>
      <c r="C3606" s="18"/>
    </row>
    <row r="3607" spans="1:3" x14ac:dyDescent="0.35">
      <c r="A3607" s="35">
        <v>45229</v>
      </c>
      <c r="B3607" s="18">
        <v>5.33E-2</v>
      </c>
      <c r="C3607" s="18"/>
    </row>
    <row r="3608" spans="1:3" x14ac:dyDescent="0.35">
      <c r="A3608" s="35">
        <v>45230</v>
      </c>
      <c r="B3608" s="18">
        <v>5.33E-2</v>
      </c>
      <c r="C3608" s="18"/>
    </row>
    <row r="3609" spans="1:3" x14ac:dyDescent="0.35">
      <c r="A3609" s="35">
        <v>45231</v>
      </c>
      <c r="B3609" s="18">
        <v>5.33E-2</v>
      </c>
      <c r="C3609" s="18"/>
    </row>
    <row r="3610" spans="1:3" x14ac:dyDescent="0.35">
      <c r="A3610" s="35">
        <v>45232</v>
      </c>
      <c r="B3610" s="18">
        <v>5.33E-2</v>
      </c>
      <c r="C3610" s="18"/>
    </row>
    <row r="3611" spans="1:3" x14ac:dyDescent="0.35">
      <c r="A3611" s="35">
        <v>45233</v>
      </c>
      <c r="B3611" s="18">
        <v>5.33E-2</v>
      </c>
      <c r="C3611" s="18"/>
    </row>
    <row r="3612" spans="1:3" x14ac:dyDescent="0.35">
      <c r="A3612" s="35">
        <v>45236</v>
      </c>
      <c r="B3612" s="18">
        <v>5.33E-2</v>
      </c>
      <c r="C3612" s="18"/>
    </row>
    <row r="3613" spans="1:3" x14ac:dyDescent="0.35">
      <c r="A3613" s="35">
        <v>45237</v>
      </c>
      <c r="B3613" s="18">
        <v>5.33E-2</v>
      </c>
      <c r="C3613" s="18"/>
    </row>
    <row r="3614" spans="1:3" x14ac:dyDescent="0.35">
      <c r="A3614" s="35">
        <v>45238</v>
      </c>
      <c r="B3614" s="18">
        <v>5.33E-2</v>
      </c>
      <c r="C3614" s="18"/>
    </row>
    <row r="3615" spans="1:3" x14ac:dyDescent="0.35">
      <c r="A3615" s="35">
        <v>45239</v>
      </c>
      <c r="B3615" s="18">
        <v>5.33E-2</v>
      </c>
      <c r="C3615" s="18"/>
    </row>
    <row r="3616" spans="1:3" x14ac:dyDescent="0.35">
      <c r="A3616" s="35">
        <v>45240</v>
      </c>
      <c r="B3616" s="18">
        <v>5.33E-2</v>
      </c>
      <c r="C3616" s="18"/>
    </row>
    <row r="3617" spans="1:3" x14ac:dyDescent="0.35">
      <c r="A3617" s="35">
        <v>45243</v>
      </c>
      <c r="B3617" s="18">
        <v>5.33E-2</v>
      </c>
      <c r="C3617" s="18"/>
    </row>
    <row r="3618" spans="1:3" x14ac:dyDescent="0.35">
      <c r="A3618" s="35">
        <v>45244</v>
      </c>
      <c r="B3618" s="18">
        <v>5.33E-2</v>
      </c>
      <c r="C3618" s="18"/>
    </row>
    <row r="3619" spans="1:3" x14ac:dyDescent="0.35">
      <c r="A3619" s="35">
        <v>45245</v>
      </c>
      <c r="B3619" s="18">
        <v>5.33E-2</v>
      </c>
      <c r="C3619" s="18"/>
    </row>
    <row r="3620" spans="1:3" x14ac:dyDescent="0.35">
      <c r="A3620" s="35">
        <v>45246</v>
      </c>
      <c r="B3620" s="18">
        <v>5.33E-2</v>
      </c>
      <c r="C3620" s="18"/>
    </row>
    <row r="3621" spans="1:3" x14ac:dyDescent="0.35">
      <c r="A3621" s="35">
        <v>45247</v>
      </c>
      <c r="B3621" s="18">
        <v>5.33E-2</v>
      </c>
      <c r="C3621" s="18"/>
    </row>
    <row r="3622" spans="1:3" x14ac:dyDescent="0.35">
      <c r="A3622" s="35">
        <v>45250</v>
      </c>
      <c r="B3622" s="18">
        <v>5.33E-2</v>
      </c>
      <c r="C3622" s="18"/>
    </row>
    <row r="3623" spans="1:3" x14ac:dyDescent="0.35">
      <c r="A3623" s="35">
        <v>45251</v>
      </c>
      <c r="B3623" s="18">
        <v>5.33E-2</v>
      </c>
      <c r="C3623" s="18"/>
    </row>
    <row r="3624" spans="1:3" x14ac:dyDescent="0.35">
      <c r="A3624" s="35">
        <v>45252</v>
      </c>
      <c r="B3624" s="18">
        <v>5.33E-2</v>
      </c>
      <c r="C3624" s="18"/>
    </row>
    <row r="3625" spans="1:3" x14ac:dyDescent="0.35">
      <c r="A3625" s="35">
        <v>45253</v>
      </c>
      <c r="B3625" s="18">
        <v>0</v>
      </c>
      <c r="C3625" s="18"/>
    </row>
    <row r="3626" spans="1:3" x14ac:dyDescent="0.35">
      <c r="A3626" s="35">
        <v>45254</v>
      </c>
      <c r="B3626" s="18">
        <v>5.33E-2</v>
      </c>
      <c r="C3626" s="18"/>
    </row>
    <row r="3627" spans="1:3" x14ac:dyDescent="0.35">
      <c r="A3627" s="35">
        <v>45257</v>
      </c>
      <c r="B3627" s="18">
        <v>5.33E-2</v>
      </c>
      <c r="C3627" s="18"/>
    </row>
    <row r="3628" spans="1:3" x14ac:dyDescent="0.35">
      <c r="A3628" s="35">
        <v>45258</v>
      </c>
      <c r="B3628" s="18">
        <v>5.33E-2</v>
      </c>
      <c r="C3628" s="18"/>
    </row>
    <row r="3629" spans="1:3" x14ac:dyDescent="0.35">
      <c r="A3629" s="35">
        <v>45259</v>
      </c>
      <c r="B3629" s="18">
        <v>5.33E-2</v>
      </c>
      <c r="C3629" s="18"/>
    </row>
    <row r="3630" spans="1:3" x14ac:dyDescent="0.35">
      <c r="A3630" s="35">
        <v>45260</v>
      </c>
      <c r="B3630" s="18">
        <v>5.33E-2</v>
      </c>
      <c r="C3630" s="18"/>
    </row>
    <row r="3631" spans="1:3" x14ac:dyDescent="0.35">
      <c r="A3631" s="35">
        <v>45261</v>
      </c>
      <c r="B3631" s="18">
        <v>5.33E-2</v>
      </c>
      <c r="C3631" s="18"/>
    </row>
    <row r="3632" spans="1:3" x14ac:dyDescent="0.35">
      <c r="A3632" s="35">
        <v>45264</v>
      </c>
      <c r="B3632" s="18">
        <v>5.33E-2</v>
      </c>
      <c r="C3632" s="18"/>
    </row>
    <row r="3633" spans="1:3" x14ac:dyDescent="0.35">
      <c r="A3633" s="35">
        <v>45265</v>
      </c>
      <c r="B3633" s="18">
        <v>5.33E-2</v>
      </c>
      <c r="C3633" s="18"/>
    </row>
    <row r="3634" spans="1:3" x14ac:dyDescent="0.35">
      <c r="A3634" s="35">
        <v>45266</v>
      </c>
      <c r="B3634" s="18">
        <v>5.33E-2</v>
      </c>
      <c r="C3634" s="18"/>
    </row>
    <row r="3635" spans="1:3" x14ac:dyDescent="0.35">
      <c r="A3635" s="35">
        <v>45267</v>
      </c>
      <c r="B3635" s="18">
        <v>5.33E-2</v>
      </c>
      <c r="C3635" s="18"/>
    </row>
    <row r="3636" spans="1:3" x14ac:dyDescent="0.35">
      <c r="A3636" s="35">
        <v>45268</v>
      </c>
      <c r="B3636" s="18">
        <v>5.33E-2</v>
      </c>
      <c r="C3636" s="18"/>
    </row>
    <row r="3637" spans="1:3" x14ac:dyDescent="0.35">
      <c r="A3637" s="35">
        <v>45271</v>
      </c>
      <c r="B3637" s="18">
        <v>5.33E-2</v>
      </c>
      <c r="C3637" s="18"/>
    </row>
    <row r="3638" spans="1:3" x14ac:dyDescent="0.35">
      <c r="A3638" s="35">
        <v>45272</v>
      </c>
      <c r="B3638" s="18">
        <v>5.33E-2</v>
      </c>
      <c r="C3638" s="18"/>
    </row>
    <row r="3639" spans="1:3" x14ac:dyDescent="0.35">
      <c r="A3639" s="35">
        <v>45273</v>
      </c>
      <c r="B3639" s="18">
        <v>5.33E-2</v>
      </c>
      <c r="C3639" s="18"/>
    </row>
    <row r="3640" spans="1:3" x14ac:dyDescent="0.35">
      <c r="A3640" s="35">
        <v>45274</v>
      </c>
      <c r="B3640" s="18">
        <v>5.33E-2</v>
      </c>
      <c r="C3640" s="18"/>
    </row>
    <row r="3641" spans="1:3" x14ac:dyDescent="0.35">
      <c r="A3641" s="35">
        <v>45275</v>
      </c>
      <c r="B3641" s="18">
        <v>5.33E-2</v>
      </c>
      <c r="C3641" s="18"/>
    </row>
    <row r="3642" spans="1:3" x14ac:dyDescent="0.35">
      <c r="A3642" s="35">
        <v>45278</v>
      </c>
      <c r="B3642" s="18">
        <v>5.33E-2</v>
      </c>
      <c r="C3642" s="18"/>
    </row>
    <row r="3643" spans="1:3" x14ac:dyDescent="0.35">
      <c r="A3643" s="35">
        <v>45279</v>
      </c>
      <c r="B3643" s="18">
        <v>5.33E-2</v>
      </c>
      <c r="C3643" s="18"/>
    </row>
    <row r="3644" spans="1:3" x14ac:dyDescent="0.35">
      <c r="A3644" s="35">
        <v>45280</v>
      </c>
      <c r="B3644" s="18">
        <v>5.33E-2</v>
      </c>
      <c r="C3644" s="18"/>
    </row>
    <row r="3645" spans="1:3" x14ac:dyDescent="0.35">
      <c r="A3645" s="35">
        <v>45281</v>
      </c>
      <c r="B3645" s="18">
        <v>5.33E-2</v>
      </c>
      <c r="C3645" s="18"/>
    </row>
    <row r="3646" spans="1:3" x14ac:dyDescent="0.35">
      <c r="A3646" s="35">
        <v>45282</v>
      </c>
      <c r="B3646" s="18">
        <v>5.33E-2</v>
      </c>
      <c r="C3646" s="18"/>
    </row>
    <row r="3647" spans="1:3" x14ac:dyDescent="0.35">
      <c r="A3647" s="35">
        <v>45285</v>
      </c>
      <c r="B3647" s="18">
        <v>0</v>
      </c>
      <c r="C3647" s="18"/>
    </row>
    <row r="3648" spans="1:3" x14ac:dyDescent="0.35">
      <c r="A3648" s="35">
        <v>45286</v>
      </c>
      <c r="B3648" s="18">
        <v>5.33E-2</v>
      </c>
      <c r="C3648" s="18"/>
    </row>
    <row r="3649" spans="1:3" x14ac:dyDescent="0.35">
      <c r="A3649" s="35">
        <v>45287</v>
      </c>
      <c r="B3649" s="18">
        <v>5.33E-2</v>
      </c>
      <c r="C3649" s="18"/>
    </row>
    <row r="3650" spans="1:3" x14ac:dyDescent="0.35">
      <c r="A3650" s="35">
        <v>45288</v>
      </c>
      <c r="B3650" s="18">
        <v>5.33E-2</v>
      </c>
      <c r="C3650" s="18"/>
    </row>
    <row r="3651" spans="1:3" x14ac:dyDescent="0.35">
      <c r="A3651" s="35">
        <v>45289</v>
      </c>
      <c r="B3651" s="18">
        <v>5.33E-2</v>
      </c>
      <c r="C3651" s="18"/>
    </row>
    <row r="3652" spans="1:3" x14ac:dyDescent="0.35">
      <c r="A3652" s="35">
        <v>45292</v>
      </c>
      <c r="B3652" s="18">
        <v>0</v>
      </c>
      <c r="C3652" s="18"/>
    </row>
    <row r="3653" spans="1:3" x14ac:dyDescent="0.35">
      <c r="A3653" s="35">
        <v>45293</v>
      </c>
      <c r="B3653" s="18">
        <v>5.33E-2</v>
      </c>
      <c r="C3653" s="18"/>
    </row>
    <row r="3654" spans="1:3" x14ac:dyDescent="0.35">
      <c r="A3654" s="35">
        <v>45294</v>
      </c>
      <c r="B3654" s="18">
        <v>5.33E-2</v>
      </c>
      <c r="C3654" s="18"/>
    </row>
    <row r="3655" spans="1:3" x14ac:dyDescent="0.35">
      <c r="A3655" s="35">
        <v>45295</v>
      </c>
      <c r="B3655" s="18">
        <v>5.33E-2</v>
      </c>
      <c r="C3655" s="18"/>
    </row>
    <row r="3656" spans="1:3" x14ac:dyDescent="0.35">
      <c r="A3656" s="35">
        <v>45296</v>
      </c>
      <c r="B3656" s="18">
        <v>5.33E-2</v>
      </c>
      <c r="C3656" s="18"/>
    </row>
    <row r="3657" spans="1:3" x14ac:dyDescent="0.35">
      <c r="A3657" s="35">
        <v>45299</v>
      </c>
      <c r="B3657" s="18">
        <v>5.33E-2</v>
      </c>
      <c r="C3657" s="18"/>
    </row>
    <row r="3658" spans="1:3" x14ac:dyDescent="0.35">
      <c r="A3658" s="35">
        <v>45300</v>
      </c>
      <c r="B3658" s="18">
        <v>5.33E-2</v>
      </c>
      <c r="C3658" s="18"/>
    </row>
    <row r="3659" spans="1:3" x14ac:dyDescent="0.35">
      <c r="A3659" s="35">
        <v>45301</v>
      </c>
      <c r="B3659" s="18">
        <v>5.33E-2</v>
      </c>
      <c r="C3659" s="18"/>
    </row>
    <row r="3660" spans="1:3" x14ac:dyDescent="0.35">
      <c r="A3660" s="35">
        <v>45302</v>
      </c>
      <c r="B3660" s="18">
        <v>5.33E-2</v>
      </c>
      <c r="C3660" s="18"/>
    </row>
    <row r="3661" spans="1:3" x14ac:dyDescent="0.35">
      <c r="A3661" s="35">
        <v>45303</v>
      </c>
      <c r="B3661" s="18">
        <v>5.33E-2</v>
      </c>
      <c r="C3661" s="18"/>
    </row>
    <row r="3662" spans="1:3" x14ac:dyDescent="0.35">
      <c r="A3662" s="35">
        <v>45306</v>
      </c>
      <c r="B3662" s="18">
        <v>0</v>
      </c>
      <c r="C3662" s="18"/>
    </row>
    <row r="3663" spans="1:3" x14ac:dyDescent="0.35">
      <c r="A3663" s="35">
        <v>45307</v>
      </c>
      <c r="B3663" s="18">
        <v>5.33E-2</v>
      </c>
      <c r="C3663" s="18"/>
    </row>
    <row r="3664" spans="1:3" x14ac:dyDescent="0.35">
      <c r="A3664" s="35">
        <v>45308</v>
      </c>
      <c r="B3664" s="18">
        <v>5.33E-2</v>
      </c>
      <c r="C3664" s="18"/>
    </row>
    <row r="3665" spans="1:3" x14ac:dyDescent="0.35">
      <c r="A3665" s="35">
        <v>45309</v>
      </c>
      <c r="B3665" s="18">
        <v>5.33E-2</v>
      </c>
      <c r="C3665" s="18"/>
    </row>
    <row r="3666" spans="1:3" x14ac:dyDescent="0.35">
      <c r="A3666" s="35">
        <v>45310</v>
      </c>
      <c r="B3666" s="18">
        <v>5.33E-2</v>
      </c>
      <c r="C3666" s="18"/>
    </row>
    <row r="3667" spans="1:3" x14ac:dyDescent="0.35">
      <c r="A3667" s="35">
        <v>45313</v>
      </c>
      <c r="B3667" s="18">
        <v>5.33E-2</v>
      </c>
      <c r="C3667" s="18"/>
    </row>
    <row r="3668" spans="1:3" x14ac:dyDescent="0.35">
      <c r="A3668" s="35">
        <v>45314</v>
      </c>
      <c r="B3668" s="18">
        <v>5.33E-2</v>
      </c>
      <c r="C3668" s="18"/>
    </row>
    <row r="3669" spans="1:3" x14ac:dyDescent="0.35">
      <c r="A3669" s="35">
        <v>45315</v>
      </c>
      <c r="B3669" s="18">
        <v>5.33E-2</v>
      </c>
      <c r="C3669" s="18"/>
    </row>
    <row r="3670" spans="1:3" x14ac:dyDescent="0.35">
      <c r="A3670" s="35">
        <v>45316</v>
      </c>
      <c r="B3670" s="18">
        <v>5.33E-2</v>
      </c>
      <c r="C3670" s="18"/>
    </row>
    <row r="3671" spans="1:3" x14ac:dyDescent="0.35">
      <c r="A3671" s="35">
        <v>45317</v>
      </c>
      <c r="B3671" s="18">
        <v>5.33E-2</v>
      </c>
      <c r="C3671" s="18"/>
    </row>
    <row r="3672" spans="1:3" x14ac:dyDescent="0.35">
      <c r="A3672" s="35">
        <v>45320</v>
      </c>
      <c r="B3672" s="18">
        <v>5.33E-2</v>
      </c>
      <c r="C3672" s="18"/>
    </row>
    <row r="3673" spans="1:3" x14ac:dyDescent="0.35">
      <c r="A3673" s="35">
        <v>45321</v>
      </c>
      <c r="B3673" s="18">
        <v>5.33E-2</v>
      </c>
      <c r="C3673" s="18"/>
    </row>
    <row r="3674" spans="1:3" x14ac:dyDescent="0.35">
      <c r="A3674" s="35">
        <v>45322</v>
      </c>
      <c r="B3674" s="18">
        <v>5.33E-2</v>
      </c>
      <c r="C3674" s="18"/>
    </row>
    <row r="3675" spans="1:3" x14ac:dyDescent="0.35">
      <c r="A3675" s="35">
        <v>45323</v>
      </c>
      <c r="B3675" s="18">
        <v>5.33E-2</v>
      </c>
      <c r="C3675" s="18"/>
    </row>
    <row r="3676" spans="1:3" x14ac:dyDescent="0.35">
      <c r="A3676" s="35">
        <v>45324</v>
      </c>
      <c r="B3676" s="18">
        <v>5.33E-2</v>
      </c>
      <c r="C3676" s="18"/>
    </row>
    <row r="3677" spans="1:3" x14ac:dyDescent="0.35">
      <c r="A3677" s="35">
        <v>45327</v>
      </c>
      <c r="B3677" s="18">
        <v>5.33E-2</v>
      </c>
      <c r="C3677" s="18"/>
    </row>
    <row r="3678" spans="1:3" x14ac:dyDescent="0.35">
      <c r="A3678" s="35">
        <v>45328</v>
      </c>
      <c r="B3678" s="18">
        <v>5.33E-2</v>
      </c>
      <c r="C3678" s="18"/>
    </row>
    <row r="3679" spans="1:3" x14ac:dyDescent="0.35">
      <c r="A3679" s="35">
        <v>45329</v>
      </c>
      <c r="B3679" s="18">
        <v>5.33E-2</v>
      </c>
      <c r="C3679" s="18"/>
    </row>
    <row r="3680" spans="1:3" x14ac:dyDescent="0.35">
      <c r="A3680" s="35">
        <v>45330</v>
      </c>
      <c r="B3680" s="18">
        <v>5.33E-2</v>
      </c>
      <c r="C3680" s="18"/>
    </row>
    <row r="3681" spans="1:3" x14ac:dyDescent="0.35">
      <c r="A3681" s="35">
        <v>45331</v>
      </c>
      <c r="B3681" s="18">
        <v>5.33E-2</v>
      </c>
      <c r="C3681" s="18"/>
    </row>
    <row r="3682" spans="1:3" x14ac:dyDescent="0.35">
      <c r="A3682" s="35">
        <v>45334</v>
      </c>
      <c r="B3682" s="18">
        <v>5.33E-2</v>
      </c>
      <c r="C3682" s="18"/>
    </row>
    <row r="3683" spans="1:3" x14ac:dyDescent="0.35">
      <c r="A3683" s="35">
        <v>45335</v>
      </c>
      <c r="B3683" s="18">
        <v>5.33E-2</v>
      </c>
      <c r="C3683" s="18"/>
    </row>
    <row r="3684" spans="1:3" x14ac:dyDescent="0.35">
      <c r="A3684" s="35">
        <v>45336</v>
      </c>
      <c r="B3684" s="18">
        <v>5.33E-2</v>
      </c>
      <c r="C3684" s="18"/>
    </row>
    <row r="3685" spans="1:3" x14ac:dyDescent="0.35">
      <c r="A3685" s="35">
        <v>45337</v>
      </c>
      <c r="B3685" s="18">
        <v>5.33E-2</v>
      </c>
      <c r="C3685" s="18"/>
    </row>
    <row r="3686" spans="1:3" x14ac:dyDescent="0.35">
      <c r="A3686" s="35">
        <v>45338</v>
      </c>
      <c r="B3686" s="18">
        <v>5.33E-2</v>
      </c>
      <c r="C3686" s="18"/>
    </row>
    <row r="3687" spans="1:3" x14ac:dyDescent="0.35">
      <c r="A3687" s="35">
        <v>45341</v>
      </c>
      <c r="B3687" s="18">
        <v>0</v>
      </c>
      <c r="C3687" s="18"/>
    </row>
    <row r="3688" spans="1:3" x14ac:dyDescent="0.35">
      <c r="A3688" s="35">
        <v>45342</v>
      </c>
      <c r="B3688" s="18">
        <v>5.33E-2</v>
      </c>
      <c r="C3688" s="18"/>
    </row>
    <row r="3689" spans="1:3" x14ac:dyDescent="0.35">
      <c r="A3689" s="35">
        <v>45343</v>
      </c>
      <c r="B3689" s="18">
        <v>5.33E-2</v>
      </c>
      <c r="C3689" s="18"/>
    </row>
    <row r="3690" spans="1:3" x14ac:dyDescent="0.35">
      <c r="A3690" s="35">
        <v>45344</v>
      </c>
      <c r="B3690" s="18">
        <v>5.33E-2</v>
      </c>
      <c r="C3690" s="18"/>
    </row>
    <row r="3691" spans="1:3" x14ac:dyDescent="0.35">
      <c r="A3691" s="35">
        <v>45345</v>
      </c>
      <c r="B3691" s="18">
        <v>5.33E-2</v>
      </c>
      <c r="C3691" s="18"/>
    </row>
    <row r="3692" spans="1:3" x14ac:dyDescent="0.35">
      <c r="A3692" s="35">
        <v>45348</v>
      </c>
      <c r="B3692" s="18">
        <v>5.33E-2</v>
      </c>
      <c r="C3692" s="18"/>
    </row>
    <row r="3693" spans="1:3" x14ac:dyDescent="0.35">
      <c r="A3693" s="35">
        <v>45349</v>
      </c>
      <c r="B3693" s="18">
        <v>5.33E-2</v>
      </c>
      <c r="C3693" s="18"/>
    </row>
    <row r="3694" spans="1:3" x14ac:dyDescent="0.35">
      <c r="A3694" s="35">
        <v>45350</v>
      </c>
      <c r="B3694" s="18">
        <v>5.33E-2</v>
      </c>
      <c r="C3694" s="18"/>
    </row>
    <row r="3695" spans="1:3" x14ac:dyDescent="0.35">
      <c r="A3695" s="35">
        <v>45351</v>
      </c>
      <c r="B3695" s="18">
        <v>5.33E-2</v>
      </c>
      <c r="C3695" s="18"/>
    </row>
    <row r="3696" spans="1:3" x14ac:dyDescent="0.35">
      <c r="A3696" s="35">
        <v>45352</v>
      </c>
      <c r="B3696" s="18">
        <v>5.33E-2</v>
      </c>
      <c r="C3696" s="18"/>
    </row>
    <row r="3697" spans="1:3" x14ac:dyDescent="0.35">
      <c r="A3697" s="35">
        <v>45355</v>
      </c>
      <c r="B3697" s="18">
        <v>5.33E-2</v>
      </c>
      <c r="C3697" s="18"/>
    </row>
    <row r="3698" spans="1:3" x14ac:dyDescent="0.35">
      <c r="A3698" s="35">
        <v>45356</v>
      </c>
      <c r="B3698" s="18">
        <v>5.33E-2</v>
      </c>
      <c r="C3698" s="18"/>
    </row>
    <row r="3699" spans="1:3" x14ac:dyDescent="0.35">
      <c r="A3699" s="35">
        <v>45357</v>
      </c>
      <c r="B3699" s="18">
        <v>5.33E-2</v>
      </c>
      <c r="C3699" s="18"/>
    </row>
    <row r="3700" spans="1:3" x14ac:dyDescent="0.35">
      <c r="A3700" s="35">
        <v>45358</v>
      </c>
      <c r="B3700" s="18">
        <v>5.33E-2</v>
      </c>
      <c r="C3700" s="18"/>
    </row>
    <row r="3701" spans="1:3" x14ac:dyDescent="0.35">
      <c r="A3701" s="35">
        <v>45359</v>
      </c>
      <c r="B3701" s="18">
        <v>5.33E-2</v>
      </c>
      <c r="C3701" s="18"/>
    </row>
    <row r="3702" spans="1:3" x14ac:dyDescent="0.35">
      <c r="A3702" s="35">
        <v>45362</v>
      </c>
      <c r="B3702" s="18">
        <v>5.33E-2</v>
      </c>
      <c r="C3702" s="18"/>
    </row>
    <row r="3703" spans="1:3" x14ac:dyDescent="0.35">
      <c r="A3703" s="35">
        <v>45363</v>
      </c>
      <c r="B3703" s="18">
        <v>5.33E-2</v>
      </c>
      <c r="C3703" s="18"/>
    </row>
    <row r="3704" spans="1:3" x14ac:dyDescent="0.35">
      <c r="A3704" s="35">
        <v>45364</v>
      </c>
      <c r="B3704" s="18">
        <v>5.33E-2</v>
      </c>
      <c r="C3704" s="18"/>
    </row>
    <row r="3705" spans="1:3" x14ac:dyDescent="0.35">
      <c r="A3705" s="35">
        <v>45365</v>
      </c>
      <c r="B3705" s="18">
        <v>5.33E-2</v>
      </c>
      <c r="C3705" s="18"/>
    </row>
    <row r="3706" spans="1:3" x14ac:dyDescent="0.35">
      <c r="A3706" s="35">
        <v>45366</v>
      </c>
      <c r="B3706" s="18">
        <v>5.33E-2</v>
      </c>
      <c r="C3706" s="18"/>
    </row>
    <row r="3707" spans="1:3" x14ac:dyDescent="0.35">
      <c r="A3707" s="35">
        <v>45369</v>
      </c>
      <c r="B3707" s="18">
        <v>5.33E-2</v>
      </c>
      <c r="C3707" s="18"/>
    </row>
    <row r="3708" spans="1:3" x14ac:dyDescent="0.35">
      <c r="A3708" s="35">
        <v>45370</v>
      </c>
      <c r="B3708" s="18">
        <v>5.33E-2</v>
      </c>
      <c r="C3708" s="18"/>
    </row>
    <row r="3709" spans="1:3" x14ac:dyDescent="0.35">
      <c r="A3709" s="35">
        <v>45371</v>
      </c>
      <c r="B3709" s="18">
        <v>5.33E-2</v>
      </c>
      <c r="C3709" s="18"/>
    </row>
    <row r="3710" spans="1:3" x14ac:dyDescent="0.35">
      <c r="A3710" s="35">
        <v>45372</v>
      </c>
      <c r="B3710" s="18">
        <v>5.33E-2</v>
      </c>
      <c r="C3710" s="18"/>
    </row>
    <row r="3711" spans="1:3" x14ac:dyDescent="0.35">
      <c r="A3711" s="35">
        <v>45373</v>
      </c>
      <c r="B3711" s="18">
        <v>5.33E-2</v>
      </c>
      <c r="C3711" s="18"/>
    </row>
    <row r="3712" spans="1:3" x14ac:dyDescent="0.35">
      <c r="A3712" s="35">
        <v>45376</v>
      </c>
      <c r="B3712" s="18">
        <v>5.33E-2</v>
      </c>
      <c r="C3712" s="18"/>
    </row>
    <row r="3713" spans="1:3" x14ac:dyDescent="0.35">
      <c r="A3713" s="35">
        <v>45377</v>
      </c>
      <c r="B3713" s="18">
        <v>5.33E-2</v>
      </c>
      <c r="C3713" s="18"/>
    </row>
    <row r="3714" spans="1:3" x14ac:dyDescent="0.35">
      <c r="A3714" s="35">
        <v>45378</v>
      </c>
      <c r="B3714" s="18">
        <v>5.33E-2</v>
      </c>
      <c r="C3714" s="18"/>
    </row>
    <row r="3715" spans="1:3" x14ac:dyDescent="0.35">
      <c r="A3715" s="35">
        <v>45379</v>
      </c>
      <c r="B3715" s="18">
        <v>5.33E-2</v>
      </c>
      <c r="C3715" s="18"/>
    </row>
    <row r="3716" spans="1:3" x14ac:dyDescent="0.35">
      <c r="A3716" s="35">
        <v>45380</v>
      </c>
      <c r="B3716" s="18">
        <v>5.33E-2</v>
      </c>
      <c r="C3716" s="18"/>
    </row>
    <row r="3717" spans="1:3" x14ac:dyDescent="0.35">
      <c r="A3717" s="35">
        <v>45383</v>
      </c>
      <c r="B3717" s="18">
        <v>5.33E-2</v>
      </c>
      <c r="C3717" s="18"/>
    </row>
    <row r="3718" spans="1:3" x14ac:dyDescent="0.35">
      <c r="A3718" s="35">
        <v>45384</v>
      </c>
      <c r="B3718" s="18">
        <v>5.33E-2</v>
      </c>
      <c r="C3718" s="18"/>
    </row>
    <row r="3719" spans="1:3" x14ac:dyDescent="0.35">
      <c r="A3719" s="35">
        <v>45385</v>
      </c>
      <c r="B3719" s="18">
        <v>5.33E-2</v>
      </c>
      <c r="C3719" s="18"/>
    </row>
    <row r="3720" spans="1:3" x14ac:dyDescent="0.35">
      <c r="A3720" s="35">
        <v>45386</v>
      </c>
      <c r="B3720" s="18">
        <v>5.33E-2</v>
      </c>
      <c r="C3720" s="18"/>
    </row>
    <row r="3721" spans="1:3" x14ac:dyDescent="0.35">
      <c r="A3721" s="35">
        <v>45387</v>
      </c>
      <c r="B3721" s="18">
        <v>5.33E-2</v>
      </c>
      <c r="C3721" s="18"/>
    </row>
    <row r="3722" spans="1:3" x14ac:dyDescent="0.35">
      <c r="A3722" s="35">
        <v>45390</v>
      </c>
      <c r="B3722" s="18">
        <v>5.33E-2</v>
      </c>
      <c r="C3722" s="18"/>
    </row>
    <row r="3723" spans="1:3" x14ac:dyDescent="0.35">
      <c r="A3723" s="35">
        <v>45391</v>
      </c>
      <c r="B3723" s="18">
        <v>5.33E-2</v>
      </c>
      <c r="C3723" s="18"/>
    </row>
    <row r="3724" spans="1:3" x14ac:dyDescent="0.35">
      <c r="A3724" s="35">
        <v>45392</v>
      </c>
      <c r="B3724" s="18">
        <v>5.33E-2</v>
      </c>
      <c r="C3724" s="18"/>
    </row>
    <row r="3725" spans="1:3" x14ac:dyDescent="0.35">
      <c r="A3725" s="35">
        <v>45393</v>
      </c>
      <c r="B3725" s="18">
        <v>5.33E-2</v>
      </c>
      <c r="C3725" s="18"/>
    </row>
    <row r="3726" spans="1:3" x14ac:dyDescent="0.35">
      <c r="A3726" s="35">
        <v>45394</v>
      </c>
      <c r="B3726" s="18">
        <v>5.33E-2</v>
      </c>
      <c r="C3726" s="18"/>
    </row>
    <row r="3727" spans="1:3" x14ac:dyDescent="0.35">
      <c r="A3727" s="35">
        <v>45397</v>
      </c>
      <c r="B3727" s="18">
        <v>5.33E-2</v>
      </c>
      <c r="C3727" s="18"/>
    </row>
    <row r="3728" spans="1:3" x14ac:dyDescent="0.35">
      <c r="A3728" s="35">
        <v>45398</v>
      </c>
      <c r="B3728" s="18">
        <v>5.33E-2</v>
      </c>
      <c r="C3728" s="18"/>
    </row>
    <row r="3729" spans="1:3" x14ac:dyDescent="0.35">
      <c r="A3729" s="35">
        <v>45399</v>
      </c>
      <c r="B3729" s="18">
        <v>5.33E-2</v>
      </c>
      <c r="C3729" s="18"/>
    </row>
    <row r="3730" spans="1:3" x14ac:dyDescent="0.35">
      <c r="A3730" s="35">
        <v>45400</v>
      </c>
      <c r="B3730" s="18">
        <v>5.33E-2</v>
      </c>
      <c r="C3730" s="18"/>
    </row>
    <row r="3731" spans="1:3" x14ac:dyDescent="0.35">
      <c r="A3731" s="35">
        <v>45401</v>
      </c>
      <c r="B3731" s="18">
        <v>5.33E-2</v>
      </c>
      <c r="C3731" s="18"/>
    </row>
    <row r="3732" spans="1:3" x14ac:dyDescent="0.35">
      <c r="A3732" s="35">
        <v>45404</v>
      </c>
      <c r="B3732" s="18">
        <v>5.33E-2</v>
      </c>
      <c r="C3732" s="18"/>
    </row>
    <row r="3733" spans="1:3" x14ac:dyDescent="0.35">
      <c r="A3733" s="35">
        <v>45405</v>
      </c>
      <c r="B3733" s="18">
        <v>5.33E-2</v>
      </c>
      <c r="C3733" s="18"/>
    </row>
    <row r="3734" spans="1:3" x14ac:dyDescent="0.35">
      <c r="A3734" s="35">
        <v>45406</v>
      </c>
      <c r="B3734" s="18">
        <v>5.33E-2</v>
      </c>
      <c r="C3734" s="18"/>
    </row>
    <row r="3735" spans="1:3" x14ac:dyDescent="0.35">
      <c r="A3735" s="35">
        <v>45407</v>
      </c>
      <c r="B3735" s="18">
        <v>5.33E-2</v>
      </c>
      <c r="C3735" s="18"/>
    </row>
    <row r="3736" spans="1:3" x14ac:dyDescent="0.35">
      <c r="A3736" s="35">
        <v>45408</v>
      </c>
      <c r="B3736" s="18">
        <v>5.33E-2</v>
      </c>
      <c r="C3736" s="18"/>
    </row>
    <row r="3737" spans="1:3" x14ac:dyDescent="0.35">
      <c r="A3737" s="35">
        <v>45411</v>
      </c>
      <c r="B3737" s="18">
        <v>5.33E-2</v>
      </c>
      <c r="C3737" s="18"/>
    </row>
    <row r="3738" spans="1:3" x14ac:dyDescent="0.35">
      <c r="A3738" s="35">
        <v>45412</v>
      </c>
      <c r="B3738" s="18">
        <v>5.33E-2</v>
      </c>
      <c r="C3738" s="18"/>
    </row>
    <row r="3739" spans="1:3" x14ac:dyDescent="0.35">
      <c r="A3739" s="35">
        <v>45413</v>
      </c>
      <c r="B3739" s="18">
        <v>5.33E-2</v>
      </c>
      <c r="C3739" s="18"/>
    </row>
    <row r="3740" spans="1:3" x14ac:dyDescent="0.35">
      <c r="A3740" s="35">
        <v>45414</v>
      </c>
      <c r="B3740" s="18">
        <v>5.33E-2</v>
      </c>
      <c r="C3740" s="18"/>
    </row>
    <row r="3741" spans="1:3" x14ac:dyDescent="0.35">
      <c r="A3741" s="35">
        <v>45415</v>
      </c>
      <c r="B3741" s="18">
        <v>5.33E-2</v>
      </c>
      <c r="C3741" s="18"/>
    </row>
    <row r="3742" spans="1:3" x14ac:dyDescent="0.35">
      <c r="A3742" s="35">
        <v>45418</v>
      </c>
      <c r="B3742" s="18">
        <v>5.33E-2</v>
      </c>
      <c r="C3742" s="18"/>
    </row>
    <row r="3743" spans="1:3" x14ac:dyDescent="0.35">
      <c r="A3743" s="35">
        <v>45419</v>
      </c>
      <c r="B3743" s="18">
        <v>5.33E-2</v>
      </c>
      <c r="C3743" s="18"/>
    </row>
    <row r="3744" spans="1:3" x14ac:dyDescent="0.35">
      <c r="A3744" s="35">
        <v>45420</v>
      </c>
      <c r="B3744" s="18">
        <v>5.33E-2</v>
      </c>
      <c r="C3744" s="18"/>
    </row>
    <row r="3745" spans="1:3" x14ac:dyDescent="0.35">
      <c r="A3745" s="35">
        <v>45421</v>
      </c>
      <c r="B3745" s="18">
        <v>5.33E-2</v>
      </c>
      <c r="C3745" s="18"/>
    </row>
    <row r="3746" spans="1:3" x14ac:dyDescent="0.35">
      <c r="A3746" s="35">
        <v>45422</v>
      </c>
      <c r="B3746" s="18">
        <v>5.33E-2</v>
      </c>
      <c r="C3746" s="18"/>
    </row>
    <row r="3747" spans="1:3" x14ac:dyDescent="0.35">
      <c r="A3747" s="35">
        <v>45425</v>
      </c>
      <c r="B3747" s="18">
        <v>5.33E-2</v>
      </c>
      <c r="C3747" s="18"/>
    </row>
    <row r="3748" spans="1:3" x14ac:dyDescent="0.35">
      <c r="A3748" s="35">
        <v>45426</v>
      </c>
      <c r="B3748" s="18">
        <v>5.33E-2</v>
      </c>
      <c r="C3748" s="18"/>
    </row>
    <row r="3749" spans="1:3" x14ac:dyDescent="0.35">
      <c r="A3749" s="35">
        <v>45427</v>
      </c>
      <c r="B3749" s="18">
        <v>5.33E-2</v>
      </c>
      <c r="C3749" s="18"/>
    </row>
    <row r="3750" spans="1:3" x14ac:dyDescent="0.35">
      <c r="A3750" s="35">
        <v>45428</v>
      </c>
      <c r="B3750" s="18">
        <v>5.33E-2</v>
      </c>
      <c r="C3750" s="18"/>
    </row>
    <row r="3751" spans="1:3" x14ac:dyDescent="0.35">
      <c r="A3751" s="35">
        <v>45429</v>
      </c>
      <c r="B3751" s="18">
        <v>5.33E-2</v>
      </c>
      <c r="C3751" s="18"/>
    </row>
    <row r="3752" spans="1:3" x14ac:dyDescent="0.35">
      <c r="A3752" s="35">
        <v>45432</v>
      </c>
      <c r="B3752" s="18">
        <v>5.33E-2</v>
      </c>
      <c r="C3752" s="18"/>
    </row>
    <row r="3753" spans="1:3" x14ac:dyDescent="0.35">
      <c r="A3753" s="35">
        <v>45433</v>
      </c>
      <c r="B3753" s="18">
        <v>5.33E-2</v>
      </c>
      <c r="C3753" s="18"/>
    </row>
    <row r="3754" spans="1:3" x14ac:dyDescent="0.35">
      <c r="A3754" s="35">
        <v>45434</v>
      </c>
      <c r="B3754" s="18">
        <v>5.33E-2</v>
      </c>
      <c r="C3754" s="18"/>
    </row>
    <row r="3755" spans="1:3" x14ac:dyDescent="0.35">
      <c r="A3755" s="35">
        <v>45435</v>
      </c>
      <c r="B3755" s="18">
        <v>5.33E-2</v>
      </c>
      <c r="C3755" s="18"/>
    </row>
    <row r="3756" spans="1:3" x14ac:dyDescent="0.35">
      <c r="A3756" s="35">
        <v>45436</v>
      </c>
      <c r="B3756" s="18">
        <v>5.33E-2</v>
      </c>
      <c r="C3756" s="18"/>
    </row>
    <row r="3757" spans="1:3" x14ac:dyDescent="0.35">
      <c r="A3757" s="35">
        <v>45439</v>
      </c>
      <c r="B3757" s="18">
        <v>0</v>
      </c>
      <c r="C3757" s="18"/>
    </row>
    <row r="3758" spans="1:3" x14ac:dyDescent="0.35">
      <c r="A3758" s="35">
        <v>45440</v>
      </c>
      <c r="B3758" s="18">
        <v>5.33E-2</v>
      </c>
      <c r="C3758" s="18"/>
    </row>
    <row r="3759" spans="1:3" x14ac:dyDescent="0.35">
      <c r="A3759" s="35">
        <v>45441</v>
      </c>
      <c r="B3759" s="18">
        <v>5.33E-2</v>
      </c>
      <c r="C3759" s="18"/>
    </row>
    <row r="3760" spans="1:3" x14ac:dyDescent="0.35">
      <c r="A3760" s="35">
        <v>45442</v>
      </c>
      <c r="B3760" s="18">
        <v>5.33E-2</v>
      </c>
      <c r="C3760" s="18"/>
    </row>
    <row r="3761" spans="1:3" x14ac:dyDescent="0.35">
      <c r="A3761" s="35">
        <v>45443</v>
      </c>
      <c r="B3761" s="18">
        <v>5.33E-2</v>
      </c>
      <c r="C3761" s="18"/>
    </row>
    <row r="3762" spans="1:3" x14ac:dyDescent="0.35">
      <c r="A3762" s="35">
        <v>45446</v>
      </c>
      <c r="B3762" s="18">
        <v>5.33E-2</v>
      </c>
      <c r="C3762" s="18"/>
    </row>
    <row r="3763" spans="1:3" x14ac:dyDescent="0.35">
      <c r="A3763" s="35">
        <v>45447</v>
      </c>
      <c r="B3763" s="18">
        <v>5.33E-2</v>
      </c>
      <c r="C3763" s="18"/>
    </row>
    <row r="3764" spans="1:3" x14ac:dyDescent="0.35">
      <c r="A3764" s="35">
        <v>45448</v>
      </c>
      <c r="B3764" s="18">
        <v>5.33E-2</v>
      </c>
      <c r="C3764" s="18"/>
    </row>
    <row r="3765" spans="1:3" x14ac:dyDescent="0.35">
      <c r="A3765" s="35">
        <v>45449</v>
      </c>
      <c r="B3765" s="18">
        <v>5.33E-2</v>
      </c>
      <c r="C3765" s="18"/>
    </row>
    <row r="3766" spans="1:3" x14ac:dyDescent="0.35">
      <c r="A3766" s="35">
        <v>45450</v>
      </c>
      <c r="B3766" s="18">
        <v>5.33E-2</v>
      </c>
      <c r="C3766" s="18"/>
    </row>
    <row r="3767" spans="1:3" x14ac:dyDescent="0.35">
      <c r="A3767" s="35">
        <v>45453</v>
      </c>
      <c r="B3767" s="18">
        <v>5.33E-2</v>
      </c>
      <c r="C3767" s="18"/>
    </row>
    <row r="3768" spans="1:3" x14ac:dyDescent="0.35">
      <c r="A3768" s="35">
        <v>45454</v>
      </c>
      <c r="B3768" s="18">
        <v>5.33E-2</v>
      </c>
      <c r="C3768" s="18"/>
    </row>
    <row r="3769" spans="1:3" x14ac:dyDescent="0.35">
      <c r="A3769" s="35">
        <v>45455</v>
      </c>
      <c r="B3769" s="18">
        <v>5.33E-2</v>
      </c>
      <c r="C3769" s="18"/>
    </row>
    <row r="3770" spans="1:3" x14ac:dyDescent="0.35">
      <c r="A3770" s="35">
        <v>45456</v>
      </c>
      <c r="B3770" s="18">
        <v>5.33E-2</v>
      </c>
      <c r="C3770" s="18"/>
    </row>
    <row r="3771" spans="1:3" x14ac:dyDescent="0.35">
      <c r="A3771" s="35">
        <v>45457</v>
      </c>
      <c r="B3771" s="18">
        <v>5.33E-2</v>
      </c>
      <c r="C3771" s="18"/>
    </row>
    <row r="3772" spans="1:3" x14ac:dyDescent="0.35">
      <c r="A3772" s="35">
        <v>45460</v>
      </c>
      <c r="B3772" s="18">
        <v>5.33E-2</v>
      </c>
      <c r="C3772" s="18"/>
    </row>
    <row r="3773" spans="1:3" x14ac:dyDescent="0.35">
      <c r="A3773" s="35">
        <v>45461</v>
      </c>
      <c r="B3773" s="18">
        <v>5.33E-2</v>
      </c>
      <c r="C3773" s="18"/>
    </row>
    <row r="3774" spans="1:3" x14ac:dyDescent="0.35">
      <c r="A3774" s="35">
        <v>45462</v>
      </c>
      <c r="B3774" s="18">
        <v>0</v>
      </c>
      <c r="C3774" s="18"/>
    </row>
    <row r="3775" spans="1:3" x14ac:dyDescent="0.35">
      <c r="A3775" s="35">
        <v>45463</v>
      </c>
      <c r="B3775" s="18">
        <v>5.33E-2</v>
      </c>
      <c r="C3775" s="18"/>
    </row>
    <row r="3776" spans="1:3" x14ac:dyDescent="0.35">
      <c r="A3776" s="35">
        <v>45464</v>
      </c>
      <c r="B3776" s="18">
        <v>5.33E-2</v>
      </c>
      <c r="C3776" s="18"/>
    </row>
    <row r="3777" spans="1:3" x14ac:dyDescent="0.35">
      <c r="A3777" s="35">
        <v>45467</v>
      </c>
      <c r="B3777" s="18">
        <v>5.33E-2</v>
      </c>
      <c r="C3777" s="18"/>
    </row>
    <row r="3778" spans="1:3" x14ac:dyDescent="0.35">
      <c r="A3778" s="35">
        <v>45468</v>
      </c>
      <c r="B3778" s="18">
        <v>5.33E-2</v>
      </c>
      <c r="C3778" s="18"/>
    </row>
    <row r="3779" spans="1:3" x14ac:dyDescent="0.35">
      <c r="A3779" s="35">
        <v>45469</v>
      </c>
      <c r="B3779" s="18">
        <v>5.33E-2</v>
      </c>
      <c r="C3779" s="18"/>
    </row>
    <row r="3780" spans="1:3" x14ac:dyDescent="0.35">
      <c r="A3780" s="35">
        <v>45470</v>
      </c>
      <c r="B3780" s="18">
        <v>5.33E-2</v>
      </c>
      <c r="C3780" s="18"/>
    </row>
    <row r="3781" spans="1:3" x14ac:dyDescent="0.35">
      <c r="A3781" s="35">
        <v>45471</v>
      </c>
      <c r="B3781" s="18">
        <v>5.33E-2</v>
      </c>
      <c r="C3781" s="18"/>
    </row>
    <row r="3782" spans="1:3" x14ac:dyDescent="0.35">
      <c r="A3782" s="35">
        <v>45474</v>
      </c>
      <c r="B3782" s="18">
        <v>5.33E-2</v>
      </c>
      <c r="C3782" s="18"/>
    </row>
    <row r="3783" spans="1:3" x14ac:dyDescent="0.35">
      <c r="A3783" s="35">
        <v>45475</v>
      </c>
      <c r="B3783" s="18">
        <v>5.33E-2</v>
      </c>
      <c r="C3783" s="18"/>
    </row>
    <row r="3784" spans="1:3" x14ac:dyDescent="0.35">
      <c r="A3784" s="35">
        <v>45476</v>
      </c>
      <c r="B3784" s="18">
        <v>5.33E-2</v>
      </c>
      <c r="C3784" s="18"/>
    </row>
    <row r="3785" spans="1:3" x14ac:dyDescent="0.35">
      <c r="A3785" s="35">
        <v>45477</v>
      </c>
      <c r="B3785" s="18">
        <v>5.33E-2</v>
      </c>
      <c r="C3785" s="18"/>
    </row>
    <row r="3786" spans="1:3" x14ac:dyDescent="0.35">
      <c r="A3786" s="35">
        <v>45478</v>
      </c>
      <c r="B3786" s="18">
        <v>5.33E-2</v>
      </c>
      <c r="C3786" s="18"/>
    </row>
    <row r="3787" spans="1:3" x14ac:dyDescent="0.35">
      <c r="A3787" s="35">
        <v>45481</v>
      </c>
      <c r="B3787" s="18">
        <v>5.33E-2</v>
      </c>
      <c r="C3787" s="18"/>
    </row>
    <row r="3788" spans="1:3" x14ac:dyDescent="0.35">
      <c r="A3788" s="35">
        <v>45482</v>
      </c>
      <c r="B3788" s="18">
        <v>5.33E-2</v>
      </c>
      <c r="C3788" s="18"/>
    </row>
    <row r="3789" spans="1:3" x14ac:dyDescent="0.35">
      <c r="A3789" s="35">
        <v>45483</v>
      </c>
      <c r="B3789" s="18">
        <v>5.33E-2</v>
      </c>
      <c r="C3789" s="18"/>
    </row>
    <row r="3790" spans="1:3" x14ac:dyDescent="0.35">
      <c r="A3790" s="35">
        <v>45484</v>
      </c>
      <c r="B3790" s="18">
        <v>5.33E-2</v>
      </c>
      <c r="C3790" s="18"/>
    </row>
    <row r="3791" spans="1:3" x14ac:dyDescent="0.35">
      <c r="A3791" s="35">
        <v>45485</v>
      </c>
      <c r="B3791" s="18">
        <v>5.33E-2</v>
      </c>
      <c r="C3791" s="18"/>
    </row>
    <row r="3792" spans="1:3" x14ac:dyDescent="0.35">
      <c r="A3792" s="35">
        <v>45488</v>
      </c>
      <c r="B3792" s="18">
        <v>5.33E-2</v>
      </c>
      <c r="C3792" s="18"/>
    </row>
    <row r="3793" spans="1:3" x14ac:dyDescent="0.35">
      <c r="A3793" s="35">
        <v>45489</v>
      </c>
      <c r="B3793" s="18">
        <v>5.33E-2</v>
      </c>
      <c r="C3793" s="18"/>
    </row>
    <row r="3794" spans="1:3" x14ac:dyDescent="0.35">
      <c r="A3794" s="35">
        <v>45490</v>
      </c>
      <c r="B3794" s="18">
        <v>5.33E-2</v>
      </c>
      <c r="C3794" s="18"/>
    </row>
    <row r="3795" spans="1:3" x14ac:dyDescent="0.35">
      <c r="A3795" s="35">
        <v>45491</v>
      </c>
      <c r="B3795" s="18">
        <v>5.33E-2</v>
      </c>
      <c r="C3795" s="18"/>
    </row>
    <row r="3796" spans="1:3" x14ac:dyDescent="0.35">
      <c r="A3796" s="35">
        <v>45492</v>
      </c>
      <c r="B3796" s="18">
        <v>5.33E-2</v>
      </c>
      <c r="C3796" s="18"/>
    </row>
    <row r="3797" spans="1:3" x14ac:dyDescent="0.35">
      <c r="A3797" s="35">
        <v>45495</v>
      </c>
      <c r="B3797" s="18">
        <v>5.33E-2</v>
      </c>
      <c r="C3797" s="18"/>
    </row>
    <row r="3798" spans="1:3" x14ac:dyDescent="0.35">
      <c r="A3798" s="35">
        <v>45496</v>
      </c>
      <c r="B3798" s="18">
        <v>5.33E-2</v>
      </c>
      <c r="C3798" s="18"/>
    </row>
    <row r="3799" spans="1:3" x14ac:dyDescent="0.35">
      <c r="A3799" s="35">
        <v>45497</v>
      </c>
      <c r="B3799" s="18">
        <v>5.33E-2</v>
      </c>
      <c r="C3799" s="18"/>
    </row>
    <row r="3800" spans="1:3" x14ac:dyDescent="0.35">
      <c r="A3800" s="35">
        <v>45498</v>
      </c>
      <c r="B3800" s="18">
        <v>5.33E-2</v>
      </c>
      <c r="C3800" s="18"/>
    </row>
    <row r="3801" spans="1:3" x14ac:dyDescent="0.35">
      <c r="A3801" s="35">
        <v>45499</v>
      </c>
      <c r="B3801" s="18">
        <v>5.33E-2</v>
      </c>
      <c r="C3801" s="18"/>
    </row>
    <row r="3802" spans="1:3" x14ac:dyDescent="0.35">
      <c r="A3802" s="35">
        <v>45502</v>
      </c>
      <c r="B3802" s="18">
        <v>5.33E-2</v>
      </c>
      <c r="C3802" s="18"/>
    </row>
    <row r="3803" spans="1:3" x14ac:dyDescent="0.35">
      <c r="A3803" s="35">
        <v>45503</v>
      </c>
      <c r="B3803" s="18">
        <v>5.33E-2</v>
      </c>
      <c r="C3803" s="18"/>
    </row>
    <row r="3804" spans="1:3" x14ac:dyDescent="0.35">
      <c r="A3804" s="35">
        <v>45504</v>
      </c>
      <c r="B3804" s="18">
        <v>5.33E-2</v>
      </c>
      <c r="C3804" s="18"/>
    </row>
    <row r="3805" spans="1:3" x14ac:dyDescent="0.35">
      <c r="A3805" s="35">
        <v>45505</v>
      </c>
      <c r="B3805" s="18">
        <v>5.33E-2</v>
      </c>
      <c r="C3805" s="18"/>
    </row>
    <row r="3806" spans="1:3" x14ac:dyDescent="0.35">
      <c r="A3806" s="35">
        <v>45506</v>
      </c>
      <c r="B3806" s="18">
        <v>5.33E-2</v>
      </c>
      <c r="C3806" s="18"/>
    </row>
    <row r="3807" spans="1:3" x14ac:dyDescent="0.35">
      <c r="A3807" s="35">
        <v>45509</v>
      </c>
      <c r="B3807" s="18">
        <v>5.33E-2</v>
      </c>
      <c r="C3807" s="18"/>
    </row>
    <row r="3808" spans="1:3" x14ac:dyDescent="0.35">
      <c r="A3808" s="35">
        <v>45510</v>
      </c>
      <c r="B3808" s="18">
        <v>5.33E-2</v>
      </c>
      <c r="C3808" s="18"/>
    </row>
    <row r="3809" spans="1:3" x14ac:dyDescent="0.35">
      <c r="A3809" s="35">
        <v>45511</v>
      </c>
      <c r="B3809" s="18">
        <v>5.33E-2</v>
      </c>
      <c r="C3809" s="18"/>
    </row>
    <row r="3810" spans="1:3" x14ac:dyDescent="0.35">
      <c r="A3810" s="35">
        <v>45512</v>
      </c>
      <c r="B3810" s="18">
        <v>5.33E-2</v>
      </c>
      <c r="C3810" s="18"/>
    </row>
    <row r="3811" spans="1:3" x14ac:dyDescent="0.35">
      <c r="A3811" s="35">
        <v>45513</v>
      </c>
      <c r="B3811" s="18">
        <v>5.33E-2</v>
      </c>
      <c r="C3811" s="18"/>
    </row>
    <row r="3812" spans="1:3" x14ac:dyDescent="0.35">
      <c r="A3812" s="35">
        <v>45516</v>
      </c>
      <c r="B3812" s="18">
        <v>5.33E-2</v>
      </c>
      <c r="C3812" s="18"/>
    </row>
    <row r="3813" spans="1:3" x14ac:dyDescent="0.35">
      <c r="A3813" s="35">
        <v>45517</v>
      </c>
      <c r="B3813" s="18">
        <v>5.33E-2</v>
      </c>
      <c r="C3813" s="18"/>
    </row>
    <row r="3814" spans="1:3" x14ac:dyDescent="0.35">
      <c r="A3814" s="35">
        <v>45518</v>
      </c>
      <c r="B3814" s="18">
        <v>5.33E-2</v>
      </c>
      <c r="C3814" s="18"/>
    </row>
    <row r="3815" spans="1:3" x14ac:dyDescent="0.35">
      <c r="A3815" s="35">
        <v>45519</v>
      </c>
      <c r="B3815" s="18">
        <v>5.33E-2</v>
      </c>
      <c r="C3815" s="18"/>
    </row>
    <row r="3816" spans="1:3" x14ac:dyDescent="0.35">
      <c r="A3816" s="35">
        <v>45520</v>
      </c>
      <c r="B3816" s="18">
        <v>5.33E-2</v>
      </c>
      <c r="C3816" s="18"/>
    </row>
    <row r="3817" spans="1:3" x14ac:dyDescent="0.35">
      <c r="A3817" s="35">
        <v>45523</v>
      </c>
      <c r="B3817" s="18">
        <v>5.33E-2</v>
      </c>
      <c r="C3817" s="18"/>
    </row>
    <row r="3818" spans="1:3" x14ac:dyDescent="0.35">
      <c r="A3818" s="35">
        <v>45524</v>
      </c>
      <c r="B3818" s="18">
        <v>5.33E-2</v>
      </c>
      <c r="C3818" s="18"/>
    </row>
    <row r="3819" spans="1:3" x14ac:dyDescent="0.35">
      <c r="A3819" s="35">
        <v>45525</v>
      </c>
      <c r="B3819" s="18">
        <v>5.33E-2</v>
      </c>
      <c r="C3819" s="18"/>
    </row>
    <row r="3820" spans="1:3" x14ac:dyDescent="0.35">
      <c r="A3820" s="35">
        <v>45526</v>
      </c>
      <c r="B3820" s="18">
        <v>5.33E-2</v>
      </c>
      <c r="C3820" s="18"/>
    </row>
    <row r="3821" spans="1:3" x14ac:dyDescent="0.35">
      <c r="A3821" s="35">
        <v>45527</v>
      </c>
      <c r="B3821" s="18">
        <v>5.33E-2</v>
      </c>
      <c r="C3821" s="18"/>
    </row>
    <row r="3822" spans="1:3" x14ac:dyDescent="0.35">
      <c r="A3822" s="35">
        <v>45530</v>
      </c>
      <c r="B3822" s="18">
        <v>5.33E-2</v>
      </c>
      <c r="C3822" s="18"/>
    </row>
    <row r="3823" spans="1:3" x14ac:dyDescent="0.35">
      <c r="A3823" s="35">
        <v>45531</v>
      </c>
      <c r="B3823" s="18">
        <v>5.33E-2</v>
      </c>
      <c r="C3823" s="18"/>
    </row>
    <row r="3824" spans="1:3" x14ac:dyDescent="0.35">
      <c r="A3824" s="35">
        <v>45532</v>
      </c>
      <c r="B3824" s="18">
        <v>5.33E-2</v>
      </c>
      <c r="C3824" s="18"/>
    </row>
    <row r="3825" spans="1:3" x14ac:dyDescent="0.35">
      <c r="A3825" s="35">
        <v>45533</v>
      </c>
      <c r="B3825" s="18">
        <v>5.33E-2</v>
      </c>
      <c r="C3825" s="18"/>
    </row>
    <row r="3826" spans="1:3" x14ac:dyDescent="0.35">
      <c r="A3826" s="35">
        <v>45534</v>
      </c>
      <c r="B3826" s="18">
        <v>5.33E-2</v>
      </c>
      <c r="C3826" s="18"/>
    </row>
    <row r="3827" spans="1:3" x14ac:dyDescent="0.35">
      <c r="A3827" s="35">
        <v>45537</v>
      </c>
      <c r="B3827" s="18">
        <v>0</v>
      </c>
      <c r="C3827" s="18"/>
    </row>
    <row r="3828" spans="1:3" x14ac:dyDescent="0.35">
      <c r="A3828" s="35">
        <v>45538</v>
      </c>
      <c r="B3828" s="18">
        <v>5.33E-2</v>
      </c>
      <c r="C3828" s="18"/>
    </row>
    <row r="3829" spans="1:3" x14ac:dyDescent="0.35">
      <c r="A3829" s="35">
        <v>45539</v>
      </c>
      <c r="B3829" s="18">
        <v>5.33E-2</v>
      </c>
      <c r="C3829" s="18"/>
    </row>
    <row r="3830" spans="1:3" x14ac:dyDescent="0.35">
      <c r="A3830" s="35">
        <v>45540</v>
      </c>
      <c r="B3830" s="18">
        <v>5.33E-2</v>
      </c>
      <c r="C3830" s="18"/>
    </row>
    <row r="3831" spans="1:3" x14ac:dyDescent="0.35">
      <c r="A3831" s="35">
        <v>45541</v>
      </c>
      <c r="B3831" s="18">
        <v>5.33E-2</v>
      </c>
      <c r="C3831" s="18"/>
    </row>
    <row r="3832" spans="1:3" x14ac:dyDescent="0.35">
      <c r="A3832" s="35">
        <v>45544</v>
      </c>
      <c r="B3832" s="18">
        <v>5.33E-2</v>
      </c>
      <c r="C3832" s="18"/>
    </row>
    <row r="3833" spans="1:3" x14ac:dyDescent="0.35">
      <c r="A3833" s="35">
        <v>45545</v>
      </c>
      <c r="B3833" s="18">
        <v>5.33E-2</v>
      </c>
      <c r="C3833" s="18"/>
    </row>
    <row r="3834" spans="1:3" x14ac:dyDescent="0.35">
      <c r="A3834" s="35">
        <v>45546</v>
      </c>
      <c r="B3834" s="18">
        <v>5.33E-2</v>
      </c>
      <c r="C3834" s="18"/>
    </row>
    <row r="3835" spans="1:3" x14ac:dyDescent="0.35">
      <c r="A3835" s="35">
        <v>45547</v>
      </c>
      <c r="B3835" s="18">
        <v>5.33E-2</v>
      </c>
      <c r="C3835" s="18"/>
    </row>
    <row r="3836" spans="1:3" x14ac:dyDescent="0.35">
      <c r="A3836" s="35">
        <v>45548</v>
      </c>
      <c r="B3836" s="18">
        <v>5.33E-2</v>
      </c>
      <c r="C3836" s="18"/>
    </row>
    <row r="3837" spans="1:3" x14ac:dyDescent="0.35">
      <c r="A3837" s="35">
        <v>45551</v>
      </c>
      <c r="B3837" s="18">
        <v>5.33E-2</v>
      </c>
      <c r="C3837" s="18"/>
    </row>
    <row r="3838" spans="1:3" x14ac:dyDescent="0.35">
      <c r="A3838" s="35">
        <v>45552</v>
      </c>
      <c r="B3838" s="18">
        <v>5.33E-2</v>
      </c>
      <c r="C3838" s="18"/>
    </row>
    <row r="3839" spans="1:3" x14ac:dyDescent="0.35">
      <c r="A3839" s="35">
        <v>45553</v>
      </c>
      <c r="B3839" s="18">
        <v>5.33E-2</v>
      </c>
      <c r="C3839" s="18"/>
    </row>
    <row r="3840" spans="1:3" x14ac:dyDescent="0.35">
      <c r="A3840" s="35">
        <v>45554</v>
      </c>
      <c r="B3840" s="18">
        <v>4.8300000000000003E-2</v>
      </c>
      <c r="C3840" s="18"/>
    </row>
    <row r="3841" spans="1:3" x14ac:dyDescent="0.35">
      <c r="A3841" s="35">
        <v>45555</v>
      </c>
      <c r="B3841" s="18">
        <v>4.8300000000000003E-2</v>
      </c>
      <c r="C3841" s="18"/>
    </row>
    <row r="3842" spans="1:3" x14ac:dyDescent="0.35">
      <c r="A3842" s="35">
        <v>45558</v>
      </c>
      <c r="B3842" s="18">
        <v>4.8300000000000003E-2</v>
      </c>
      <c r="C3842" s="18"/>
    </row>
    <row r="3843" spans="1:3" x14ac:dyDescent="0.35">
      <c r="A3843" s="35">
        <v>45559</v>
      </c>
      <c r="B3843" s="18">
        <v>4.8300000000000003E-2</v>
      </c>
      <c r="C3843" s="18"/>
    </row>
    <row r="3844" spans="1:3" x14ac:dyDescent="0.35">
      <c r="A3844" s="35">
        <v>45560</v>
      </c>
      <c r="B3844" s="18">
        <v>4.8300000000000003E-2</v>
      </c>
      <c r="C3844" s="18"/>
    </row>
    <row r="3845" spans="1:3" x14ac:dyDescent="0.35">
      <c r="A3845" s="35">
        <v>45561</v>
      </c>
      <c r="B3845" s="18">
        <v>4.8300000000000003E-2</v>
      </c>
      <c r="C3845" s="18"/>
    </row>
    <row r="3846" spans="1:3" x14ac:dyDescent="0.35">
      <c r="A3846" s="35">
        <v>45562</v>
      </c>
      <c r="B3846" s="18">
        <v>4.8300000000000003E-2</v>
      </c>
      <c r="C3846" s="18"/>
    </row>
    <row r="3847" spans="1:3" x14ac:dyDescent="0.35">
      <c r="A3847" s="35">
        <v>45565</v>
      </c>
      <c r="B3847" s="18">
        <v>4.8300000000000003E-2</v>
      </c>
      <c r="C3847" s="18"/>
    </row>
    <row r="3848" spans="1:3" x14ac:dyDescent="0.35">
      <c r="A3848" s="35">
        <v>45566</v>
      </c>
      <c r="B3848" s="18">
        <v>4.8300000000000003E-2</v>
      </c>
      <c r="C3848" s="18"/>
    </row>
    <row r="3849" spans="1:3" x14ac:dyDescent="0.35">
      <c r="A3849" s="35">
        <v>45567</v>
      </c>
      <c r="B3849" s="18">
        <v>4.8300000000000003E-2</v>
      </c>
      <c r="C3849" s="18"/>
    </row>
    <row r="3850" spans="1:3" x14ac:dyDescent="0.35">
      <c r="A3850" s="35">
        <v>45568</v>
      </c>
      <c r="B3850" s="18">
        <v>4.8300000000000003E-2</v>
      </c>
      <c r="C3850" s="18"/>
    </row>
    <row r="3851" spans="1:3" x14ac:dyDescent="0.35">
      <c r="A3851" s="35">
        <v>45569</v>
      </c>
      <c r="B3851" s="18">
        <v>4.8300000000000003E-2</v>
      </c>
      <c r="C3851" s="18"/>
    </row>
    <row r="3852" spans="1:3" x14ac:dyDescent="0.35">
      <c r="A3852" s="35">
        <v>45572</v>
      </c>
      <c r="B3852" s="18">
        <v>4.8300000000000003E-2</v>
      </c>
      <c r="C3852" s="18"/>
    </row>
    <row r="3853" spans="1:3" x14ac:dyDescent="0.35">
      <c r="A3853" s="35">
        <v>45573</v>
      </c>
      <c r="B3853" s="18">
        <v>4.8300000000000003E-2</v>
      </c>
      <c r="C3853" s="18"/>
    </row>
    <row r="3854" spans="1:3" x14ac:dyDescent="0.35">
      <c r="A3854" s="35">
        <v>45574</v>
      </c>
      <c r="B3854" s="18">
        <v>4.8300000000000003E-2</v>
      </c>
      <c r="C3854" s="18"/>
    </row>
    <row r="3855" spans="1:3" x14ac:dyDescent="0.35">
      <c r="A3855" s="35">
        <v>45575</v>
      </c>
      <c r="B3855" s="18">
        <v>4.8300000000000003E-2</v>
      </c>
      <c r="C3855" s="18"/>
    </row>
    <row r="3856" spans="1:3" x14ac:dyDescent="0.35">
      <c r="A3856" s="35">
        <v>45576</v>
      </c>
      <c r="B3856" s="18">
        <v>4.8300000000000003E-2</v>
      </c>
      <c r="C3856" s="18"/>
    </row>
    <row r="3857" spans="1:3" x14ac:dyDescent="0.35">
      <c r="A3857" s="35">
        <v>45579</v>
      </c>
      <c r="B3857" s="18">
        <v>0</v>
      </c>
      <c r="C3857" s="18"/>
    </row>
    <row r="3858" spans="1:3" x14ac:dyDescent="0.35">
      <c r="A3858" s="35">
        <v>45580</v>
      </c>
      <c r="B3858" s="18">
        <v>4.8300000000000003E-2</v>
      </c>
      <c r="C3858" s="18"/>
    </row>
    <row r="3859" spans="1:3" x14ac:dyDescent="0.35">
      <c r="A3859" s="35">
        <v>45581</v>
      </c>
      <c r="B3859" s="18">
        <v>4.8300000000000003E-2</v>
      </c>
      <c r="C3859" s="18"/>
    </row>
    <row r="3860" spans="1:3" x14ac:dyDescent="0.35">
      <c r="A3860" s="35">
        <v>45582</v>
      </c>
      <c r="B3860" s="18">
        <v>4.8300000000000003E-2</v>
      </c>
      <c r="C3860" s="18"/>
    </row>
    <row r="3861" spans="1:3" x14ac:dyDescent="0.35">
      <c r="A3861" s="35">
        <v>45583</v>
      </c>
      <c r="B3861" s="18">
        <v>4.8300000000000003E-2</v>
      </c>
      <c r="C3861" s="18"/>
    </row>
    <row r="3862" spans="1:3" x14ac:dyDescent="0.35">
      <c r="A3862" s="35">
        <v>45586</v>
      </c>
      <c r="B3862" s="18">
        <v>4.8300000000000003E-2</v>
      </c>
      <c r="C3862" s="18"/>
    </row>
    <row r="3863" spans="1:3" x14ac:dyDescent="0.35">
      <c r="A3863" s="35">
        <v>45587</v>
      </c>
      <c r="B3863" s="18">
        <v>4.8300000000000003E-2</v>
      </c>
      <c r="C3863" s="18"/>
    </row>
    <row r="3864" spans="1:3" x14ac:dyDescent="0.35">
      <c r="A3864" s="35">
        <v>45588</v>
      </c>
      <c r="B3864" s="18">
        <v>4.8300000000000003E-2</v>
      </c>
      <c r="C3864" s="18"/>
    </row>
    <row r="3865" spans="1:3" x14ac:dyDescent="0.35">
      <c r="A3865" s="35">
        <v>45589</v>
      </c>
      <c r="B3865" s="18">
        <v>4.8300000000000003E-2</v>
      </c>
      <c r="C3865" s="18"/>
    </row>
    <row r="3866" spans="1:3" x14ac:dyDescent="0.35">
      <c r="A3866" s="35">
        <v>45590</v>
      </c>
      <c r="B3866" s="18">
        <v>4.8300000000000003E-2</v>
      </c>
      <c r="C3866" s="18"/>
    </row>
    <row r="3867" spans="1:3" x14ac:dyDescent="0.35">
      <c r="A3867" s="35">
        <v>45593</v>
      </c>
      <c r="B3867" s="18">
        <v>4.8300000000000003E-2</v>
      </c>
      <c r="C3867" s="18"/>
    </row>
    <row r="3868" spans="1:3" x14ac:dyDescent="0.35">
      <c r="A3868" s="35">
        <v>45594</v>
      </c>
      <c r="B3868" s="18">
        <v>4.8300000000000003E-2</v>
      </c>
      <c r="C3868" s="18"/>
    </row>
    <row r="3869" spans="1:3" x14ac:dyDescent="0.35">
      <c r="A3869" s="35">
        <v>45595</v>
      </c>
      <c r="B3869" s="18">
        <v>4.8300000000000003E-2</v>
      </c>
      <c r="C3869" s="18"/>
    </row>
    <row r="3870" spans="1:3" x14ac:dyDescent="0.35">
      <c r="A3870" s="35">
        <v>45596</v>
      </c>
      <c r="B3870" s="18">
        <v>4.8300000000000003E-2</v>
      </c>
      <c r="C3870" s="18"/>
    </row>
    <row r="3871" spans="1:3" x14ac:dyDescent="0.35">
      <c r="A3871" s="35">
        <v>45597</v>
      </c>
      <c r="B3871" s="18">
        <v>4.8300000000000003E-2</v>
      </c>
      <c r="C3871" s="18"/>
    </row>
    <row r="3872" spans="1:3" x14ac:dyDescent="0.35">
      <c r="A3872" s="35">
        <v>45600</v>
      </c>
      <c r="B3872" s="18">
        <v>4.8300000000000003E-2</v>
      </c>
      <c r="C3872" s="18"/>
    </row>
    <row r="3873" spans="1:3" x14ac:dyDescent="0.35">
      <c r="A3873" s="35">
        <v>45601</v>
      </c>
      <c r="B3873" s="18">
        <v>4.8300000000000003E-2</v>
      </c>
      <c r="C3873" s="18"/>
    </row>
    <row r="3874" spans="1:3" x14ac:dyDescent="0.35">
      <c r="A3874" s="35">
        <v>45602</v>
      </c>
      <c r="B3874" s="18">
        <v>4.8300000000000003E-2</v>
      </c>
      <c r="C3874" s="18"/>
    </row>
    <row r="3875" spans="1:3" x14ac:dyDescent="0.35">
      <c r="A3875" s="35">
        <v>45603</v>
      </c>
      <c r="B3875" s="18">
        <v>4.8300000000000003E-2</v>
      </c>
      <c r="C3875" s="18"/>
    </row>
    <row r="3876" spans="1:3" x14ac:dyDescent="0.35">
      <c r="A3876" s="35">
        <v>45604</v>
      </c>
      <c r="B3876" s="18">
        <v>4.58E-2</v>
      </c>
      <c r="C3876" s="18"/>
    </row>
    <row r="3877" spans="1:3" x14ac:dyDescent="0.35">
      <c r="A3877" s="35">
        <v>45607</v>
      </c>
      <c r="B3877" s="18">
        <v>0</v>
      </c>
      <c r="C3877" s="18"/>
    </row>
    <row r="3878" spans="1:3" x14ac:dyDescent="0.35">
      <c r="A3878" s="35">
        <v>45608</v>
      </c>
      <c r="B3878" s="18">
        <v>4.58E-2</v>
      </c>
      <c r="C3878" s="18"/>
    </row>
    <row r="3879" spans="1:3" x14ac:dyDescent="0.35">
      <c r="A3879" s="35">
        <v>45609</v>
      </c>
      <c r="B3879" s="18">
        <v>4.58E-2</v>
      </c>
      <c r="C3879" s="18"/>
    </row>
    <row r="3880" spans="1:3" x14ac:dyDescent="0.35">
      <c r="A3880" s="35">
        <v>45610</v>
      </c>
      <c r="B3880" s="18">
        <v>4.58E-2</v>
      </c>
      <c r="C3880" s="18"/>
    </row>
    <row r="3881" spans="1:3" x14ac:dyDescent="0.35">
      <c r="A3881" s="35">
        <v>45611</v>
      </c>
      <c r="B3881" s="18">
        <v>4.58E-2</v>
      </c>
      <c r="C3881" s="18"/>
    </row>
    <row r="3882" spans="1:3" x14ac:dyDescent="0.35">
      <c r="A3882" s="35">
        <v>45614</v>
      </c>
      <c r="B3882" s="18">
        <v>4.58E-2</v>
      </c>
      <c r="C3882" s="18"/>
    </row>
    <row r="3883" spans="1:3" x14ac:dyDescent="0.35">
      <c r="A3883" s="35">
        <v>45615</v>
      </c>
      <c r="B3883" s="18">
        <v>4.58E-2</v>
      </c>
      <c r="C3883" s="18"/>
    </row>
    <row r="3884" spans="1:3" x14ac:dyDescent="0.35">
      <c r="A3884" s="35">
        <v>45616</v>
      </c>
      <c r="B3884" s="18">
        <v>4.58E-2</v>
      </c>
      <c r="C3884" s="18"/>
    </row>
    <row r="3885" spans="1:3" x14ac:dyDescent="0.35">
      <c r="A3885" s="35">
        <v>45617</v>
      </c>
      <c r="B3885" s="18">
        <v>4.58E-2</v>
      </c>
      <c r="C3885" s="18"/>
    </row>
    <row r="3886" spans="1:3" x14ac:dyDescent="0.35">
      <c r="A3886" s="35">
        <v>45618</v>
      </c>
      <c r="B3886" s="18">
        <v>4.58E-2</v>
      </c>
      <c r="C3886" s="18"/>
    </row>
    <row r="3887" spans="1:3" x14ac:dyDescent="0.35">
      <c r="A3887" s="35">
        <v>45621</v>
      </c>
      <c r="B3887" s="18">
        <v>4.58E-2</v>
      </c>
      <c r="C3887" s="18"/>
    </row>
    <row r="3888" spans="1:3" x14ac:dyDescent="0.35">
      <c r="A3888" s="35">
        <v>45622</v>
      </c>
      <c r="B3888" s="18">
        <v>4.58E-2</v>
      </c>
      <c r="C3888" s="18"/>
    </row>
    <row r="3889" spans="1:3" x14ac:dyDescent="0.35">
      <c r="A3889" s="35">
        <v>45623</v>
      </c>
      <c r="B3889" s="18">
        <v>4.58E-2</v>
      </c>
      <c r="C3889" s="18"/>
    </row>
    <row r="3890" spans="1:3" x14ac:dyDescent="0.35">
      <c r="A3890" s="35">
        <v>45624</v>
      </c>
      <c r="B3890" s="18">
        <v>0</v>
      </c>
      <c r="C3890" s="18"/>
    </row>
    <row r="3891" spans="1:3" x14ac:dyDescent="0.35">
      <c r="A3891" s="35">
        <v>45625</v>
      </c>
      <c r="B3891" s="18">
        <v>4.58E-2</v>
      </c>
      <c r="C3891" s="18"/>
    </row>
    <row r="3892" spans="1:3" x14ac:dyDescent="0.35">
      <c r="A3892" s="35">
        <v>45628</v>
      </c>
      <c r="B3892" s="18">
        <v>4.58E-2</v>
      </c>
      <c r="C3892" s="18"/>
    </row>
    <row r="3893" spans="1:3" x14ac:dyDescent="0.35">
      <c r="A3893" s="35">
        <v>45629</v>
      </c>
      <c r="B3893" s="18">
        <v>4.58E-2</v>
      </c>
      <c r="C3893" s="18"/>
    </row>
    <row r="3894" spans="1:3" x14ac:dyDescent="0.35">
      <c r="A3894" s="35">
        <v>45630</v>
      </c>
      <c r="B3894" s="18">
        <v>4.58E-2</v>
      </c>
      <c r="C3894" s="18"/>
    </row>
    <row r="3895" spans="1:3" x14ac:dyDescent="0.35">
      <c r="A3895" s="35">
        <v>45631</v>
      </c>
      <c r="B3895" s="18">
        <v>4.58E-2</v>
      </c>
      <c r="C3895" s="18"/>
    </row>
    <row r="3896" spans="1:3" x14ac:dyDescent="0.35">
      <c r="A3896" s="35">
        <v>45632</v>
      </c>
      <c r="B3896" s="18">
        <v>4.58E-2</v>
      </c>
      <c r="C3896" s="18"/>
    </row>
    <row r="3897" spans="1:3" x14ac:dyDescent="0.35">
      <c r="A3897" s="35">
        <v>45635</v>
      </c>
      <c r="B3897" s="18">
        <v>4.58E-2</v>
      </c>
      <c r="C3897" s="18"/>
    </row>
    <row r="3898" spans="1:3" x14ac:dyDescent="0.35">
      <c r="A3898" s="35">
        <v>45636</v>
      </c>
      <c r="B3898" s="18">
        <v>4.58E-2</v>
      </c>
      <c r="C3898" s="18"/>
    </row>
    <row r="3899" spans="1:3" x14ac:dyDescent="0.35">
      <c r="A3899" s="35">
        <v>45637</v>
      </c>
      <c r="B3899" s="18">
        <v>4.58E-2</v>
      </c>
      <c r="C3899" s="18"/>
    </row>
    <row r="3900" spans="1:3" x14ac:dyDescent="0.35">
      <c r="A3900" s="35">
        <v>45638</v>
      </c>
      <c r="B3900" s="18">
        <v>4.58E-2</v>
      </c>
      <c r="C3900" s="18"/>
    </row>
    <row r="3901" spans="1:3" x14ac:dyDescent="0.35">
      <c r="A3901" s="35">
        <v>45639</v>
      </c>
      <c r="B3901" s="18">
        <v>4.58E-2</v>
      </c>
      <c r="C3901" s="18"/>
    </row>
    <row r="3902" spans="1:3" x14ac:dyDescent="0.35">
      <c r="A3902" s="35">
        <v>45642</v>
      </c>
      <c r="B3902" s="18">
        <v>4.58E-2</v>
      </c>
      <c r="C3902" s="18"/>
    </row>
    <row r="3903" spans="1:3" x14ac:dyDescent="0.35">
      <c r="A3903" s="35">
        <v>45643</v>
      </c>
      <c r="B3903" s="18">
        <v>4.58E-2</v>
      </c>
      <c r="C3903" s="18"/>
    </row>
    <row r="3904" spans="1:3" x14ac:dyDescent="0.35">
      <c r="A3904" s="35">
        <v>45644</v>
      </c>
      <c r="B3904" s="18">
        <v>4.58E-2</v>
      </c>
      <c r="C3904" s="18"/>
    </row>
    <row r="3905" spans="1:3" x14ac:dyDescent="0.35">
      <c r="A3905" s="35">
        <v>45645</v>
      </c>
      <c r="B3905" s="18">
        <v>4.3299999999999998E-2</v>
      </c>
      <c r="C3905" s="18"/>
    </row>
    <row r="3906" spans="1:3" x14ac:dyDescent="0.35">
      <c r="A3906" s="35">
        <v>45646</v>
      </c>
      <c r="B3906" s="18">
        <v>4.3299999999999998E-2</v>
      </c>
      <c r="C3906" s="18"/>
    </row>
    <row r="3907" spans="1:3" x14ac:dyDescent="0.35">
      <c r="A3907" s="35">
        <v>45649</v>
      </c>
      <c r="B3907" s="18">
        <v>4.3299999999999998E-2</v>
      </c>
      <c r="C3907" s="18"/>
    </row>
    <row r="3908" spans="1:3" x14ac:dyDescent="0.35">
      <c r="A3908" s="35">
        <v>45650</v>
      </c>
      <c r="B3908" s="18">
        <v>4.3299999999999998E-2</v>
      </c>
      <c r="C3908" s="18"/>
    </row>
    <row r="3909" spans="1:3" x14ac:dyDescent="0.35">
      <c r="A3909" s="35">
        <v>45651</v>
      </c>
      <c r="B3909" s="18">
        <f>+B3908</f>
        <v>4.3299999999999998E-2</v>
      </c>
      <c r="C3909" s="18"/>
    </row>
    <row r="3910" spans="1:3" x14ac:dyDescent="0.35">
      <c r="A3910" s="35">
        <v>45652</v>
      </c>
      <c r="B3910" s="18">
        <v>4.3299999999999998E-2</v>
      </c>
      <c r="C3910" s="18"/>
    </row>
    <row r="3911" spans="1:3" x14ac:dyDescent="0.35">
      <c r="A3911" s="35">
        <v>45653</v>
      </c>
      <c r="B3911" s="18">
        <v>4.3299999999999998E-2</v>
      </c>
      <c r="C3911" s="18"/>
    </row>
    <row r="3912" spans="1:3" x14ac:dyDescent="0.35">
      <c r="A3912" s="35">
        <v>45656</v>
      </c>
      <c r="B3912" s="18">
        <v>4.3299999999999998E-2</v>
      </c>
      <c r="C3912" s="18"/>
    </row>
    <row r="3913" spans="1:3" x14ac:dyDescent="0.35">
      <c r="A3913" s="35">
        <v>45657</v>
      </c>
      <c r="B3913" s="18">
        <v>4.3299999999999998E-2</v>
      </c>
      <c r="C3913" s="18"/>
    </row>
    <row r="3914" spans="1:3" x14ac:dyDescent="0.35">
      <c r="A3914" s="35">
        <v>45658</v>
      </c>
      <c r="B3914" s="18">
        <v>0</v>
      </c>
      <c r="C3914" s="18"/>
    </row>
    <row r="3915" spans="1:3" x14ac:dyDescent="0.35">
      <c r="A3915" s="35">
        <v>45659</v>
      </c>
      <c r="B3915" s="18">
        <v>4.3299999999999998E-2</v>
      </c>
      <c r="C3915" s="18"/>
    </row>
    <row r="3916" spans="1:3" x14ac:dyDescent="0.35">
      <c r="A3916" s="35">
        <v>45660</v>
      </c>
      <c r="B3916" s="18">
        <v>4.3299999999999998E-2</v>
      </c>
      <c r="C3916" s="18"/>
    </row>
    <row r="3917" spans="1:3" x14ac:dyDescent="0.35">
      <c r="A3917" s="35">
        <v>45663</v>
      </c>
      <c r="B3917" s="18">
        <v>4.3299999999999998E-2</v>
      </c>
      <c r="C3917" s="18"/>
    </row>
    <row r="3918" spans="1:3" x14ac:dyDescent="0.35">
      <c r="A3918" s="35">
        <v>45664</v>
      </c>
      <c r="B3918" s="18">
        <v>4.3299999999999998E-2</v>
      </c>
      <c r="C3918" s="18"/>
    </row>
    <row r="3919" spans="1:3" x14ac:dyDescent="0.35">
      <c r="A3919" s="35">
        <v>45665</v>
      </c>
      <c r="B3919" s="18">
        <v>4.3299999999999998E-2</v>
      </c>
      <c r="C3919" s="18"/>
    </row>
    <row r="3920" spans="1:3" x14ac:dyDescent="0.35">
      <c r="A3920" s="35">
        <v>45666</v>
      </c>
      <c r="B3920" s="18">
        <v>4.3299999999999998E-2</v>
      </c>
      <c r="C3920" s="18"/>
    </row>
    <row r="3921" spans="1:3" x14ac:dyDescent="0.35">
      <c r="A3921" s="35">
        <v>45667</v>
      </c>
      <c r="B3921" s="18">
        <v>4.3299999999999998E-2</v>
      </c>
      <c r="C3921" s="18"/>
    </row>
    <row r="3922" spans="1:3" x14ac:dyDescent="0.35">
      <c r="A3922" s="35">
        <v>45670</v>
      </c>
      <c r="B3922" s="18">
        <v>4.3299999999999998E-2</v>
      </c>
      <c r="C3922" s="18"/>
    </row>
    <row r="3923" spans="1:3" x14ac:dyDescent="0.35">
      <c r="A3923" s="35">
        <v>45671</v>
      </c>
      <c r="B3923" s="18">
        <v>4.3299999999999998E-2</v>
      </c>
      <c r="C3923" s="18"/>
    </row>
    <row r="3924" spans="1:3" x14ac:dyDescent="0.35">
      <c r="A3924" s="35">
        <v>45672</v>
      </c>
      <c r="B3924" s="18">
        <v>4.3299999999999998E-2</v>
      </c>
      <c r="C3924" s="18"/>
    </row>
    <row r="3925" spans="1:3" x14ac:dyDescent="0.35">
      <c r="A3925" s="35">
        <v>45673</v>
      </c>
      <c r="B3925" s="18">
        <v>4.3299999999999998E-2</v>
      </c>
      <c r="C3925" s="18"/>
    </row>
    <row r="3926" spans="1:3" x14ac:dyDescent="0.35">
      <c r="A3926" s="35">
        <v>45674</v>
      </c>
      <c r="B3926" s="18">
        <v>4.3299999999999998E-2</v>
      </c>
      <c r="C3926" s="18"/>
    </row>
    <row r="3927" spans="1:3" x14ac:dyDescent="0.35">
      <c r="A3927" s="35">
        <v>45677</v>
      </c>
      <c r="B3927" s="18">
        <v>0</v>
      </c>
      <c r="C3927" s="18"/>
    </row>
    <row r="3928" spans="1:3" x14ac:dyDescent="0.35">
      <c r="A3928" s="35">
        <v>45678</v>
      </c>
      <c r="B3928" s="18">
        <v>4.3299999999999998E-2</v>
      </c>
      <c r="C3928" s="18"/>
    </row>
    <row r="3929" spans="1:3" x14ac:dyDescent="0.35">
      <c r="A3929" s="35">
        <v>45679</v>
      </c>
      <c r="B3929" s="18">
        <v>4.3299999999999998E-2</v>
      </c>
      <c r="C3929" s="18"/>
    </row>
    <row r="3930" spans="1:3" x14ac:dyDescent="0.35">
      <c r="A3930" s="35">
        <v>45680</v>
      </c>
      <c r="B3930" s="18">
        <v>4.3299999999999998E-2</v>
      </c>
      <c r="C3930" s="18"/>
    </row>
    <row r="3931" spans="1:3" x14ac:dyDescent="0.35">
      <c r="A3931" s="35">
        <v>45681</v>
      </c>
      <c r="B3931" s="18">
        <v>4.3299999999999998E-2</v>
      </c>
      <c r="C3931" s="18"/>
    </row>
    <row r="3932" spans="1:3" x14ac:dyDescent="0.35">
      <c r="A3932" s="35">
        <v>45684</v>
      </c>
      <c r="B3932" s="18">
        <v>4.3299999999999998E-2</v>
      </c>
      <c r="C3932" s="18"/>
    </row>
    <row r="3933" spans="1:3" x14ac:dyDescent="0.35">
      <c r="A3933" s="35">
        <v>45685</v>
      </c>
      <c r="B3933" s="18">
        <v>4.3299999999999998E-2</v>
      </c>
      <c r="C3933" s="18"/>
    </row>
    <row r="3934" spans="1:3" x14ac:dyDescent="0.35">
      <c r="A3934" s="35">
        <v>45686</v>
      </c>
      <c r="B3934" s="18">
        <v>4.3299999999999998E-2</v>
      </c>
      <c r="C3934" s="18"/>
    </row>
    <row r="3935" spans="1:3" x14ac:dyDescent="0.35">
      <c r="A3935" s="35">
        <v>45687</v>
      </c>
      <c r="B3935" s="18">
        <v>4.3299999999999998E-2</v>
      </c>
      <c r="C3935" s="18"/>
    </row>
    <row r="3936" spans="1:3" x14ac:dyDescent="0.35">
      <c r="A3936" s="35">
        <v>45688</v>
      </c>
      <c r="B3936" s="18">
        <v>4.3299999999999998E-2</v>
      </c>
      <c r="C3936" s="18"/>
    </row>
    <row r="3937" spans="1:3" x14ac:dyDescent="0.35">
      <c r="A3937" s="35">
        <v>45691</v>
      </c>
      <c r="B3937" s="18">
        <v>4.3299999999999998E-2</v>
      </c>
      <c r="C3937" s="18"/>
    </row>
    <row r="3938" spans="1:3" x14ac:dyDescent="0.35">
      <c r="A3938" s="35">
        <v>45692</v>
      </c>
      <c r="B3938" s="18">
        <v>4.3299999999999998E-2</v>
      </c>
      <c r="C3938" s="18"/>
    </row>
    <row r="3939" spans="1:3" x14ac:dyDescent="0.35">
      <c r="A3939" s="35">
        <v>45693</v>
      </c>
      <c r="B3939" s="18">
        <v>4.3299999999999998E-2</v>
      </c>
      <c r="C3939" s="18"/>
    </row>
    <row r="3940" spans="1:3" x14ac:dyDescent="0.35">
      <c r="A3940" s="35">
        <v>45694</v>
      </c>
      <c r="B3940" s="18">
        <v>4.3299999999999998E-2</v>
      </c>
      <c r="C3940" s="18"/>
    </row>
    <row r="3941" spans="1:3" x14ac:dyDescent="0.35">
      <c r="A3941" s="35">
        <v>45695</v>
      </c>
      <c r="B3941" s="18">
        <v>4.3299999999999998E-2</v>
      </c>
      <c r="C3941" s="18"/>
    </row>
    <row r="3942" spans="1:3" x14ac:dyDescent="0.35">
      <c r="A3942" s="35">
        <v>45698</v>
      </c>
      <c r="B3942" s="18">
        <v>4.3299999999999998E-2</v>
      </c>
      <c r="C3942" s="18"/>
    </row>
    <row r="3943" spans="1:3" x14ac:dyDescent="0.35">
      <c r="A3943" s="35">
        <v>45699</v>
      </c>
      <c r="B3943" s="18">
        <v>4.3299999999999998E-2</v>
      </c>
      <c r="C3943" s="18"/>
    </row>
    <row r="3944" spans="1:3" x14ac:dyDescent="0.35">
      <c r="A3944" s="35">
        <v>45700</v>
      </c>
      <c r="B3944" s="18">
        <v>4.3299999999999998E-2</v>
      </c>
      <c r="C3944" s="18"/>
    </row>
    <row r="3945" spans="1:3" x14ac:dyDescent="0.35">
      <c r="A3945" s="35">
        <v>45701</v>
      </c>
      <c r="B3945" s="18">
        <v>4.3299999999999998E-2</v>
      </c>
      <c r="C3945" s="18"/>
    </row>
    <row r="3946" spans="1:3" x14ac:dyDescent="0.35">
      <c r="A3946" s="35">
        <v>45702</v>
      </c>
      <c r="B3946" s="18">
        <v>4.3299999999999998E-2</v>
      </c>
      <c r="C3946" s="18"/>
    </row>
    <row r="3947" spans="1:3" x14ac:dyDescent="0.35">
      <c r="A3947" s="35">
        <v>45705</v>
      </c>
      <c r="B3947" s="18">
        <v>0</v>
      </c>
      <c r="C3947" s="18"/>
    </row>
    <row r="3948" spans="1:3" x14ac:dyDescent="0.35">
      <c r="A3948" s="35">
        <v>45706</v>
      </c>
      <c r="B3948" s="18">
        <v>4.3299999999999998E-2</v>
      </c>
      <c r="C3948" s="18"/>
    </row>
    <row r="3949" spans="1:3" x14ac:dyDescent="0.35">
      <c r="A3949" s="35">
        <v>45707</v>
      </c>
      <c r="B3949" s="18">
        <v>4.3299999999999998E-2</v>
      </c>
      <c r="C3949" s="18"/>
    </row>
    <row r="3950" spans="1:3" x14ac:dyDescent="0.35">
      <c r="A3950" s="35">
        <v>45708</v>
      </c>
      <c r="B3950" s="18">
        <v>4.3299999999999998E-2</v>
      </c>
      <c r="C3950" s="18"/>
    </row>
    <row r="3951" spans="1:3" x14ac:dyDescent="0.35">
      <c r="A3951" s="35">
        <v>45709</v>
      </c>
      <c r="B3951" s="18">
        <v>4.3299999999999998E-2</v>
      </c>
      <c r="C3951" s="18"/>
    </row>
    <row r="3952" spans="1:3" x14ac:dyDescent="0.35">
      <c r="A3952" s="35">
        <v>45712</v>
      </c>
      <c r="B3952" s="18">
        <v>4.3299999999999998E-2</v>
      </c>
      <c r="C3952" s="18"/>
    </row>
    <row r="3953" spans="1:3" x14ac:dyDescent="0.35">
      <c r="A3953" s="35">
        <v>45713</v>
      </c>
      <c r="B3953" s="18">
        <v>4.3299999999999998E-2</v>
      </c>
      <c r="C3953" s="18"/>
    </row>
    <row r="3954" spans="1:3" x14ac:dyDescent="0.35">
      <c r="A3954" s="35">
        <v>45714</v>
      </c>
      <c r="B3954" s="18">
        <v>4.3299999999999998E-2</v>
      </c>
      <c r="C3954" s="18"/>
    </row>
    <row r="3955" spans="1:3" x14ac:dyDescent="0.35">
      <c r="A3955" s="35">
        <v>45715</v>
      </c>
      <c r="B3955" s="18">
        <v>4.3299999999999998E-2</v>
      </c>
      <c r="C3955" s="18"/>
    </row>
    <row r="3956" spans="1:3" x14ac:dyDescent="0.35">
      <c r="A3956" s="35">
        <v>45716</v>
      </c>
      <c r="B3956" s="18">
        <v>4.3299999999999998E-2</v>
      </c>
      <c r="C3956" s="18"/>
    </row>
    <row r="3957" spans="1:3" x14ac:dyDescent="0.35">
      <c r="A3957" s="35">
        <v>45719</v>
      </c>
      <c r="B3957" s="18">
        <v>4.3299999999999998E-2</v>
      </c>
      <c r="C3957" s="18"/>
    </row>
    <row r="3958" spans="1:3" x14ac:dyDescent="0.35">
      <c r="A3958" s="35">
        <v>45720</v>
      </c>
      <c r="B3958" s="18">
        <v>4.3299999999999998E-2</v>
      </c>
      <c r="C3958" s="18"/>
    </row>
    <row r="3959" spans="1:3" x14ac:dyDescent="0.35">
      <c r="A3959" s="35">
        <v>45721</v>
      </c>
      <c r="B3959" s="18">
        <v>4.3299999999999998E-2</v>
      </c>
      <c r="C3959" s="18"/>
    </row>
    <row r="3960" spans="1:3" x14ac:dyDescent="0.35">
      <c r="A3960" s="35">
        <v>45722</v>
      </c>
      <c r="B3960" s="18">
        <v>4.3299999999999998E-2</v>
      </c>
      <c r="C3960" s="18"/>
    </row>
    <row r="3961" spans="1:3" x14ac:dyDescent="0.35">
      <c r="A3961" s="35">
        <v>45723</v>
      </c>
      <c r="B3961" s="18">
        <v>4.3299999999999998E-2</v>
      </c>
      <c r="C3961" s="18"/>
    </row>
    <row r="3962" spans="1:3" x14ac:dyDescent="0.35">
      <c r="A3962" s="35">
        <v>45726</v>
      </c>
      <c r="B3962" s="18">
        <v>4.3299999999999998E-2</v>
      </c>
      <c r="C3962" s="18"/>
    </row>
    <row r="3963" spans="1:3" x14ac:dyDescent="0.35">
      <c r="A3963" s="35">
        <v>45727</v>
      </c>
      <c r="B3963" s="18">
        <v>4.3299999999999998E-2</v>
      </c>
      <c r="C3963" s="18"/>
    </row>
    <row r="3964" spans="1:3" x14ac:dyDescent="0.35">
      <c r="A3964" s="35">
        <v>45728</v>
      </c>
      <c r="B3964" s="18">
        <v>4.3299999999999998E-2</v>
      </c>
      <c r="C3964" s="18"/>
    </row>
    <row r="3965" spans="1:3" x14ac:dyDescent="0.35">
      <c r="A3965" s="35">
        <v>45729</v>
      </c>
      <c r="B3965" s="18">
        <v>4.3299999999999998E-2</v>
      </c>
      <c r="C3965" s="18"/>
    </row>
    <row r="3966" spans="1:3" x14ac:dyDescent="0.35">
      <c r="A3966" s="35">
        <v>45730</v>
      </c>
      <c r="B3966" s="18">
        <v>4.3299999999999998E-2</v>
      </c>
      <c r="C3966" s="18"/>
    </row>
    <row r="3967" spans="1:3" x14ac:dyDescent="0.35">
      <c r="A3967" s="35">
        <v>45733</v>
      </c>
      <c r="B3967" s="18">
        <v>4.3299999999999998E-2</v>
      </c>
      <c r="C3967" s="18"/>
    </row>
    <row r="3968" spans="1:3" x14ac:dyDescent="0.35">
      <c r="A3968" s="35">
        <v>45734</v>
      </c>
      <c r="B3968" s="18">
        <v>4.3299999999999998E-2</v>
      </c>
      <c r="C3968" s="18"/>
    </row>
    <row r="3969" spans="1:3" x14ac:dyDescent="0.35">
      <c r="A3969" s="35">
        <v>45735</v>
      </c>
      <c r="B3969" s="18">
        <v>4.3299999999999998E-2</v>
      </c>
      <c r="C3969" s="18"/>
    </row>
    <row r="3970" spans="1:3" x14ac:dyDescent="0.35">
      <c r="A3970" s="35">
        <v>45736</v>
      </c>
      <c r="B3970" s="18">
        <v>4.3299999999999998E-2</v>
      </c>
      <c r="C3970" s="18"/>
    </row>
    <row r="3971" spans="1:3" x14ac:dyDescent="0.35">
      <c r="A3971" s="35">
        <v>45737</v>
      </c>
      <c r="B3971" s="18">
        <v>4.3299999999999998E-2</v>
      </c>
      <c r="C3971" s="18"/>
    </row>
    <row r="3972" spans="1:3" x14ac:dyDescent="0.35">
      <c r="A3972" s="35">
        <v>45740</v>
      </c>
      <c r="B3972" s="18">
        <v>4.3299999999999998E-2</v>
      </c>
      <c r="C3972" s="18"/>
    </row>
    <row r="3973" spans="1:3" x14ac:dyDescent="0.35">
      <c r="A3973" s="35">
        <v>45741</v>
      </c>
      <c r="B3973" s="18">
        <v>4.3299999999999998E-2</v>
      </c>
      <c r="C3973" s="18"/>
    </row>
    <row r="3974" spans="1:3" x14ac:dyDescent="0.35">
      <c r="A3974" s="35">
        <v>45742</v>
      </c>
      <c r="B3974" s="18">
        <v>4.3299999999999998E-2</v>
      </c>
      <c r="C3974" s="18"/>
    </row>
    <row r="3975" spans="1:3" x14ac:dyDescent="0.35">
      <c r="A3975" s="35">
        <v>45743</v>
      </c>
      <c r="B3975" s="18">
        <v>4.3299999999999998E-2</v>
      </c>
      <c r="C3975" s="18"/>
    </row>
    <row r="3976" spans="1:3" x14ac:dyDescent="0.35">
      <c r="A3976" s="35">
        <v>45744</v>
      </c>
      <c r="B3976" s="18">
        <v>4.3299999999999998E-2</v>
      </c>
      <c r="C3976" s="18"/>
    </row>
    <row r="3977" spans="1:3" x14ac:dyDescent="0.35">
      <c r="A3977" s="35">
        <v>45747</v>
      </c>
      <c r="B3977" s="18">
        <v>4.3299999999999998E-2</v>
      </c>
      <c r="C3977" s="18"/>
    </row>
    <row r="3978" spans="1:3" x14ac:dyDescent="0.35">
      <c r="A3978" s="35">
        <v>45748</v>
      </c>
      <c r="B3978" s="18">
        <v>4.3299999999999998E-2</v>
      </c>
      <c r="C3978" s="18"/>
    </row>
    <row r="3979" spans="1:3" x14ac:dyDescent="0.35">
      <c r="A3979" s="35">
        <v>45749</v>
      </c>
      <c r="B3979" s="18">
        <v>4.3299999999999998E-2</v>
      </c>
      <c r="C3979" s="18"/>
    </row>
    <row r="3980" spans="1:3" x14ac:dyDescent="0.35">
      <c r="A3980" s="35">
        <v>45750</v>
      </c>
      <c r="B3980" s="18">
        <v>4.3299999999999998E-2</v>
      </c>
      <c r="C3980" s="18"/>
    </row>
    <row r="3981" spans="1:3" x14ac:dyDescent="0.35">
      <c r="A3981" s="35">
        <v>45751</v>
      </c>
      <c r="B3981" s="18">
        <v>4.3299999999999998E-2</v>
      </c>
      <c r="C3981" s="18"/>
    </row>
    <row r="3982" spans="1:3" x14ac:dyDescent="0.35">
      <c r="A3982" s="35">
        <v>45754</v>
      </c>
      <c r="B3982" s="18">
        <v>4.3299999999999998E-2</v>
      </c>
      <c r="C3982" s="18"/>
    </row>
    <row r="3983" spans="1:3" x14ac:dyDescent="0.35">
      <c r="A3983" s="35">
        <v>45755</v>
      </c>
      <c r="B3983" s="18">
        <v>4.3299999999999998E-2</v>
      </c>
      <c r="C3983" s="18"/>
    </row>
    <row r="3984" spans="1:3" x14ac:dyDescent="0.35">
      <c r="A3984" s="35">
        <v>45756</v>
      </c>
      <c r="B3984" s="18">
        <v>4.3299999999999998E-2</v>
      </c>
      <c r="C3984" s="18"/>
    </row>
    <row r="3985" spans="1:3" x14ac:dyDescent="0.35">
      <c r="A3985" s="35">
        <v>45757</v>
      </c>
      <c r="B3985" s="18">
        <v>4.3299999999999998E-2</v>
      </c>
      <c r="C3985" s="18"/>
    </row>
    <row r="3986" spans="1:3" x14ac:dyDescent="0.35">
      <c r="A3986" s="35">
        <v>45758</v>
      </c>
      <c r="B3986" s="18">
        <v>4.3299999999999998E-2</v>
      </c>
      <c r="C3986" s="18"/>
    </row>
    <row r="3987" spans="1:3" x14ac:dyDescent="0.35">
      <c r="A3987" s="35">
        <v>45761</v>
      </c>
      <c r="B3987" s="18">
        <v>4.3299999999999998E-2</v>
      </c>
      <c r="C3987" s="18"/>
    </row>
    <row r="3988" spans="1:3" x14ac:dyDescent="0.35">
      <c r="A3988" s="35">
        <v>45762</v>
      </c>
      <c r="B3988" s="18">
        <v>4.3299999999999998E-2</v>
      </c>
      <c r="C3988" s="18"/>
    </row>
    <row r="3989" spans="1:3" x14ac:dyDescent="0.35">
      <c r="A3989" s="35">
        <v>45763</v>
      </c>
      <c r="B3989" s="18">
        <v>4.3299999999999998E-2</v>
      </c>
      <c r="C3989" s="18"/>
    </row>
    <row r="3990" spans="1:3" x14ac:dyDescent="0.35">
      <c r="A3990" s="35">
        <v>45764</v>
      </c>
      <c r="B3990" s="18">
        <v>4.3299999999999998E-2</v>
      </c>
      <c r="C3990" s="18"/>
    </row>
    <row r="3991" spans="1:3" x14ac:dyDescent="0.35">
      <c r="A3991" s="35">
        <v>45765</v>
      </c>
      <c r="B3991" s="18">
        <v>4.3299999999999998E-2</v>
      </c>
      <c r="C3991" s="18"/>
    </row>
    <row r="3992" spans="1:3" x14ac:dyDescent="0.35">
      <c r="A3992" s="35">
        <v>45768</v>
      </c>
      <c r="B3992" s="18">
        <v>4.3299999999999998E-2</v>
      </c>
      <c r="C3992" s="18"/>
    </row>
    <row r="3993" spans="1:3" x14ac:dyDescent="0.35">
      <c r="A3993" s="35">
        <v>45769</v>
      </c>
      <c r="B3993" s="18">
        <v>4.3299999999999998E-2</v>
      </c>
      <c r="C3993" s="18"/>
    </row>
    <row r="3994" spans="1:3" x14ac:dyDescent="0.35">
      <c r="A3994" s="35">
        <v>45770</v>
      </c>
      <c r="B3994" s="18">
        <v>4.3299999999999998E-2</v>
      </c>
      <c r="C3994" s="18"/>
    </row>
    <row r="3995" spans="1:3" x14ac:dyDescent="0.35">
      <c r="A3995" s="35">
        <v>45771</v>
      </c>
      <c r="B3995" s="18">
        <v>4.3299999999999998E-2</v>
      </c>
      <c r="C3995" s="18"/>
    </row>
    <row r="3996" spans="1:3" x14ac:dyDescent="0.35">
      <c r="A3996" s="35">
        <v>45772</v>
      </c>
      <c r="B3996" s="18">
        <v>4.3299999999999998E-2</v>
      </c>
      <c r="C3996" s="18"/>
    </row>
    <row r="3997" spans="1:3" x14ac:dyDescent="0.35">
      <c r="A3997" s="35">
        <v>45775</v>
      </c>
      <c r="B3997" s="18">
        <v>4.3299999999999998E-2</v>
      </c>
      <c r="C3997" s="18"/>
    </row>
    <row r="3998" spans="1:3" x14ac:dyDescent="0.35">
      <c r="A3998" s="35">
        <v>45776</v>
      </c>
      <c r="B3998" s="18">
        <v>4.3299999999999998E-2</v>
      </c>
      <c r="C3998" s="18"/>
    </row>
    <row r="3999" spans="1:3" x14ac:dyDescent="0.35">
      <c r="A3999" s="35">
        <v>45777</v>
      </c>
      <c r="B3999" s="18">
        <v>4.3299999999999998E-2</v>
      </c>
      <c r="C3999" s="18"/>
    </row>
    <row r="4000" spans="1:3" x14ac:dyDescent="0.35">
      <c r="A4000" s="35">
        <v>45778</v>
      </c>
      <c r="B4000" s="18">
        <v>4.3299999999999998E-2</v>
      </c>
      <c r="C4000" s="18"/>
    </row>
    <row r="4001" spans="1:3" x14ac:dyDescent="0.35">
      <c r="A4001" s="35">
        <v>45779</v>
      </c>
      <c r="B4001" s="18">
        <v>4.3299999999999998E-2</v>
      </c>
      <c r="C4001" s="18"/>
    </row>
    <row r="4002" spans="1:3" x14ac:dyDescent="0.35">
      <c r="A4002" s="35">
        <v>45782</v>
      </c>
      <c r="B4002" s="18">
        <v>4.3299999999999998E-2</v>
      </c>
      <c r="C4002" s="18"/>
    </row>
    <row r="4003" spans="1:3" x14ac:dyDescent="0.35">
      <c r="A4003" s="35">
        <v>45783</v>
      </c>
      <c r="B4003" s="18">
        <v>4.3299999999999998E-2</v>
      </c>
      <c r="C4003" s="18"/>
    </row>
    <row r="4004" spans="1:3" x14ac:dyDescent="0.35">
      <c r="A4004" s="35">
        <v>45784</v>
      </c>
      <c r="B4004" s="18">
        <v>4.3299999999999998E-2</v>
      </c>
      <c r="C4004" s="18"/>
    </row>
    <row r="4005" spans="1:3" x14ac:dyDescent="0.35">
      <c r="A4005" s="35">
        <v>45785</v>
      </c>
      <c r="B4005" s="18">
        <v>4.3299999999999998E-2</v>
      </c>
      <c r="C4005" s="18"/>
    </row>
    <row r="4006" spans="1:3" x14ac:dyDescent="0.35">
      <c r="A4006" s="35">
        <v>45786</v>
      </c>
      <c r="B4006" s="18">
        <v>4.3299999999999998E-2</v>
      </c>
      <c r="C4006" s="18"/>
    </row>
    <row r="4007" spans="1:3" x14ac:dyDescent="0.35">
      <c r="A4007" s="35">
        <v>45789</v>
      </c>
      <c r="B4007" s="18">
        <v>4.3299999999999998E-2</v>
      </c>
      <c r="C4007" s="18"/>
    </row>
    <row r="4008" spans="1:3" x14ac:dyDescent="0.35">
      <c r="A4008" s="35">
        <v>45790</v>
      </c>
      <c r="B4008" s="18">
        <v>4.3299999999999998E-2</v>
      </c>
      <c r="C4008" s="18"/>
    </row>
    <row r="4009" spans="1:3" x14ac:dyDescent="0.35">
      <c r="A4009" s="35">
        <v>45791</v>
      </c>
      <c r="B4009" s="18">
        <v>4.3299999999999998E-2</v>
      </c>
      <c r="C4009" s="18"/>
    </row>
    <row r="4010" spans="1:3" x14ac:dyDescent="0.35">
      <c r="A4010" s="35">
        <v>45792</v>
      </c>
      <c r="B4010" s="18">
        <v>4.3299999999999998E-2</v>
      </c>
      <c r="C4010" s="18"/>
    </row>
    <row r="4011" spans="1:3" x14ac:dyDescent="0.35">
      <c r="A4011" s="35">
        <v>45793</v>
      </c>
      <c r="B4011" s="18">
        <v>4.3299999999999998E-2</v>
      </c>
      <c r="C4011" s="18"/>
    </row>
    <row r="4012" spans="1:3" x14ac:dyDescent="0.35">
      <c r="A4012" s="35">
        <v>45796</v>
      </c>
      <c r="B4012" s="18">
        <v>4.3299999999999998E-2</v>
      </c>
      <c r="C4012" s="18"/>
    </row>
    <row r="4013" spans="1:3" x14ac:dyDescent="0.35">
      <c r="A4013" s="35">
        <v>45797</v>
      </c>
      <c r="B4013" s="18">
        <v>4.3299999999999998E-2</v>
      </c>
      <c r="C4013" s="18"/>
    </row>
    <row r="4014" spans="1:3" x14ac:dyDescent="0.35">
      <c r="A4014" s="35">
        <v>45798</v>
      </c>
      <c r="B4014" s="18">
        <v>4.3299999999999998E-2</v>
      </c>
      <c r="C4014" s="18"/>
    </row>
    <row r="4015" spans="1:3" x14ac:dyDescent="0.35">
      <c r="A4015" s="35">
        <v>45799</v>
      </c>
      <c r="B4015" s="18">
        <v>4.3299999999999998E-2</v>
      </c>
      <c r="C4015" s="18"/>
    </row>
    <row r="4016" spans="1:3" x14ac:dyDescent="0.35">
      <c r="A4016" s="35">
        <v>45800</v>
      </c>
      <c r="B4016" s="18">
        <v>4.3299999999999998E-2</v>
      </c>
      <c r="C4016" s="18"/>
    </row>
    <row r="4017" spans="1:3" x14ac:dyDescent="0.35">
      <c r="A4017" s="35">
        <v>45803</v>
      </c>
      <c r="B4017" s="18">
        <v>0</v>
      </c>
      <c r="C4017" s="18"/>
    </row>
    <row r="4018" spans="1:3" x14ac:dyDescent="0.35">
      <c r="A4018" s="35">
        <v>45804</v>
      </c>
      <c r="B4018" s="18">
        <v>4.3299999999999998E-2</v>
      </c>
      <c r="C4018" s="18"/>
    </row>
    <row r="4019" spans="1:3" x14ac:dyDescent="0.35">
      <c r="A4019" s="35">
        <v>45805</v>
      </c>
      <c r="B4019" s="18">
        <v>4.3299999999999998E-2</v>
      </c>
      <c r="C4019" s="18"/>
    </row>
    <row r="4020" spans="1:3" x14ac:dyDescent="0.35">
      <c r="A4020" s="35">
        <v>45806</v>
      </c>
      <c r="B4020" s="18">
        <v>4.3299999999999998E-2</v>
      </c>
      <c r="C4020" s="18"/>
    </row>
    <row r="4021" spans="1:3" x14ac:dyDescent="0.35">
      <c r="A4021" s="35">
        <v>45807</v>
      </c>
      <c r="B4021" s="18">
        <v>4.3299999999999998E-2</v>
      </c>
      <c r="C4021" s="18"/>
    </row>
    <row r="4022" spans="1:3" x14ac:dyDescent="0.35">
      <c r="A4022" s="35">
        <v>45810</v>
      </c>
      <c r="B4022" s="18">
        <v>4.3299999999999998E-2</v>
      </c>
      <c r="C4022" s="18"/>
    </row>
    <row r="4023" spans="1:3" x14ac:dyDescent="0.35">
      <c r="A4023" s="35">
        <v>45811</v>
      </c>
      <c r="B4023" s="18">
        <v>4.3299999999999998E-2</v>
      </c>
      <c r="C4023" s="18"/>
    </row>
    <row r="4024" spans="1:3" x14ac:dyDescent="0.35">
      <c r="A4024" s="35">
        <v>45812</v>
      </c>
      <c r="B4024" s="18">
        <v>4.3299999999999998E-2</v>
      </c>
      <c r="C4024" s="18"/>
    </row>
    <row r="4025" spans="1:3" x14ac:dyDescent="0.35">
      <c r="A4025" s="35">
        <v>45813</v>
      </c>
      <c r="B4025" s="18">
        <v>4.3299999999999998E-2</v>
      </c>
      <c r="C4025" s="18"/>
    </row>
    <row r="4026" spans="1:3" x14ac:dyDescent="0.35">
      <c r="A4026" s="35">
        <v>45814</v>
      </c>
      <c r="B4026" s="18">
        <v>4.3299999999999998E-2</v>
      </c>
      <c r="C4026" s="18"/>
    </row>
    <row r="4027" spans="1:3" x14ac:dyDescent="0.35">
      <c r="A4027" s="35">
        <v>45817</v>
      </c>
      <c r="B4027" s="18">
        <v>4.3299999999999998E-2</v>
      </c>
      <c r="C4027" s="18"/>
    </row>
    <row r="4028" spans="1:3" x14ac:dyDescent="0.35">
      <c r="A4028" s="35">
        <v>45818</v>
      </c>
      <c r="B4028" s="18">
        <v>4.3299999999999998E-2</v>
      </c>
      <c r="C4028" s="18"/>
    </row>
    <row r="4029" spans="1:3" x14ac:dyDescent="0.35">
      <c r="A4029" s="35">
        <v>45819</v>
      </c>
      <c r="B4029" s="18">
        <v>4.3299999999999998E-2</v>
      </c>
      <c r="C4029" s="18"/>
    </row>
    <row r="4030" spans="1:3" x14ac:dyDescent="0.35">
      <c r="A4030" s="35">
        <v>45820</v>
      </c>
      <c r="B4030" s="18">
        <v>4.3299999999999998E-2</v>
      </c>
      <c r="C4030" s="18"/>
    </row>
    <row r="4031" spans="1:3" x14ac:dyDescent="0.35">
      <c r="A4031" s="35">
        <v>45821</v>
      </c>
      <c r="B4031" s="18">
        <v>4.3299999999999998E-2</v>
      </c>
      <c r="C4031" s="18"/>
    </row>
    <row r="4032" spans="1:3" x14ac:dyDescent="0.35">
      <c r="A4032" s="35">
        <v>45824</v>
      </c>
      <c r="B4032" s="18">
        <v>4.3299999999999998E-2</v>
      </c>
      <c r="C4032" s="18"/>
    </row>
    <row r="4033" spans="1:3" x14ac:dyDescent="0.35">
      <c r="A4033" s="35">
        <v>45825</v>
      </c>
      <c r="B4033" s="18">
        <v>4.3299999999999998E-2</v>
      </c>
      <c r="C4033" s="18"/>
    </row>
    <row r="4034" spans="1:3" x14ac:dyDescent="0.35">
      <c r="A4034" s="35">
        <v>45826</v>
      </c>
      <c r="B4034" s="18">
        <v>4.3299999999999998E-2</v>
      </c>
      <c r="C4034" s="18"/>
    </row>
    <row r="4035" spans="1:3" x14ac:dyDescent="0.35">
      <c r="A4035" s="35">
        <v>45827</v>
      </c>
      <c r="B4035" s="18">
        <v>0</v>
      </c>
      <c r="C4035" s="18"/>
    </row>
    <row r="4036" spans="1:3" x14ac:dyDescent="0.35">
      <c r="A4036" s="35">
        <v>45828</v>
      </c>
      <c r="B4036" s="18">
        <v>4.3299999999999998E-2</v>
      </c>
      <c r="C4036" s="18"/>
    </row>
    <row r="4037" spans="1:3" x14ac:dyDescent="0.35">
      <c r="A4037" s="35">
        <v>45831</v>
      </c>
      <c r="B4037" s="18">
        <v>4.3299999999999998E-2</v>
      </c>
      <c r="C4037" s="18"/>
    </row>
    <row r="4038" spans="1:3" x14ac:dyDescent="0.35">
      <c r="A4038" s="35">
        <v>45832</v>
      </c>
      <c r="B4038" s="18">
        <v>4.3299999999999998E-2</v>
      </c>
      <c r="C4038" s="18"/>
    </row>
    <row r="4039" spans="1:3" x14ac:dyDescent="0.35">
      <c r="A4039" s="35">
        <v>45833</v>
      </c>
      <c r="B4039" s="18">
        <v>4.3299999999999998E-2</v>
      </c>
      <c r="C4039" s="18"/>
    </row>
    <row r="4040" spans="1:3" x14ac:dyDescent="0.35">
      <c r="A4040" s="35">
        <v>45834</v>
      </c>
      <c r="B4040" s="18">
        <v>4.3299999999999998E-2</v>
      </c>
      <c r="C4040" s="18"/>
    </row>
    <row r="4041" spans="1:3" x14ac:dyDescent="0.35">
      <c r="A4041" s="35">
        <v>45835</v>
      </c>
      <c r="B4041" s="18">
        <v>4.3299999999999998E-2</v>
      </c>
      <c r="C4041" s="18"/>
    </row>
    <row r="4042" spans="1:3" x14ac:dyDescent="0.35">
      <c r="A4042" s="35">
        <v>45838</v>
      </c>
      <c r="B4042" s="18">
        <v>4.3299999999999998E-2</v>
      </c>
      <c r="C4042" s="18"/>
    </row>
    <row r="4043" spans="1:3" x14ac:dyDescent="0.35">
      <c r="A4043" s="35">
        <v>45839</v>
      </c>
      <c r="B4043" s="18">
        <v>4.3299999999999998E-2</v>
      </c>
      <c r="C4043" s="18"/>
    </row>
    <row r="4044" spans="1:3" x14ac:dyDescent="0.35">
      <c r="A4044" s="35">
        <v>45840</v>
      </c>
      <c r="B4044" s="18">
        <v>4.3299999999999998E-2</v>
      </c>
      <c r="C4044" s="18"/>
    </row>
    <row r="4045" spans="1:3" x14ac:dyDescent="0.35">
      <c r="A4045" s="35">
        <v>45841</v>
      </c>
      <c r="B4045" s="18">
        <v>4.3299999999999998E-2</v>
      </c>
      <c r="C4045" s="18"/>
    </row>
    <row r="4046" spans="1:3" x14ac:dyDescent="0.35">
      <c r="A4046" s="35">
        <v>45842</v>
      </c>
      <c r="B4046" s="18">
        <v>0</v>
      </c>
      <c r="C4046" s="18"/>
    </row>
    <row r="4047" spans="1:3" x14ac:dyDescent="0.35">
      <c r="A4047" s="35">
        <v>45845</v>
      </c>
      <c r="B4047" s="18">
        <v>4.3299999999999998E-2</v>
      </c>
      <c r="C4047" s="18"/>
    </row>
    <row r="4048" spans="1:3" x14ac:dyDescent="0.35">
      <c r="A4048" s="35">
        <v>45846</v>
      </c>
      <c r="B4048" s="18">
        <v>4.3299999999999998E-2</v>
      </c>
      <c r="C4048" s="18"/>
    </row>
    <row r="4049" spans="1:3" x14ac:dyDescent="0.35">
      <c r="A4049" s="35">
        <v>45847</v>
      </c>
      <c r="B4049" s="18">
        <v>4.3299999999999998E-2</v>
      </c>
      <c r="C4049" s="18"/>
    </row>
    <row r="4050" spans="1:3" x14ac:dyDescent="0.35">
      <c r="A4050" s="35">
        <v>45848</v>
      </c>
      <c r="B4050" s="18">
        <v>4.3299999999999998E-2</v>
      </c>
      <c r="C4050" s="18"/>
    </row>
    <row r="4051" spans="1:3" x14ac:dyDescent="0.35">
      <c r="A4051" s="35">
        <v>45849</v>
      </c>
      <c r="B4051" s="18">
        <v>4.3299999999999998E-2</v>
      </c>
      <c r="C4051" s="18"/>
    </row>
    <row r="4052" spans="1:3" x14ac:dyDescent="0.35">
      <c r="A4052" s="35">
        <v>45852</v>
      </c>
      <c r="B4052" s="18">
        <v>4.3299999999999998E-2</v>
      </c>
      <c r="C4052" s="18"/>
    </row>
    <row r="4053" spans="1:3" x14ac:dyDescent="0.35">
      <c r="A4053" s="35">
        <v>45853</v>
      </c>
      <c r="B4053" s="18">
        <v>4.3299999999999998E-2</v>
      </c>
      <c r="C4053" s="18"/>
    </row>
    <row r="4054" spans="1:3" x14ac:dyDescent="0.35">
      <c r="A4054" s="35">
        <v>45854</v>
      </c>
      <c r="B4054" s="18">
        <v>4.3299999999999998E-2</v>
      </c>
      <c r="C4054" s="18"/>
    </row>
    <row r="4055" spans="1:3" x14ac:dyDescent="0.35">
      <c r="A4055" s="35">
        <v>45855</v>
      </c>
      <c r="B4055" s="18">
        <v>4.3299999999999998E-2</v>
      </c>
      <c r="C4055" s="18"/>
    </row>
    <row r="4056" spans="1:3" x14ac:dyDescent="0.35">
      <c r="A4056" s="35">
        <v>45856</v>
      </c>
      <c r="B4056" s="18">
        <v>4.3299999999999998E-2</v>
      </c>
      <c r="C4056" s="18"/>
    </row>
    <row r="4057" spans="1:3" x14ac:dyDescent="0.35">
      <c r="A4057" s="35">
        <v>45859</v>
      </c>
      <c r="B4057" s="18">
        <v>4.3299999999999998E-2</v>
      </c>
      <c r="C4057" s="18"/>
    </row>
    <row r="4058" spans="1:3" x14ac:dyDescent="0.35">
      <c r="A4058" s="35">
        <v>45860</v>
      </c>
      <c r="B4058" s="18">
        <v>4.3299999999999998E-2</v>
      </c>
      <c r="C4058" s="18"/>
    </row>
    <row r="4059" spans="1:3" x14ac:dyDescent="0.35">
      <c r="A4059" s="35">
        <v>45861</v>
      </c>
      <c r="B4059" s="18">
        <v>4.3299999999999998E-2</v>
      </c>
      <c r="C4059" s="18"/>
    </row>
    <row r="4060" spans="1:3" x14ac:dyDescent="0.35">
      <c r="A4060" s="35">
        <v>45862</v>
      </c>
      <c r="B4060" s="18">
        <v>4.3299999999999998E-2</v>
      </c>
      <c r="C4060" s="18"/>
    </row>
    <row r="4061" spans="1:3" x14ac:dyDescent="0.35">
      <c r="A4061" s="35">
        <v>45863</v>
      </c>
      <c r="B4061" s="18">
        <v>4.3299999999999998E-2</v>
      </c>
      <c r="C4061" s="18"/>
    </row>
    <row r="4062" spans="1:3" x14ac:dyDescent="0.35">
      <c r="A4062" s="35">
        <v>45866</v>
      </c>
      <c r="B4062" s="18">
        <v>4.3299999999999998E-2</v>
      </c>
      <c r="C4062" s="18"/>
    </row>
    <row r="4063" spans="1:3" x14ac:dyDescent="0.35">
      <c r="A4063" s="35">
        <v>45867</v>
      </c>
      <c r="B4063" s="18">
        <v>4.3299999999999998E-2</v>
      </c>
      <c r="C4063" s="18"/>
    </row>
    <row r="4064" spans="1:3" x14ac:dyDescent="0.35">
      <c r="A4064" s="35">
        <v>45868</v>
      </c>
      <c r="B4064" s="18">
        <v>4.3299999999999998E-2</v>
      </c>
      <c r="C4064" s="18"/>
    </row>
    <row r="4065" spans="1:3" x14ac:dyDescent="0.35">
      <c r="A4065" s="35">
        <v>45869</v>
      </c>
      <c r="B4065" s="18">
        <v>4.3299999999999998E-2</v>
      </c>
      <c r="C4065" s="18"/>
    </row>
    <row r="4066" spans="1:3" x14ac:dyDescent="0.35">
      <c r="A4066" s="35">
        <v>45870</v>
      </c>
      <c r="B4066" s="18">
        <v>4.3299999999999998E-2</v>
      </c>
      <c r="C4066" s="18"/>
    </row>
    <row r="4067" spans="1:3" x14ac:dyDescent="0.35">
      <c r="A4067" s="35">
        <v>45873</v>
      </c>
      <c r="B4067" s="18">
        <v>4.3299999999999998E-2</v>
      </c>
      <c r="C4067" s="18"/>
    </row>
    <row r="4068" spans="1:3" x14ac:dyDescent="0.35">
      <c r="A4068" s="35">
        <v>45874</v>
      </c>
      <c r="B4068" s="18">
        <v>4.3299999999999998E-2</v>
      </c>
      <c r="C4068" s="18"/>
    </row>
    <row r="4069" spans="1:3" x14ac:dyDescent="0.35">
      <c r="A4069" s="35">
        <v>45875</v>
      </c>
      <c r="B4069" s="18">
        <v>4.3299999999999998E-2</v>
      </c>
      <c r="C4069" s="18"/>
    </row>
    <row r="4070" spans="1:3" x14ac:dyDescent="0.35">
      <c r="A4070" s="35">
        <v>45876</v>
      </c>
      <c r="B4070" s="18">
        <v>4.3299999999999998E-2</v>
      </c>
      <c r="C4070" s="18"/>
    </row>
    <row r="4071" spans="1:3" x14ac:dyDescent="0.35">
      <c r="A4071" s="35">
        <v>45877</v>
      </c>
      <c r="B4071" s="18">
        <v>4.3299999999999998E-2</v>
      </c>
      <c r="C4071" s="18"/>
    </row>
    <row r="4072" spans="1:3" x14ac:dyDescent="0.35">
      <c r="A4072" s="35">
        <v>45880</v>
      </c>
      <c r="B4072" s="18">
        <v>4.3299999999999998E-2</v>
      </c>
      <c r="C4072" s="1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D0145-B5A2-4E4F-90B5-65086C6BD891}">
  <sheetPr filterMode="1"/>
  <dimension ref="B3:L475"/>
  <sheetViews>
    <sheetView zoomScale="57" zoomScaleNormal="57" workbookViewId="0">
      <selection activeCell="AB8" sqref="AB8"/>
    </sheetView>
  </sheetViews>
  <sheetFormatPr baseColWidth="10" defaultRowHeight="14" x14ac:dyDescent="0.3"/>
  <cols>
    <col min="1" max="1" width="10.90625" style="6"/>
    <col min="2" max="2" width="10.90625" style="41"/>
    <col min="3" max="3" width="11.26953125" style="12" bestFit="1" customWidth="1"/>
    <col min="4" max="4" width="12.54296875" style="42" bestFit="1" customWidth="1"/>
    <col min="5" max="5" width="10.90625" style="12"/>
    <col min="6" max="6" width="15.08984375" style="12" bestFit="1" customWidth="1"/>
    <col min="7" max="7" width="22.08984375" style="12" bestFit="1" customWidth="1"/>
    <col min="8" max="9" width="10.90625" style="6"/>
    <col min="10" max="10" width="14.7265625" style="12" bestFit="1" customWidth="1"/>
    <col min="11" max="11" width="13.1796875" style="17" bestFit="1" customWidth="1"/>
    <col min="12" max="12" width="10.90625" style="13"/>
    <col min="13" max="14" width="10.90625" style="6"/>
    <col min="15" max="15" width="12.08984375" style="6" customWidth="1"/>
    <col min="16" max="16" width="17.81640625" style="6" customWidth="1"/>
    <col min="17" max="16384" width="10.90625" style="6"/>
  </cols>
  <sheetData>
    <row r="3" spans="2:12" x14ac:dyDescent="0.3">
      <c r="B3" s="36" t="s">
        <v>9</v>
      </c>
      <c r="C3" s="34" t="s">
        <v>16</v>
      </c>
      <c r="D3" s="37" t="s">
        <v>32</v>
      </c>
      <c r="E3" s="22" t="s">
        <v>7</v>
      </c>
      <c r="F3" s="22" t="s">
        <v>33</v>
      </c>
      <c r="G3" s="23" t="s">
        <v>34</v>
      </c>
      <c r="I3" s="27" t="s">
        <v>9</v>
      </c>
      <c r="J3" s="22" t="s">
        <v>19</v>
      </c>
      <c r="K3" s="28" t="s">
        <v>18</v>
      </c>
      <c r="L3" s="29" t="s">
        <v>6</v>
      </c>
    </row>
    <row r="4" spans="2:12" x14ac:dyDescent="0.3">
      <c r="B4" s="20">
        <v>44098</v>
      </c>
      <c r="C4" s="21">
        <v>3646</v>
      </c>
      <c r="D4" s="38">
        <v>60000</v>
      </c>
      <c r="E4" s="21">
        <f>J4*((1+K4)^(90/360)/(1+L4)^(90/360))</f>
        <v>3774.5232552987659</v>
      </c>
      <c r="F4" s="21">
        <f>+C4*D4</f>
        <v>218760000</v>
      </c>
      <c r="G4" s="21">
        <f>+D4*E4</f>
        <v>226471395.31792596</v>
      </c>
      <c r="I4" s="20">
        <f t="shared" ref="I4:I67" si="0">+B4-90</f>
        <v>44008</v>
      </c>
      <c r="J4" s="21">
        <f>+'TRM Diaria Bloomberg'!B3836</f>
        <v>3749.76</v>
      </c>
      <c r="K4" s="25">
        <f>+'Tasa BANREP'!B131</f>
        <v>2.75E-2</v>
      </c>
      <c r="L4" s="26">
        <f>+'Tasa Diaria FED'!B2736</f>
        <v>8.0000000000000004E-4</v>
      </c>
    </row>
    <row r="5" spans="2:12" x14ac:dyDescent="0.3">
      <c r="B5" s="20">
        <v>44105</v>
      </c>
      <c r="C5" s="21">
        <v>3818</v>
      </c>
      <c r="D5" s="38">
        <v>41851</v>
      </c>
      <c r="E5" s="21">
        <f>J5*((1+K5)^(90/360)/(1+L5)^(90/360))</f>
        <v>3688.3185126737421</v>
      </c>
      <c r="F5" s="21">
        <f t="shared" ref="F5:F68" si="1">+C5*D5</f>
        <v>159787118</v>
      </c>
      <c r="G5" s="21">
        <f>+D5*E5</f>
        <v>154359818.07390878</v>
      </c>
      <c r="I5" s="20">
        <f t="shared" si="0"/>
        <v>44015</v>
      </c>
      <c r="J5" s="21">
        <f>+'TRM Diaria Bloomberg'!B3843</f>
        <v>3650.96</v>
      </c>
      <c r="K5" s="25">
        <f>+'Tasa BANREP'!$B$120</f>
        <v>4.2500000000000003E-2</v>
      </c>
      <c r="L5" s="26">
        <f>+'Tasa Diaria FED'!B2741</f>
        <v>8.9999999999999998E-4</v>
      </c>
    </row>
    <row r="6" spans="2:12" x14ac:dyDescent="0.3">
      <c r="B6" s="20">
        <v>44110</v>
      </c>
      <c r="C6" s="21">
        <v>3820</v>
      </c>
      <c r="D6" s="38">
        <v>7172</v>
      </c>
      <c r="E6" s="21">
        <f t="shared" ref="E6:E68" si="2">J6*((1+K6)^(90/360)/(1+L6)^(90/360))</f>
        <v>3678.7920200322142</v>
      </c>
      <c r="F6" s="21">
        <f t="shared" si="1"/>
        <v>27397040</v>
      </c>
      <c r="G6" s="21">
        <f t="shared" ref="G6:G68" si="3">+D6*E6</f>
        <v>26384296.367671039</v>
      </c>
      <c r="I6" s="20">
        <f t="shared" si="0"/>
        <v>44020</v>
      </c>
      <c r="J6" s="21">
        <f>+'TRM Diaria Bloomberg'!B3848</f>
        <v>3641.53</v>
      </c>
      <c r="K6" s="25">
        <f>+'Tasa BANREP'!$B$120</f>
        <v>4.2500000000000003E-2</v>
      </c>
      <c r="L6" s="26">
        <f>+'Tasa Diaria FED'!B2744</f>
        <v>8.9999999999999998E-4</v>
      </c>
    </row>
    <row r="7" spans="2:12" x14ac:dyDescent="0.3">
      <c r="B7" s="20">
        <v>44117</v>
      </c>
      <c r="C7" s="21">
        <v>3859</v>
      </c>
      <c r="D7" s="38">
        <f>29526.47+377.6</f>
        <v>29904.07</v>
      </c>
      <c r="E7" s="21">
        <f t="shared" si="2"/>
        <v>3660.8295717757828</v>
      </c>
      <c r="F7" s="21">
        <f t="shared" si="1"/>
        <v>115399806.13</v>
      </c>
      <c r="G7" s="21">
        <f t="shared" si="3"/>
        <v>109473703.77245304</v>
      </c>
      <c r="I7" s="20">
        <f t="shared" si="0"/>
        <v>44027</v>
      </c>
      <c r="J7" s="21">
        <f>+'TRM Diaria Bloomberg'!B3855</f>
        <v>3623.84</v>
      </c>
      <c r="K7" s="25">
        <f>+'Tasa BANREP'!$B$120</f>
        <v>4.2500000000000003E-2</v>
      </c>
      <c r="L7" s="26">
        <f>+'Tasa Diaria FED'!B2749</f>
        <v>1E-3</v>
      </c>
    </row>
    <row r="8" spans="2:12" x14ac:dyDescent="0.3">
      <c r="B8" s="20">
        <v>44119</v>
      </c>
      <c r="C8" s="21">
        <v>3860</v>
      </c>
      <c r="D8" s="38">
        <v>14335.66</v>
      </c>
      <c r="E8" s="21">
        <f t="shared" si="2"/>
        <v>3688.6316847542166</v>
      </c>
      <c r="F8" s="21">
        <f t="shared" si="1"/>
        <v>55335647.600000001</v>
      </c>
      <c r="G8" s="21">
        <f t="shared" si="3"/>
        <v>52878969.697863631</v>
      </c>
      <c r="I8" s="20">
        <f t="shared" si="0"/>
        <v>44029</v>
      </c>
      <c r="J8" s="21">
        <f>+'TRM Diaria Bloomberg'!B3857</f>
        <v>3651.27</v>
      </c>
      <c r="K8" s="25">
        <f>+'Tasa BANREP'!$B$120</f>
        <v>4.2500000000000003E-2</v>
      </c>
      <c r="L8" s="26">
        <f>+'Tasa Diaria FED'!B2751</f>
        <v>8.9999999999999998E-4</v>
      </c>
    </row>
    <row r="9" spans="2:12" x14ac:dyDescent="0.3">
      <c r="B9" s="20">
        <v>44124</v>
      </c>
      <c r="C9" s="21">
        <v>3840</v>
      </c>
      <c r="D9" s="38">
        <v>13877.11</v>
      </c>
      <c r="E9" s="21">
        <f t="shared" si="2"/>
        <v>3675.9229596820614</v>
      </c>
      <c r="F9" s="21">
        <f t="shared" si="1"/>
        <v>53288102.400000006</v>
      </c>
      <c r="G9" s="21">
        <f t="shared" si="3"/>
        <v>51011187.263033532</v>
      </c>
      <c r="I9" s="20">
        <f t="shared" si="0"/>
        <v>44034</v>
      </c>
      <c r="J9" s="21">
        <f>+'TRM Diaria Bloomberg'!B3862</f>
        <v>3638.69</v>
      </c>
      <c r="K9" s="25">
        <f>+'Tasa BANREP'!$B$120</f>
        <v>4.2500000000000003E-2</v>
      </c>
      <c r="L9" s="26">
        <f>+'Tasa Diaria FED'!B2754</f>
        <v>8.9999999999999998E-4</v>
      </c>
    </row>
    <row r="10" spans="2:12" x14ac:dyDescent="0.3">
      <c r="B10" s="20">
        <v>44131</v>
      </c>
      <c r="C10" s="21">
        <v>3806</v>
      </c>
      <c r="D10" s="38">
        <v>14038.48</v>
      </c>
      <c r="E10" s="21">
        <f t="shared" si="2"/>
        <v>3744.2524894645453</v>
      </c>
      <c r="F10" s="21">
        <f t="shared" si="1"/>
        <v>53430454.879999995</v>
      </c>
      <c r="G10" s="21">
        <f t="shared" si="3"/>
        <v>52563613.688298225</v>
      </c>
      <c r="I10" s="20">
        <f t="shared" si="0"/>
        <v>44041</v>
      </c>
      <c r="J10" s="21">
        <f>+'TRM Diaria Bloomberg'!B3869</f>
        <v>3706.42</v>
      </c>
      <c r="K10" s="25">
        <f>+'Tasa BANREP'!$B$120</f>
        <v>4.2500000000000003E-2</v>
      </c>
      <c r="L10" s="26">
        <f>+'Tasa Diaria FED'!B2759</f>
        <v>1E-3</v>
      </c>
    </row>
    <row r="11" spans="2:12" x14ac:dyDescent="0.3">
      <c r="B11" s="20">
        <v>44134</v>
      </c>
      <c r="C11" s="21">
        <v>3861</v>
      </c>
      <c r="D11" s="38">
        <f>12785.61+1020.51</f>
        <v>13806.12</v>
      </c>
      <c r="E11" s="21">
        <f t="shared" si="2"/>
        <v>3752.5938288034658</v>
      </c>
      <c r="F11" s="21">
        <f t="shared" si="1"/>
        <v>53305429.32</v>
      </c>
      <c r="G11" s="21">
        <f t="shared" si="3"/>
        <v>51808760.711720109</v>
      </c>
      <c r="I11" s="20">
        <f t="shared" si="0"/>
        <v>44044</v>
      </c>
      <c r="J11" s="21">
        <f>+'TRM Diaria Bloomberg'!B3872</f>
        <v>3732.71</v>
      </c>
      <c r="K11" s="25">
        <f>+'Tasa BANREP'!$B$133</f>
        <v>2.2499999999999999E-2</v>
      </c>
      <c r="L11" s="26">
        <f>+'Tasa Diaria FED'!B2761</f>
        <v>1E-3</v>
      </c>
    </row>
    <row r="12" spans="2:12" x14ac:dyDescent="0.3">
      <c r="B12" s="20">
        <v>44139</v>
      </c>
      <c r="C12" s="21">
        <v>3798</v>
      </c>
      <c r="D12" s="38">
        <v>24704.44</v>
      </c>
      <c r="E12" s="21">
        <f t="shared" si="2"/>
        <v>3763.6725314065111</v>
      </c>
      <c r="F12" s="21">
        <f t="shared" si="1"/>
        <v>93827463.11999999</v>
      </c>
      <c r="G12" s="21">
        <f t="shared" si="3"/>
        <v>92979422.231780261</v>
      </c>
      <c r="I12" s="20">
        <f t="shared" si="0"/>
        <v>44049</v>
      </c>
      <c r="J12" s="21">
        <f>+'TRM Diaria Bloomberg'!B3877</f>
        <v>3743.73</v>
      </c>
      <c r="K12" s="25">
        <f>+'Tasa BANREP'!$B$133</f>
        <v>2.2499999999999999E-2</v>
      </c>
      <c r="L12" s="26">
        <f>+'Tasa Diaria FED'!B2765</f>
        <v>1E-3</v>
      </c>
    </row>
    <row r="13" spans="2:12" x14ac:dyDescent="0.3">
      <c r="B13" s="20">
        <v>44145</v>
      </c>
      <c r="C13" s="21">
        <v>3669</v>
      </c>
      <c r="D13" s="38">
        <f>21634.52+8266.59+530.4</f>
        <v>30431.510000000002</v>
      </c>
      <c r="E13" s="21">
        <f t="shared" si="2"/>
        <v>3778.4608903258218</v>
      </c>
      <c r="F13" s="21">
        <f t="shared" si="1"/>
        <v>111653210.19000001</v>
      </c>
      <c r="G13" s="21">
        <f t="shared" si="3"/>
        <v>114984270.36855915</v>
      </c>
      <c r="I13" s="20">
        <f t="shared" si="0"/>
        <v>44055</v>
      </c>
      <c r="J13" s="21">
        <f>+'TRM Diaria Bloomberg'!B3883</f>
        <v>3758.44</v>
      </c>
      <c r="K13" s="25">
        <f>+'Tasa BANREP'!$B$133</f>
        <v>2.2499999999999999E-2</v>
      </c>
      <c r="L13" s="26">
        <f>+'Tasa Diaria FED'!B2769</f>
        <v>1E-3</v>
      </c>
    </row>
    <row r="14" spans="2:12" x14ac:dyDescent="0.3">
      <c r="B14" s="20">
        <v>44152</v>
      </c>
      <c r="C14" s="21">
        <v>3635</v>
      </c>
      <c r="D14" s="38">
        <v>14470.5</v>
      </c>
      <c r="E14" s="21">
        <f t="shared" si="2"/>
        <v>3787.884930161797</v>
      </c>
      <c r="F14" s="21">
        <f t="shared" si="1"/>
        <v>52600267.5</v>
      </c>
      <c r="G14" s="21">
        <f t="shared" si="3"/>
        <v>54812588.881906286</v>
      </c>
      <c r="I14" s="20">
        <f t="shared" si="0"/>
        <v>44062</v>
      </c>
      <c r="J14" s="21">
        <f>+'TRM Diaria Bloomberg'!B3890</f>
        <v>3767.72</v>
      </c>
      <c r="K14" s="25">
        <f>+'Tasa BANREP'!$B$133</f>
        <v>2.2499999999999999E-2</v>
      </c>
      <c r="L14" s="26">
        <f>+'Tasa Diaria FED'!B2774</f>
        <v>8.9999999999999998E-4</v>
      </c>
    </row>
    <row r="15" spans="2:12" x14ac:dyDescent="0.3">
      <c r="B15" s="20">
        <v>44158</v>
      </c>
      <c r="C15" s="21">
        <v>3619</v>
      </c>
      <c r="D15" s="38">
        <v>23057.68</v>
      </c>
      <c r="E15" s="21">
        <f t="shared" si="2"/>
        <v>3888.6010959871796</v>
      </c>
      <c r="F15" s="21">
        <f t="shared" si="1"/>
        <v>83445743.920000002</v>
      </c>
      <c r="G15" s="21">
        <f t="shared" si="3"/>
        <v>89662119.718921676</v>
      </c>
      <c r="I15" s="20">
        <f t="shared" si="0"/>
        <v>44068</v>
      </c>
      <c r="J15" s="21">
        <f>+'TRM Diaria Bloomberg'!B3896</f>
        <v>3867.9</v>
      </c>
      <c r="K15" s="25">
        <f>+'Tasa BANREP'!$B$133</f>
        <v>2.2499999999999999E-2</v>
      </c>
      <c r="L15" s="26">
        <f>+'Tasa Diaria FED'!B2778</f>
        <v>8.9999999999999998E-4</v>
      </c>
    </row>
    <row r="16" spans="2:12" x14ac:dyDescent="0.3">
      <c r="B16" s="20">
        <v>44165</v>
      </c>
      <c r="C16" s="21">
        <v>3592</v>
      </c>
      <c r="D16" s="38">
        <v>29992.66</v>
      </c>
      <c r="E16" s="21">
        <f t="shared" si="2"/>
        <v>3693.949291926835</v>
      </c>
      <c r="F16" s="21">
        <f t="shared" si="1"/>
        <v>107733634.72</v>
      </c>
      <c r="G16" s="21">
        <f t="shared" si="3"/>
        <v>110791365.17000231</v>
      </c>
      <c r="I16" s="20">
        <f t="shared" si="0"/>
        <v>44075</v>
      </c>
      <c r="J16" s="21">
        <f>+'TRM Diaria Bloomberg'!B3903</f>
        <v>3678.79</v>
      </c>
      <c r="K16" s="25">
        <f>+'Tasa BANREP'!$B$134</f>
        <v>1.7500000000000002E-2</v>
      </c>
      <c r="L16" s="26">
        <f>+'Tasa Diaria FED'!B2783</f>
        <v>8.9999999999999998E-4</v>
      </c>
    </row>
    <row r="17" spans="2:12" x14ac:dyDescent="0.3">
      <c r="B17" s="20">
        <v>44168</v>
      </c>
      <c r="C17" s="21">
        <v>3592.57</v>
      </c>
      <c r="D17" s="38">
        <v>70000</v>
      </c>
      <c r="E17" s="21">
        <f t="shared" si="2"/>
        <v>3730.318544684832</v>
      </c>
      <c r="F17" s="21">
        <f t="shared" si="1"/>
        <v>251479900</v>
      </c>
      <c r="G17" s="21">
        <f t="shared" si="3"/>
        <v>261122298.12793824</v>
      </c>
      <c r="I17" s="20">
        <f t="shared" si="0"/>
        <v>44078</v>
      </c>
      <c r="J17" s="21">
        <f>+'TRM Diaria Bloomberg'!B3906</f>
        <v>3715.01</v>
      </c>
      <c r="K17" s="25">
        <f>+'Tasa BANREP'!$B$134</f>
        <v>1.7500000000000002E-2</v>
      </c>
      <c r="L17" s="26">
        <f>+'Tasa Diaria FED'!B2786</f>
        <v>8.9999999999999998E-4</v>
      </c>
    </row>
    <row r="18" spans="2:12" x14ac:dyDescent="0.3">
      <c r="B18" s="20">
        <v>44174</v>
      </c>
      <c r="C18" s="21">
        <v>3460</v>
      </c>
      <c r="D18" s="38">
        <v>41641.96</v>
      </c>
      <c r="E18" s="21">
        <f t="shared" si="2"/>
        <v>3722.2454140339673</v>
      </c>
      <c r="F18" s="21">
        <f t="shared" si="1"/>
        <v>144081181.59999999</v>
      </c>
      <c r="G18" s="21">
        <f t="shared" si="3"/>
        <v>155001594.64138591</v>
      </c>
      <c r="I18" s="20">
        <f t="shared" si="0"/>
        <v>44084</v>
      </c>
      <c r="J18" s="21">
        <f>+'TRM Diaria Bloomberg'!B3912</f>
        <v>3706.97</v>
      </c>
      <c r="K18" s="25">
        <f>+'Tasa BANREP'!$B$134</f>
        <v>1.7500000000000002E-2</v>
      </c>
      <c r="L18" s="26">
        <f>+'Tasa Diaria FED'!B2790</f>
        <v>8.9999999999999998E-4</v>
      </c>
    </row>
    <row r="19" spans="2:12" x14ac:dyDescent="0.3">
      <c r="B19" s="20">
        <v>44175</v>
      </c>
      <c r="C19" s="21">
        <v>3593.9</v>
      </c>
      <c r="D19" s="38">
        <f>70000+7760.92</f>
        <v>77760.92</v>
      </c>
      <c r="E19" s="21">
        <f t="shared" si="2"/>
        <v>3723.3198232126274</v>
      </c>
      <c r="F19" s="21">
        <f t="shared" si="1"/>
        <v>279464970.38800001</v>
      </c>
      <c r="G19" s="21">
        <f t="shared" si="3"/>
        <v>289528774.90725124</v>
      </c>
      <c r="I19" s="20">
        <f t="shared" si="0"/>
        <v>44085</v>
      </c>
      <c r="J19" s="21">
        <f>+'TRM Diaria Bloomberg'!B3913</f>
        <v>3708.04</v>
      </c>
      <c r="K19" s="25">
        <f>+'Tasa BANREP'!$B$134</f>
        <v>1.7500000000000002E-2</v>
      </c>
      <c r="L19" s="26">
        <f>+'Tasa Diaria FED'!B2791</f>
        <v>8.9999999999999998E-4</v>
      </c>
    </row>
    <row r="20" spans="2:12" x14ac:dyDescent="0.3">
      <c r="B20" s="20">
        <v>44180</v>
      </c>
      <c r="C20" s="21">
        <v>3435</v>
      </c>
      <c r="D20" s="38">
        <f>16324.43+8466.32</f>
        <v>24790.75</v>
      </c>
      <c r="E20" s="21">
        <f t="shared" si="2"/>
        <v>3706.9024493144152</v>
      </c>
      <c r="F20" s="21">
        <f t="shared" si="1"/>
        <v>85156226.25</v>
      </c>
      <c r="G20" s="21">
        <f t="shared" si="3"/>
        <v>91896891.895341337</v>
      </c>
      <c r="I20" s="20">
        <f t="shared" si="0"/>
        <v>44090</v>
      </c>
      <c r="J20" s="21">
        <f>+'TRM Diaria Bloomberg'!B3918</f>
        <v>3691.69</v>
      </c>
      <c r="K20" s="25">
        <f>+'Tasa BANREP'!$B$134</f>
        <v>1.7500000000000002E-2</v>
      </c>
      <c r="L20" s="26">
        <f>+'Tasa Diaria FED'!B2794</f>
        <v>8.9999999999999998E-4</v>
      </c>
    </row>
    <row r="21" spans="2:12" x14ac:dyDescent="0.3">
      <c r="B21" s="20">
        <v>44182</v>
      </c>
      <c r="C21" s="21">
        <v>3595.23</v>
      </c>
      <c r="D21" s="38">
        <v>70000</v>
      </c>
      <c r="E21" s="21">
        <f t="shared" si="2"/>
        <v>3749.9290224971915</v>
      </c>
      <c r="F21" s="21">
        <f t="shared" si="1"/>
        <v>251666100</v>
      </c>
      <c r="G21" s="21">
        <f t="shared" si="3"/>
        <v>262495031.57480341</v>
      </c>
      <c r="I21" s="20">
        <f t="shared" si="0"/>
        <v>44092</v>
      </c>
      <c r="J21" s="21">
        <f>+'TRM Diaria Bloomberg'!B3920</f>
        <v>3734.54</v>
      </c>
      <c r="K21" s="25">
        <f>+'Tasa BANREP'!$B$134</f>
        <v>1.7500000000000002E-2</v>
      </c>
      <c r="L21" s="26">
        <f>+'Tasa Diaria FED'!B2796</f>
        <v>8.9999999999999998E-4</v>
      </c>
    </row>
    <row r="22" spans="2:12" x14ac:dyDescent="0.3">
      <c r="B22" s="20">
        <v>44187</v>
      </c>
      <c r="C22" s="21">
        <v>3440</v>
      </c>
      <c r="D22" s="38">
        <f>83458+2661.91</f>
        <v>86119.91</v>
      </c>
      <c r="E22" s="21">
        <f t="shared" si="2"/>
        <v>3878.1050333905723</v>
      </c>
      <c r="F22" s="21">
        <f t="shared" si="1"/>
        <v>296252490.40000004</v>
      </c>
      <c r="G22" s="21">
        <f t="shared" si="3"/>
        <v>333982056.44614309</v>
      </c>
      <c r="I22" s="20">
        <f t="shared" si="0"/>
        <v>44097</v>
      </c>
      <c r="J22" s="21">
        <f>+'TRM Diaria Bloomberg'!B3925</f>
        <v>3862.19</v>
      </c>
      <c r="K22" s="25">
        <f>+'Tasa BANREP'!$B$134</f>
        <v>1.7500000000000002E-2</v>
      </c>
      <c r="L22" s="26">
        <f>+'Tasa Diaria FED'!B2799</f>
        <v>8.9999999999999998E-4</v>
      </c>
    </row>
    <row r="23" spans="2:12" x14ac:dyDescent="0.3">
      <c r="B23" s="20">
        <v>44193</v>
      </c>
      <c r="C23" s="21">
        <v>3500</v>
      </c>
      <c r="D23" s="38">
        <v>100000</v>
      </c>
      <c r="E23" s="21">
        <f t="shared" si="2"/>
        <v>3903.338587278161</v>
      </c>
      <c r="F23" s="21">
        <f t="shared" si="1"/>
        <v>350000000</v>
      </c>
      <c r="G23" s="21">
        <f t="shared" si="3"/>
        <v>390333858.7278161</v>
      </c>
      <c r="I23" s="20">
        <f t="shared" si="0"/>
        <v>44103</v>
      </c>
      <c r="J23" s="21">
        <f>+'TRM Diaria Bloomberg'!B3931</f>
        <v>3887.32</v>
      </c>
      <c r="K23" s="25">
        <f>+'Tasa BANREP'!$B$134</f>
        <v>1.7500000000000002E-2</v>
      </c>
      <c r="L23" s="26">
        <f>+'Tasa Diaria FED'!B2803</f>
        <v>8.9999999999999998E-4</v>
      </c>
    </row>
    <row r="24" spans="2:12" x14ac:dyDescent="0.3">
      <c r="B24" s="20">
        <v>44195</v>
      </c>
      <c r="C24" s="21">
        <v>3450</v>
      </c>
      <c r="D24" s="38">
        <v>95790</v>
      </c>
      <c r="E24" s="21">
        <f t="shared" si="2"/>
        <v>3861.5169589686479</v>
      </c>
      <c r="F24" s="21">
        <f t="shared" si="1"/>
        <v>330475500</v>
      </c>
      <c r="G24" s="21">
        <f t="shared" si="3"/>
        <v>369894709.49960679</v>
      </c>
      <c r="I24" s="20">
        <f t="shared" si="0"/>
        <v>44105</v>
      </c>
      <c r="J24" s="21">
        <f>+'TRM Diaria Bloomberg'!B3933</f>
        <v>3845.67</v>
      </c>
      <c r="K24" s="25">
        <f>+'Tasa BANREP'!$B$135</f>
        <v>1.7500000000000002E-2</v>
      </c>
      <c r="L24" s="26">
        <f>+'Tasa Diaria FED'!B2805</f>
        <v>8.9999999999999998E-4</v>
      </c>
    </row>
    <row r="25" spans="2:12" x14ac:dyDescent="0.3">
      <c r="B25" s="20">
        <v>44201</v>
      </c>
      <c r="C25" s="21">
        <v>3462</v>
      </c>
      <c r="D25" s="38">
        <f>5665.22+6667.55</f>
        <v>12332.77</v>
      </c>
      <c r="E25" s="21">
        <f t="shared" si="2"/>
        <v>3851.746864287938</v>
      </c>
      <c r="F25" s="21">
        <f t="shared" si="1"/>
        <v>42696049.740000002</v>
      </c>
      <c r="G25" s="21">
        <f t="shared" si="3"/>
        <v>47502708.175484352</v>
      </c>
      <c r="I25" s="20">
        <f t="shared" si="0"/>
        <v>44111</v>
      </c>
      <c r="J25" s="21">
        <f>+'TRM Diaria Bloomberg'!B3939</f>
        <v>3835.94</v>
      </c>
      <c r="K25" s="25">
        <f>+'Tasa BANREP'!$B$135</f>
        <v>1.7500000000000002E-2</v>
      </c>
      <c r="L25" s="26">
        <f>+'Tasa Diaria FED'!B2809</f>
        <v>8.9999999999999998E-4</v>
      </c>
    </row>
    <row r="26" spans="2:12" x14ac:dyDescent="0.3">
      <c r="B26" s="20">
        <v>44203</v>
      </c>
      <c r="C26" s="21">
        <v>3443</v>
      </c>
      <c r="D26" s="38">
        <v>102070.5</v>
      </c>
      <c r="E26" s="21">
        <f t="shared" si="2"/>
        <v>3842.6595717020773</v>
      </c>
      <c r="F26" s="21">
        <f t="shared" si="1"/>
        <v>351428731.5</v>
      </c>
      <c r="G26" s="21">
        <f t="shared" si="3"/>
        <v>392222183.8134169</v>
      </c>
      <c r="I26" s="20">
        <f t="shared" si="0"/>
        <v>44113</v>
      </c>
      <c r="J26" s="21">
        <f>+'TRM Diaria Bloomberg'!B3941</f>
        <v>3826.89</v>
      </c>
      <c r="K26" s="25">
        <f>+'Tasa BANREP'!$B$135</f>
        <v>1.7500000000000002E-2</v>
      </c>
      <c r="L26" s="26">
        <f>+'Tasa Diaria FED'!B2811</f>
        <v>8.9999999999999998E-4</v>
      </c>
    </row>
    <row r="27" spans="2:12" x14ac:dyDescent="0.3">
      <c r="B27" s="20">
        <v>44208</v>
      </c>
      <c r="C27" s="21">
        <v>3495</v>
      </c>
      <c r="D27" s="38">
        <f>1048.17+4044.98</f>
        <v>5093.1499999999996</v>
      </c>
      <c r="E27" s="21">
        <f t="shared" si="2"/>
        <v>3852.9116443320927</v>
      </c>
      <c r="F27" s="21">
        <f t="shared" si="1"/>
        <v>17800559.25</v>
      </c>
      <c r="G27" s="21">
        <f t="shared" si="3"/>
        <v>19623456.941329997</v>
      </c>
      <c r="I27" s="20">
        <f t="shared" si="0"/>
        <v>44118</v>
      </c>
      <c r="J27" s="21">
        <f>+'TRM Diaria Bloomberg'!B3946</f>
        <v>3837.1</v>
      </c>
      <c r="K27" s="25">
        <f>+'Tasa BANREP'!$B$135</f>
        <v>1.7500000000000002E-2</v>
      </c>
      <c r="L27" s="26">
        <f>+'Tasa Diaria FED'!B2814</f>
        <v>8.9999999999999998E-4</v>
      </c>
    </row>
    <row r="28" spans="2:12" x14ac:dyDescent="0.3">
      <c r="B28" s="20">
        <v>44214</v>
      </c>
      <c r="C28" s="21">
        <v>3490</v>
      </c>
      <c r="D28" s="38">
        <v>100000</v>
      </c>
      <c r="E28" s="21">
        <f t="shared" si="2"/>
        <v>3839.3560145078804</v>
      </c>
      <c r="F28" s="21">
        <f t="shared" si="1"/>
        <v>349000000</v>
      </c>
      <c r="G28" s="21">
        <f t="shared" si="3"/>
        <v>383935601.45078802</v>
      </c>
      <c r="I28" s="20">
        <f t="shared" si="0"/>
        <v>44124</v>
      </c>
      <c r="J28" s="21">
        <f>+'TRM Diaria Bloomberg'!B3952</f>
        <v>3823.6</v>
      </c>
      <c r="K28" s="25">
        <f>+'Tasa BANREP'!$B$135</f>
        <v>1.7500000000000002E-2</v>
      </c>
      <c r="L28" s="26">
        <f>+'Tasa Diaria FED'!B2818</f>
        <v>8.9999999999999998E-4</v>
      </c>
    </row>
    <row r="29" spans="2:12" x14ac:dyDescent="0.3">
      <c r="B29" s="20">
        <v>44215</v>
      </c>
      <c r="C29" s="21">
        <v>3472</v>
      </c>
      <c r="D29" s="38">
        <v>3608.16</v>
      </c>
      <c r="E29" s="21">
        <f t="shared" si="2"/>
        <v>3786.368563706128</v>
      </c>
      <c r="F29" s="21">
        <f t="shared" si="1"/>
        <v>12527531.52</v>
      </c>
      <c r="G29" s="21">
        <f t="shared" si="3"/>
        <v>13661823.596821902</v>
      </c>
      <c r="I29" s="20">
        <f t="shared" si="0"/>
        <v>44125</v>
      </c>
      <c r="J29" s="21">
        <f>+'TRM Diaria Bloomberg'!B3953</f>
        <v>3770.83</v>
      </c>
      <c r="K29" s="25">
        <f>+'Tasa BANREP'!$B$135</f>
        <v>1.7500000000000002E-2</v>
      </c>
      <c r="L29" s="26">
        <f>+'Tasa Diaria FED'!B2819</f>
        <v>8.9999999999999998E-4</v>
      </c>
    </row>
    <row r="30" spans="2:12" x14ac:dyDescent="0.3">
      <c r="B30" s="20">
        <v>44217</v>
      </c>
      <c r="C30" s="21">
        <v>3464</v>
      </c>
      <c r="D30" s="38">
        <v>100000</v>
      </c>
      <c r="E30" s="21">
        <f t="shared" si="2"/>
        <v>3802.9566381280524</v>
      </c>
      <c r="F30" s="21">
        <f t="shared" si="1"/>
        <v>346400000</v>
      </c>
      <c r="G30" s="21">
        <f t="shared" si="3"/>
        <v>380295663.81280524</v>
      </c>
      <c r="I30" s="20">
        <f t="shared" si="0"/>
        <v>44127</v>
      </c>
      <c r="J30" s="21">
        <f>+'TRM Diaria Bloomberg'!B3955</f>
        <v>3787.35</v>
      </c>
      <c r="K30" s="25">
        <f>+'Tasa BANREP'!$B$135</f>
        <v>1.7500000000000002E-2</v>
      </c>
      <c r="L30" s="26">
        <f>+'Tasa Diaria FED'!B2821</f>
        <v>8.9999999999999998E-4</v>
      </c>
    </row>
    <row r="31" spans="2:12" x14ac:dyDescent="0.3">
      <c r="B31" s="20">
        <v>44222</v>
      </c>
      <c r="C31" s="21">
        <v>3579</v>
      </c>
      <c r="D31" s="38">
        <f>11303.49+8395.75</f>
        <v>19699.239999999998</v>
      </c>
      <c r="E31" s="21">
        <f t="shared" si="2"/>
        <v>3846.2643651145904</v>
      </c>
      <c r="F31" s="21">
        <f t="shared" si="1"/>
        <v>70503579.959999993</v>
      </c>
      <c r="G31" s="21">
        <f t="shared" si="3"/>
        <v>75768484.831839934</v>
      </c>
      <c r="I31" s="20">
        <f t="shared" si="0"/>
        <v>44132</v>
      </c>
      <c r="J31" s="21">
        <f>+'TRM Diaria Bloomberg'!B3960</f>
        <v>3830.48</v>
      </c>
      <c r="K31" s="25">
        <f>+'Tasa BANREP'!$B$135</f>
        <v>1.7500000000000002E-2</v>
      </c>
      <c r="L31" s="26">
        <f>+'Tasa Diaria FED'!B2824</f>
        <v>8.9999999999999998E-4</v>
      </c>
    </row>
    <row r="32" spans="2:12" x14ac:dyDescent="0.3">
      <c r="B32" s="20">
        <v>44224</v>
      </c>
      <c r="C32" s="21">
        <v>3628</v>
      </c>
      <c r="D32" s="38">
        <v>90000</v>
      </c>
      <c r="E32" s="21">
        <f t="shared" si="2"/>
        <v>3881.1173955737304</v>
      </c>
      <c r="F32" s="21">
        <f t="shared" si="1"/>
        <v>326520000</v>
      </c>
      <c r="G32" s="21">
        <f t="shared" si="3"/>
        <v>349300565.60163575</v>
      </c>
      <c r="I32" s="20">
        <f t="shared" si="0"/>
        <v>44134</v>
      </c>
      <c r="J32" s="21">
        <f>+'TRM Diaria Bloomberg'!B3962</f>
        <v>3865.19</v>
      </c>
      <c r="K32" s="25">
        <f>+'Tasa BANREP'!$B$135</f>
        <v>1.7500000000000002E-2</v>
      </c>
      <c r="L32" s="26">
        <f>+'Tasa Diaria FED'!B2826</f>
        <v>8.9999999999999998E-4</v>
      </c>
    </row>
    <row r="33" spans="2:12" x14ac:dyDescent="0.3">
      <c r="B33" s="20">
        <v>44229</v>
      </c>
      <c r="C33" s="21">
        <v>3552</v>
      </c>
      <c r="D33" s="38">
        <v>19790.580000000002</v>
      </c>
      <c r="E33" s="21">
        <f t="shared" si="2"/>
        <v>3830.1883922638026</v>
      </c>
      <c r="F33" s="21">
        <f t="shared" si="1"/>
        <v>70296140.160000011</v>
      </c>
      <c r="G33" s="21">
        <f t="shared" si="3"/>
        <v>75801649.79216817</v>
      </c>
      <c r="I33" s="20">
        <f t="shared" si="0"/>
        <v>44139</v>
      </c>
      <c r="J33" s="21">
        <f>+'TRM Diaria Bloomberg'!B3967</f>
        <v>3814.47</v>
      </c>
      <c r="K33" s="25">
        <f>+'Tasa BANREP'!$B$136</f>
        <v>1.7500000000000002E-2</v>
      </c>
      <c r="L33" s="26">
        <f>+'Tasa Diaria FED'!B2829</f>
        <v>8.9999999999999998E-4</v>
      </c>
    </row>
    <row r="34" spans="2:12" x14ac:dyDescent="0.3">
      <c r="B34" s="20">
        <v>44231</v>
      </c>
      <c r="C34" s="21">
        <v>3537</v>
      </c>
      <c r="D34" s="38">
        <v>100000</v>
      </c>
      <c r="E34" s="21">
        <f t="shared" si="2"/>
        <v>3738.3013044702006</v>
      </c>
      <c r="F34" s="21">
        <f t="shared" si="1"/>
        <v>353700000</v>
      </c>
      <c r="G34" s="21">
        <f t="shared" si="3"/>
        <v>373830130.44702005</v>
      </c>
      <c r="I34" s="20">
        <f t="shared" si="0"/>
        <v>44141</v>
      </c>
      <c r="J34" s="21">
        <f>+'TRM Diaria Bloomberg'!B3969</f>
        <v>3722.96</v>
      </c>
      <c r="K34" s="25">
        <f>+'Tasa BANREP'!$B$136</f>
        <v>1.7500000000000002E-2</v>
      </c>
      <c r="L34" s="26">
        <f>+'Tasa Diaria FED'!B2831</f>
        <v>8.9999999999999998E-4</v>
      </c>
    </row>
    <row r="35" spans="2:12" x14ac:dyDescent="0.3">
      <c r="B35" s="20">
        <v>44238</v>
      </c>
      <c r="C35" s="21">
        <v>3539</v>
      </c>
      <c r="D35" s="38">
        <f>90000+886.36</f>
        <v>90886.36</v>
      </c>
      <c r="E35" s="21">
        <f t="shared" si="2"/>
        <v>3660.2108354754637</v>
      </c>
      <c r="F35" s="21">
        <f t="shared" si="1"/>
        <v>321646828.04000002</v>
      </c>
      <c r="G35" s="21">
        <f t="shared" si="3"/>
        <v>332663239.6689238</v>
      </c>
      <c r="I35" s="20">
        <f t="shared" si="0"/>
        <v>44148</v>
      </c>
      <c r="J35" s="21">
        <f>+'TRM Diaria Bloomberg'!B3976</f>
        <v>3645.19</v>
      </c>
      <c r="K35" s="25">
        <f>+'Tasa BANREP'!$B$136</f>
        <v>1.7500000000000002E-2</v>
      </c>
      <c r="L35" s="26">
        <f>+'Tasa Diaria FED'!B2836</f>
        <v>8.9999999999999998E-4</v>
      </c>
    </row>
    <row r="36" spans="2:12" x14ac:dyDescent="0.3">
      <c r="B36" s="20">
        <v>44243</v>
      </c>
      <c r="C36" s="21">
        <v>3520</v>
      </c>
      <c r="D36" s="38">
        <v>11641.24</v>
      </c>
      <c r="E36" s="21">
        <f t="shared" si="2"/>
        <v>3658.3833357510139</v>
      </c>
      <c r="F36" s="21">
        <f t="shared" si="1"/>
        <v>40977164.799999997</v>
      </c>
      <c r="G36" s="21">
        <f t="shared" si="3"/>
        <v>42588118.423478134</v>
      </c>
      <c r="I36" s="20">
        <f t="shared" si="0"/>
        <v>44153</v>
      </c>
      <c r="J36" s="21">
        <f>+'TRM Diaria Bloomberg'!B3981</f>
        <v>3643.37</v>
      </c>
      <c r="K36" s="25">
        <f>+'Tasa BANREP'!$B$136</f>
        <v>1.7500000000000002E-2</v>
      </c>
      <c r="L36" s="26">
        <f>+'Tasa Diaria FED'!B2839</f>
        <v>8.9999999999999998E-4</v>
      </c>
    </row>
    <row r="37" spans="2:12" x14ac:dyDescent="0.3">
      <c r="B37" s="20">
        <v>44245</v>
      </c>
      <c r="C37" s="21">
        <v>3540</v>
      </c>
      <c r="D37" s="38">
        <v>100000</v>
      </c>
      <c r="E37" s="21">
        <f t="shared" si="2"/>
        <v>3648.8650434020446</v>
      </c>
      <c r="F37" s="21">
        <f t="shared" si="1"/>
        <v>354000000</v>
      </c>
      <c r="G37" s="21">
        <f t="shared" si="3"/>
        <v>364886504.34020448</v>
      </c>
      <c r="I37" s="20">
        <f t="shared" si="0"/>
        <v>44155</v>
      </c>
      <c r="J37" s="21">
        <f>+'TRM Diaria Bloomberg'!B3983</f>
        <v>3633.8</v>
      </c>
      <c r="K37" s="25">
        <f>+'Tasa BANREP'!$B$136</f>
        <v>1.7500000000000002E-2</v>
      </c>
      <c r="L37" s="26">
        <f>+'Tasa Diaria FED'!B2841</f>
        <v>8.0000000000000004E-4</v>
      </c>
    </row>
    <row r="38" spans="2:12" x14ac:dyDescent="0.3">
      <c r="B38" s="20">
        <v>44250</v>
      </c>
      <c r="C38" s="21">
        <v>3594</v>
      </c>
      <c r="D38" s="38">
        <v>29530</v>
      </c>
      <c r="E38" s="21">
        <f t="shared" si="2"/>
        <v>3633.0296639825801</v>
      </c>
      <c r="F38" s="21">
        <f t="shared" si="1"/>
        <v>106130820</v>
      </c>
      <c r="G38" s="21">
        <f t="shared" si="3"/>
        <v>107283365.97740559</v>
      </c>
      <c r="I38" s="20">
        <f t="shared" si="0"/>
        <v>44160</v>
      </c>
      <c r="J38" s="21">
        <f>+'TRM Diaria Bloomberg'!B3988</f>
        <v>3618.03</v>
      </c>
      <c r="K38" s="25">
        <f>+'Tasa BANREP'!$B$136</f>
        <v>1.7500000000000002E-2</v>
      </c>
      <c r="L38" s="26">
        <f>+'Tasa Diaria FED'!B2844</f>
        <v>8.0000000000000004E-4</v>
      </c>
    </row>
    <row r="39" spans="2:12" x14ac:dyDescent="0.3">
      <c r="B39" s="20">
        <v>44252</v>
      </c>
      <c r="C39" s="21">
        <v>3543</v>
      </c>
      <c r="D39" s="38">
        <v>100000</v>
      </c>
      <c r="E39" s="21">
        <f t="shared" si="2"/>
        <v>3621.3916140477927</v>
      </c>
      <c r="F39" s="21">
        <f t="shared" si="1"/>
        <v>354300000</v>
      </c>
      <c r="G39" s="21">
        <f t="shared" si="3"/>
        <v>362139161.40477926</v>
      </c>
      <c r="I39" s="20">
        <f t="shared" si="0"/>
        <v>44162</v>
      </c>
      <c r="J39" s="21">
        <f>+'TRM Diaria Bloomberg'!B3990</f>
        <v>3606.44</v>
      </c>
      <c r="K39" s="25">
        <f>+'Tasa BANREP'!$B$136</f>
        <v>1.7500000000000002E-2</v>
      </c>
      <c r="L39" s="26">
        <f>+'Tasa Diaria FED'!B2846</f>
        <v>8.0000000000000004E-4</v>
      </c>
    </row>
    <row r="40" spans="2:12" x14ac:dyDescent="0.3">
      <c r="B40" s="20">
        <v>44257</v>
      </c>
      <c r="C40" s="21">
        <v>3639</v>
      </c>
      <c r="D40" s="38">
        <v>42305</v>
      </c>
      <c r="E40" s="21">
        <f t="shared" si="2"/>
        <v>3539.5456476254235</v>
      </c>
      <c r="F40" s="21">
        <f t="shared" si="1"/>
        <v>153947895</v>
      </c>
      <c r="G40" s="21">
        <f t="shared" si="3"/>
        <v>149740478.62279356</v>
      </c>
      <c r="I40" s="20">
        <f t="shared" si="0"/>
        <v>44167</v>
      </c>
      <c r="J40" s="21">
        <f>+'TRM Diaria Bloomberg'!B3995</f>
        <v>3525.02</v>
      </c>
      <c r="K40" s="25">
        <f>+'Tasa BANREP'!$B$137</f>
        <v>1.7500000000000002E-2</v>
      </c>
      <c r="L40" s="26">
        <f>+'Tasa Diaria FED'!B2849</f>
        <v>8.9999999999999998E-4</v>
      </c>
    </row>
    <row r="41" spans="2:12" x14ac:dyDescent="0.3">
      <c r="B41" s="20">
        <v>44259</v>
      </c>
      <c r="C41" s="21">
        <v>3672</v>
      </c>
      <c r="D41" s="38">
        <v>70000</v>
      </c>
      <c r="E41" s="21">
        <f t="shared" si="2"/>
        <v>3480.1418653735445</v>
      </c>
      <c r="F41" s="21">
        <f t="shared" si="1"/>
        <v>257040000</v>
      </c>
      <c r="G41" s="21">
        <f t="shared" si="3"/>
        <v>243609930.57614812</v>
      </c>
      <c r="I41" s="20">
        <f t="shared" si="0"/>
        <v>44169</v>
      </c>
      <c r="J41" s="21">
        <f>+'TRM Diaria Bloomberg'!B3997</f>
        <v>3465.86</v>
      </c>
      <c r="K41" s="25">
        <f>+'Tasa BANREP'!$B$137</f>
        <v>1.7500000000000002E-2</v>
      </c>
      <c r="L41" s="26">
        <f>+'Tasa Diaria FED'!B2851</f>
        <v>8.9999999999999998E-4</v>
      </c>
    </row>
    <row r="42" spans="2:12" x14ac:dyDescent="0.3">
      <c r="B42" s="20">
        <v>44263</v>
      </c>
      <c r="C42" s="21">
        <v>3636</v>
      </c>
      <c r="D42" s="38">
        <v>54120.800000000003</v>
      </c>
      <c r="E42" s="21">
        <f t="shared" si="2"/>
        <v>3504.8834001045502</v>
      </c>
      <c r="F42" s="21">
        <f t="shared" si="1"/>
        <v>196783228.80000001</v>
      </c>
      <c r="G42" s="21">
        <f t="shared" si="3"/>
        <v>189687093.52037835</v>
      </c>
      <c r="I42" s="20">
        <f t="shared" si="0"/>
        <v>44173</v>
      </c>
      <c r="J42" s="21">
        <f>+'TRM Diaria Bloomberg'!B4001</f>
        <v>3490.5</v>
      </c>
      <c r="K42" s="25">
        <f>+'Tasa BANREP'!$B$137</f>
        <v>1.7500000000000002E-2</v>
      </c>
      <c r="L42" s="26">
        <f>+'Tasa Diaria FED'!B2853</f>
        <v>8.9999999999999998E-4</v>
      </c>
    </row>
    <row r="43" spans="2:12" x14ac:dyDescent="0.3">
      <c r="B43" s="20">
        <v>44267</v>
      </c>
      <c r="C43" s="21">
        <v>3564</v>
      </c>
      <c r="D43" s="38">
        <v>70000</v>
      </c>
      <c r="E43" s="21">
        <f t="shared" si="2"/>
        <v>3453.9041907582364</v>
      </c>
      <c r="F43" s="21">
        <f t="shared" si="1"/>
        <v>249480000</v>
      </c>
      <c r="G43" s="21">
        <f t="shared" si="3"/>
        <v>241773293.35307655</v>
      </c>
      <c r="I43" s="20">
        <f t="shared" si="0"/>
        <v>44177</v>
      </c>
      <c r="J43" s="21">
        <f>+'TRM Diaria Bloomberg'!B4005</f>
        <v>3439.73</v>
      </c>
      <c r="K43" s="25">
        <f>+'Tasa BANREP'!$B$137</f>
        <v>1.7500000000000002E-2</v>
      </c>
      <c r="L43" s="26">
        <f>+'Tasa Diaria FED'!B2856</f>
        <v>8.9999999999999998E-4</v>
      </c>
    </row>
    <row r="44" spans="2:12" x14ac:dyDescent="0.3">
      <c r="B44" s="20">
        <v>44271</v>
      </c>
      <c r="C44" s="21">
        <v>3550</v>
      </c>
      <c r="D44" s="38">
        <v>50953.4</v>
      </c>
      <c r="E44" s="21">
        <f t="shared" si="2"/>
        <v>3434.9263090043396</v>
      </c>
      <c r="F44" s="21">
        <f t="shared" si="1"/>
        <v>180884570</v>
      </c>
      <c r="G44" s="21">
        <f t="shared" si="3"/>
        <v>175021174.19322172</v>
      </c>
      <c r="I44" s="20">
        <f t="shared" si="0"/>
        <v>44181</v>
      </c>
      <c r="J44" s="21">
        <f>+'TRM Diaria Bloomberg'!B4009</f>
        <v>3420.83</v>
      </c>
      <c r="K44" s="25">
        <f>+'Tasa BANREP'!$B$137</f>
        <v>1.7500000000000002E-2</v>
      </c>
      <c r="L44" s="26">
        <f>+'Tasa Diaria FED'!B2859</f>
        <v>8.9999999999999998E-4</v>
      </c>
    </row>
    <row r="45" spans="2:12" x14ac:dyDescent="0.3">
      <c r="B45" s="20">
        <v>44273</v>
      </c>
      <c r="C45" s="21">
        <v>3589</v>
      </c>
      <c r="D45" s="38">
        <v>40154.36</v>
      </c>
      <c r="E45" s="21">
        <f t="shared" si="2"/>
        <v>3432.2955126977149</v>
      </c>
      <c r="F45" s="21">
        <f t="shared" si="1"/>
        <v>144113998.03999999</v>
      </c>
      <c r="G45" s="21">
        <f t="shared" si="3"/>
        <v>137821629.64324862</v>
      </c>
      <c r="I45" s="20">
        <f t="shared" si="0"/>
        <v>44183</v>
      </c>
      <c r="J45" s="21">
        <f>+'TRM Diaria Bloomberg'!B4011</f>
        <v>3418.21</v>
      </c>
      <c r="K45" s="25">
        <f>+'Tasa BANREP'!$B$137</f>
        <v>1.7500000000000002E-2</v>
      </c>
      <c r="L45" s="26">
        <f>+'Tasa Diaria FED'!B2861</f>
        <v>8.9999999999999998E-4</v>
      </c>
    </row>
    <row r="46" spans="2:12" x14ac:dyDescent="0.3">
      <c r="B46" s="20">
        <v>44285</v>
      </c>
      <c r="C46" s="21">
        <v>3733</v>
      </c>
      <c r="D46" s="38">
        <f>70854.73+12356.25</f>
        <v>83210.98</v>
      </c>
      <c r="E46" s="21">
        <f t="shared" si="2"/>
        <v>3442.5777089495614</v>
      </c>
      <c r="F46" s="21">
        <f t="shared" si="1"/>
        <v>310626588.33999997</v>
      </c>
      <c r="G46" s="21">
        <f t="shared" si="3"/>
        <v>286460264.88784778</v>
      </c>
      <c r="I46" s="20">
        <f t="shared" si="0"/>
        <v>44195</v>
      </c>
      <c r="J46" s="21">
        <f>+'TRM Diaria Bloomberg'!B4023</f>
        <v>3428.45</v>
      </c>
      <c r="K46" s="25">
        <f>+'Tasa BANREP'!$B$137</f>
        <v>1.7500000000000002E-2</v>
      </c>
      <c r="L46" s="26">
        <f>+'Tasa Diaria FED'!B2869</f>
        <v>8.9999999999999998E-4</v>
      </c>
    </row>
    <row r="47" spans="2:12" x14ac:dyDescent="0.3">
      <c r="B47" s="20">
        <v>44292</v>
      </c>
      <c r="C47" s="21">
        <v>3645</v>
      </c>
      <c r="D47" s="38">
        <f>3834+8745.6</f>
        <v>12579.6</v>
      </c>
      <c r="E47" s="21">
        <f t="shared" si="2"/>
        <v>3429.8153345002479</v>
      </c>
      <c r="F47" s="21">
        <f t="shared" si="1"/>
        <v>45852642</v>
      </c>
      <c r="G47" s="21">
        <f t="shared" si="3"/>
        <v>43145704.981879316</v>
      </c>
      <c r="I47" s="20">
        <f t="shared" si="0"/>
        <v>44202</v>
      </c>
      <c r="J47" s="21">
        <f>+'TRM Diaria Bloomberg'!B4030</f>
        <v>3415.74</v>
      </c>
      <c r="K47" s="25">
        <f>+'Tasa BANREP'!$B$138</f>
        <v>1.7500000000000002E-2</v>
      </c>
      <c r="L47" s="26">
        <f>+'Tasa Diaria FED'!B2874</f>
        <v>8.9999999999999998E-4</v>
      </c>
    </row>
    <row r="48" spans="2:12" x14ac:dyDescent="0.3">
      <c r="B48" s="20">
        <v>44294</v>
      </c>
      <c r="C48" s="21">
        <v>3640</v>
      </c>
      <c r="D48" s="38">
        <v>120000</v>
      </c>
      <c r="E48" s="21">
        <f t="shared" si="2"/>
        <v>3487.1205044311941</v>
      </c>
      <c r="F48" s="21">
        <f t="shared" si="1"/>
        <v>436800000</v>
      </c>
      <c r="G48" s="21">
        <f t="shared" si="3"/>
        <v>418454460.53174329</v>
      </c>
      <c r="I48" s="20">
        <f t="shared" si="0"/>
        <v>44204</v>
      </c>
      <c r="J48" s="21">
        <f>+'TRM Diaria Bloomberg'!B4032</f>
        <v>3472.81</v>
      </c>
      <c r="K48" s="25">
        <f>+'Tasa BANREP'!$B$138</f>
        <v>1.7500000000000002E-2</v>
      </c>
      <c r="L48" s="26">
        <f>+'Tasa Diaria FED'!B2876</f>
        <v>8.9999999999999998E-4</v>
      </c>
    </row>
    <row r="49" spans="2:12" x14ac:dyDescent="0.3">
      <c r="B49" s="20">
        <v>44300</v>
      </c>
      <c r="C49" s="21">
        <v>3663</v>
      </c>
      <c r="D49" s="38">
        <v>15345.45</v>
      </c>
      <c r="E49" s="21">
        <f t="shared" si="2"/>
        <v>3464.3068814974094</v>
      </c>
      <c r="F49" s="21">
        <f t="shared" si="1"/>
        <v>56210383.350000001</v>
      </c>
      <c r="G49" s="21">
        <f t="shared" si="3"/>
        <v>53161348.034674421</v>
      </c>
      <c r="I49" s="20">
        <f t="shared" si="0"/>
        <v>44210</v>
      </c>
      <c r="J49" s="21">
        <f>+'TRM Diaria Bloomberg'!B4038</f>
        <v>3450.09</v>
      </c>
      <c r="K49" s="25">
        <f>+'Tasa BANREP'!$B$138</f>
        <v>1.7500000000000002E-2</v>
      </c>
      <c r="L49" s="26">
        <f>+'Tasa Diaria FED'!B2880</f>
        <v>8.9999999999999998E-4</v>
      </c>
    </row>
    <row r="50" spans="2:12" x14ac:dyDescent="0.3">
      <c r="B50" s="20">
        <v>44301</v>
      </c>
      <c r="C50" s="21">
        <v>3630</v>
      </c>
      <c r="D50" s="38">
        <v>100000</v>
      </c>
      <c r="E50" s="21">
        <f t="shared" si="2"/>
        <v>3480.8748735047793</v>
      </c>
      <c r="F50" s="21">
        <f t="shared" si="1"/>
        <v>363000000</v>
      </c>
      <c r="G50" s="21">
        <f t="shared" si="3"/>
        <v>348087487.35047793</v>
      </c>
      <c r="I50" s="20">
        <f t="shared" si="0"/>
        <v>44211</v>
      </c>
      <c r="J50" s="21">
        <f>+'TRM Diaria Bloomberg'!B4039</f>
        <v>3466.59</v>
      </c>
      <c r="K50" s="25">
        <f>+'Tasa BANREP'!$B$138</f>
        <v>1.7500000000000002E-2</v>
      </c>
      <c r="L50" s="26">
        <f>+'Tasa Diaria FED'!B2881</f>
        <v>8.9999999999999998E-4</v>
      </c>
    </row>
    <row r="51" spans="2:12" x14ac:dyDescent="0.3">
      <c r="B51" s="20">
        <v>44306</v>
      </c>
      <c r="C51" s="21">
        <v>3632</v>
      </c>
      <c r="D51" s="38">
        <v>53021.279999999999</v>
      </c>
      <c r="E51" s="21">
        <f t="shared" si="2"/>
        <v>3480.5334724573549</v>
      </c>
      <c r="F51" s="21">
        <f t="shared" si="1"/>
        <v>192573288.96000001</v>
      </c>
      <c r="G51" s="21">
        <f t="shared" si="3"/>
        <v>184542339.7925337</v>
      </c>
      <c r="I51" s="20">
        <f t="shared" si="0"/>
        <v>44216</v>
      </c>
      <c r="J51" s="21">
        <f>+'TRM Diaria Bloomberg'!B4044</f>
        <v>3466.25</v>
      </c>
      <c r="K51" s="25">
        <f>+'Tasa BANREP'!$B$138</f>
        <v>1.7500000000000002E-2</v>
      </c>
      <c r="L51" s="26">
        <f>+'Tasa Diaria FED'!B2884</f>
        <v>8.9999999999999998E-4</v>
      </c>
    </row>
    <row r="52" spans="2:12" x14ac:dyDescent="0.3">
      <c r="B52" s="20">
        <v>44307</v>
      </c>
      <c r="C52" s="21">
        <v>3653</v>
      </c>
      <c r="D52" s="38">
        <f>100000+15902</f>
        <v>115902</v>
      </c>
      <c r="E52" s="21">
        <f t="shared" si="2"/>
        <v>3494.4274178653518</v>
      </c>
      <c r="F52" s="21">
        <f t="shared" si="1"/>
        <v>423390006</v>
      </c>
      <c r="G52" s="21">
        <f t="shared" si="3"/>
        <v>405011126.58543003</v>
      </c>
      <c r="I52" s="20">
        <f t="shared" si="0"/>
        <v>44217</v>
      </c>
      <c r="J52" s="21">
        <f>+'TRM Diaria Bloomberg'!B4045</f>
        <v>3480</v>
      </c>
      <c r="K52" s="25">
        <f>+'Tasa BANREP'!$B$138</f>
        <v>1.7500000000000002E-2</v>
      </c>
      <c r="L52" s="26">
        <f>+'Tasa Diaria FED'!B2885</f>
        <v>8.0000000000000004E-4</v>
      </c>
    </row>
    <row r="53" spans="2:12" x14ac:dyDescent="0.3">
      <c r="B53" s="20">
        <v>44315</v>
      </c>
      <c r="C53" s="21">
        <v>3705</v>
      </c>
      <c r="D53" s="38">
        <v>100000</v>
      </c>
      <c r="E53" s="21">
        <f t="shared" si="2"/>
        <v>3584.4382178060232</v>
      </c>
      <c r="F53" s="21">
        <f t="shared" si="1"/>
        <v>370500000</v>
      </c>
      <c r="G53" s="21">
        <f t="shared" si="3"/>
        <v>358443821.78060234</v>
      </c>
      <c r="I53" s="20">
        <f t="shared" si="0"/>
        <v>44225</v>
      </c>
      <c r="J53" s="21">
        <f>+'TRM Diaria Bloomberg'!B4053</f>
        <v>3569.55</v>
      </c>
      <c r="K53" s="25">
        <f>+'Tasa BANREP'!$B$138</f>
        <v>1.7500000000000002E-2</v>
      </c>
      <c r="L53" s="26">
        <f>+'Tasa Diaria FED'!B2891</f>
        <v>7.000000000000001E-4</v>
      </c>
    </row>
    <row r="54" spans="2:12" x14ac:dyDescent="0.3">
      <c r="B54" s="20">
        <v>44322</v>
      </c>
      <c r="C54" s="21">
        <v>3831</v>
      </c>
      <c r="D54" s="38">
        <v>70672</v>
      </c>
      <c r="E54" s="21">
        <f t="shared" si="2"/>
        <v>3562.47837939085</v>
      </c>
      <c r="F54" s="21">
        <f t="shared" si="1"/>
        <v>270744432</v>
      </c>
      <c r="G54" s="21">
        <f t="shared" si="3"/>
        <v>251767472.02831015</v>
      </c>
      <c r="I54" s="20">
        <f t="shared" si="0"/>
        <v>44232</v>
      </c>
      <c r="J54" s="21">
        <f>+'TRM Diaria Bloomberg'!B4060</f>
        <v>3547.77</v>
      </c>
      <c r="K54" s="25">
        <f>+'Tasa BANREP'!$B$138</f>
        <v>1.7500000000000002E-2</v>
      </c>
      <c r="L54" s="26">
        <f>+'Tasa Diaria FED'!B2896</f>
        <v>8.0000000000000004E-4</v>
      </c>
    </row>
    <row r="55" spans="2:12" x14ac:dyDescent="0.3">
      <c r="B55" s="20">
        <v>44327</v>
      </c>
      <c r="C55" s="21">
        <v>3704</v>
      </c>
      <c r="D55" s="38">
        <v>53111.1</v>
      </c>
      <c r="E55" s="21">
        <f t="shared" si="2"/>
        <v>3575.5523578335533</v>
      </c>
      <c r="F55" s="21">
        <f t="shared" si="1"/>
        <v>196723514.40000001</v>
      </c>
      <c r="G55" s="21">
        <f t="shared" si="3"/>
        <v>189901518.83213362</v>
      </c>
      <c r="I55" s="20">
        <f t="shared" si="0"/>
        <v>44237</v>
      </c>
      <c r="J55" s="21">
        <f>+'TRM Diaria Bloomberg'!B4065</f>
        <v>3560.79</v>
      </c>
      <c r="K55" s="25">
        <f>+'Tasa BANREP'!$B$138</f>
        <v>1.7500000000000002E-2</v>
      </c>
      <c r="L55" s="26">
        <f>+'Tasa Diaria FED'!B2899</f>
        <v>8.0000000000000004E-4</v>
      </c>
    </row>
    <row r="56" spans="2:12" x14ac:dyDescent="0.3">
      <c r="B56" s="20">
        <v>44329</v>
      </c>
      <c r="C56" s="21">
        <v>3734</v>
      </c>
      <c r="D56" s="38">
        <v>100000</v>
      </c>
      <c r="E56" s="21">
        <f t="shared" si="2"/>
        <v>3519.1193633266475</v>
      </c>
      <c r="F56" s="21">
        <f t="shared" si="1"/>
        <v>373400000</v>
      </c>
      <c r="G56" s="21">
        <f t="shared" si="3"/>
        <v>351911936.33266473</v>
      </c>
      <c r="I56" s="20">
        <f t="shared" si="0"/>
        <v>44239</v>
      </c>
      <c r="J56" s="21">
        <f>+'TRM Diaria Bloomberg'!B4067</f>
        <v>3504.59</v>
      </c>
      <c r="K56" s="25">
        <f>+'Tasa BANREP'!$B$138</f>
        <v>1.7500000000000002E-2</v>
      </c>
      <c r="L56" s="26">
        <f>+'Tasa Diaria FED'!B2901</f>
        <v>8.0000000000000004E-4</v>
      </c>
    </row>
    <row r="57" spans="2:12" x14ac:dyDescent="0.3">
      <c r="B57" s="20">
        <v>44334</v>
      </c>
      <c r="C57" s="21">
        <v>3666</v>
      </c>
      <c r="D57" s="38">
        <v>117931.96</v>
      </c>
      <c r="E57" s="21">
        <f t="shared" si="2"/>
        <v>3546.5124610161206</v>
      </c>
      <c r="F57" s="21">
        <f t="shared" si="1"/>
        <v>432338565.36000001</v>
      </c>
      <c r="G57" s="21">
        <f t="shared" si="3"/>
        <v>418247165.69205469</v>
      </c>
      <c r="I57" s="20">
        <f t="shared" si="0"/>
        <v>44244</v>
      </c>
      <c r="J57" s="21">
        <f>+'TRM Diaria Bloomberg'!B4072</f>
        <v>3531.87</v>
      </c>
      <c r="K57" s="25">
        <f>+'Tasa BANREP'!$B$138</f>
        <v>1.7500000000000002E-2</v>
      </c>
      <c r="L57" s="26">
        <f>+'Tasa Diaria FED'!B2904</f>
        <v>8.0000000000000004E-4</v>
      </c>
    </row>
    <row r="58" spans="2:12" x14ac:dyDescent="0.3">
      <c r="B58" s="20">
        <v>44342</v>
      </c>
      <c r="C58" s="21">
        <v>3751</v>
      </c>
      <c r="D58" s="38">
        <f>20878+2038.48</f>
        <v>22916.48</v>
      </c>
      <c r="E58" s="21">
        <f t="shared" si="2"/>
        <v>3619.0620302613611</v>
      </c>
      <c r="F58" s="21">
        <f t="shared" si="1"/>
        <v>85959716.480000004</v>
      </c>
      <c r="G58" s="21">
        <f t="shared" si="3"/>
        <v>82936162.635243878</v>
      </c>
      <c r="I58" s="20">
        <f t="shared" si="0"/>
        <v>44252</v>
      </c>
      <c r="J58" s="21">
        <f>+'TRM Diaria Bloomberg'!B4080</f>
        <v>3604.03</v>
      </c>
      <c r="K58" s="25">
        <f>+'Tasa BANREP'!$B$138</f>
        <v>1.7500000000000002E-2</v>
      </c>
      <c r="L58" s="26">
        <f>+'Tasa Diaria FED'!B2910</f>
        <v>7.000000000000001E-4</v>
      </c>
    </row>
    <row r="59" spans="2:12" x14ac:dyDescent="0.3">
      <c r="B59" s="20">
        <v>44343</v>
      </c>
      <c r="C59" s="21">
        <v>3668.23</v>
      </c>
      <c r="D59" s="38">
        <v>100000</v>
      </c>
      <c r="E59" s="21">
        <f t="shared" si="2"/>
        <v>3660.2430786602417</v>
      </c>
      <c r="F59" s="21">
        <f t="shared" si="1"/>
        <v>366823000</v>
      </c>
      <c r="G59" s="21">
        <f t="shared" si="3"/>
        <v>366024307.8660242</v>
      </c>
      <c r="I59" s="20">
        <f t="shared" si="0"/>
        <v>44253</v>
      </c>
      <c r="J59" s="21">
        <f>+'TRM Diaria Bloomberg'!B4081</f>
        <v>3645.04</v>
      </c>
      <c r="K59" s="25">
        <f>+'Tasa BANREP'!$B$138</f>
        <v>1.7500000000000002E-2</v>
      </c>
      <c r="L59" s="26">
        <f>+'Tasa Diaria FED'!B2911</f>
        <v>7.000000000000001E-4</v>
      </c>
    </row>
    <row r="60" spans="2:12" x14ac:dyDescent="0.3">
      <c r="B60" s="20">
        <v>44348</v>
      </c>
      <c r="C60" s="21">
        <v>3685</v>
      </c>
      <c r="D60" s="38">
        <v>7358</v>
      </c>
      <c r="E60" s="21">
        <f t="shared" si="2"/>
        <v>3696.1020213162778</v>
      </c>
      <c r="F60" s="21">
        <f t="shared" si="1"/>
        <v>27114230</v>
      </c>
      <c r="G60" s="21">
        <f t="shared" si="3"/>
        <v>27195918.672845174</v>
      </c>
      <c r="I60" s="20">
        <f t="shared" si="0"/>
        <v>44258</v>
      </c>
      <c r="J60" s="21">
        <f>+'TRM Diaria Bloomberg'!B4086</f>
        <v>3680.75</v>
      </c>
      <c r="K60" s="25">
        <f>+'Tasa BANREP'!$B$139</f>
        <v>1.7500000000000002E-2</v>
      </c>
      <c r="L60" s="26">
        <f>+'Tasa Diaria FED'!B2914</f>
        <v>7.000000000000001E-4</v>
      </c>
    </row>
    <row r="61" spans="2:12" x14ac:dyDescent="0.3">
      <c r="B61" s="20">
        <v>44350</v>
      </c>
      <c r="C61" s="21">
        <v>3669.97</v>
      </c>
      <c r="D61" s="38">
        <v>100000</v>
      </c>
      <c r="E61" s="21">
        <f t="shared" si="2"/>
        <v>3652.2197532101795</v>
      </c>
      <c r="F61" s="21">
        <f t="shared" si="1"/>
        <v>366997000</v>
      </c>
      <c r="G61" s="21">
        <f t="shared" si="3"/>
        <v>365221975.32101798</v>
      </c>
      <c r="I61" s="20">
        <f t="shared" si="0"/>
        <v>44260</v>
      </c>
      <c r="J61" s="21">
        <f>+'TRM Diaria Bloomberg'!B4088</f>
        <v>3637.05</v>
      </c>
      <c r="K61" s="25">
        <f>+'Tasa BANREP'!$B$139</f>
        <v>1.7500000000000002E-2</v>
      </c>
      <c r="L61" s="26">
        <f>+'Tasa Diaria FED'!B2916</f>
        <v>7.000000000000001E-4</v>
      </c>
    </row>
    <row r="62" spans="2:12" x14ac:dyDescent="0.3">
      <c r="B62" s="20">
        <v>44357</v>
      </c>
      <c r="C62" s="21">
        <v>3671.8</v>
      </c>
      <c r="D62" s="38">
        <v>100000</v>
      </c>
      <c r="E62" s="21">
        <f t="shared" si="2"/>
        <v>3590.3126175410503</v>
      </c>
      <c r="F62" s="21">
        <f t="shared" si="1"/>
        <v>367180000</v>
      </c>
      <c r="G62" s="21">
        <f t="shared" si="3"/>
        <v>359031261.75410503</v>
      </c>
      <c r="I62" s="20">
        <f t="shared" si="0"/>
        <v>44267</v>
      </c>
      <c r="J62" s="21">
        <f>+'TRM Diaria Bloomberg'!B4095</f>
        <v>3575.4</v>
      </c>
      <c r="K62" s="25">
        <f>+'Tasa BANREP'!$B$139</f>
        <v>1.7500000000000002E-2</v>
      </c>
      <c r="L62" s="26">
        <f>+'Tasa Diaria FED'!B2921</f>
        <v>7.000000000000001E-4</v>
      </c>
    </row>
    <row r="63" spans="2:12" x14ac:dyDescent="0.3">
      <c r="B63" s="20">
        <v>44362</v>
      </c>
      <c r="C63" s="21">
        <v>3662</v>
      </c>
      <c r="D63" s="38">
        <f>20663+4526.33</f>
        <v>25189.33</v>
      </c>
      <c r="E63" s="21">
        <f t="shared" si="2"/>
        <v>3588.1938169528607</v>
      </c>
      <c r="F63" s="21">
        <f t="shared" si="1"/>
        <v>92243326.460000008</v>
      </c>
      <c r="G63" s="21">
        <f t="shared" si="3"/>
        <v>90384198.159185216</v>
      </c>
      <c r="I63" s="20">
        <f t="shared" si="0"/>
        <v>44272</v>
      </c>
      <c r="J63" s="21">
        <f>+'TRM Diaria Bloomberg'!B4100</f>
        <v>3573.29</v>
      </c>
      <c r="K63" s="25">
        <f>+'Tasa BANREP'!$B$139</f>
        <v>1.7500000000000002E-2</v>
      </c>
      <c r="L63" s="26">
        <f>+'Tasa Diaria FED'!B2924</f>
        <v>7.000000000000001E-4</v>
      </c>
    </row>
    <row r="64" spans="2:12" x14ac:dyDescent="0.3">
      <c r="B64" s="20">
        <v>44364</v>
      </c>
      <c r="C64" s="21">
        <v>3621.71</v>
      </c>
      <c r="D64" s="38">
        <v>100000</v>
      </c>
      <c r="E64" s="21">
        <f t="shared" si="2"/>
        <v>3572.6191263733281</v>
      </c>
      <c r="F64" s="21">
        <f t="shared" si="1"/>
        <v>362171000</v>
      </c>
      <c r="G64" s="21">
        <f t="shared" si="3"/>
        <v>357261912.6373328</v>
      </c>
      <c r="I64" s="20">
        <f t="shared" si="0"/>
        <v>44274</v>
      </c>
      <c r="J64" s="21">
        <f>+'TRM Diaria Bloomberg'!B4102</f>
        <v>3557.78</v>
      </c>
      <c r="K64" s="25">
        <f>+'Tasa BANREP'!$B$139</f>
        <v>1.7500000000000002E-2</v>
      </c>
      <c r="L64" s="26">
        <f>+'Tasa Diaria FED'!B2926</f>
        <v>7.000000000000001E-4</v>
      </c>
    </row>
    <row r="65" spans="2:12" x14ac:dyDescent="0.3">
      <c r="B65" s="20">
        <v>44369</v>
      </c>
      <c r="C65" s="21">
        <v>3788</v>
      </c>
      <c r="D65" s="38">
        <v>4502</v>
      </c>
      <c r="E65" s="21">
        <f t="shared" si="2"/>
        <v>3659.4297002353919</v>
      </c>
      <c r="F65" s="21">
        <f t="shared" si="1"/>
        <v>17053576</v>
      </c>
      <c r="G65" s="21">
        <f t="shared" si="3"/>
        <v>16474752.510459734</v>
      </c>
      <c r="I65" s="20">
        <f t="shared" si="0"/>
        <v>44279</v>
      </c>
      <c r="J65" s="21">
        <f>+'TRM Diaria Bloomberg'!B4107</f>
        <v>3644.23</v>
      </c>
      <c r="K65" s="25">
        <f>+'Tasa BANREP'!$B$139</f>
        <v>1.7500000000000002E-2</v>
      </c>
      <c r="L65" s="26">
        <f>+'Tasa Diaria FED'!B2929</f>
        <v>7.000000000000001E-4</v>
      </c>
    </row>
    <row r="66" spans="2:12" x14ac:dyDescent="0.3">
      <c r="B66" s="20">
        <v>44371</v>
      </c>
      <c r="C66" s="21">
        <v>3602</v>
      </c>
      <c r="D66" s="38">
        <v>100000</v>
      </c>
      <c r="E66" s="21">
        <f t="shared" si="2"/>
        <v>3704.3161392363663</v>
      </c>
      <c r="F66" s="21">
        <f t="shared" si="1"/>
        <v>360200000</v>
      </c>
      <c r="G66" s="21">
        <f t="shared" si="3"/>
        <v>370431613.92363662</v>
      </c>
      <c r="I66" s="20">
        <f t="shared" si="0"/>
        <v>44281</v>
      </c>
      <c r="J66" s="21">
        <f>+'TRM Diaria Bloomberg'!B4109</f>
        <v>3688.93</v>
      </c>
      <c r="K66" s="25">
        <f>+'Tasa BANREP'!$B$139</f>
        <v>1.7500000000000002E-2</v>
      </c>
      <c r="L66" s="26">
        <f>+'Tasa Diaria FED'!B2952</f>
        <v>7.000000000000001E-4</v>
      </c>
    </row>
    <row r="67" spans="2:12" x14ac:dyDescent="0.3">
      <c r="B67" s="20">
        <v>44376</v>
      </c>
      <c r="C67" s="21">
        <v>3746</v>
      </c>
      <c r="D67" s="38">
        <v>9917.2900000000009</v>
      </c>
      <c r="E67" s="21">
        <f t="shared" si="2"/>
        <v>3678.903653415281</v>
      </c>
      <c r="F67" s="21">
        <f t="shared" si="1"/>
        <v>37150168.340000004</v>
      </c>
      <c r="G67" s="21">
        <f t="shared" si="3"/>
        <v>36484754.412978835</v>
      </c>
      <c r="I67" s="20">
        <f t="shared" si="0"/>
        <v>44286</v>
      </c>
      <c r="J67" s="21">
        <f>+'TRM Diaria Bloomberg'!B4114</f>
        <v>3663.44</v>
      </c>
      <c r="K67" s="25">
        <f>+'Tasa BANREP'!$B$139</f>
        <v>1.7500000000000002E-2</v>
      </c>
      <c r="L67" s="26">
        <f>+'Tasa Diaria FED'!B2956</f>
        <v>5.0000000000000001E-4</v>
      </c>
    </row>
    <row r="68" spans="2:12" x14ac:dyDescent="0.3">
      <c r="B68" s="20">
        <v>44378</v>
      </c>
      <c r="C68" s="21">
        <v>3737</v>
      </c>
      <c r="D68" s="38">
        <v>60000</v>
      </c>
      <c r="E68" s="21">
        <f t="shared" si="2"/>
        <v>3676.9524823509851</v>
      </c>
      <c r="F68" s="21">
        <f t="shared" si="1"/>
        <v>224220000</v>
      </c>
      <c r="G68" s="21">
        <f t="shared" si="3"/>
        <v>220617148.94105911</v>
      </c>
      <c r="I68" s="20">
        <f t="shared" ref="I68:I131" si="4">+B68-90</f>
        <v>44288</v>
      </c>
      <c r="J68" s="21">
        <f>+'TRM Diaria Bloomberg'!B4116</f>
        <v>3661.68</v>
      </c>
      <c r="K68" s="25">
        <f>+'Tasa BANREP'!$B$140</f>
        <v>1.7500000000000002E-2</v>
      </c>
      <c r="L68" s="26">
        <f>+'Tasa Diaria FED'!B2936</f>
        <v>7.000000000000001E-4</v>
      </c>
    </row>
    <row r="69" spans="2:12" x14ac:dyDescent="0.3">
      <c r="B69" s="20">
        <v>44383</v>
      </c>
      <c r="C69" s="21">
        <v>3755</v>
      </c>
      <c r="D69" s="38">
        <f>2748.04+17072.58+4695.65</f>
        <v>24516.270000000004</v>
      </c>
      <c r="E69" s="21">
        <f t="shared" ref="E69:E132" si="5">J69*((1+K69)^(90/360)/(1+L69)^(90/360))</f>
        <v>3666.2480206116024</v>
      </c>
      <c r="F69" s="21">
        <f t="shared" ref="F69:F132" si="6">+C69*D69</f>
        <v>92058593.850000009</v>
      </c>
      <c r="G69" s="21">
        <f t="shared" ref="G69:G132" si="7">+D69*E69</f>
        <v>89882726.36027962</v>
      </c>
      <c r="I69" s="20">
        <f t="shared" si="4"/>
        <v>44293</v>
      </c>
      <c r="J69" s="21">
        <f>+'TRM Diaria Bloomberg'!B4121</f>
        <v>3651.02</v>
      </c>
      <c r="K69" s="25">
        <f>+'Tasa BANREP'!$B$140</f>
        <v>1.7500000000000002E-2</v>
      </c>
      <c r="L69" s="26">
        <f>+'Tasa Diaria FED'!B2939</f>
        <v>7.000000000000001E-4</v>
      </c>
    </row>
    <row r="70" spans="2:12" x14ac:dyDescent="0.3">
      <c r="B70" s="20">
        <v>44385</v>
      </c>
      <c r="C70" s="21">
        <v>3852</v>
      </c>
      <c r="D70" s="38">
        <v>60000</v>
      </c>
      <c r="E70" s="21">
        <f t="shared" si="5"/>
        <v>3666.870606566426</v>
      </c>
      <c r="F70" s="21">
        <f t="shared" si="6"/>
        <v>231120000</v>
      </c>
      <c r="G70" s="21">
        <f t="shared" si="7"/>
        <v>220012236.39398557</v>
      </c>
      <c r="I70" s="20">
        <f t="shared" si="4"/>
        <v>44295</v>
      </c>
      <c r="J70" s="21">
        <f>+'TRM Diaria Bloomberg'!B4123</f>
        <v>3651.64</v>
      </c>
      <c r="K70" s="25">
        <f>+'Tasa BANREP'!$B$140</f>
        <v>1.7500000000000002E-2</v>
      </c>
      <c r="L70" s="26">
        <f>+'Tasa Diaria FED'!B2941</f>
        <v>7.000000000000001E-4</v>
      </c>
    </row>
    <row r="71" spans="2:12" x14ac:dyDescent="0.3">
      <c r="B71" s="20">
        <v>44390</v>
      </c>
      <c r="C71" s="21">
        <v>3840</v>
      </c>
      <c r="D71" s="38">
        <f>10579.1+20912.8</f>
        <v>31491.9</v>
      </c>
      <c r="E71" s="21">
        <f t="shared" si="5"/>
        <v>3671.8914610408078</v>
      </c>
      <c r="F71" s="21">
        <f t="shared" si="6"/>
        <v>120928896</v>
      </c>
      <c r="G71" s="21">
        <f t="shared" si="7"/>
        <v>115634838.70195103</v>
      </c>
      <c r="I71" s="20">
        <f t="shared" si="4"/>
        <v>44300</v>
      </c>
      <c r="J71" s="21">
        <f>+'TRM Diaria Bloomberg'!B4128</f>
        <v>3656.64</v>
      </c>
      <c r="K71" s="25">
        <f>+'Tasa BANREP'!$B$140</f>
        <v>1.7500000000000002E-2</v>
      </c>
      <c r="L71" s="26">
        <f>+'Tasa Diaria FED'!B2944</f>
        <v>7.000000000000001E-4</v>
      </c>
    </row>
    <row r="72" spans="2:12" x14ac:dyDescent="0.3">
      <c r="B72" s="20">
        <v>44392</v>
      </c>
      <c r="C72" s="21">
        <v>3814</v>
      </c>
      <c r="D72" s="38">
        <v>80000</v>
      </c>
      <c r="E72" s="21">
        <f t="shared" si="5"/>
        <v>3617.7967749338168</v>
      </c>
      <c r="F72" s="21">
        <f t="shared" si="6"/>
        <v>305120000</v>
      </c>
      <c r="G72" s="21">
        <f t="shared" si="7"/>
        <v>289423741.99470532</v>
      </c>
      <c r="I72" s="20">
        <f t="shared" si="4"/>
        <v>44302</v>
      </c>
      <c r="J72" s="21">
        <f>+'TRM Diaria Bloomberg'!B4130</f>
        <v>3602.77</v>
      </c>
      <c r="K72" s="25">
        <f>+'Tasa BANREP'!$B$140</f>
        <v>1.7500000000000002E-2</v>
      </c>
      <c r="L72" s="26">
        <f>+'Tasa Diaria FED'!B2946</f>
        <v>7.000000000000001E-4</v>
      </c>
    </row>
    <row r="73" spans="2:12" x14ac:dyDescent="0.3">
      <c r="B73" s="20">
        <v>44398</v>
      </c>
      <c r="C73" s="21">
        <v>3858</v>
      </c>
      <c r="D73" s="38">
        <f>90058.9+278.12</f>
        <v>90337.01999999999</v>
      </c>
      <c r="E73" s="21">
        <f t="shared" si="5"/>
        <v>3652.8122140381565</v>
      </c>
      <c r="F73" s="21">
        <f t="shared" si="6"/>
        <v>348520223.15999997</v>
      </c>
      <c r="G73" s="21">
        <f t="shared" si="7"/>
        <v>329984170.03580916</v>
      </c>
      <c r="I73" s="20">
        <f t="shared" si="4"/>
        <v>44308</v>
      </c>
      <c r="J73" s="21">
        <f>+'TRM Diaria Bloomberg'!B4136</f>
        <v>3637.64</v>
      </c>
      <c r="K73" s="25">
        <f>+'Tasa BANREP'!$B$140</f>
        <v>1.7500000000000002E-2</v>
      </c>
      <c r="L73" s="26">
        <f>+'Tasa Diaria FED'!B2950</f>
        <v>7.000000000000001E-4</v>
      </c>
    </row>
    <row r="74" spans="2:12" x14ac:dyDescent="0.3">
      <c r="B74" s="20">
        <v>44399</v>
      </c>
      <c r="C74" s="21">
        <v>3870</v>
      </c>
      <c r="D74" s="38">
        <v>50000</v>
      </c>
      <c r="E74" s="21">
        <f t="shared" si="5"/>
        <v>3646.1445192961774</v>
      </c>
      <c r="F74" s="21">
        <f t="shared" si="6"/>
        <v>193500000</v>
      </c>
      <c r="G74" s="21">
        <f t="shared" si="7"/>
        <v>182307225.96480888</v>
      </c>
      <c r="I74" s="20">
        <f t="shared" si="4"/>
        <v>44309</v>
      </c>
      <c r="J74" s="21">
        <f>+'TRM Diaria Bloomberg'!B4137</f>
        <v>3631</v>
      </c>
      <c r="K74" s="25">
        <f>+'Tasa BANREP'!$B$140</f>
        <v>1.7500000000000002E-2</v>
      </c>
      <c r="L74" s="26">
        <f>+'Tasa Diaria FED'!B2951</f>
        <v>7.000000000000001E-4</v>
      </c>
    </row>
    <row r="75" spans="2:12" x14ac:dyDescent="0.3">
      <c r="B75" s="20">
        <v>44404</v>
      </c>
      <c r="C75" s="21">
        <v>3899</v>
      </c>
      <c r="D75" s="38">
        <v>37037</v>
      </c>
      <c r="E75" s="21">
        <f t="shared" si="5"/>
        <v>3713.0925928575866</v>
      </c>
      <c r="F75" s="21">
        <f t="shared" si="6"/>
        <v>144407263</v>
      </c>
      <c r="G75" s="21">
        <f t="shared" si="7"/>
        <v>137521810.36166644</v>
      </c>
      <c r="I75" s="20">
        <f t="shared" si="4"/>
        <v>44314</v>
      </c>
      <c r="J75" s="21">
        <f>+'TRM Diaria Bloomberg'!B4142</f>
        <v>3697.67</v>
      </c>
      <c r="K75" s="25">
        <f>+'Tasa BANREP'!$B$140</f>
        <v>1.7500000000000002E-2</v>
      </c>
      <c r="L75" s="26">
        <f>+'Tasa Diaria FED'!B2954</f>
        <v>7.000000000000001E-4</v>
      </c>
    </row>
    <row r="76" spans="2:12" x14ac:dyDescent="0.3">
      <c r="B76" s="20">
        <v>44406</v>
      </c>
      <c r="C76" s="21">
        <v>3853</v>
      </c>
      <c r="D76" s="38">
        <v>60000</v>
      </c>
      <c r="E76" s="21">
        <f t="shared" si="5"/>
        <v>3761.0288528934493</v>
      </c>
      <c r="F76" s="21">
        <f t="shared" si="6"/>
        <v>231180000</v>
      </c>
      <c r="G76" s="21">
        <f t="shared" si="7"/>
        <v>225661731.17360696</v>
      </c>
      <c r="I76" s="20">
        <f t="shared" si="4"/>
        <v>44316</v>
      </c>
      <c r="J76" s="21">
        <f>+'TRM Diaria Bloomberg'!B4144</f>
        <v>3745.22</v>
      </c>
      <c r="K76" s="25">
        <f>+'Tasa BANREP'!$B$140</f>
        <v>1.7500000000000002E-2</v>
      </c>
      <c r="L76" s="26">
        <f>+'Tasa Diaria FED'!B2956</f>
        <v>5.0000000000000001E-4</v>
      </c>
    </row>
    <row r="77" spans="2:12" x14ac:dyDescent="0.3">
      <c r="B77" s="20">
        <v>44410</v>
      </c>
      <c r="C77" s="21">
        <v>3848</v>
      </c>
      <c r="D77" s="38">
        <f>19152.73+9166.48</f>
        <v>28319.21</v>
      </c>
      <c r="E77" s="21">
        <f t="shared" si="5"/>
        <v>3844.5844054286013</v>
      </c>
      <c r="F77" s="21">
        <f t="shared" si="6"/>
        <v>108972320.08</v>
      </c>
      <c r="G77" s="21">
        <f t="shared" si="7"/>
        <v>108875593.1400577</v>
      </c>
      <c r="I77" s="20">
        <f t="shared" si="4"/>
        <v>44320</v>
      </c>
      <c r="J77" s="21">
        <f>+'TRM Diaria Bloomberg'!B4148</f>
        <v>3828.52</v>
      </c>
      <c r="K77" s="25">
        <f>+'Tasa BANREP'!$B$141</f>
        <v>1.7500000000000002E-2</v>
      </c>
      <c r="L77" s="26">
        <f>+'Tasa Diaria FED'!B2958</f>
        <v>5.9999999999999995E-4</v>
      </c>
    </row>
    <row r="78" spans="2:12" x14ac:dyDescent="0.3">
      <c r="B78" s="20">
        <v>44419</v>
      </c>
      <c r="C78" s="21">
        <v>3959</v>
      </c>
      <c r="D78" s="38">
        <v>31935</v>
      </c>
      <c r="E78" s="21">
        <f t="shared" si="5"/>
        <v>3740.6601631318899</v>
      </c>
      <c r="F78" s="21">
        <f t="shared" si="6"/>
        <v>126430665</v>
      </c>
      <c r="G78" s="21">
        <f t="shared" si="7"/>
        <v>119457982.30961691</v>
      </c>
      <c r="I78" s="20">
        <f t="shared" si="4"/>
        <v>44329</v>
      </c>
      <c r="J78" s="21">
        <f>+'TRM Diaria Bloomberg'!B4157</f>
        <v>3725.03</v>
      </c>
      <c r="K78" s="25">
        <f>+'Tasa BANREP'!$B$141</f>
        <v>1.7500000000000002E-2</v>
      </c>
      <c r="L78" s="26">
        <f>+'Tasa Diaria FED'!B2965</f>
        <v>5.9999999999999995E-4</v>
      </c>
    </row>
    <row r="79" spans="2:12" x14ac:dyDescent="0.3">
      <c r="B79" s="20">
        <v>44420</v>
      </c>
      <c r="C79" s="21">
        <v>3920</v>
      </c>
      <c r="D79" s="38">
        <v>70000</v>
      </c>
      <c r="E79" s="21">
        <f t="shared" si="5"/>
        <v>3701.3559323512027</v>
      </c>
      <c r="F79" s="21">
        <f t="shared" si="6"/>
        <v>274400000</v>
      </c>
      <c r="G79" s="21">
        <f t="shared" si="7"/>
        <v>259094915.26458418</v>
      </c>
      <c r="I79" s="20">
        <f t="shared" si="4"/>
        <v>44330</v>
      </c>
      <c r="J79" s="21">
        <f>+'TRM Diaria Bloomberg'!B4158</f>
        <v>3685.89</v>
      </c>
      <c r="K79" s="25">
        <f>+'Tasa BANREP'!$B$141</f>
        <v>1.7500000000000002E-2</v>
      </c>
      <c r="L79" s="26">
        <f>+'Tasa Diaria FED'!B2966</f>
        <v>5.9999999999999995E-4</v>
      </c>
    </row>
    <row r="80" spans="2:12" x14ac:dyDescent="0.3">
      <c r="B80" s="20">
        <v>44421</v>
      </c>
      <c r="C80" s="21">
        <v>3835</v>
      </c>
      <c r="D80" s="38">
        <v>25000</v>
      </c>
      <c r="E80" s="21">
        <f t="shared" si="5"/>
        <v>3701.3559323512027</v>
      </c>
      <c r="F80" s="21">
        <f t="shared" si="6"/>
        <v>95875000</v>
      </c>
      <c r="G80" s="21">
        <f t="shared" si="7"/>
        <v>92533898.308780074</v>
      </c>
      <c r="I80" s="20">
        <f t="shared" si="4"/>
        <v>44331</v>
      </c>
      <c r="J80" s="21">
        <f>+'TRM Diaria Bloomberg'!B4159</f>
        <v>3685.89</v>
      </c>
      <c r="K80" s="25">
        <f>+'Tasa BANREP'!$B$141</f>
        <v>1.7500000000000002E-2</v>
      </c>
      <c r="L80" s="26">
        <f>+'Tasa Diaria FED'!B2966</f>
        <v>5.9999999999999995E-4</v>
      </c>
    </row>
    <row r="81" spans="2:12" x14ac:dyDescent="0.3">
      <c r="B81" s="20">
        <v>44426</v>
      </c>
      <c r="C81" s="21">
        <v>3880</v>
      </c>
      <c r="D81" s="38">
        <v>27849.5</v>
      </c>
      <c r="E81" s="21">
        <f t="shared" si="5"/>
        <v>3734.2031829602029</v>
      </c>
      <c r="F81" s="21">
        <f t="shared" si="6"/>
        <v>108056060</v>
      </c>
      <c r="G81" s="21">
        <f t="shared" si="7"/>
        <v>103995691.54385017</v>
      </c>
      <c r="I81" s="20">
        <f t="shared" si="4"/>
        <v>44336</v>
      </c>
      <c r="J81" s="21">
        <f>+'TRM Diaria Bloomberg'!B4164</f>
        <v>3718.6</v>
      </c>
      <c r="K81" s="25">
        <f>+'Tasa BANREP'!$B$141</f>
        <v>1.7500000000000002E-2</v>
      </c>
      <c r="L81" s="26">
        <f>+'Tasa Diaria FED'!B2970</f>
        <v>5.9999999999999995E-4</v>
      </c>
    </row>
    <row r="82" spans="2:12" x14ac:dyDescent="0.3">
      <c r="B82" s="20">
        <v>44428</v>
      </c>
      <c r="C82" s="21">
        <v>3893</v>
      </c>
      <c r="D82" s="38">
        <v>81180</v>
      </c>
      <c r="E82" s="21">
        <f t="shared" si="5"/>
        <v>3755.8134805176987</v>
      </c>
      <c r="F82" s="21">
        <f t="shared" si="6"/>
        <v>316033740</v>
      </c>
      <c r="G82" s="21">
        <f t="shared" si="7"/>
        <v>304896938.34842676</v>
      </c>
      <c r="I82" s="20">
        <f t="shared" si="4"/>
        <v>44338</v>
      </c>
      <c r="J82" s="21">
        <f>+'TRM Diaria Bloomberg'!B4166</f>
        <v>3740.12</v>
      </c>
      <c r="K82" s="25">
        <f>+'Tasa BANREP'!$B$141</f>
        <v>1.7500000000000002E-2</v>
      </c>
      <c r="L82" s="26">
        <f>+'Tasa Diaria FED'!B2971</f>
        <v>5.9999999999999995E-4</v>
      </c>
    </row>
    <row r="83" spans="2:12" x14ac:dyDescent="0.3">
      <c r="B83" s="20">
        <v>44432</v>
      </c>
      <c r="C83" s="21">
        <v>3870</v>
      </c>
      <c r="D83" s="38">
        <v>11335.11</v>
      </c>
      <c r="E83" s="21">
        <f t="shared" si="5"/>
        <v>3759.2779566595837</v>
      </c>
      <c r="F83" s="21">
        <f t="shared" si="6"/>
        <v>43866875.700000003</v>
      </c>
      <c r="G83" s="21">
        <f t="shared" si="7"/>
        <v>42611829.159311615</v>
      </c>
      <c r="I83" s="20">
        <f t="shared" si="4"/>
        <v>44342</v>
      </c>
      <c r="J83" s="21">
        <f>+'TRM Diaria Bloomberg'!B4170</f>
        <v>3743.57</v>
      </c>
      <c r="K83" s="25">
        <f>+'Tasa BANREP'!$B$141</f>
        <v>1.7500000000000002E-2</v>
      </c>
      <c r="L83" s="26">
        <f>+'Tasa Diaria FED'!B2974</f>
        <v>5.9999999999999995E-4</v>
      </c>
    </row>
    <row r="84" spans="2:12" x14ac:dyDescent="0.3">
      <c r="B84" s="20">
        <v>44433</v>
      </c>
      <c r="C84" s="21">
        <v>3871</v>
      </c>
      <c r="D84" s="38">
        <v>80000</v>
      </c>
      <c r="E84" s="21">
        <f t="shared" si="5"/>
        <v>3747.8200804917847</v>
      </c>
      <c r="F84" s="21">
        <f t="shared" si="6"/>
        <v>309680000</v>
      </c>
      <c r="G84" s="21">
        <f t="shared" si="7"/>
        <v>299825606.4393428</v>
      </c>
      <c r="I84" s="20">
        <f t="shared" si="4"/>
        <v>44343</v>
      </c>
      <c r="J84" s="21">
        <f>+'TRM Diaria Bloomberg'!B4171</f>
        <v>3732.16</v>
      </c>
      <c r="K84" s="25">
        <f>+'Tasa BANREP'!$B$141</f>
        <v>1.7500000000000002E-2</v>
      </c>
      <c r="L84" s="26">
        <f>+'Tasa Diaria FED'!B2975</f>
        <v>5.9999999999999995E-4</v>
      </c>
    </row>
    <row r="85" spans="2:12" x14ac:dyDescent="0.3">
      <c r="B85" s="20">
        <v>44438</v>
      </c>
      <c r="C85" s="21">
        <v>3829</v>
      </c>
      <c r="D85" s="38">
        <f>10818.91+7861.1</f>
        <v>18680.010000000002</v>
      </c>
      <c r="E85" s="21">
        <f t="shared" si="5"/>
        <v>3684.9975797856077</v>
      </c>
      <c r="F85" s="21">
        <f t="shared" si="6"/>
        <v>71525758.290000007</v>
      </c>
      <c r="G85" s="21">
        <f t="shared" si="7"/>
        <v>68835791.640370965</v>
      </c>
      <c r="I85" s="20">
        <f t="shared" si="4"/>
        <v>44348</v>
      </c>
      <c r="J85" s="21">
        <f>+'TRM Diaria Bloomberg'!B4176</f>
        <v>3669.6</v>
      </c>
      <c r="K85" s="25">
        <f>+'Tasa BANREP'!$B$142</f>
        <v>1.7500000000000002E-2</v>
      </c>
      <c r="L85" s="26">
        <f>+'Tasa Diaria FED'!B2978</f>
        <v>5.9999999999999995E-4</v>
      </c>
    </row>
    <row r="86" spans="2:12" x14ac:dyDescent="0.3">
      <c r="B86" s="20">
        <v>44440</v>
      </c>
      <c r="C86" s="21">
        <v>3765</v>
      </c>
      <c r="D86" s="38">
        <v>91305.600000000006</v>
      </c>
      <c r="E86" s="21">
        <f t="shared" si="5"/>
        <v>3673.6602071357875</v>
      </c>
      <c r="F86" s="21">
        <f t="shared" si="6"/>
        <v>343765584</v>
      </c>
      <c r="G86" s="21">
        <f t="shared" si="7"/>
        <v>335425749.40865737</v>
      </c>
      <c r="I86" s="20">
        <f t="shared" si="4"/>
        <v>44350</v>
      </c>
      <c r="J86" s="21">
        <f>+'TRM Diaria Bloomberg'!B4178</f>
        <v>3658.31</v>
      </c>
      <c r="K86" s="25">
        <f>+'Tasa BANREP'!$B$142</f>
        <v>1.7500000000000002E-2</v>
      </c>
      <c r="L86" s="26">
        <f>+'Tasa Diaria FED'!B2980</f>
        <v>5.9999999999999995E-4</v>
      </c>
    </row>
    <row r="87" spans="2:12" x14ac:dyDescent="0.3">
      <c r="B87" s="20">
        <v>44446</v>
      </c>
      <c r="C87" s="21">
        <v>3819</v>
      </c>
      <c r="D87" s="38">
        <v>23740.400000000001</v>
      </c>
      <c r="E87" s="21">
        <f t="shared" si="5"/>
        <v>3603.9991317843251</v>
      </c>
      <c r="F87" s="21">
        <f t="shared" si="6"/>
        <v>90664587.600000009</v>
      </c>
      <c r="G87" s="21">
        <f t="shared" si="7"/>
        <v>85560380.9882126</v>
      </c>
      <c r="I87" s="20">
        <f t="shared" si="4"/>
        <v>44356</v>
      </c>
      <c r="J87" s="21">
        <f>+'TRM Diaria Bloomberg'!B4184</f>
        <v>3588.94</v>
      </c>
      <c r="K87" s="25">
        <f>+'Tasa BANREP'!$B$142</f>
        <v>1.7500000000000002E-2</v>
      </c>
      <c r="L87" s="26">
        <f>+'Tasa Diaria FED'!B2984</f>
        <v>5.9999999999999995E-4</v>
      </c>
    </row>
    <row r="88" spans="2:12" x14ac:dyDescent="0.3">
      <c r="B88" s="20">
        <v>44449</v>
      </c>
      <c r="C88" s="21">
        <v>3842</v>
      </c>
      <c r="D88" s="38">
        <v>90000</v>
      </c>
      <c r="E88" s="21">
        <f t="shared" si="5"/>
        <v>3653.3553643563937</v>
      </c>
      <c r="F88" s="21">
        <f t="shared" si="6"/>
        <v>345780000</v>
      </c>
      <c r="G88" s="21">
        <f t="shared" si="7"/>
        <v>328801982.79207546</v>
      </c>
      <c r="I88" s="20">
        <f t="shared" si="4"/>
        <v>44359</v>
      </c>
      <c r="J88" s="21">
        <f>+'TRM Diaria Bloomberg'!B4187</f>
        <v>3638.09</v>
      </c>
      <c r="K88" s="25">
        <f>+'Tasa BANREP'!$B$142</f>
        <v>1.7500000000000002E-2</v>
      </c>
      <c r="L88" s="26">
        <f>+'Tasa Diaria FED'!B2986</f>
        <v>5.9999999999999995E-4</v>
      </c>
    </row>
    <row r="89" spans="2:12" x14ac:dyDescent="0.3">
      <c r="B89" s="20">
        <v>44452</v>
      </c>
      <c r="C89" s="21">
        <v>3835</v>
      </c>
      <c r="D89" s="38">
        <v>9706.1200000000008</v>
      </c>
      <c r="E89" s="21">
        <f t="shared" si="5"/>
        <v>3713.1251092737793</v>
      </c>
      <c r="F89" s="21">
        <f t="shared" si="6"/>
        <v>37222970.200000003</v>
      </c>
      <c r="G89" s="21">
        <f t="shared" si="7"/>
        <v>36040037.885624416</v>
      </c>
      <c r="I89" s="20">
        <f t="shared" si="4"/>
        <v>44362</v>
      </c>
      <c r="J89" s="21">
        <f>+'TRM Diaria Bloomberg'!B4190</f>
        <v>3697.61</v>
      </c>
      <c r="K89" s="25">
        <f>+'Tasa BANREP'!$B$142</f>
        <v>1.7500000000000002E-2</v>
      </c>
      <c r="L89" s="26">
        <f>+'Tasa Diaria FED'!B2988</f>
        <v>5.9999999999999995E-4</v>
      </c>
    </row>
    <row r="90" spans="2:12" x14ac:dyDescent="0.3">
      <c r="B90" s="20">
        <v>44454</v>
      </c>
      <c r="C90" s="21">
        <v>3832</v>
      </c>
      <c r="D90" s="38">
        <v>30641.8</v>
      </c>
      <c r="E90" s="21">
        <f t="shared" si="5"/>
        <v>3745.1964425198184</v>
      </c>
      <c r="F90" s="21">
        <f t="shared" si="6"/>
        <v>117419377.59999999</v>
      </c>
      <c r="G90" s="21">
        <f t="shared" si="7"/>
        <v>114759560.35240377</v>
      </c>
      <c r="I90" s="20">
        <f t="shared" si="4"/>
        <v>44364</v>
      </c>
      <c r="J90" s="21">
        <f>+'TRM Diaria Bloomberg'!B4192</f>
        <v>3729.92</v>
      </c>
      <c r="K90" s="25">
        <f>+'Tasa BANREP'!$B$142</f>
        <v>1.7500000000000002E-2</v>
      </c>
      <c r="L90" s="26">
        <f>+'Tasa Diaria FED'!B2990</f>
        <v>1E-3</v>
      </c>
    </row>
    <row r="91" spans="2:12" x14ac:dyDescent="0.3">
      <c r="B91" s="20">
        <v>44456</v>
      </c>
      <c r="C91" s="21">
        <v>3824</v>
      </c>
      <c r="D91" s="38">
        <v>61249.07</v>
      </c>
      <c r="E91" s="21">
        <f t="shared" si="5"/>
        <v>3775.1887795506573</v>
      </c>
      <c r="F91" s="21">
        <f t="shared" si="6"/>
        <v>234216443.68000001</v>
      </c>
      <c r="G91" s="21">
        <f t="shared" si="7"/>
        <v>231226801.82191277</v>
      </c>
      <c r="I91" s="20">
        <f t="shared" si="4"/>
        <v>44366</v>
      </c>
      <c r="J91" s="21">
        <f>+'TRM Diaria Bloomberg'!B4194</f>
        <v>3759.79</v>
      </c>
      <c r="K91" s="25">
        <f>+'Tasa BANREP'!$B$142</f>
        <v>1.7500000000000002E-2</v>
      </c>
      <c r="L91" s="26">
        <f>+'Tasa Diaria FED'!B2991</f>
        <v>1E-3</v>
      </c>
    </row>
    <row r="92" spans="2:12" x14ac:dyDescent="0.3">
      <c r="B92" s="20">
        <v>44459</v>
      </c>
      <c r="C92" s="21">
        <v>3859</v>
      </c>
      <c r="D92" s="38">
        <f>2889.8+478.79</f>
        <v>3368.59</v>
      </c>
      <c r="E92" s="21">
        <f t="shared" si="5"/>
        <v>3787.1977635107787</v>
      </c>
      <c r="F92" s="21">
        <f t="shared" si="6"/>
        <v>12999388.810000001</v>
      </c>
      <c r="G92" s="21">
        <f t="shared" si="7"/>
        <v>12757516.514184775</v>
      </c>
      <c r="I92" s="20">
        <f t="shared" si="4"/>
        <v>44369</v>
      </c>
      <c r="J92" s="21">
        <f>+'TRM Diaria Bloomberg'!B4197</f>
        <v>3771.75</v>
      </c>
      <c r="K92" s="25">
        <f>+'Tasa BANREP'!$B$142</f>
        <v>1.7500000000000002E-2</v>
      </c>
      <c r="L92" s="26">
        <f>+'Tasa Diaria FED'!B2993</f>
        <v>1E-3</v>
      </c>
    </row>
    <row r="93" spans="2:12" x14ac:dyDescent="0.3">
      <c r="B93" s="20">
        <v>44461</v>
      </c>
      <c r="C93" s="21">
        <v>3829</v>
      </c>
      <c r="D93" s="38">
        <f>2916+1194.3</f>
        <v>4110.3</v>
      </c>
      <c r="E93" s="21">
        <f t="shared" si="5"/>
        <v>3782.2174490925345</v>
      </c>
      <c r="F93" s="21">
        <f t="shared" si="6"/>
        <v>15738338.700000001</v>
      </c>
      <c r="G93" s="21">
        <f t="shared" si="7"/>
        <v>15546048.381005045</v>
      </c>
      <c r="I93" s="20">
        <f t="shared" si="4"/>
        <v>44371</v>
      </c>
      <c r="J93" s="21">
        <f>+'TRM Diaria Bloomberg'!B4199</f>
        <v>3766.79</v>
      </c>
      <c r="K93" s="25">
        <f>+'Tasa BANREP'!$B$142</f>
        <v>1.7500000000000002E-2</v>
      </c>
      <c r="L93" s="26">
        <f>+'Tasa Diaria FED'!B2995</f>
        <v>1E-3</v>
      </c>
    </row>
    <row r="94" spans="2:12" x14ac:dyDescent="0.3">
      <c r="B94" s="20">
        <v>44463</v>
      </c>
      <c r="C94" s="21">
        <v>3860</v>
      </c>
      <c r="D94" s="38">
        <v>50000</v>
      </c>
      <c r="E94" s="21">
        <f t="shared" si="5"/>
        <v>3766.9351133171958</v>
      </c>
      <c r="F94" s="21">
        <f t="shared" si="6"/>
        <v>193000000</v>
      </c>
      <c r="G94" s="21">
        <f t="shared" si="7"/>
        <v>188346755.66585979</v>
      </c>
      <c r="I94" s="20">
        <f t="shared" si="4"/>
        <v>44373</v>
      </c>
      <c r="J94" s="21">
        <f>+'TRM Diaria Bloomberg'!B4201</f>
        <v>3751.57</v>
      </c>
      <c r="K94" s="25">
        <f>+'Tasa BANREP'!$B$142</f>
        <v>1.7500000000000002E-2</v>
      </c>
      <c r="L94" s="26">
        <f>+'Tasa Diaria FED'!B2996</f>
        <v>1E-3</v>
      </c>
    </row>
    <row r="95" spans="2:12" x14ac:dyDescent="0.3">
      <c r="B95" s="20">
        <v>44466</v>
      </c>
      <c r="C95" s="21">
        <v>3842</v>
      </c>
      <c r="D95" s="38">
        <v>10091.709999999999</v>
      </c>
      <c r="E95" s="21">
        <f t="shared" si="5"/>
        <v>3781.0828210093455</v>
      </c>
      <c r="F95" s="21">
        <f t="shared" si="6"/>
        <v>38772349.82</v>
      </c>
      <c r="G95" s="21">
        <f t="shared" si="7"/>
        <v>38157591.315608218</v>
      </c>
      <c r="I95" s="20">
        <f t="shared" si="4"/>
        <v>44376</v>
      </c>
      <c r="J95" s="21">
        <f>+'TRM Diaria Bloomberg'!B4204</f>
        <v>3765.66</v>
      </c>
      <c r="K95" s="25">
        <f>+'Tasa BANREP'!$B$142</f>
        <v>1.7500000000000002E-2</v>
      </c>
      <c r="L95" s="26">
        <f>+'Tasa Diaria FED'!B2998</f>
        <v>1E-3</v>
      </c>
    </row>
    <row r="96" spans="2:12" x14ac:dyDescent="0.3">
      <c r="B96" s="20">
        <v>44468</v>
      </c>
      <c r="C96" s="21">
        <v>3838</v>
      </c>
      <c r="D96" s="38">
        <v>70000</v>
      </c>
      <c r="E96" s="21">
        <f t="shared" si="5"/>
        <v>3793.9754091404461</v>
      </c>
      <c r="F96" s="21">
        <f t="shared" si="6"/>
        <v>268660000</v>
      </c>
      <c r="G96" s="21">
        <f t="shared" si="7"/>
        <v>265578278.63983122</v>
      </c>
      <c r="I96" s="20">
        <f t="shared" si="4"/>
        <v>44378</v>
      </c>
      <c r="J96" s="21">
        <f>+'TRM Diaria Bloomberg'!B4206</f>
        <v>3778.5</v>
      </c>
      <c r="K96" s="25">
        <f>+'Tasa BANREP'!$B$143</f>
        <v>1.7500000000000002E-2</v>
      </c>
      <c r="L96" s="26">
        <f>+'Tasa Diaria FED'!B3000</f>
        <v>1E-3</v>
      </c>
    </row>
    <row r="97" spans="2:12" x14ac:dyDescent="0.3">
      <c r="B97" s="20">
        <v>44473</v>
      </c>
      <c r="C97" s="21">
        <v>3795</v>
      </c>
      <c r="D97" s="38">
        <f>1920.79+238.68</f>
        <v>2159.4699999999998</v>
      </c>
      <c r="E97" s="21">
        <f t="shared" si="5"/>
        <v>3795.4815526137058</v>
      </c>
      <c r="F97" s="21">
        <f t="shared" si="6"/>
        <v>8195188.6499999994</v>
      </c>
      <c r="G97" s="21">
        <f t="shared" si="7"/>
        <v>8196228.5484227184</v>
      </c>
      <c r="I97" s="20">
        <f t="shared" si="4"/>
        <v>44383</v>
      </c>
      <c r="J97" s="21">
        <f>+'TRM Diaria Bloomberg'!B4211</f>
        <v>3780</v>
      </c>
      <c r="K97" s="25">
        <f>+'Tasa BANREP'!$B$143</f>
        <v>1.7500000000000002E-2</v>
      </c>
      <c r="L97" s="26">
        <f>+'Tasa Diaria FED'!B3003</f>
        <v>1E-3</v>
      </c>
    </row>
    <row r="98" spans="2:12" x14ac:dyDescent="0.3">
      <c r="B98" s="20">
        <v>44475</v>
      </c>
      <c r="C98" s="21">
        <v>3804</v>
      </c>
      <c r="D98" s="38">
        <v>6733.97</v>
      </c>
      <c r="E98" s="21">
        <f t="shared" si="5"/>
        <v>3862.7358791729825</v>
      </c>
      <c r="F98" s="21">
        <f t="shared" si="6"/>
        <v>25616021.880000003</v>
      </c>
      <c r="G98" s="21">
        <f t="shared" si="7"/>
        <v>26011547.528274491</v>
      </c>
      <c r="I98" s="20">
        <f t="shared" si="4"/>
        <v>44385</v>
      </c>
      <c r="J98" s="21">
        <f>+'TRM Diaria Bloomberg'!B4213</f>
        <v>3846.98</v>
      </c>
      <c r="K98" s="25">
        <f>+'Tasa BANREP'!$B$143</f>
        <v>1.7500000000000002E-2</v>
      </c>
      <c r="L98" s="26">
        <f>+'Tasa Diaria FED'!B3005</f>
        <v>1E-3</v>
      </c>
    </row>
    <row r="99" spans="2:12" x14ac:dyDescent="0.3">
      <c r="B99" s="20">
        <v>44477</v>
      </c>
      <c r="C99" s="21">
        <v>3784.98</v>
      </c>
      <c r="D99" s="38">
        <v>80000</v>
      </c>
      <c r="E99" s="21">
        <f t="shared" si="5"/>
        <v>3848.8492363495307</v>
      </c>
      <c r="F99" s="21">
        <f t="shared" si="6"/>
        <v>302798400</v>
      </c>
      <c r="G99" s="21">
        <f t="shared" si="7"/>
        <v>307907938.90796244</v>
      </c>
      <c r="I99" s="20">
        <f t="shared" si="4"/>
        <v>44387</v>
      </c>
      <c r="J99" s="21">
        <f>+'TRM Diaria Bloomberg'!B4215</f>
        <v>3833.15</v>
      </c>
      <c r="K99" s="25">
        <f>+'Tasa BANREP'!$B$143</f>
        <v>1.7500000000000002E-2</v>
      </c>
      <c r="L99" s="26">
        <f>+'Tasa Diaria FED'!B3006</f>
        <v>1E-3</v>
      </c>
    </row>
    <row r="100" spans="2:12" x14ac:dyDescent="0.3">
      <c r="B100" s="20">
        <v>44480</v>
      </c>
      <c r="C100" s="21">
        <v>3775</v>
      </c>
      <c r="D100" s="38">
        <v>12189</v>
      </c>
      <c r="E100" s="21">
        <f t="shared" si="5"/>
        <v>3837.3824640397825</v>
      </c>
      <c r="F100" s="21">
        <f t="shared" si="6"/>
        <v>46013475</v>
      </c>
      <c r="G100" s="21">
        <f t="shared" si="7"/>
        <v>46773854.85418091</v>
      </c>
      <c r="I100" s="20">
        <f t="shared" si="4"/>
        <v>44390</v>
      </c>
      <c r="J100" s="21">
        <f>+'TRM Diaria Bloomberg'!B4218</f>
        <v>3821.73</v>
      </c>
      <c r="K100" s="25">
        <f>+'Tasa BANREP'!$B$143</f>
        <v>1.7500000000000002E-2</v>
      </c>
      <c r="L100" s="26">
        <f>+'Tasa Diaria FED'!B3008</f>
        <v>1E-3</v>
      </c>
    </row>
    <row r="101" spans="2:12" x14ac:dyDescent="0.3">
      <c r="B101" s="20">
        <v>44483</v>
      </c>
      <c r="C101" s="21">
        <v>3749</v>
      </c>
      <c r="D101" s="38">
        <f>19718.33+247.91</f>
        <v>19966.240000000002</v>
      </c>
      <c r="E101" s="21">
        <f t="shared" si="5"/>
        <v>3833.2355490100749</v>
      </c>
      <c r="F101" s="21">
        <f t="shared" si="6"/>
        <v>74853433.760000005</v>
      </c>
      <c r="G101" s="21">
        <f t="shared" si="7"/>
        <v>76535300.94806692</v>
      </c>
      <c r="I101" s="20">
        <f t="shared" si="4"/>
        <v>44393</v>
      </c>
      <c r="J101" s="21">
        <f>+'TRM Diaria Bloomberg'!B4221</f>
        <v>3817.6</v>
      </c>
      <c r="K101" s="25">
        <f>+'Tasa BANREP'!$B$143</f>
        <v>1.7500000000000002E-2</v>
      </c>
      <c r="L101" s="26">
        <f>+'Tasa Diaria FED'!B3011</f>
        <v>1E-3</v>
      </c>
    </row>
    <row r="102" spans="2:12" x14ac:dyDescent="0.3">
      <c r="B102" s="20">
        <v>44484</v>
      </c>
      <c r="C102" s="21">
        <v>3787</v>
      </c>
      <c r="D102" s="38">
        <v>80000</v>
      </c>
      <c r="E102" s="21">
        <f t="shared" si="5"/>
        <v>3833.2355490100749</v>
      </c>
      <c r="F102" s="21">
        <f t="shared" si="6"/>
        <v>302960000</v>
      </c>
      <c r="G102" s="21">
        <f t="shared" si="7"/>
        <v>306658843.92080599</v>
      </c>
      <c r="I102" s="20">
        <f t="shared" si="4"/>
        <v>44394</v>
      </c>
      <c r="J102" s="21">
        <f>+'TRM Diaria Bloomberg'!B4222</f>
        <v>3817.6</v>
      </c>
      <c r="K102" s="25">
        <f>+'Tasa BANREP'!$B$143</f>
        <v>1.7500000000000002E-2</v>
      </c>
      <c r="L102" s="26">
        <f>+'Tasa Diaria FED'!B3011</f>
        <v>1E-3</v>
      </c>
    </row>
    <row r="103" spans="2:12" x14ac:dyDescent="0.3">
      <c r="B103" s="20">
        <v>44491</v>
      </c>
      <c r="C103" s="21">
        <v>3790</v>
      </c>
      <c r="D103" s="38">
        <v>80000</v>
      </c>
      <c r="E103" s="21">
        <f t="shared" si="5"/>
        <v>3896.5337387129234</v>
      </c>
      <c r="F103" s="21">
        <f t="shared" si="6"/>
        <v>303200000</v>
      </c>
      <c r="G103" s="21">
        <f t="shared" si="7"/>
        <v>311722699.09703386</v>
      </c>
      <c r="I103" s="20">
        <f t="shared" si="4"/>
        <v>44401</v>
      </c>
      <c r="J103" s="21">
        <f>+'TRM Diaria Bloomberg'!B4229</f>
        <v>3880.64</v>
      </c>
      <c r="K103" s="25">
        <f>+'Tasa BANREP'!$B$143</f>
        <v>1.7500000000000002E-2</v>
      </c>
      <c r="L103" s="26">
        <f>+'Tasa Diaria FED'!B3016</f>
        <v>1E-3</v>
      </c>
    </row>
    <row r="104" spans="2:12" x14ac:dyDescent="0.3">
      <c r="B104" s="20">
        <v>44494</v>
      </c>
      <c r="C104" s="21">
        <v>3773</v>
      </c>
      <c r="D104" s="38">
        <v>12753</v>
      </c>
      <c r="E104" s="21">
        <f t="shared" si="5"/>
        <v>3945.9754084617857</v>
      </c>
      <c r="F104" s="21">
        <f t="shared" si="6"/>
        <v>48117069</v>
      </c>
      <c r="G104" s="21">
        <f t="shared" si="7"/>
        <v>50323024.384113155</v>
      </c>
      <c r="I104" s="20">
        <f t="shared" si="4"/>
        <v>44404</v>
      </c>
      <c r="J104" s="21">
        <f>+'TRM Diaria Bloomberg'!B4232</f>
        <v>3929.88</v>
      </c>
      <c r="K104" s="25">
        <f>+'Tasa BANREP'!$B$143</f>
        <v>1.7500000000000002E-2</v>
      </c>
      <c r="L104" s="26">
        <f>+'Tasa Diaria FED'!B3018</f>
        <v>1E-3</v>
      </c>
    </row>
    <row r="105" spans="2:12" x14ac:dyDescent="0.3">
      <c r="B105" s="20">
        <v>44498</v>
      </c>
      <c r="C105" s="21">
        <v>3789</v>
      </c>
      <c r="D105" s="38">
        <v>93479.25</v>
      </c>
      <c r="E105" s="21">
        <f t="shared" si="5"/>
        <v>3892.5178483540999</v>
      </c>
      <c r="F105" s="21">
        <f t="shared" si="6"/>
        <v>354192878.25</v>
      </c>
      <c r="G105" s="21">
        <f t="shared" si="7"/>
        <v>363869649.075755</v>
      </c>
      <c r="I105" s="20">
        <f t="shared" si="4"/>
        <v>44408</v>
      </c>
      <c r="J105" s="21">
        <f>+'TRM Diaria Bloomberg'!B4236</f>
        <v>3876.35</v>
      </c>
      <c r="K105" s="25">
        <f>+'Tasa BANREP'!$B$143</f>
        <v>1.7500000000000002E-2</v>
      </c>
      <c r="L105" s="26">
        <f>+'Tasa Diaria FED'!B3021</f>
        <v>7.000000000000001E-4</v>
      </c>
    </row>
    <row r="106" spans="2:12" x14ac:dyDescent="0.3">
      <c r="B106" s="20">
        <v>44505</v>
      </c>
      <c r="C106" s="21">
        <v>3879</v>
      </c>
      <c r="D106" s="38">
        <v>90000</v>
      </c>
      <c r="E106" s="21">
        <f t="shared" si="5"/>
        <v>3980.6066673902633</v>
      </c>
      <c r="F106" s="21">
        <f t="shared" si="6"/>
        <v>349110000</v>
      </c>
      <c r="G106" s="21">
        <f t="shared" si="7"/>
        <v>358254600.06512368</v>
      </c>
      <c r="I106" s="20">
        <f t="shared" si="4"/>
        <v>44415</v>
      </c>
      <c r="J106" s="21">
        <f>+'TRM Diaria Bloomberg'!B4243</f>
        <v>3964.37</v>
      </c>
      <c r="K106" s="25">
        <f>+'Tasa BANREP'!$B$144</f>
        <v>1.7500000000000002E-2</v>
      </c>
      <c r="L106" s="26">
        <f>+'Tasa Diaria FED'!B3026</f>
        <v>1E-3</v>
      </c>
    </row>
    <row r="107" spans="2:12" x14ac:dyDescent="0.3">
      <c r="B107" s="20">
        <v>44509</v>
      </c>
      <c r="C107" s="21">
        <v>3877</v>
      </c>
      <c r="D107" s="38">
        <f>5159.02+22936.86</f>
        <v>28095.88</v>
      </c>
      <c r="E107" s="21">
        <f t="shared" si="5"/>
        <v>3962.0007750172658</v>
      </c>
      <c r="F107" s="21">
        <f t="shared" si="6"/>
        <v>108927726.76000001</v>
      </c>
      <c r="G107" s="21">
        <f t="shared" si="7"/>
        <v>111315898.33479211</v>
      </c>
      <c r="I107" s="20">
        <f t="shared" si="4"/>
        <v>44419</v>
      </c>
      <c r="J107" s="21">
        <f>+'TRM Diaria Bloomberg'!B4247</f>
        <v>3945.84</v>
      </c>
      <c r="K107" s="25">
        <f>+'Tasa BANREP'!$B$144</f>
        <v>1.7500000000000002E-2</v>
      </c>
      <c r="L107" s="26">
        <f>+'Tasa Diaria FED'!B3029</f>
        <v>1E-3</v>
      </c>
    </row>
    <row r="108" spans="2:12" x14ac:dyDescent="0.3">
      <c r="B108" s="20">
        <v>44512</v>
      </c>
      <c r="C108" s="21">
        <v>3889</v>
      </c>
      <c r="D108" s="38">
        <v>75000</v>
      </c>
      <c r="E108" s="21">
        <f t="shared" si="5"/>
        <v>3860.1252304859995</v>
      </c>
      <c r="F108" s="21">
        <f t="shared" si="6"/>
        <v>291675000</v>
      </c>
      <c r="G108" s="21">
        <f t="shared" si="7"/>
        <v>289509392.28644997</v>
      </c>
      <c r="I108" s="20">
        <f t="shared" si="4"/>
        <v>44422</v>
      </c>
      <c r="J108" s="21">
        <f>+'TRM Diaria Bloomberg'!B4250</f>
        <v>3844.38</v>
      </c>
      <c r="K108" s="25">
        <f>+'Tasa BANREP'!$B$144</f>
        <v>1.7500000000000002E-2</v>
      </c>
      <c r="L108" s="26">
        <f>+'Tasa Diaria FED'!B3031</f>
        <v>1E-3</v>
      </c>
    </row>
    <row r="109" spans="2:12" x14ac:dyDescent="0.3">
      <c r="B109" s="20">
        <v>44516</v>
      </c>
      <c r="C109" s="21">
        <v>3892</v>
      </c>
      <c r="D109" s="38">
        <f>10429.84+3996.58</f>
        <v>14426.42</v>
      </c>
      <c r="E109" s="21">
        <f t="shared" si="5"/>
        <v>3868.3951859535255</v>
      </c>
      <c r="F109" s="21">
        <f t="shared" si="6"/>
        <v>56147626.640000001</v>
      </c>
      <c r="G109" s="21">
        <f t="shared" si="7"/>
        <v>55807093.678543657</v>
      </c>
      <c r="I109" s="20">
        <f t="shared" si="4"/>
        <v>44426</v>
      </c>
      <c r="J109" s="21">
        <f>+'TRM Diaria Bloomberg'!B4254</f>
        <v>3852.52</v>
      </c>
      <c r="K109" s="25">
        <f>+'Tasa BANREP'!$B$144</f>
        <v>1.7500000000000002E-2</v>
      </c>
      <c r="L109" s="26">
        <f>+'Tasa Diaria FED'!B3034</f>
        <v>8.9999999999999998E-4</v>
      </c>
    </row>
    <row r="110" spans="2:12" x14ac:dyDescent="0.3">
      <c r="B110" s="20">
        <v>44522</v>
      </c>
      <c r="C110" s="21">
        <v>3908</v>
      </c>
      <c r="D110" s="38">
        <v>75135.77</v>
      </c>
      <c r="E110" s="21">
        <f t="shared" si="5"/>
        <v>3882.1616811305585</v>
      </c>
      <c r="F110" s="21">
        <f t="shared" si="6"/>
        <v>293630589.16000003</v>
      </c>
      <c r="G110" s="21">
        <f t="shared" si="7"/>
        <v>291689207.17623901</v>
      </c>
      <c r="I110" s="20">
        <f t="shared" si="4"/>
        <v>44432</v>
      </c>
      <c r="J110" s="21">
        <f>+'TRM Diaria Bloomberg'!B4260</f>
        <v>3866.23</v>
      </c>
      <c r="K110" s="25">
        <f>+'Tasa BANREP'!$B$144</f>
        <v>1.7500000000000002E-2</v>
      </c>
      <c r="L110" s="26">
        <f>+'Tasa Diaria FED'!B3038</f>
        <v>8.9999999999999998E-4</v>
      </c>
    </row>
    <row r="111" spans="2:12" x14ac:dyDescent="0.3">
      <c r="B111" s="20">
        <v>44529</v>
      </c>
      <c r="C111" s="21">
        <v>4001</v>
      </c>
      <c r="D111" s="38">
        <v>12986.55</v>
      </c>
      <c r="E111" s="21">
        <f t="shared" si="5"/>
        <v>3792.386298224204</v>
      </c>
      <c r="F111" s="21">
        <f t="shared" si="6"/>
        <v>51959186.549999997</v>
      </c>
      <c r="G111" s="21">
        <f t="shared" si="7"/>
        <v>49250014.281203531</v>
      </c>
      <c r="I111" s="20">
        <f t="shared" si="4"/>
        <v>44439</v>
      </c>
      <c r="J111" s="21">
        <f>+'TRM Diaria Bloomberg'!B4267</f>
        <v>3776.54</v>
      </c>
      <c r="K111" s="25">
        <f>+'Tasa BANREP'!$B$144</f>
        <v>1.7500000000000002E-2</v>
      </c>
      <c r="L111" s="26">
        <f>+'Tasa Diaria FED'!B3043</f>
        <v>5.9999999999999995E-4</v>
      </c>
    </row>
    <row r="112" spans="2:12" x14ac:dyDescent="0.3">
      <c r="B112" s="20">
        <v>44530</v>
      </c>
      <c r="C112" s="21">
        <v>3998</v>
      </c>
      <c r="D112" s="38">
        <v>50000</v>
      </c>
      <c r="E112" s="21">
        <f t="shared" si="5"/>
        <v>3784.1536083471592</v>
      </c>
      <c r="F112" s="21">
        <f t="shared" si="6"/>
        <v>199900000</v>
      </c>
      <c r="G112" s="21">
        <f t="shared" si="7"/>
        <v>189207680.41735795</v>
      </c>
      <c r="I112" s="20">
        <f t="shared" si="4"/>
        <v>44440</v>
      </c>
      <c r="J112" s="21">
        <f>+'TRM Diaria Bloomberg'!B4268</f>
        <v>3768.53</v>
      </c>
      <c r="K112" s="25">
        <f>+'Tasa BANREP'!$B$145</f>
        <v>1.7500000000000002E-2</v>
      </c>
      <c r="L112" s="26">
        <f>+'Tasa Diaria FED'!B3044</f>
        <v>8.0000000000000004E-4</v>
      </c>
    </row>
    <row r="113" spans="2:12" x14ac:dyDescent="0.3">
      <c r="B113" s="20">
        <v>44532</v>
      </c>
      <c r="C113" s="21">
        <v>3970</v>
      </c>
      <c r="D113" s="38">
        <v>11339.58</v>
      </c>
      <c r="E113" s="21">
        <f t="shared" si="5"/>
        <v>3812.5709347625584</v>
      </c>
      <c r="F113" s="21">
        <f t="shared" si="6"/>
        <v>45018132.600000001</v>
      </c>
      <c r="G113" s="21">
        <f t="shared" si="7"/>
        <v>43232953.120414808</v>
      </c>
      <c r="I113" s="20">
        <f t="shared" si="4"/>
        <v>44442</v>
      </c>
      <c r="J113" s="21">
        <f>+'TRM Diaria Bloomberg'!B4270</f>
        <v>3796.83</v>
      </c>
      <c r="K113" s="25">
        <f>+'Tasa BANREP'!$B$145</f>
        <v>1.7500000000000002E-2</v>
      </c>
      <c r="L113" s="26">
        <f>+'Tasa Diaria FED'!B3046</f>
        <v>8.0000000000000004E-4</v>
      </c>
    </row>
    <row r="114" spans="2:12" x14ac:dyDescent="0.3">
      <c r="B114" s="20">
        <v>44533</v>
      </c>
      <c r="C114" s="21">
        <v>3937</v>
      </c>
      <c r="D114" s="38">
        <v>60000</v>
      </c>
      <c r="E114" s="21">
        <f t="shared" si="5"/>
        <v>3812.5709347625584</v>
      </c>
      <c r="F114" s="21">
        <f t="shared" si="6"/>
        <v>236220000</v>
      </c>
      <c r="G114" s="21">
        <f t="shared" si="7"/>
        <v>228754256.0857535</v>
      </c>
      <c r="I114" s="20">
        <f t="shared" si="4"/>
        <v>44443</v>
      </c>
      <c r="J114" s="21">
        <f>+'TRM Diaria Bloomberg'!B4271</f>
        <v>3796.83</v>
      </c>
      <c r="K114" s="25">
        <f>+'Tasa BANREP'!$B$145</f>
        <v>1.7500000000000002E-2</v>
      </c>
      <c r="L114" s="26">
        <f>+'Tasa Diaria FED'!B3046</f>
        <v>8.0000000000000004E-4</v>
      </c>
    </row>
    <row r="115" spans="2:12" x14ac:dyDescent="0.3">
      <c r="B115" s="20">
        <v>44537</v>
      </c>
      <c r="C115" s="21">
        <v>3911</v>
      </c>
      <c r="D115" s="38">
        <v>35908.07</v>
      </c>
      <c r="E115" s="21">
        <f t="shared" si="5"/>
        <v>3836.3390660789009</v>
      </c>
      <c r="F115" s="21">
        <f t="shared" si="6"/>
        <v>140436461.77000001</v>
      </c>
      <c r="G115" s="21">
        <f t="shared" si="7"/>
        <v>137755531.72849581</v>
      </c>
      <c r="I115" s="20">
        <f t="shared" si="4"/>
        <v>44447</v>
      </c>
      <c r="J115" s="21">
        <f>+'TRM Diaria Bloomberg'!B4275</f>
        <v>3820.5</v>
      </c>
      <c r="K115" s="25">
        <f>+'Tasa BANREP'!$B$145</f>
        <v>1.7500000000000002E-2</v>
      </c>
      <c r="L115" s="26">
        <f>+'Tasa Diaria FED'!B3049</f>
        <v>8.0000000000000004E-4</v>
      </c>
    </row>
    <row r="116" spans="2:12" x14ac:dyDescent="0.3">
      <c r="B116" s="20">
        <v>44543</v>
      </c>
      <c r="C116" s="21">
        <v>3899</v>
      </c>
      <c r="D116" s="38">
        <f>81440.89+3978.93</f>
        <v>85419.819999999992</v>
      </c>
      <c r="E116" s="21">
        <f t="shared" si="5"/>
        <v>3845.376378366484</v>
      </c>
      <c r="F116" s="21">
        <f t="shared" si="6"/>
        <v>333051878.17999995</v>
      </c>
      <c r="G116" s="21">
        <f t="shared" si="7"/>
        <v>328471358.07231694</v>
      </c>
      <c r="I116" s="20">
        <f t="shared" si="4"/>
        <v>44453</v>
      </c>
      <c r="J116" s="21">
        <f>+'TRM Diaria Bloomberg'!B4281</f>
        <v>3829.5</v>
      </c>
      <c r="K116" s="25">
        <f>+'Tasa BANREP'!$B$145</f>
        <v>1.7500000000000002E-2</v>
      </c>
      <c r="L116" s="26">
        <f>+'Tasa Diaria FED'!B3053</f>
        <v>8.0000000000000004E-4</v>
      </c>
    </row>
    <row r="117" spans="2:12" x14ac:dyDescent="0.3">
      <c r="B117" s="20">
        <v>44545</v>
      </c>
      <c r="C117" s="21">
        <v>3997</v>
      </c>
      <c r="D117" s="38">
        <v>1560</v>
      </c>
      <c r="E117" s="21">
        <f t="shared" si="5"/>
        <v>3832.3827315885592</v>
      </c>
      <c r="F117" s="21">
        <f t="shared" si="6"/>
        <v>6235320</v>
      </c>
      <c r="G117" s="21">
        <f t="shared" si="7"/>
        <v>5978517.0612781523</v>
      </c>
      <c r="I117" s="20">
        <f t="shared" si="4"/>
        <v>44455</v>
      </c>
      <c r="J117" s="21">
        <f>+'TRM Diaria Bloomberg'!B4283</f>
        <v>3816.56</v>
      </c>
      <c r="K117" s="25">
        <f>+'Tasa BANREP'!$B$145</f>
        <v>1.7500000000000002E-2</v>
      </c>
      <c r="L117" s="26">
        <f>+'Tasa Diaria FED'!B3055</f>
        <v>8.0000000000000004E-4</v>
      </c>
    </row>
    <row r="118" spans="2:12" x14ac:dyDescent="0.3">
      <c r="B118" s="20">
        <v>44550</v>
      </c>
      <c r="C118" s="21">
        <v>3999</v>
      </c>
      <c r="D118" s="38">
        <f>16305.5+225.25</f>
        <v>16530.75</v>
      </c>
      <c r="E118" s="21">
        <f t="shared" si="5"/>
        <v>3854.0521981625634</v>
      </c>
      <c r="F118" s="21">
        <f t="shared" si="6"/>
        <v>66106469.25</v>
      </c>
      <c r="G118" s="21">
        <f t="shared" si="7"/>
        <v>63710373.374775797</v>
      </c>
      <c r="I118" s="20">
        <f t="shared" si="4"/>
        <v>44460</v>
      </c>
      <c r="J118" s="21">
        <f>+'TRM Diaria Bloomberg'!B4288</f>
        <v>3838.14</v>
      </c>
      <c r="K118" s="25">
        <f>+'Tasa BANREP'!$B$145</f>
        <v>1.7500000000000002E-2</v>
      </c>
      <c r="L118" s="26">
        <f>+'Tasa Diaria FED'!B3058</f>
        <v>8.0000000000000004E-4</v>
      </c>
    </row>
    <row r="119" spans="2:12" x14ac:dyDescent="0.3">
      <c r="B119" s="20">
        <v>44557</v>
      </c>
      <c r="C119" s="21">
        <v>3986</v>
      </c>
      <c r="D119" s="38">
        <v>52478</v>
      </c>
      <c r="E119" s="21">
        <f t="shared" si="5"/>
        <v>3853.911617749201</v>
      </c>
      <c r="F119" s="21">
        <f t="shared" si="6"/>
        <v>209177308</v>
      </c>
      <c r="G119" s="21">
        <f t="shared" si="7"/>
        <v>202245573.87624258</v>
      </c>
      <c r="I119" s="20">
        <f t="shared" si="4"/>
        <v>44467</v>
      </c>
      <c r="J119" s="21">
        <f>+'TRM Diaria Bloomberg'!B4295</f>
        <v>3838</v>
      </c>
      <c r="K119" s="25">
        <f>+'Tasa BANREP'!$B$145</f>
        <v>1.7500000000000002E-2</v>
      </c>
      <c r="L119" s="26">
        <f>+'Tasa Diaria FED'!B3063</f>
        <v>8.0000000000000004E-4</v>
      </c>
    </row>
    <row r="120" spans="2:12" x14ac:dyDescent="0.3">
      <c r="B120" s="20">
        <v>44572</v>
      </c>
      <c r="C120" s="21">
        <v>4022</v>
      </c>
      <c r="D120" s="38">
        <v>52555.7</v>
      </c>
      <c r="E120" s="21">
        <f t="shared" si="5"/>
        <v>3756.2584377528201</v>
      </c>
      <c r="F120" s="21">
        <f t="shared" si="6"/>
        <v>211379025.39999998</v>
      </c>
      <c r="G120" s="21">
        <f t="shared" si="7"/>
        <v>197412791.57700586</v>
      </c>
      <c r="I120" s="20">
        <f t="shared" si="4"/>
        <v>44482</v>
      </c>
      <c r="J120" s="21">
        <f>+'TRM Diaria Bloomberg'!B4310</f>
        <v>3740.75</v>
      </c>
      <c r="K120" s="25">
        <f>+'Tasa BANREP'!$B$146</f>
        <v>1.7500000000000002E-2</v>
      </c>
      <c r="L120" s="26">
        <f>+'Tasa Diaria FED'!B3074</f>
        <v>8.0000000000000004E-4</v>
      </c>
    </row>
    <row r="121" spans="2:12" x14ac:dyDescent="0.3">
      <c r="B121" s="20">
        <v>44573</v>
      </c>
      <c r="C121" s="21">
        <v>3978</v>
      </c>
      <c r="D121" s="38">
        <v>59061.96</v>
      </c>
      <c r="E121" s="21">
        <f t="shared" si="5"/>
        <v>3783.189628369817</v>
      </c>
      <c r="F121" s="21">
        <f t="shared" si="6"/>
        <v>234948476.88</v>
      </c>
      <c r="G121" s="21">
        <f t="shared" si="7"/>
        <v>223442594.50319299</v>
      </c>
      <c r="I121" s="20">
        <f t="shared" si="4"/>
        <v>44483</v>
      </c>
      <c r="J121" s="21">
        <f>+'TRM Diaria Bloomberg'!B4311</f>
        <v>3767.57</v>
      </c>
      <c r="K121" s="25">
        <f>+'Tasa BANREP'!$B$146</f>
        <v>1.7500000000000002E-2</v>
      </c>
      <c r="L121" s="26">
        <f>+'Tasa Diaria FED'!B3075</f>
        <v>8.0000000000000004E-4</v>
      </c>
    </row>
    <row r="122" spans="2:12" x14ac:dyDescent="0.3">
      <c r="B122" s="20">
        <v>44578</v>
      </c>
      <c r="C122" s="21">
        <v>4002</v>
      </c>
      <c r="D122" s="38">
        <f>29203.27+2985</f>
        <v>32188.27</v>
      </c>
      <c r="E122" s="21">
        <f t="shared" si="5"/>
        <v>3782.1955240181828</v>
      </c>
      <c r="F122" s="21">
        <f t="shared" si="6"/>
        <v>128817456.54000001</v>
      </c>
      <c r="G122" s="21">
        <f t="shared" si="7"/>
        <v>121742330.71988876</v>
      </c>
      <c r="I122" s="20">
        <f t="shared" si="4"/>
        <v>44488</v>
      </c>
      <c r="J122" s="21">
        <f>+'TRM Diaria Bloomberg'!B4316</f>
        <v>3766.58</v>
      </c>
      <c r="K122" s="25">
        <f>+'Tasa BANREP'!$B$146</f>
        <v>1.7500000000000002E-2</v>
      </c>
      <c r="L122" s="26">
        <f>+'Tasa Diaria FED'!B3078</f>
        <v>8.0000000000000004E-4</v>
      </c>
    </row>
    <row r="123" spans="2:12" x14ac:dyDescent="0.3">
      <c r="B123" s="20">
        <v>44580</v>
      </c>
      <c r="C123" s="21">
        <v>4020</v>
      </c>
      <c r="D123" s="38">
        <v>37938</v>
      </c>
      <c r="E123" s="21">
        <f t="shared" si="5"/>
        <v>3797.4284159518083</v>
      </c>
      <c r="F123" s="21">
        <f t="shared" si="6"/>
        <v>152510760</v>
      </c>
      <c r="G123" s="21">
        <f t="shared" si="7"/>
        <v>144066839.2443797</v>
      </c>
      <c r="I123" s="20">
        <f t="shared" si="4"/>
        <v>44490</v>
      </c>
      <c r="J123" s="21">
        <f>+'TRM Diaria Bloomberg'!B4318</f>
        <v>3781.75</v>
      </c>
      <c r="K123" s="25">
        <f>+'Tasa BANREP'!$B$146</f>
        <v>1.7500000000000002E-2</v>
      </c>
      <c r="L123" s="26">
        <f>+'Tasa Diaria FED'!B3080</f>
        <v>8.0000000000000004E-4</v>
      </c>
    </row>
    <row r="124" spans="2:12" x14ac:dyDescent="0.3">
      <c r="B124" s="20">
        <v>44587</v>
      </c>
      <c r="C124" s="21">
        <v>3958</v>
      </c>
      <c r="D124" s="38">
        <v>70000</v>
      </c>
      <c r="E124" s="21">
        <f t="shared" si="5"/>
        <v>3790.9717583952356</v>
      </c>
      <c r="F124" s="21">
        <f t="shared" si="6"/>
        <v>277060000</v>
      </c>
      <c r="G124" s="21">
        <f t="shared" si="7"/>
        <v>265368023.08766648</v>
      </c>
      <c r="I124" s="20">
        <f t="shared" si="4"/>
        <v>44497</v>
      </c>
      <c r="J124" s="21">
        <f>+'TRM Diaria Bloomberg'!B4325</f>
        <v>3775.32</v>
      </c>
      <c r="K124" s="25">
        <f>+'Tasa BANREP'!$B$146</f>
        <v>1.7500000000000002E-2</v>
      </c>
      <c r="L124" s="26">
        <f>+'Tasa Diaria FED'!B3085</f>
        <v>8.0000000000000004E-4</v>
      </c>
    </row>
    <row r="125" spans="2:12" x14ac:dyDescent="0.3">
      <c r="B125" s="20">
        <v>44592</v>
      </c>
      <c r="C125" s="21">
        <v>3949</v>
      </c>
      <c r="D125" s="38">
        <f>23282.73+2231.07</f>
        <v>25513.8</v>
      </c>
      <c r="E125" s="21">
        <f t="shared" si="5"/>
        <v>3812.3585585620053</v>
      </c>
      <c r="F125" s="21">
        <f t="shared" si="6"/>
        <v>100753996.2</v>
      </c>
      <c r="G125" s="21">
        <f t="shared" si="7"/>
        <v>97267753.791439295</v>
      </c>
      <c r="I125" s="20">
        <f t="shared" si="4"/>
        <v>44502</v>
      </c>
      <c r="J125" s="21">
        <f>+'TRM Diaria Bloomberg'!B4330</f>
        <v>3794.29</v>
      </c>
      <c r="K125" s="25">
        <f>+'Tasa BANREP'!$B$147</f>
        <v>0.02</v>
      </c>
      <c r="L125" s="26">
        <f>+'Tasa Diaria FED'!B3088</f>
        <v>8.0000000000000004E-4</v>
      </c>
    </row>
    <row r="126" spans="2:12" x14ac:dyDescent="0.3">
      <c r="B126" s="20">
        <v>44594</v>
      </c>
      <c r="C126" s="21">
        <v>3917</v>
      </c>
      <c r="D126" s="38">
        <v>100000</v>
      </c>
      <c r="E126" s="21">
        <f t="shared" si="5"/>
        <v>3887.7157115187247</v>
      </c>
      <c r="F126" s="21">
        <f t="shared" si="6"/>
        <v>391700000</v>
      </c>
      <c r="G126" s="21">
        <f t="shared" si="7"/>
        <v>388771571.15187246</v>
      </c>
      <c r="I126" s="20">
        <f t="shared" si="4"/>
        <v>44504</v>
      </c>
      <c r="J126" s="21">
        <f>+'TRM Diaria Bloomberg'!B4332</f>
        <v>3869.29</v>
      </c>
      <c r="K126" s="25">
        <f>+'Tasa BANREP'!$B$147</f>
        <v>0.02</v>
      </c>
      <c r="L126" s="26">
        <f>+'Tasa Diaria FED'!B3090</f>
        <v>8.0000000000000004E-4</v>
      </c>
    </row>
    <row r="127" spans="2:12" x14ac:dyDescent="0.3">
      <c r="B127" s="20">
        <v>44599</v>
      </c>
      <c r="C127" s="21">
        <v>3955</v>
      </c>
      <c r="D127" s="38">
        <v>3460</v>
      </c>
      <c r="E127" s="21">
        <f t="shared" si="5"/>
        <v>3889.4840927081091</v>
      </c>
      <c r="F127" s="21">
        <f t="shared" si="6"/>
        <v>13684300</v>
      </c>
      <c r="G127" s="21">
        <f t="shared" si="7"/>
        <v>13457614.960770058</v>
      </c>
      <c r="I127" s="20">
        <f t="shared" si="4"/>
        <v>44509</v>
      </c>
      <c r="J127" s="21">
        <f>+'TRM Diaria Bloomberg'!B4337</f>
        <v>3871.05</v>
      </c>
      <c r="K127" s="25">
        <f>+'Tasa BANREP'!$B$147</f>
        <v>0.02</v>
      </c>
      <c r="L127" s="26">
        <f>+'Tasa Diaria FED'!B3093</f>
        <v>8.0000000000000004E-4</v>
      </c>
    </row>
    <row r="128" spans="2:12" x14ac:dyDescent="0.3">
      <c r="B128" s="20">
        <v>44601</v>
      </c>
      <c r="C128" s="21">
        <v>3945</v>
      </c>
      <c r="D128" s="38">
        <v>54621</v>
      </c>
      <c r="E128" s="21">
        <f t="shared" si="5"/>
        <v>3898.9389034990786</v>
      </c>
      <c r="F128" s="21">
        <f t="shared" si="6"/>
        <v>215479845</v>
      </c>
      <c r="G128" s="21">
        <f t="shared" si="7"/>
        <v>212963941.84802318</v>
      </c>
      <c r="I128" s="20">
        <f t="shared" si="4"/>
        <v>44511</v>
      </c>
      <c r="J128" s="21">
        <f>+'TRM Diaria Bloomberg'!B4339</f>
        <v>3880.46</v>
      </c>
      <c r="K128" s="25">
        <f>+'Tasa BANREP'!$B$147</f>
        <v>0.02</v>
      </c>
      <c r="L128" s="26">
        <f>+'Tasa Diaria FED'!B3094</f>
        <v>8.0000000000000004E-4</v>
      </c>
    </row>
    <row r="129" spans="2:12" x14ac:dyDescent="0.3">
      <c r="B129" s="20">
        <v>44603</v>
      </c>
      <c r="C129" s="21">
        <v>3975</v>
      </c>
      <c r="D129" s="38">
        <v>100000</v>
      </c>
      <c r="E129" s="21">
        <f t="shared" si="5"/>
        <v>3903.3397612317513</v>
      </c>
      <c r="F129" s="21">
        <f t="shared" si="6"/>
        <v>397500000</v>
      </c>
      <c r="G129" s="21">
        <f t="shared" si="7"/>
        <v>390333976.12317514</v>
      </c>
      <c r="I129" s="20">
        <f t="shared" si="4"/>
        <v>44513</v>
      </c>
      <c r="J129" s="21">
        <f>+'TRM Diaria Bloomberg'!B4341</f>
        <v>3884.84</v>
      </c>
      <c r="K129" s="25">
        <f>+'Tasa BANREP'!$B$147</f>
        <v>0.02</v>
      </c>
      <c r="L129" s="26">
        <f>+'Tasa Diaria FED'!B3096</f>
        <v>8.0000000000000004E-4</v>
      </c>
    </row>
    <row r="130" spans="2:12" x14ac:dyDescent="0.3">
      <c r="B130" s="20">
        <v>44606</v>
      </c>
      <c r="C130" s="21">
        <v>3943</v>
      </c>
      <c r="D130" s="38">
        <v>7256.31</v>
      </c>
      <c r="E130" s="21">
        <f t="shared" si="5"/>
        <v>3913.2567625608553</v>
      </c>
      <c r="F130" s="21">
        <f t="shared" si="6"/>
        <v>28611630.330000002</v>
      </c>
      <c r="G130" s="21">
        <f t="shared" si="7"/>
        <v>28395804.178737961</v>
      </c>
      <c r="I130" s="20">
        <f t="shared" si="4"/>
        <v>44516</v>
      </c>
      <c r="J130" s="21">
        <f>+'TRM Diaria Bloomberg'!B4344</f>
        <v>3894.71</v>
      </c>
      <c r="K130" s="25">
        <f>+'Tasa BANREP'!$B$147</f>
        <v>0.02</v>
      </c>
      <c r="L130" s="26">
        <f>+'Tasa Diaria FED'!B3098</f>
        <v>8.0000000000000004E-4</v>
      </c>
    </row>
    <row r="131" spans="2:12" x14ac:dyDescent="0.3">
      <c r="B131" s="20">
        <v>44608</v>
      </c>
      <c r="C131" s="21">
        <v>3966</v>
      </c>
      <c r="D131" s="38">
        <v>50000</v>
      </c>
      <c r="E131" s="21">
        <f t="shared" si="5"/>
        <v>3956.8935779329927</v>
      </c>
      <c r="F131" s="21">
        <f t="shared" si="6"/>
        <v>198300000</v>
      </c>
      <c r="G131" s="21">
        <f t="shared" si="7"/>
        <v>197844678.89664963</v>
      </c>
      <c r="I131" s="20">
        <f t="shared" si="4"/>
        <v>44518</v>
      </c>
      <c r="J131" s="21">
        <f>+'TRM Diaria Bloomberg'!B4346</f>
        <v>3938.14</v>
      </c>
      <c r="K131" s="25">
        <f>+'Tasa BANREP'!$B$147</f>
        <v>0.02</v>
      </c>
      <c r="L131" s="26">
        <f>+'Tasa Diaria FED'!B3100</f>
        <v>8.0000000000000004E-4</v>
      </c>
    </row>
    <row r="132" spans="2:12" x14ac:dyDescent="0.3">
      <c r="B132" s="20">
        <v>44613</v>
      </c>
      <c r="C132" s="21">
        <v>3950</v>
      </c>
      <c r="D132" s="38">
        <v>9925.2099999999991</v>
      </c>
      <c r="E132" s="21">
        <f t="shared" si="5"/>
        <v>3967.8052936811259</v>
      </c>
      <c r="F132" s="21">
        <f t="shared" si="6"/>
        <v>39204579.5</v>
      </c>
      <c r="G132" s="21">
        <f t="shared" si="7"/>
        <v>39381300.778896846</v>
      </c>
      <c r="I132" s="20">
        <f t="shared" ref="I132:I195" si="8">+B132-90</f>
        <v>44523</v>
      </c>
      <c r="J132" s="21">
        <f>+'TRM Diaria Bloomberg'!B4351</f>
        <v>3949</v>
      </c>
      <c r="K132" s="25">
        <f>+'Tasa BANREP'!$B$147</f>
        <v>0.02</v>
      </c>
      <c r="L132" s="26">
        <f>+'Tasa Diaria FED'!B3103</f>
        <v>8.0000000000000004E-4</v>
      </c>
    </row>
    <row r="133" spans="2:12" x14ac:dyDescent="0.3">
      <c r="B133" s="20">
        <v>44615</v>
      </c>
      <c r="C133" s="21">
        <v>3930</v>
      </c>
      <c r="D133" s="38">
        <v>100000</v>
      </c>
      <c r="E133" s="21">
        <f t="shared" ref="E133:E188" si="9">J133*((1+K133)^(90/360)/(1+L133)^(90/360))</f>
        <v>3998.2897739572177</v>
      </c>
      <c r="F133" s="21">
        <f t="shared" ref="F133:F196" si="10">+C133*D133</f>
        <v>393000000</v>
      </c>
      <c r="G133" s="21">
        <f t="shared" ref="G133:G196" si="11">+D133*E133</f>
        <v>399828977.39572179</v>
      </c>
      <c r="I133" s="20">
        <f t="shared" si="8"/>
        <v>44525</v>
      </c>
      <c r="J133" s="21">
        <f>+'TRM Diaria Bloomberg'!B4353</f>
        <v>3979.34</v>
      </c>
      <c r="K133" s="25">
        <f>+'Tasa BANREP'!$B$147</f>
        <v>0.02</v>
      </c>
      <c r="L133" s="26">
        <f>+'Tasa Diaria FED'!B3104</f>
        <v>8.0000000000000004E-4</v>
      </c>
    </row>
    <row r="134" spans="2:12" x14ac:dyDescent="0.3">
      <c r="B134" s="20">
        <v>44621</v>
      </c>
      <c r="C134" s="21">
        <v>3925</v>
      </c>
      <c r="D134" s="38">
        <f>29714.74+631.95</f>
        <v>30346.690000000002</v>
      </c>
      <c r="E134" s="21">
        <f t="shared" si="9"/>
        <v>3995.3942862614917</v>
      </c>
      <c r="F134" s="21">
        <f t="shared" si="10"/>
        <v>119110758.25000001</v>
      </c>
      <c r="G134" s="21">
        <f t="shared" si="11"/>
        <v>121246991.83294876</v>
      </c>
      <c r="I134" s="20">
        <f t="shared" si="8"/>
        <v>44531</v>
      </c>
      <c r="J134" s="21">
        <f>+'TRM Diaria Bloomberg'!B4359</f>
        <v>3971.6</v>
      </c>
      <c r="K134" s="25">
        <f>+'Tasa BANREP'!$B$148</f>
        <v>2.5000000000000001E-2</v>
      </c>
      <c r="L134" s="26">
        <f>+'Tasa Diaria FED'!B3109</f>
        <v>8.0000000000000004E-4</v>
      </c>
    </row>
    <row r="135" spans="2:12" x14ac:dyDescent="0.3">
      <c r="B135" s="20">
        <v>44627</v>
      </c>
      <c r="C135" s="21">
        <v>3814</v>
      </c>
      <c r="D135" s="38">
        <f>12624.32+26939.29</f>
        <v>39563.61</v>
      </c>
      <c r="E135" s="21">
        <f t="shared" si="9"/>
        <v>3934.4312250903149</v>
      </c>
      <c r="F135" s="21">
        <f t="shared" si="10"/>
        <v>150895608.53999999</v>
      </c>
      <c r="G135" s="21">
        <f t="shared" si="11"/>
        <v>155660302.56129545</v>
      </c>
      <c r="I135" s="20">
        <f t="shared" si="8"/>
        <v>44537</v>
      </c>
      <c r="J135" s="21">
        <f>+'TRM Diaria Bloomberg'!B4365</f>
        <v>3911</v>
      </c>
      <c r="K135" s="25">
        <f>+'Tasa BANREP'!$B$148</f>
        <v>2.5000000000000001E-2</v>
      </c>
      <c r="L135" s="26">
        <f>+'Tasa Diaria FED'!B3113</f>
        <v>8.0000000000000004E-4</v>
      </c>
    </row>
    <row r="136" spans="2:12" x14ac:dyDescent="0.3">
      <c r="B136" s="20">
        <v>44631</v>
      </c>
      <c r="C136" s="21">
        <v>3992</v>
      </c>
      <c r="D136" s="38">
        <v>100000</v>
      </c>
      <c r="E136" s="21">
        <f t="shared" si="9"/>
        <v>3916.3736846939019</v>
      </c>
      <c r="F136" s="21">
        <f t="shared" si="10"/>
        <v>399200000</v>
      </c>
      <c r="G136" s="21">
        <f t="shared" si="11"/>
        <v>391637368.46939021</v>
      </c>
      <c r="I136" s="20">
        <f t="shared" si="8"/>
        <v>44541</v>
      </c>
      <c r="J136" s="21">
        <f>+'TRM Diaria Bloomberg'!B4369</f>
        <v>3893.05</v>
      </c>
      <c r="K136" s="25">
        <f>+'Tasa BANREP'!$B$148</f>
        <v>2.5000000000000001E-2</v>
      </c>
      <c r="L136" s="26">
        <f>+'Tasa Diaria FED'!B3116</f>
        <v>8.0000000000000004E-4</v>
      </c>
    </row>
    <row r="137" spans="2:12" x14ac:dyDescent="0.3">
      <c r="B137" s="20">
        <v>44634</v>
      </c>
      <c r="C137" s="21">
        <v>3795</v>
      </c>
      <c r="D137" s="38">
        <v>13334.2</v>
      </c>
      <c r="E137" s="21">
        <f t="shared" si="9"/>
        <v>3978.6244144838756</v>
      </c>
      <c r="F137" s="21">
        <f t="shared" si="10"/>
        <v>50603289</v>
      </c>
      <c r="G137" s="21">
        <f t="shared" si="11"/>
        <v>53051773.667610899</v>
      </c>
      <c r="I137" s="20">
        <f t="shared" si="8"/>
        <v>44544</v>
      </c>
      <c r="J137" s="21">
        <f>+'TRM Diaria Bloomberg'!B4372</f>
        <v>3954.93</v>
      </c>
      <c r="K137" s="25">
        <f>+'Tasa BANREP'!$B$148</f>
        <v>2.5000000000000001E-2</v>
      </c>
      <c r="L137" s="26">
        <f>+'Tasa Diaria FED'!B3118</f>
        <v>8.0000000000000004E-4</v>
      </c>
    </row>
    <row r="138" spans="2:12" x14ac:dyDescent="0.3">
      <c r="B138" s="20">
        <v>44642</v>
      </c>
      <c r="C138" s="21">
        <v>3785</v>
      </c>
      <c r="D138" s="38">
        <f>7572.51+7612.41</f>
        <v>15184.92</v>
      </c>
      <c r="E138" s="21">
        <f t="shared" si="9"/>
        <v>4022.757244410931</v>
      </c>
      <c r="F138" s="21">
        <f t="shared" si="10"/>
        <v>57474922.200000003</v>
      </c>
      <c r="G138" s="21">
        <f t="shared" si="11"/>
        <v>61085246.935800433</v>
      </c>
      <c r="I138" s="20">
        <f t="shared" si="8"/>
        <v>44552</v>
      </c>
      <c r="J138" s="21">
        <f>+'TRM Diaria Bloomberg'!B4380</f>
        <v>3998.8</v>
      </c>
      <c r="K138" s="25">
        <f>+'Tasa BANREP'!$B$148</f>
        <v>2.5000000000000001E-2</v>
      </c>
      <c r="L138" s="26">
        <f>+'Tasa Diaria FED'!B3124</f>
        <v>8.0000000000000004E-4</v>
      </c>
    </row>
    <row r="139" spans="2:12" x14ac:dyDescent="0.3">
      <c r="B139" s="20">
        <v>44643</v>
      </c>
      <c r="C139" s="21">
        <v>3784</v>
      </c>
      <c r="D139" s="38">
        <v>100000</v>
      </c>
      <c r="E139" s="21">
        <f t="shared" si="9"/>
        <v>4023.8738945412938</v>
      </c>
      <c r="F139" s="21">
        <f t="shared" si="10"/>
        <v>378400000</v>
      </c>
      <c r="G139" s="21">
        <f t="shared" si="11"/>
        <v>402387389.4541294</v>
      </c>
      <c r="I139" s="20">
        <f t="shared" si="8"/>
        <v>44553</v>
      </c>
      <c r="J139" s="21">
        <f>+'TRM Diaria Bloomberg'!B4381</f>
        <v>3999.91</v>
      </c>
      <c r="K139" s="25">
        <f>+'Tasa BANREP'!$B$148</f>
        <v>2.5000000000000001E-2</v>
      </c>
      <c r="L139" s="26">
        <f>+'Tasa Diaria FED'!B3125</f>
        <v>8.0000000000000004E-4</v>
      </c>
    </row>
    <row r="140" spans="2:12" x14ac:dyDescent="0.3">
      <c r="B140" s="20">
        <v>44650</v>
      </c>
      <c r="C140" s="21">
        <v>4009.8</v>
      </c>
      <c r="D140" s="38">
        <v>100000</v>
      </c>
      <c r="E140" s="21">
        <f t="shared" si="9"/>
        <v>4087.693970460427</v>
      </c>
      <c r="F140" s="21">
        <f t="shared" si="10"/>
        <v>400980000</v>
      </c>
      <c r="G140" s="21">
        <f t="shared" si="11"/>
        <v>408769397.04604268</v>
      </c>
      <c r="I140" s="20">
        <f t="shared" si="8"/>
        <v>44560</v>
      </c>
      <c r="J140" s="21">
        <f>+'TRM Diaria Bloomberg'!B4388</f>
        <v>4063.35</v>
      </c>
      <c r="K140" s="25">
        <f>+'Tasa BANREP'!$B$148</f>
        <v>2.5000000000000001E-2</v>
      </c>
      <c r="L140" s="26">
        <f>+'Tasa Diaria FED'!B3130</f>
        <v>8.0000000000000004E-4</v>
      </c>
    </row>
    <row r="141" spans="2:12" x14ac:dyDescent="0.3">
      <c r="B141" s="20">
        <v>44650</v>
      </c>
      <c r="C141" s="21">
        <v>3753</v>
      </c>
      <c r="D141" s="38">
        <v>500.63</v>
      </c>
      <c r="E141" s="21">
        <f t="shared" si="9"/>
        <v>4087.693970460427</v>
      </c>
      <c r="F141" s="21">
        <f t="shared" si="10"/>
        <v>1878864.39</v>
      </c>
      <c r="G141" s="21">
        <f t="shared" si="11"/>
        <v>2046422.2324316036</v>
      </c>
      <c r="I141" s="20">
        <f t="shared" si="8"/>
        <v>44560</v>
      </c>
      <c r="J141" s="21">
        <f>+'TRM Diaria Bloomberg'!B4388</f>
        <v>4063.35</v>
      </c>
      <c r="K141" s="25">
        <f>+'Tasa BANREP'!$B$148</f>
        <v>2.5000000000000001E-2</v>
      </c>
      <c r="L141" s="26">
        <f>+'Tasa Diaria FED'!B3130</f>
        <v>8.0000000000000004E-4</v>
      </c>
    </row>
    <row r="142" spans="2:12" x14ac:dyDescent="0.3">
      <c r="B142" s="20">
        <v>44655</v>
      </c>
      <c r="C142" s="21">
        <v>3718</v>
      </c>
      <c r="D142" s="38">
        <v>23989.4</v>
      </c>
      <c r="E142" s="21">
        <f t="shared" si="9"/>
        <v>4110.6788865998142</v>
      </c>
      <c r="F142" s="21">
        <f t="shared" si="10"/>
        <v>89192589.200000003</v>
      </c>
      <c r="G142" s="21">
        <f t="shared" si="11"/>
        <v>98612720.082197592</v>
      </c>
      <c r="I142" s="20">
        <f t="shared" si="8"/>
        <v>44565</v>
      </c>
      <c r="J142" s="21">
        <f>+'TRM Diaria Bloomberg'!B4393</f>
        <v>4081.23</v>
      </c>
      <c r="K142" s="25">
        <f>+'Tasa BANREP'!$B$149</f>
        <v>0.03</v>
      </c>
      <c r="L142" s="26">
        <f>+'Tasa Diaria FED'!B3133</f>
        <v>8.0000000000000004E-4</v>
      </c>
    </row>
    <row r="143" spans="2:12" x14ac:dyDescent="0.3">
      <c r="B143" s="20">
        <v>44656</v>
      </c>
      <c r="C143" s="21">
        <v>3700</v>
      </c>
      <c r="D143" s="38">
        <v>1045.6400000000001</v>
      </c>
      <c r="E143" s="21">
        <f t="shared" si="9"/>
        <v>4059.4015358705492</v>
      </c>
      <c r="F143" s="21">
        <f t="shared" si="10"/>
        <v>3868868.0000000005</v>
      </c>
      <c r="G143" s="21">
        <f t="shared" si="11"/>
        <v>4244672.6219676817</v>
      </c>
      <c r="I143" s="20">
        <f t="shared" si="8"/>
        <v>44566</v>
      </c>
      <c r="J143" s="21">
        <f>+'TRM Diaria Bloomberg'!B4394</f>
        <v>4030.32</v>
      </c>
      <c r="K143" s="25">
        <f>+'Tasa BANREP'!$B$149</f>
        <v>0.03</v>
      </c>
      <c r="L143" s="26">
        <f>+'Tasa Diaria FED'!B3134</f>
        <v>8.0000000000000004E-4</v>
      </c>
    </row>
    <row r="144" spans="2:12" x14ac:dyDescent="0.3">
      <c r="B144" s="20">
        <v>44659</v>
      </c>
      <c r="C144" s="21">
        <v>3999.95</v>
      </c>
      <c r="D144" s="38">
        <v>100000</v>
      </c>
      <c r="E144" s="21">
        <f t="shared" si="9"/>
        <v>4080.8955186747626</v>
      </c>
      <c r="F144" s="21">
        <f t="shared" si="10"/>
        <v>399995000</v>
      </c>
      <c r="G144" s="21">
        <f t="shared" si="11"/>
        <v>408089551.86747628</v>
      </c>
      <c r="I144" s="20">
        <f t="shared" si="8"/>
        <v>44569</v>
      </c>
      <c r="J144" s="21">
        <f>+'TRM Diaria Bloomberg'!B4397</f>
        <v>4051.66</v>
      </c>
      <c r="K144" s="25">
        <f>+'Tasa BANREP'!$B$149</f>
        <v>0.03</v>
      </c>
      <c r="L144" s="26">
        <f>+'Tasa Diaria FED'!B3136</f>
        <v>8.0000000000000004E-4</v>
      </c>
    </row>
    <row r="145" spans="2:12" x14ac:dyDescent="0.3">
      <c r="B145" s="20">
        <v>44662</v>
      </c>
      <c r="C145" s="21">
        <v>3766</v>
      </c>
      <c r="D145" s="38">
        <f>6357.6+651.95</f>
        <v>7009.55</v>
      </c>
      <c r="E145" s="21">
        <f t="shared" si="9"/>
        <v>4024.7331718536316</v>
      </c>
      <c r="F145" s="21">
        <f t="shared" si="10"/>
        <v>26397965.300000001</v>
      </c>
      <c r="G145" s="21">
        <f t="shared" si="11"/>
        <v>28211568.404766623</v>
      </c>
      <c r="I145" s="20">
        <f t="shared" si="8"/>
        <v>44572</v>
      </c>
      <c r="J145" s="21">
        <f>+'TRM Diaria Bloomberg'!B4400</f>
        <v>3995.9</v>
      </c>
      <c r="K145" s="25">
        <f>+'Tasa BANREP'!$B$149</f>
        <v>0.03</v>
      </c>
      <c r="L145" s="26">
        <f>+'Tasa Diaria FED'!B3138</f>
        <v>8.0000000000000004E-4</v>
      </c>
    </row>
    <row r="146" spans="2:12" x14ac:dyDescent="0.3">
      <c r="B146" s="20">
        <v>44669</v>
      </c>
      <c r="C146" s="21">
        <v>4008.95</v>
      </c>
      <c r="D146" s="38">
        <v>100000</v>
      </c>
      <c r="E146" s="21">
        <f t="shared" si="9"/>
        <v>4066.3110354973956</v>
      </c>
      <c r="F146" s="21">
        <f t="shared" si="10"/>
        <v>400895000</v>
      </c>
      <c r="G146" s="21">
        <f t="shared" si="11"/>
        <v>406631103.54973954</v>
      </c>
      <c r="I146" s="20">
        <f t="shared" si="8"/>
        <v>44579</v>
      </c>
      <c r="J146" s="21">
        <f>+'TRM Diaria Bloomberg'!B4407</f>
        <v>4037.18</v>
      </c>
      <c r="K146" s="25">
        <f>+'Tasa BANREP'!$B$149</f>
        <v>0.03</v>
      </c>
      <c r="L146" s="26">
        <f>+'Tasa Diaria FED'!B3143</f>
        <v>8.0000000000000004E-4</v>
      </c>
    </row>
    <row r="147" spans="2:12" x14ac:dyDescent="0.3">
      <c r="B147" s="20">
        <v>44672</v>
      </c>
      <c r="C147" s="21">
        <v>3765</v>
      </c>
      <c r="D147" s="38">
        <v>7303.04</v>
      </c>
      <c r="E147" s="21">
        <f t="shared" si="9"/>
        <v>3985.300677627532</v>
      </c>
      <c r="F147" s="21">
        <f t="shared" si="10"/>
        <v>27495945.600000001</v>
      </c>
      <c r="G147" s="21">
        <f t="shared" si="11"/>
        <v>29104810.260740969</v>
      </c>
      <c r="I147" s="20">
        <f t="shared" si="8"/>
        <v>44582</v>
      </c>
      <c r="J147" s="21">
        <f>+'TRM Diaria Bloomberg'!B4410</f>
        <v>3956.75</v>
      </c>
      <c r="K147" s="25">
        <f>+'Tasa BANREP'!$B$149</f>
        <v>0.03</v>
      </c>
      <c r="L147" s="26">
        <f>+'Tasa Diaria FED'!B3146</f>
        <v>8.0000000000000004E-4</v>
      </c>
    </row>
    <row r="148" spans="2:12" x14ac:dyDescent="0.3">
      <c r="B148" s="20">
        <v>44677</v>
      </c>
      <c r="C148" s="21">
        <v>3953</v>
      </c>
      <c r="D148" s="38">
        <v>11971.62</v>
      </c>
      <c r="E148" s="21">
        <f t="shared" si="9"/>
        <v>3962.4872422706699</v>
      </c>
      <c r="F148" s="21">
        <f t="shared" si="10"/>
        <v>47323813.860000007</v>
      </c>
      <c r="G148" s="21">
        <f t="shared" si="11"/>
        <v>47437391.519312397</v>
      </c>
      <c r="I148" s="20">
        <f t="shared" si="8"/>
        <v>44587</v>
      </c>
      <c r="J148" s="21">
        <f>+'TRM Diaria Bloomberg'!B4415</f>
        <v>3934.1</v>
      </c>
      <c r="K148" s="25">
        <f>+'Tasa BANREP'!$B$149</f>
        <v>0.03</v>
      </c>
      <c r="L148" s="26">
        <f>+'Tasa Diaria FED'!B3149</f>
        <v>8.0000000000000004E-4</v>
      </c>
    </row>
    <row r="149" spans="2:12" x14ac:dyDescent="0.3">
      <c r="B149" s="20">
        <v>44684</v>
      </c>
      <c r="C149" s="21">
        <v>4008</v>
      </c>
      <c r="D149" s="38">
        <f>22390+2306.13</f>
        <v>24696.13</v>
      </c>
      <c r="E149" s="21">
        <f t="shared" si="9"/>
        <v>3970.9292046585938</v>
      </c>
      <c r="F149" s="21">
        <f t="shared" si="10"/>
        <v>98982089.040000007</v>
      </c>
      <c r="G149" s="21">
        <f t="shared" si="11"/>
        <v>98066583.859045237</v>
      </c>
      <c r="I149" s="20">
        <f t="shared" si="8"/>
        <v>44594</v>
      </c>
      <c r="J149" s="21">
        <f>+'TRM Diaria Bloomberg'!B4422</f>
        <v>3932.97</v>
      </c>
      <c r="K149" s="25">
        <f>+'Tasa BANREP'!$B$150</f>
        <v>0.04</v>
      </c>
      <c r="L149" s="26">
        <f>+'Tasa Diaria FED'!B3154</f>
        <v>8.0000000000000004E-4</v>
      </c>
    </row>
    <row r="150" spans="2:12" x14ac:dyDescent="0.3">
      <c r="B150" s="20">
        <v>44687</v>
      </c>
      <c r="C150" s="21">
        <v>3827.8</v>
      </c>
      <c r="D150" s="38">
        <v>100000</v>
      </c>
      <c r="E150" s="21">
        <f t="shared" si="9"/>
        <v>3995.0295868418298</v>
      </c>
      <c r="F150" s="21">
        <f t="shared" si="10"/>
        <v>382780000</v>
      </c>
      <c r="G150" s="21">
        <f t="shared" si="11"/>
        <v>399502958.684183</v>
      </c>
      <c r="I150" s="20">
        <f t="shared" si="8"/>
        <v>44597</v>
      </c>
      <c r="J150" s="21">
        <f>+'TRM Diaria Bloomberg'!B4425</f>
        <v>3956.84</v>
      </c>
      <c r="K150" s="25">
        <f>+'Tasa BANREP'!$B$150</f>
        <v>0.04</v>
      </c>
      <c r="L150" s="26">
        <f>+'Tasa Diaria FED'!B3156</f>
        <v>8.0000000000000004E-4</v>
      </c>
    </row>
    <row r="151" spans="2:12" x14ac:dyDescent="0.3">
      <c r="B151" s="20">
        <v>44691</v>
      </c>
      <c r="C151" s="21">
        <v>4076</v>
      </c>
      <c r="D151" s="38">
        <f>652+4743.17</f>
        <v>5395.17</v>
      </c>
      <c r="E151" s="21">
        <f t="shared" si="9"/>
        <v>3976.5630602338961</v>
      </c>
      <c r="F151" s="21">
        <f t="shared" si="10"/>
        <v>21990712.920000002</v>
      </c>
      <c r="G151" s="21">
        <f t="shared" si="11"/>
        <v>21454233.72568211</v>
      </c>
      <c r="I151" s="20">
        <f t="shared" si="8"/>
        <v>44601</v>
      </c>
      <c r="J151" s="21">
        <f>+'TRM Diaria Bloomberg'!B4429</f>
        <v>3938.55</v>
      </c>
      <c r="K151" s="25">
        <f>+'Tasa BANREP'!$B$150</f>
        <v>0.04</v>
      </c>
      <c r="L151" s="26">
        <f>+'Tasa Diaria FED'!B3159</f>
        <v>8.0000000000000004E-4</v>
      </c>
    </row>
    <row r="152" spans="2:12" x14ac:dyDescent="0.3">
      <c r="B152" s="20">
        <v>44694</v>
      </c>
      <c r="C152" s="21">
        <v>3832.5</v>
      </c>
      <c r="D152" s="38">
        <v>100000</v>
      </c>
      <c r="E152" s="21">
        <f t="shared" si="9"/>
        <v>3964.9116814993113</v>
      </c>
      <c r="F152" s="21">
        <f t="shared" si="10"/>
        <v>383250000</v>
      </c>
      <c r="G152" s="21">
        <f t="shared" si="11"/>
        <v>396491168.14993113</v>
      </c>
      <c r="I152" s="20">
        <f t="shared" si="8"/>
        <v>44604</v>
      </c>
      <c r="J152" s="21">
        <f>+'TRM Diaria Bloomberg'!B4432</f>
        <v>3927.01</v>
      </c>
      <c r="K152" s="25">
        <f>+'Tasa BANREP'!$B$150</f>
        <v>0.04</v>
      </c>
      <c r="L152" s="26">
        <f>+'Tasa Diaria FED'!B3161</f>
        <v>8.0000000000000004E-4</v>
      </c>
    </row>
    <row r="153" spans="2:12" x14ac:dyDescent="0.3">
      <c r="B153" s="20">
        <v>44697</v>
      </c>
      <c r="C153" s="21">
        <v>4085</v>
      </c>
      <c r="D153" s="38">
        <v>227.09</v>
      </c>
      <c r="E153" s="21">
        <f t="shared" si="9"/>
        <v>3989.1332218669618</v>
      </c>
      <c r="F153" s="21">
        <f t="shared" si="10"/>
        <v>927662.65</v>
      </c>
      <c r="G153" s="21">
        <f t="shared" si="11"/>
        <v>905892.26335376839</v>
      </c>
      <c r="I153" s="20">
        <f t="shared" si="8"/>
        <v>44607</v>
      </c>
      <c r="J153" s="21">
        <f>+'TRM Diaria Bloomberg'!B4435</f>
        <v>3951</v>
      </c>
      <c r="K153" s="25">
        <f>+'Tasa BANREP'!$B$150</f>
        <v>0.04</v>
      </c>
      <c r="L153" s="26">
        <f>+'Tasa Diaria FED'!B3163</f>
        <v>8.0000000000000004E-4</v>
      </c>
    </row>
    <row r="154" spans="2:12" x14ac:dyDescent="0.3">
      <c r="B154" s="20">
        <v>44701</v>
      </c>
      <c r="C154" s="21">
        <v>3978.73</v>
      </c>
      <c r="D154" s="38">
        <v>100000</v>
      </c>
      <c r="E154" s="21">
        <f t="shared" si="9"/>
        <v>3966.9006950267922</v>
      </c>
      <c r="F154" s="21">
        <f t="shared" si="10"/>
        <v>397873000</v>
      </c>
      <c r="G154" s="21">
        <f t="shared" si="11"/>
        <v>396690069.50267923</v>
      </c>
      <c r="I154" s="20">
        <f t="shared" si="8"/>
        <v>44611</v>
      </c>
      <c r="J154" s="21">
        <f>+'TRM Diaria Bloomberg'!B4439</f>
        <v>3928.98</v>
      </c>
      <c r="K154" s="25">
        <f>+'Tasa BANREP'!$B$150</f>
        <v>0.04</v>
      </c>
      <c r="L154" s="26">
        <f>+'Tasa Diaria FED'!B3166</f>
        <v>8.0000000000000004E-4</v>
      </c>
    </row>
    <row r="155" spans="2:12" x14ac:dyDescent="0.3">
      <c r="B155" s="20">
        <v>44705</v>
      </c>
      <c r="C155" s="21">
        <v>3972</v>
      </c>
      <c r="D155" s="38">
        <v>21655.119999999999</v>
      </c>
      <c r="E155" s="21">
        <f t="shared" si="9"/>
        <v>3950.6957878612729</v>
      </c>
      <c r="F155" s="21">
        <f t="shared" si="10"/>
        <v>86014136.640000001</v>
      </c>
      <c r="G155" s="21">
        <f t="shared" si="11"/>
        <v>85552791.369630411</v>
      </c>
      <c r="I155" s="20">
        <f t="shared" si="8"/>
        <v>44615</v>
      </c>
      <c r="J155" s="21">
        <f>+'TRM Diaria Bloomberg'!B4443</f>
        <v>3912.93</v>
      </c>
      <c r="K155" s="25">
        <f>+'Tasa BANREP'!$B$150</f>
        <v>0.04</v>
      </c>
      <c r="L155" s="26">
        <f>+'Tasa Diaria FED'!B3169</f>
        <v>8.0000000000000004E-4</v>
      </c>
    </row>
    <row r="156" spans="2:12" x14ac:dyDescent="0.3">
      <c r="B156" s="20">
        <v>44708</v>
      </c>
      <c r="C156" s="21">
        <v>3764.81</v>
      </c>
      <c r="D156" s="38">
        <v>80000</v>
      </c>
      <c r="E156" s="21">
        <f t="shared" si="9"/>
        <v>3951.3116752987166</v>
      </c>
      <c r="F156" s="21">
        <f t="shared" si="10"/>
        <v>301184800</v>
      </c>
      <c r="G156" s="21">
        <f t="shared" si="11"/>
        <v>316104934.02389735</v>
      </c>
      <c r="I156" s="20">
        <f t="shared" si="8"/>
        <v>44618</v>
      </c>
      <c r="J156" s="21">
        <f>+'TRM Diaria Bloomberg'!B4446</f>
        <v>3913.54</v>
      </c>
      <c r="K156" s="25">
        <f>+'Tasa BANREP'!$B$150</f>
        <v>0.04</v>
      </c>
      <c r="L156" s="26">
        <f>+'Tasa Diaria FED'!B3171</f>
        <v>8.0000000000000004E-4</v>
      </c>
    </row>
    <row r="157" spans="2:12" x14ac:dyDescent="0.3">
      <c r="B157" s="20">
        <v>44715</v>
      </c>
      <c r="C157" s="21">
        <v>3769.46</v>
      </c>
      <c r="D157" s="38">
        <v>80000</v>
      </c>
      <c r="E157" s="21">
        <f t="shared" si="9"/>
        <v>3861.6142327700754</v>
      </c>
      <c r="F157" s="21">
        <f t="shared" si="10"/>
        <v>301556800</v>
      </c>
      <c r="G157" s="21">
        <f t="shared" si="11"/>
        <v>308929138.62160605</v>
      </c>
      <c r="I157" s="20">
        <f t="shared" si="8"/>
        <v>44625</v>
      </c>
      <c r="J157" s="21">
        <f>+'TRM Diaria Bloomberg'!B4453</f>
        <v>3824.7</v>
      </c>
      <c r="K157" s="25">
        <f>+'Tasa BANREP'!$B$151</f>
        <v>0.04</v>
      </c>
      <c r="L157" s="26">
        <f>+'Tasa Diaria FED'!B3176</f>
        <v>8.0000000000000004E-4</v>
      </c>
    </row>
    <row r="158" spans="2:12" x14ac:dyDescent="0.3">
      <c r="B158" s="20">
        <v>44722</v>
      </c>
      <c r="C158" s="21">
        <v>3774.11</v>
      </c>
      <c r="D158" s="38">
        <v>80000</v>
      </c>
      <c r="E158" s="21">
        <f t="shared" si="9"/>
        <v>3856.4145273555946</v>
      </c>
      <c r="F158" s="21">
        <f t="shared" si="10"/>
        <v>301928800</v>
      </c>
      <c r="G158" s="21">
        <f t="shared" si="11"/>
        <v>308513162.18844759</v>
      </c>
      <c r="I158" s="20">
        <f t="shared" si="8"/>
        <v>44632</v>
      </c>
      <c r="J158" s="21">
        <f>+'TRM Diaria Bloomberg'!B4460</f>
        <v>3819.55</v>
      </c>
      <c r="K158" s="25">
        <f>+'Tasa BANREP'!$B$151</f>
        <v>0.04</v>
      </c>
      <c r="L158" s="26">
        <f>+'Tasa Diaria FED'!B3181</f>
        <v>8.0000000000000004E-4</v>
      </c>
    </row>
    <row r="159" spans="2:12" x14ac:dyDescent="0.3">
      <c r="B159" s="20">
        <v>44729</v>
      </c>
      <c r="C159" s="21">
        <v>3974.5</v>
      </c>
      <c r="D159" s="38">
        <f>80000+3289.26</f>
        <v>83289.259999999995</v>
      </c>
      <c r="E159" s="21">
        <f t="shared" si="9"/>
        <v>3853.7476022053866</v>
      </c>
      <c r="F159" s="21">
        <f t="shared" si="10"/>
        <v>331033163.87</v>
      </c>
      <c r="G159" s="21">
        <f t="shared" si="11"/>
        <v>320975786.01446098</v>
      </c>
      <c r="I159" s="20">
        <f t="shared" si="8"/>
        <v>44639</v>
      </c>
      <c r="J159" s="21">
        <f>+'TRM Diaria Bloomberg'!B4467</f>
        <v>3819.29</v>
      </c>
      <c r="K159" s="25">
        <f>+'Tasa BANREP'!$B$151</f>
        <v>0.04</v>
      </c>
      <c r="L159" s="26">
        <f>+'Tasa Diaria FED'!B3186</f>
        <v>3.3E-3</v>
      </c>
    </row>
    <row r="160" spans="2:12" x14ac:dyDescent="0.3">
      <c r="B160" s="20">
        <v>44736</v>
      </c>
      <c r="C160" s="21">
        <v>3979.78</v>
      </c>
      <c r="D160" s="38">
        <v>80000</v>
      </c>
      <c r="E160" s="21">
        <f t="shared" si="9"/>
        <v>3826.3728355739358</v>
      </c>
      <c r="F160" s="21">
        <f t="shared" si="10"/>
        <v>318382400</v>
      </c>
      <c r="G160" s="21">
        <f t="shared" si="11"/>
        <v>306109826.84591484</v>
      </c>
      <c r="I160" s="20">
        <f t="shared" si="8"/>
        <v>44646</v>
      </c>
      <c r="J160" s="21">
        <f>+'TRM Diaria Bloomberg'!B4474</f>
        <v>3792.16</v>
      </c>
      <c r="K160" s="25">
        <f>+'Tasa BANREP'!$B$151</f>
        <v>0.04</v>
      </c>
      <c r="L160" s="26">
        <f>+'Tasa Diaria FED'!B3191</f>
        <v>3.3E-3</v>
      </c>
    </row>
    <row r="161" spans="2:12" x14ac:dyDescent="0.3">
      <c r="B161" s="20">
        <v>44743</v>
      </c>
      <c r="C161" s="21">
        <v>3810.84</v>
      </c>
      <c r="D161" s="38">
        <v>80000</v>
      </c>
      <c r="E161" s="21">
        <f t="shared" si="9"/>
        <v>3789.9673221178828</v>
      </c>
      <c r="F161" s="21">
        <f t="shared" si="10"/>
        <v>304867200</v>
      </c>
      <c r="G161" s="21">
        <f t="shared" si="11"/>
        <v>303197385.76943064</v>
      </c>
      <c r="I161" s="20">
        <f t="shared" si="8"/>
        <v>44653</v>
      </c>
      <c r="J161" s="21">
        <f>+'TRM Diaria Bloomberg'!B4481</f>
        <v>3756.08</v>
      </c>
      <c r="K161" s="25">
        <f>+'Tasa BANREP'!$B$152</f>
        <v>0.04</v>
      </c>
      <c r="L161" s="26">
        <f>+'Tasa Diaria FED'!B3196</f>
        <v>3.3E-3</v>
      </c>
    </row>
    <row r="162" spans="2:12" x14ac:dyDescent="0.3">
      <c r="B162" s="20">
        <v>44749</v>
      </c>
      <c r="C162" s="21">
        <v>4358</v>
      </c>
      <c r="D162" s="38">
        <v>78</v>
      </c>
      <c r="E162" s="21">
        <f t="shared" si="9"/>
        <v>3792.318343358254</v>
      </c>
      <c r="F162" s="21">
        <f t="shared" si="10"/>
        <v>339924</v>
      </c>
      <c r="G162" s="21">
        <f t="shared" si="11"/>
        <v>295800.83078194381</v>
      </c>
      <c r="I162" s="20">
        <f t="shared" si="8"/>
        <v>44659</v>
      </c>
      <c r="J162" s="21">
        <f>+'TRM Diaria Bloomberg'!B4487</f>
        <v>3758.41</v>
      </c>
      <c r="K162" s="25">
        <f>+'Tasa BANREP'!$B$152</f>
        <v>0.04</v>
      </c>
      <c r="L162" s="26">
        <f>+'Tasa Diaria FED'!B3201</f>
        <v>3.3E-3</v>
      </c>
    </row>
    <row r="163" spans="2:12" x14ac:dyDescent="0.3">
      <c r="B163" s="20">
        <v>44755</v>
      </c>
      <c r="C163" s="21">
        <v>3820.07</v>
      </c>
      <c r="D163" s="38">
        <v>80000</v>
      </c>
      <c r="E163" s="21">
        <f t="shared" si="9"/>
        <v>3775.1952401612139</v>
      </c>
      <c r="F163" s="21">
        <f t="shared" si="10"/>
        <v>305605600</v>
      </c>
      <c r="G163" s="21">
        <f t="shared" si="11"/>
        <v>302015619.21289712</v>
      </c>
      <c r="I163" s="20">
        <f t="shared" si="8"/>
        <v>44665</v>
      </c>
      <c r="J163" s="21">
        <f>+'TRM Diaria Bloomberg'!B4493</f>
        <v>3741.44</v>
      </c>
      <c r="K163" s="25">
        <f>+'Tasa BANREP'!$B$152</f>
        <v>0.04</v>
      </c>
      <c r="L163" s="26">
        <f>+'Tasa Diaria FED'!B3205</f>
        <v>3.3E-3</v>
      </c>
    </row>
    <row r="164" spans="2:12" x14ac:dyDescent="0.3">
      <c r="B164" s="20">
        <v>44757</v>
      </c>
      <c r="C164" s="21">
        <v>4445</v>
      </c>
      <c r="D164" s="38">
        <f>646+2963.14</f>
        <v>3609.14</v>
      </c>
      <c r="E164" s="21">
        <f t="shared" si="9"/>
        <v>3776.5574198498407</v>
      </c>
      <c r="F164" s="21">
        <f t="shared" si="10"/>
        <v>16042627.299999999</v>
      </c>
      <c r="G164" s="21">
        <f t="shared" si="11"/>
        <v>13630124.446276853</v>
      </c>
      <c r="I164" s="20">
        <f t="shared" si="8"/>
        <v>44667</v>
      </c>
      <c r="J164" s="21">
        <f>+'TRM Diaria Bloomberg'!B4495</f>
        <v>3742.79</v>
      </c>
      <c r="K164" s="25">
        <f>+'Tasa BANREP'!$B$152</f>
        <v>0.04</v>
      </c>
      <c r="L164" s="26">
        <f>+'Tasa Diaria FED'!B3206</f>
        <v>3.3E-3</v>
      </c>
    </row>
    <row r="165" spans="2:12" x14ac:dyDescent="0.3">
      <c r="B165" s="20">
        <v>44763</v>
      </c>
      <c r="C165" s="21">
        <v>4415</v>
      </c>
      <c r="D165" s="38">
        <v>53426.3</v>
      </c>
      <c r="E165" s="21">
        <f t="shared" si="9"/>
        <v>3885.4308927408656</v>
      </c>
      <c r="F165" s="21">
        <f t="shared" si="10"/>
        <v>235877114.5</v>
      </c>
      <c r="G165" s="21">
        <f t="shared" si="11"/>
        <v>207584196.50484133</v>
      </c>
      <c r="I165" s="20">
        <f t="shared" si="8"/>
        <v>44673</v>
      </c>
      <c r="J165" s="21">
        <f>+'TRM Diaria Bloomberg'!B4501</f>
        <v>3850.69</v>
      </c>
      <c r="K165" s="25">
        <f>+'Tasa BANREP'!$B$152</f>
        <v>0.04</v>
      </c>
      <c r="L165" s="26">
        <f>+'Tasa Diaria FED'!B3211</f>
        <v>3.3E-3</v>
      </c>
    </row>
    <row r="166" spans="2:12" x14ac:dyDescent="0.3">
      <c r="B166" s="20">
        <v>44770</v>
      </c>
      <c r="C166" s="21">
        <v>4379</v>
      </c>
      <c r="D166" s="38">
        <v>60000</v>
      </c>
      <c r="E166" s="21">
        <f t="shared" si="9"/>
        <v>3998.3202731583615</v>
      </c>
      <c r="F166" s="21">
        <f t="shared" si="10"/>
        <v>262740000</v>
      </c>
      <c r="G166" s="21">
        <f t="shared" si="11"/>
        <v>239899216.38950169</v>
      </c>
      <c r="I166" s="20">
        <f t="shared" si="8"/>
        <v>44680</v>
      </c>
      <c r="J166" s="21">
        <f>+'TRM Diaria Bloomberg'!B4508</f>
        <v>3962.57</v>
      </c>
      <c r="K166" s="25">
        <f>+'Tasa BANREP'!$B$152</f>
        <v>0.04</v>
      </c>
      <c r="L166" s="26">
        <f>+'Tasa Diaria FED'!B3216</f>
        <v>3.3E-3</v>
      </c>
    </row>
    <row r="167" spans="2:12" x14ac:dyDescent="0.3">
      <c r="B167" s="20">
        <v>44774</v>
      </c>
      <c r="C167" s="21">
        <v>4288</v>
      </c>
      <c r="D167" s="38">
        <v>75354</v>
      </c>
      <c r="E167" s="21">
        <f t="shared" si="9"/>
        <v>4072.5382122800233</v>
      </c>
      <c r="F167" s="21">
        <f t="shared" si="10"/>
        <v>323117952</v>
      </c>
      <c r="G167" s="21">
        <f t="shared" si="11"/>
        <v>306882044.44814891</v>
      </c>
      <c r="I167" s="20">
        <f t="shared" si="8"/>
        <v>44684</v>
      </c>
      <c r="J167" s="21">
        <f>+'TRM Diaria Bloomberg'!B4512</f>
        <v>4026.48</v>
      </c>
      <c r="K167" s="25">
        <f>+'Tasa BANREP'!$B$153</f>
        <v>0.05</v>
      </c>
      <c r="L167" s="26">
        <f>+'Tasa Diaria FED'!B3218</f>
        <v>3.3E-3</v>
      </c>
    </row>
    <row r="168" spans="2:12" x14ac:dyDescent="0.3">
      <c r="B168" s="20">
        <v>44775</v>
      </c>
      <c r="C168" s="21">
        <v>4322</v>
      </c>
      <c r="D168" s="38">
        <v>5400</v>
      </c>
      <c r="E168" s="21">
        <f t="shared" si="9"/>
        <v>4111.7516956426862</v>
      </c>
      <c r="F168" s="21">
        <f t="shared" si="10"/>
        <v>23338800</v>
      </c>
      <c r="G168" s="21">
        <f t="shared" si="11"/>
        <v>22203459.156470504</v>
      </c>
      <c r="I168" s="20">
        <f t="shared" si="8"/>
        <v>44685</v>
      </c>
      <c r="J168" s="21">
        <f>+'TRM Diaria Bloomberg'!B4513</f>
        <v>4065.25</v>
      </c>
      <c r="K168" s="25">
        <f>+'Tasa BANREP'!$B$153</f>
        <v>0.05</v>
      </c>
      <c r="L168" s="26">
        <f>+'Tasa Diaria FED'!B3219</f>
        <v>3.3E-3</v>
      </c>
    </row>
    <row r="169" spans="2:12" x14ac:dyDescent="0.3">
      <c r="B169" s="20">
        <v>44781</v>
      </c>
      <c r="C169" s="21">
        <v>4303</v>
      </c>
      <c r="D169" s="38">
        <f>15804+2296.2+8689.21</f>
        <v>26789.41</v>
      </c>
      <c r="E169" s="21">
        <f t="shared" si="9"/>
        <v>4118.9387300819217</v>
      </c>
      <c r="F169" s="21">
        <f t="shared" si="10"/>
        <v>115274831.23</v>
      </c>
      <c r="G169" s="21">
        <f t="shared" si="11"/>
        <v>110343938.40504393</v>
      </c>
      <c r="I169" s="20">
        <f t="shared" si="8"/>
        <v>44691</v>
      </c>
      <c r="J169" s="21">
        <f>+'TRM Diaria Bloomberg'!B4519</f>
        <v>4077.42</v>
      </c>
      <c r="K169" s="25">
        <f>+'Tasa BANREP'!$B$153</f>
        <v>0.05</v>
      </c>
      <c r="L169" s="26">
        <f>+'Tasa Diaria FED'!B3223</f>
        <v>8.3000000000000001E-3</v>
      </c>
    </row>
    <row r="170" spans="2:12" x14ac:dyDescent="0.3">
      <c r="B170" s="20">
        <v>44785</v>
      </c>
      <c r="C170" s="21">
        <v>4205</v>
      </c>
      <c r="D170" s="38">
        <v>65000</v>
      </c>
      <c r="E170" s="21">
        <f t="shared" si="9"/>
        <v>4152.3959777386044</v>
      </c>
      <c r="F170" s="21">
        <f t="shared" si="10"/>
        <v>273325000</v>
      </c>
      <c r="G170" s="21">
        <f t="shared" si="11"/>
        <v>269905738.55300927</v>
      </c>
      <c r="I170" s="20">
        <f t="shared" si="8"/>
        <v>44695</v>
      </c>
      <c r="J170" s="21">
        <f>+'TRM Diaria Bloomberg'!B4523</f>
        <v>4110.54</v>
      </c>
      <c r="K170" s="25">
        <f>+'Tasa BANREP'!$B$153</f>
        <v>0.05</v>
      </c>
      <c r="L170" s="26">
        <f>+'Tasa Diaria FED'!B3226</f>
        <v>8.3000000000000001E-3</v>
      </c>
    </row>
    <row r="171" spans="2:12" x14ac:dyDescent="0.3">
      <c r="B171" s="20">
        <v>44789</v>
      </c>
      <c r="C171" s="21">
        <v>4196</v>
      </c>
      <c r="D171" s="38">
        <f>6655.96+7432</f>
        <v>14087.96</v>
      </c>
      <c r="E171" s="21">
        <f t="shared" si="9"/>
        <v>4111.8068409377129</v>
      </c>
      <c r="F171" s="21">
        <f t="shared" si="10"/>
        <v>59113080.159999996</v>
      </c>
      <c r="G171" s="21">
        <f t="shared" si="11"/>
        <v>57926970.302856855</v>
      </c>
      <c r="I171" s="20">
        <f t="shared" si="8"/>
        <v>44699</v>
      </c>
      <c r="J171" s="21">
        <f>+'TRM Diaria Bloomberg'!B4527</f>
        <v>4070.36</v>
      </c>
      <c r="K171" s="25">
        <f>+'Tasa BANREP'!$B$153</f>
        <v>0.05</v>
      </c>
      <c r="L171" s="26">
        <f>+'Tasa Diaria FED'!B3229</f>
        <v>8.3000000000000001E-3</v>
      </c>
    </row>
    <row r="172" spans="2:12" x14ac:dyDescent="0.3">
      <c r="B172" s="20">
        <v>44797</v>
      </c>
      <c r="C172" s="21">
        <v>4355</v>
      </c>
      <c r="D172" s="38">
        <v>100000</v>
      </c>
      <c r="E172" s="21">
        <f t="shared" si="9"/>
        <v>3964.6434400130265</v>
      </c>
      <c r="F172" s="21">
        <f t="shared" si="10"/>
        <v>435500000</v>
      </c>
      <c r="G172" s="21">
        <f t="shared" si="11"/>
        <v>396464344.00130266</v>
      </c>
      <c r="I172" s="20">
        <f t="shared" si="8"/>
        <v>44707</v>
      </c>
      <c r="J172" s="21">
        <f>+'TRM Diaria Bloomberg'!B4535</f>
        <v>3924.68</v>
      </c>
      <c r="K172" s="25">
        <f>+'Tasa BANREP'!$B$153</f>
        <v>0.05</v>
      </c>
      <c r="L172" s="26">
        <f>+'Tasa Diaria FED'!B3235</f>
        <v>8.3000000000000001E-3</v>
      </c>
    </row>
    <row r="173" spans="2:12" x14ac:dyDescent="0.3">
      <c r="B173" s="20">
        <v>44802</v>
      </c>
      <c r="C173" s="21">
        <v>4393</v>
      </c>
      <c r="D173" s="38">
        <v>51589.04</v>
      </c>
      <c r="E173" s="21">
        <f t="shared" si="9"/>
        <v>3812.2674968809588</v>
      </c>
      <c r="F173" s="21">
        <f t="shared" si="10"/>
        <v>226630652.72</v>
      </c>
      <c r="G173" s="21">
        <f t="shared" si="11"/>
        <v>196671220.38729167</v>
      </c>
      <c r="I173" s="20">
        <f t="shared" si="8"/>
        <v>44712</v>
      </c>
      <c r="J173" s="21">
        <f>+'TRM Diaria Bloomberg'!B4540</f>
        <v>3773.84</v>
      </c>
      <c r="K173" s="25">
        <f>+'Tasa BANREP'!$B$153</f>
        <v>0.05</v>
      </c>
      <c r="L173" s="26">
        <f>+'Tasa Diaria FED'!B3238</f>
        <v>8.3000000000000001E-3</v>
      </c>
    </row>
    <row r="174" spans="2:12" x14ac:dyDescent="0.3">
      <c r="B174" s="20">
        <v>44810</v>
      </c>
      <c r="C174" s="21">
        <v>4478</v>
      </c>
      <c r="D174" s="38">
        <v>65000</v>
      </c>
      <c r="E174" s="21">
        <f t="shared" si="9"/>
        <v>3851.1629223000409</v>
      </c>
      <c r="F174" s="21">
        <f t="shared" si="10"/>
        <v>291070000</v>
      </c>
      <c r="G174" s="21">
        <f t="shared" si="11"/>
        <v>250325589.94950265</v>
      </c>
      <c r="I174" s="20">
        <f t="shared" si="8"/>
        <v>44720</v>
      </c>
      <c r="J174" s="21">
        <f>+'TRM Diaria Bloomberg'!B4548</f>
        <v>3803.32</v>
      </c>
      <c r="K174" s="25">
        <f>+'Tasa BANREP'!$B$154</f>
        <v>0.06</v>
      </c>
      <c r="L174" s="26">
        <f>+'Tasa Diaria FED'!B3244</f>
        <v>8.3000000000000001E-3</v>
      </c>
    </row>
    <row r="175" spans="2:12" x14ac:dyDescent="0.3">
      <c r="B175" s="20">
        <v>44811</v>
      </c>
      <c r="C175" s="21">
        <v>4448</v>
      </c>
      <c r="D175" s="38">
        <v>41817.1</v>
      </c>
      <c r="E175" s="21">
        <f t="shared" si="9"/>
        <v>3891.4331991686377</v>
      </c>
      <c r="F175" s="21">
        <f t="shared" si="10"/>
        <v>186002460.79999998</v>
      </c>
      <c r="G175" s="21">
        <f t="shared" si="11"/>
        <v>162728451.23295483</v>
      </c>
      <c r="I175" s="20">
        <f t="shared" si="8"/>
        <v>44721</v>
      </c>
      <c r="J175" s="21">
        <f>+'TRM Diaria Bloomberg'!B4549</f>
        <v>3843.09</v>
      </c>
      <c r="K175" s="25">
        <f>+'Tasa BANREP'!$B$154</f>
        <v>0.06</v>
      </c>
      <c r="L175" s="26">
        <f>+'Tasa Diaria FED'!B3245</f>
        <v>8.3000000000000001E-3</v>
      </c>
    </row>
    <row r="176" spans="2:12" x14ac:dyDescent="0.3">
      <c r="B176" s="20">
        <v>44816</v>
      </c>
      <c r="C176" s="21">
        <v>4337</v>
      </c>
      <c r="D176" s="38">
        <v>94089.89</v>
      </c>
      <c r="E176" s="21">
        <f t="shared" si="9"/>
        <v>4017.8840962103877</v>
      </c>
      <c r="F176" s="21">
        <f t="shared" si="10"/>
        <v>408067852.93000001</v>
      </c>
      <c r="G176" s="21">
        <f t="shared" si="11"/>
        <v>378042272.64518481</v>
      </c>
      <c r="I176" s="20">
        <f t="shared" si="8"/>
        <v>44726</v>
      </c>
      <c r="J176" s="21">
        <f>+'TRM Diaria Bloomberg'!B4554</f>
        <v>3967.97</v>
      </c>
      <c r="K176" s="25">
        <f>+'Tasa BANREP'!$B$154</f>
        <v>0.06</v>
      </c>
      <c r="L176" s="26">
        <f>+'Tasa Diaria FED'!B3248</f>
        <v>8.3000000000000001E-3</v>
      </c>
    </row>
    <row r="177" spans="2:12" x14ac:dyDescent="0.3">
      <c r="B177" s="20">
        <v>44819</v>
      </c>
      <c r="C177" s="21">
        <v>4400</v>
      </c>
      <c r="D177" s="38">
        <v>84220</v>
      </c>
      <c r="E177" s="21">
        <f t="shared" si="9"/>
        <v>3944.5289388766564</v>
      </c>
      <c r="F177" s="21">
        <f t="shared" si="10"/>
        <v>370568000</v>
      </c>
      <c r="G177" s="21">
        <f t="shared" si="11"/>
        <v>332208227.23219198</v>
      </c>
      <c r="I177" s="20">
        <f t="shared" si="8"/>
        <v>44729</v>
      </c>
      <c r="J177" s="21">
        <f>+'TRM Diaria Bloomberg'!B4557</f>
        <v>3902.75</v>
      </c>
      <c r="K177" s="25">
        <f>+'Tasa BANREP'!$B$154</f>
        <v>0.06</v>
      </c>
      <c r="L177" s="26">
        <f>+'Tasa Diaria FED'!B3251</f>
        <v>1.5800000000000002E-2</v>
      </c>
    </row>
    <row r="178" spans="2:12" x14ac:dyDescent="0.3">
      <c r="B178" s="20">
        <v>44824</v>
      </c>
      <c r="C178" s="21">
        <v>4420</v>
      </c>
      <c r="D178" s="38">
        <v>72556.61</v>
      </c>
      <c r="E178" s="21">
        <f>J178*((1+K178)^(90/360)/(1+L178)^(90/360))</f>
        <v>4063.1250635804645</v>
      </c>
      <c r="F178" s="21">
        <f t="shared" si="10"/>
        <v>320700216.19999999</v>
      </c>
      <c r="G178" s="21">
        <f t="shared" si="11"/>
        <v>294806580.61943299</v>
      </c>
      <c r="I178" s="20">
        <f t="shared" si="8"/>
        <v>44734</v>
      </c>
      <c r="J178" s="21">
        <f>+'TRM Diaria Bloomberg'!B4562</f>
        <v>4020.09</v>
      </c>
      <c r="K178" s="25">
        <f>+'Tasa BANREP'!$B$154</f>
        <v>0.06</v>
      </c>
      <c r="L178" s="26">
        <f>+'Tasa Diaria FED'!B3254</f>
        <v>1.5800000000000002E-2</v>
      </c>
    </row>
    <row r="179" spans="2:12" x14ac:dyDescent="0.3">
      <c r="B179" s="20">
        <v>44825</v>
      </c>
      <c r="C179" s="21">
        <v>4407</v>
      </c>
      <c r="D179" s="38">
        <v>50000</v>
      </c>
      <c r="E179" s="21">
        <f>J179*((1+K179)^(90/360)/(1+L179)^(90/360))</f>
        <v>4143.0718290830309</v>
      </c>
      <c r="F179" s="21">
        <f t="shared" si="10"/>
        <v>220350000</v>
      </c>
      <c r="G179" s="21">
        <f t="shared" si="11"/>
        <v>207153591.45415154</v>
      </c>
      <c r="I179" s="20">
        <f t="shared" si="8"/>
        <v>44735</v>
      </c>
      <c r="J179" s="21">
        <f>+'TRM Diaria Bloomberg'!B4563</f>
        <v>4099.1899999999996</v>
      </c>
      <c r="K179" s="25">
        <f>+'Tasa BANREP'!$B$154</f>
        <v>0.06</v>
      </c>
      <c r="L179" s="26">
        <f>+'Tasa Diaria FED'!B3255</f>
        <v>1.5800000000000002E-2</v>
      </c>
    </row>
    <row r="180" spans="2:12" x14ac:dyDescent="0.3">
      <c r="B180" s="20">
        <v>44832</v>
      </c>
      <c r="C180" s="21">
        <v>4485</v>
      </c>
      <c r="D180" s="38">
        <v>50000</v>
      </c>
      <c r="E180" s="21">
        <f>J180*((1+K180)^(90/360)/(1+L180)^(90/360))</f>
        <v>4196.1035204347345</v>
      </c>
      <c r="F180" s="21">
        <f t="shared" si="10"/>
        <v>224250000</v>
      </c>
      <c r="G180" s="21">
        <f t="shared" si="11"/>
        <v>209805176.02173671</v>
      </c>
      <c r="I180" s="20">
        <f t="shared" si="8"/>
        <v>44742</v>
      </c>
      <c r="J180" s="21">
        <f>+'TRM Diaria Bloomberg'!B4570</f>
        <v>4151.66</v>
      </c>
      <c r="K180" s="25">
        <f>+'Tasa BANREP'!$B$154</f>
        <v>0.06</v>
      </c>
      <c r="L180" s="26">
        <f>+'Tasa Diaria FED'!B3260</f>
        <v>1.5800000000000002E-2</v>
      </c>
    </row>
    <row r="181" spans="2:12" x14ac:dyDescent="0.3">
      <c r="B181" s="20">
        <v>44838</v>
      </c>
      <c r="C181" s="21">
        <v>4492</v>
      </c>
      <c r="D181" s="38">
        <f>70578.64+1040.91</f>
        <v>71619.55</v>
      </c>
      <c r="E181" s="21">
        <f t="shared" si="9"/>
        <v>4382.9424467407343</v>
      </c>
      <c r="F181" s="21">
        <f t="shared" si="10"/>
        <v>321715018.60000002</v>
      </c>
      <c r="G181" s="21">
        <f t="shared" si="11"/>
        <v>313904365.71147037</v>
      </c>
      <c r="I181" s="20">
        <f t="shared" si="8"/>
        <v>44748</v>
      </c>
      <c r="J181" s="21">
        <f>+'TRM Diaria Bloomberg'!B4576</f>
        <v>4336.5200000000004</v>
      </c>
      <c r="K181" s="25">
        <f>+'Tasa BANREP'!$B$155</f>
        <v>0.06</v>
      </c>
      <c r="L181" s="26">
        <f>+'Tasa Diaria FED'!B3264</f>
        <v>1.5800000000000002E-2</v>
      </c>
    </row>
    <row r="182" spans="2:12" x14ac:dyDescent="0.3">
      <c r="B182" s="20">
        <v>44845</v>
      </c>
      <c r="C182" s="21">
        <v>4605</v>
      </c>
      <c r="D182" s="38">
        <v>60000</v>
      </c>
      <c r="E182" s="21">
        <f t="shared" si="9"/>
        <v>4555.1261505462626</v>
      </c>
      <c r="F182" s="21">
        <f t="shared" si="10"/>
        <v>276300000</v>
      </c>
      <c r="G182" s="21">
        <f t="shared" si="11"/>
        <v>273307569.03277576</v>
      </c>
      <c r="I182" s="20">
        <f t="shared" si="8"/>
        <v>44755</v>
      </c>
      <c r="J182" s="21">
        <f>+'TRM Diaria Bloomberg'!B4583</f>
        <v>4506.88</v>
      </c>
      <c r="K182" s="25">
        <f>+'Tasa BANREP'!$B$155</f>
        <v>0.06</v>
      </c>
      <c r="L182" s="26">
        <f>+'Tasa Diaria FED'!B3269</f>
        <v>1.5800000000000002E-2</v>
      </c>
    </row>
    <row r="183" spans="2:12" x14ac:dyDescent="0.3">
      <c r="B183" s="20">
        <v>44847</v>
      </c>
      <c r="C183" s="21">
        <v>4609</v>
      </c>
      <c r="D183" s="38">
        <v>66941.279999999999</v>
      </c>
      <c r="E183" s="21">
        <f t="shared" si="9"/>
        <v>4417.9027326918558</v>
      </c>
      <c r="F183" s="21">
        <f t="shared" si="10"/>
        <v>308532359.51999998</v>
      </c>
      <c r="G183" s="21">
        <f t="shared" si="11"/>
        <v>295740063.84189069</v>
      </c>
      <c r="I183" s="20">
        <f t="shared" si="8"/>
        <v>44757</v>
      </c>
      <c r="J183" s="21">
        <f>+'TRM Diaria Bloomberg'!B4585</f>
        <v>4371.1099999999997</v>
      </c>
      <c r="K183" s="25">
        <f>+'Tasa BANREP'!$B$155</f>
        <v>0.06</v>
      </c>
      <c r="L183" s="26">
        <f>+'Tasa Diaria FED'!B3271</f>
        <v>1.5800000000000002E-2</v>
      </c>
    </row>
    <row r="184" spans="2:12" x14ac:dyDescent="0.3">
      <c r="B184" s="20">
        <v>44848</v>
      </c>
      <c r="C184" s="21">
        <v>4569</v>
      </c>
      <c r="D184" s="38">
        <v>50000</v>
      </c>
      <c r="E184" s="21">
        <f t="shared" si="9"/>
        <v>4417.9027326918558</v>
      </c>
      <c r="F184" s="21">
        <f t="shared" si="10"/>
        <v>228450000</v>
      </c>
      <c r="G184" s="21">
        <f t="shared" si="11"/>
        <v>220895136.6345928</v>
      </c>
      <c r="I184" s="20">
        <f t="shared" si="8"/>
        <v>44758</v>
      </c>
      <c r="J184" s="21">
        <f>+'TRM Diaria Bloomberg'!B4586</f>
        <v>4371.1099999999997</v>
      </c>
      <c r="K184" s="25">
        <f>+'Tasa BANREP'!$B$155</f>
        <v>0.06</v>
      </c>
      <c r="L184" s="26">
        <f>+'Tasa Diaria FED'!B3271</f>
        <v>1.5800000000000002E-2</v>
      </c>
    </row>
    <row r="185" spans="2:12" x14ac:dyDescent="0.3">
      <c r="B185" s="20">
        <v>44855</v>
      </c>
      <c r="C185" s="21">
        <v>4896</v>
      </c>
      <c r="D185" s="38">
        <v>38342.65</v>
      </c>
      <c r="E185" s="21">
        <f t="shared" si="9"/>
        <v>4509.5130338947974</v>
      </c>
      <c r="F185" s="21">
        <f t="shared" si="10"/>
        <v>187725614.40000001</v>
      </c>
      <c r="G185" s="21">
        <f t="shared" si="11"/>
        <v>172906679.92906636</v>
      </c>
      <c r="I185" s="20">
        <f t="shared" si="8"/>
        <v>44765</v>
      </c>
      <c r="J185" s="21">
        <f>+'TRM Diaria Bloomberg'!B4593</f>
        <v>4461.75</v>
      </c>
      <c r="K185" s="25">
        <f>+'Tasa BANREP'!$B$155</f>
        <v>0.06</v>
      </c>
      <c r="L185" s="26">
        <f>+'Tasa Diaria FED'!B3276</f>
        <v>1.5800000000000002E-2</v>
      </c>
    </row>
    <row r="186" spans="2:12" x14ac:dyDescent="0.3">
      <c r="B186" s="20">
        <v>44859</v>
      </c>
      <c r="C186" s="21">
        <v>4926</v>
      </c>
      <c r="D186" s="38">
        <f>458.86+21877.6</f>
        <v>22336.46</v>
      </c>
      <c r="E186" s="21">
        <f t="shared" si="9"/>
        <v>4471.0051733935607</v>
      </c>
      <c r="F186" s="21">
        <f t="shared" si="10"/>
        <v>110029401.95999999</v>
      </c>
      <c r="G186" s="21">
        <f t="shared" si="11"/>
        <v>99866428.215298325</v>
      </c>
      <c r="I186" s="20">
        <f t="shared" si="8"/>
        <v>44769</v>
      </c>
      <c r="J186" s="21">
        <f>+'TRM Diaria Bloomberg'!B4597</f>
        <v>4423.6499999999996</v>
      </c>
      <c r="K186" s="25">
        <f>+'Tasa BANREP'!$B$155</f>
        <v>0.06</v>
      </c>
      <c r="L186" s="26">
        <f>+'Tasa Diaria FED'!B3279</f>
        <v>1.5800000000000002E-2</v>
      </c>
    </row>
    <row r="187" spans="2:12" x14ac:dyDescent="0.3">
      <c r="B187" s="20">
        <v>44860</v>
      </c>
      <c r="C187" s="21">
        <v>4889</v>
      </c>
      <c r="D187" s="38">
        <f>75000+2095.85</f>
        <v>77095.850000000006</v>
      </c>
      <c r="E187" s="21">
        <f t="shared" si="9"/>
        <v>4411.4802978355892</v>
      </c>
      <c r="F187" s="21">
        <f t="shared" si="10"/>
        <v>376921610.65000004</v>
      </c>
      <c r="G187" s="21">
        <f t="shared" si="11"/>
        <v>340106823.31988794</v>
      </c>
      <c r="I187" s="20">
        <f t="shared" si="8"/>
        <v>44770</v>
      </c>
      <c r="J187" s="21">
        <f>+'TRM Diaria Bloomberg'!B4598</f>
        <v>4372.79</v>
      </c>
      <c r="K187" s="25">
        <f>+'Tasa BANREP'!$B$155</f>
        <v>0.06</v>
      </c>
      <c r="L187" s="26">
        <f>+'Tasa Diaria FED'!B3280</f>
        <v>2.3300000000000001E-2</v>
      </c>
    </row>
    <row r="188" spans="2:12" x14ac:dyDescent="0.3">
      <c r="B188" s="20">
        <v>44861</v>
      </c>
      <c r="C188" s="21">
        <v>4840</v>
      </c>
      <c r="D188" s="38">
        <v>45000</v>
      </c>
      <c r="E188" s="21">
        <f t="shared" si="9"/>
        <v>4333.6123158694509</v>
      </c>
      <c r="F188" s="21">
        <f t="shared" si="10"/>
        <v>217800000</v>
      </c>
      <c r="G188" s="21">
        <f t="shared" si="11"/>
        <v>195012554.21412528</v>
      </c>
      <c r="I188" s="20">
        <f t="shared" si="8"/>
        <v>44771</v>
      </c>
      <c r="J188" s="21">
        <f>+'TRM Diaria Bloomberg'!B4599</f>
        <v>4295.5</v>
      </c>
      <c r="K188" s="25">
        <f>+'Tasa BANREP'!$B$155</f>
        <v>0.06</v>
      </c>
      <c r="L188" s="26">
        <f>+'Tasa Diaria FED'!B3281</f>
        <v>2.3199999999999998E-2</v>
      </c>
    </row>
    <row r="189" spans="2:12" x14ac:dyDescent="0.3">
      <c r="B189" s="20">
        <v>44865</v>
      </c>
      <c r="C189" s="21">
        <v>4998</v>
      </c>
      <c r="D189" s="38">
        <v>51647.12</v>
      </c>
      <c r="E189" s="21">
        <f t="shared" ref="E189:E198" si="12">J189*((1+K189)^(90/360)/(1+L189)^(90/360))</f>
        <v>4375.5547310793063</v>
      </c>
      <c r="F189" s="21">
        <f t="shared" si="10"/>
        <v>258132305.76000002</v>
      </c>
      <c r="G189" s="21">
        <f t="shared" si="11"/>
        <v>225984800.26262069</v>
      </c>
      <c r="I189" s="20">
        <f t="shared" si="8"/>
        <v>44775</v>
      </c>
      <c r="J189" s="21">
        <f>+'TRM Diaria Bloomberg'!B4603</f>
        <v>4321.97</v>
      </c>
      <c r="K189" s="25">
        <f>+'Tasa BANREP'!$B$156</f>
        <v>7.4999999999999997E-2</v>
      </c>
      <c r="L189" s="26">
        <f>+'Tasa Diaria FED'!B3283</f>
        <v>2.3300000000000001E-2</v>
      </c>
    </row>
    <row r="190" spans="2:12" x14ac:dyDescent="0.3">
      <c r="B190" s="20">
        <v>44866</v>
      </c>
      <c r="C190" s="21">
        <v>4893</v>
      </c>
      <c r="D190" s="38">
        <v>70000</v>
      </c>
      <c r="E190" s="21">
        <f t="shared" si="12"/>
        <v>4363.8311597019256</v>
      </c>
      <c r="F190" s="21">
        <f t="shared" si="10"/>
        <v>342510000</v>
      </c>
      <c r="G190" s="21">
        <f t="shared" si="11"/>
        <v>305468181.17913479</v>
      </c>
      <c r="I190" s="20">
        <f t="shared" si="8"/>
        <v>44776</v>
      </c>
      <c r="J190" s="21">
        <f>+'TRM Diaria Bloomberg'!B4604</f>
        <v>4310.3900000000003</v>
      </c>
      <c r="K190" s="25">
        <f>+'Tasa BANREP'!$B$156</f>
        <v>7.4999999999999997E-2</v>
      </c>
      <c r="L190" s="26">
        <f>+'Tasa Diaria FED'!B3284</f>
        <v>2.3300000000000001E-2</v>
      </c>
    </row>
    <row r="191" spans="2:12" x14ac:dyDescent="0.3">
      <c r="B191" s="20">
        <v>44874</v>
      </c>
      <c r="C191" s="21">
        <v>4943</v>
      </c>
      <c r="D191" s="38">
        <f>65540.39+2028.66</f>
        <v>67569.05</v>
      </c>
      <c r="E191" s="21">
        <f t="shared" si="12"/>
        <v>4281.7155401493037</v>
      </c>
      <c r="F191" s="21">
        <f t="shared" si="10"/>
        <v>333993814.15000004</v>
      </c>
      <c r="G191" s="21">
        <f t="shared" si="11"/>
        <v>289311451.41812533</v>
      </c>
      <c r="I191" s="20">
        <f t="shared" si="8"/>
        <v>44784</v>
      </c>
      <c r="J191" s="21">
        <f>+'TRM Diaria Bloomberg'!B4612</f>
        <v>4229.28</v>
      </c>
      <c r="K191" s="25">
        <f>+'Tasa BANREP'!$B$156</f>
        <v>7.4999999999999997E-2</v>
      </c>
      <c r="L191" s="26">
        <f>+'Tasa Diaria FED'!B3290</f>
        <v>2.3300000000000001E-2</v>
      </c>
    </row>
    <row r="192" spans="2:12" x14ac:dyDescent="0.3">
      <c r="B192" s="20">
        <v>44875</v>
      </c>
      <c r="C192" s="21">
        <v>4799</v>
      </c>
      <c r="D192" s="38">
        <v>50000</v>
      </c>
      <c r="E192" s="21">
        <f t="shared" si="12"/>
        <v>4215.2515970642398</v>
      </c>
      <c r="F192" s="21">
        <f t="shared" si="10"/>
        <v>239950000</v>
      </c>
      <c r="G192" s="21">
        <f t="shared" si="11"/>
        <v>210762579.853212</v>
      </c>
      <c r="I192" s="20">
        <f t="shared" si="8"/>
        <v>44785</v>
      </c>
      <c r="J192" s="21">
        <f>+'TRM Diaria Bloomberg'!B4613</f>
        <v>4163.63</v>
      </c>
      <c r="K192" s="25">
        <f>+'Tasa BANREP'!$B$156</f>
        <v>7.4999999999999997E-2</v>
      </c>
      <c r="L192" s="26">
        <f>+'Tasa Diaria FED'!B3291</f>
        <v>2.3300000000000001E-2</v>
      </c>
    </row>
    <row r="193" spans="2:12" x14ac:dyDescent="0.3">
      <c r="B193" s="20">
        <v>44876</v>
      </c>
      <c r="C193" s="21">
        <v>4810</v>
      </c>
      <c r="D193" s="38">
        <v>60000</v>
      </c>
      <c r="E193" s="21">
        <f t="shared" si="12"/>
        <v>4215.2515970642398</v>
      </c>
      <c r="F193" s="21">
        <f t="shared" si="10"/>
        <v>288600000</v>
      </c>
      <c r="G193" s="21">
        <f t="shared" si="11"/>
        <v>252915095.82385439</v>
      </c>
      <c r="I193" s="20">
        <f t="shared" si="8"/>
        <v>44786</v>
      </c>
      <c r="J193" s="21">
        <f>+'TRM Diaria Bloomberg'!B4614</f>
        <v>4163.63</v>
      </c>
      <c r="K193" s="25">
        <f>+'Tasa BANREP'!$B$156</f>
        <v>7.4999999999999997E-2</v>
      </c>
      <c r="L193" s="26">
        <f>+'Tasa Diaria FED'!B3291</f>
        <v>2.3300000000000001E-2</v>
      </c>
    </row>
    <row r="194" spans="2:12" x14ac:dyDescent="0.3">
      <c r="B194" s="20">
        <v>44881</v>
      </c>
      <c r="C194" s="21">
        <v>4880</v>
      </c>
      <c r="D194" s="38">
        <f>50160+5861.94</f>
        <v>56021.94</v>
      </c>
      <c r="E194" s="21">
        <f t="shared" si="12"/>
        <v>4449.3383132885901</v>
      </c>
      <c r="F194" s="21">
        <f t="shared" si="10"/>
        <v>273387067.19999999</v>
      </c>
      <c r="G194" s="21">
        <f t="shared" si="11"/>
        <v>249260564.02675462</v>
      </c>
      <c r="I194" s="20">
        <f t="shared" si="8"/>
        <v>44791</v>
      </c>
      <c r="J194" s="21">
        <f>+'TRM Diaria Bloomberg'!B4619</f>
        <v>4394.8500000000004</v>
      </c>
      <c r="K194" s="25">
        <f>+'Tasa BANREP'!$B$156</f>
        <v>7.4999999999999997E-2</v>
      </c>
      <c r="L194" s="26">
        <f>+'Tasa Diaria FED'!B3295</f>
        <v>2.3300000000000001E-2</v>
      </c>
    </row>
    <row r="195" spans="2:12" x14ac:dyDescent="0.3">
      <c r="B195" s="20">
        <v>44886</v>
      </c>
      <c r="C195" s="21">
        <v>4952</v>
      </c>
      <c r="D195" s="38">
        <v>50000</v>
      </c>
      <c r="E195" s="21">
        <f t="shared" si="12"/>
        <v>4414.2384670317861</v>
      </c>
      <c r="F195" s="21">
        <f t="shared" si="10"/>
        <v>247600000</v>
      </c>
      <c r="G195" s="21">
        <f t="shared" si="11"/>
        <v>220711923.35158929</v>
      </c>
      <c r="I195" s="20">
        <f t="shared" si="8"/>
        <v>44796</v>
      </c>
      <c r="J195" s="21">
        <f>+'TRM Diaria Bloomberg'!B4624</f>
        <v>4360.18</v>
      </c>
      <c r="K195" s="25">
        <f>+'Tasa BANREP'!$B$156</f>
        <v>7.4999999999999997E-2</v>
      </c>
      <c r="L195" s="26">
        <f>+'Tasa Diaria FED'!B3298</f>
        <v>2.3300000000000001E-2</v>
      </c>
    </row>
    <row r="196" spans="2:12" x14ac:dyDescent="0.3">
      <c r="B196" s="20">
        <v>44888</v>
      </c>
      <c r="C196" s="21">
        <v>4885</v>
      </c>
      <c r="D196" s="38">
        <v>60000</v>
      </c>
      <c r="E196" s="21">
        <f t="shared" si="12"/>
        <v>4447.9715756927817</v>
      </c>
      <c r="F196" s="21">
        <f t="shared" si="10"/>
        <v>293100000</v>
      </c>
      <c r="G196" s="21">
        <f t="shared" si="11"/>
        <v>266878294.54156691</v>
      </c>
      <c r="I196" s="20">
        <f t="shared" ref="I196:I259" si="13">+B196-90</f>
        <v>44798</v>
      </c>
      <c r="J196" s="21">
        <f>+'TRM Diaria Bloomberg'!B4626</f>
        <v>4393.5</v>
      </c>
      <c r="K196" s="25">
        <f>+'Tasa BANREP'!$B$156</f>
        <v>7.4999999999999997E-2</v>
      </c>
      <c r="L196" s="26">
        <f>+'Tasa Diaria FED'!B3300</f>
        <v>2.3300000000000001E-2</v>
      </c>
    </row>
    <row r="197" spans="2:12" x14ac:dyDescent="0.3">
      <c r="B197" s="20">
        <v>44893</v>
      </c>
      <c r="C197" s="21">
        <v>4846</v>
      </c>
      <c r="D197" s="38">
        <f>100000+3338.15</f>
        <v>103338.15</v>
      </c>
      <c r="E197" s="21">
        <f t="shared" si="12"/>
        <v>4474.2939293898362</v>
      </c>
      <c r="F197" s="21">
        <f t="shared" ref="F197:F260" si="14">+C197*D197</f>
        <v>500776674.89999998</v>
      </c>
      <c r="G197" s="21">
        <f t="shared" ref="G197:G260" si="15">+D197*E197</f>
        <v>462365257.21937627</v>
      </c>
      <c r="I197" s="20">
        <f t="shared" si="13"/>
        <v>44803</v>
      </c>
      <c r="J197" s="21">
        <f>+'TRM Diaria Bloomberg'!B4631</f>
        <v>4419.5</v>
      </c>
      <c r="K197" s="25">
        <f>+'Tasa BANREP'!$B$156</f>
        <v>7.4999999999999997E-2</v>
      </c>
      <c r="L197" s="26">
        <f>+'Tasa Diaria FED'!B3303</f>
        <v>2.3300000000000001E-2</v>
      </c>
    </row>
    <row r="198" spans="2:12" x14ac:dyDescent="0.3">
      <c r="B198" s="20">
        <v>44896</v>
      </c>
      <c r="C198" s="21">
        <v>4785</v>
      </c>
      <c r="D198" s="38">
        <v>100000</v>
      </c>
      <c r="E198" s="21">
        <f t="shared" si="12"/>
        <v>4557.4603084950404</v>
      </c>
      <c r="F198" s="21">
        <f t="shared" si="14"/>
        <v>478500000</v>
      </c>
      <c r="G198" s="21">
        <f t="shared" si="15"/>
        <v>455746030.84950405</v>
      </c>
      <c r="I198" s="20">
        <f t="shared" si="13"/>
        <v>44806</v>
      </c>
      <c r="J198" s="21">
        <f>+'TRM Diaria Bloomberg'!B4634</f>
        <v>4486.08</v>
      </c>
      <c r="K198" s="25">
        <f>+'Tasa BANREP'!$B$157</f>
        <v>0.09</v>
      </c>
      <c r="L198" s="26">
        <f>+'Tasa Diaria FED'!B3306</f>
        <v>2.3300000000000001E-2</v>
      </c>
    </row>
    <row r="199" spans="2:12" x14ac:dyDescent="0.3">
      <c r="B199" s="20">
        <v>44900</v>
      </c>
      <c r="C199" s="21">
        <v>4775</v>
      </c>
      <c r="D199" s="38">
        <v>100000</v>
      </c>
      <c r="E199" s="21">
        <f t="shared" ref="E199:E260" si="16">J199*((1+K199)^(90/360)/(1+L199)^(90/360))</f>
        <v>4550.115268274978</v>
      </c>
      <c r="F199" s="21">
        <f t="shared" si="14"/>
        <v>477500000</v>
      </c>
      <c r="G199" s="21">
        <f t="shared" si="15"/>
        <v>455011526.82749778</v>
      </c>
      <c r="I199" s="20">
        <f t="shared" si="13"/>
        <v>44810</v>
      </c>
      <c r="J199" s="21">
        <f>+'TRM Diaria Bloomberg'!B4638</f>
        <v>4478.8500000000004</v>
      </c>
      <c r="K199" s="25">
        <f>+'Tasa BANREP'!$B$157</f>
        <v>0.09</v>
      </c>
      <c r="L199" s="26">
        <f>+'Tasa Diaria FED'!B3308</f>
        <v>2.3300000000000001E-2</v>
      </c>
    </row>
    <row r="200" spans="2:12" x14ac:dyDescent="0.3">
      <c r="B200" s="20">
        <v>44908</v>
      </c>
      <c r="C200" s="21">
        <v>4793</v>
      </c>
      <c r="D200" s="38">
        <v>100000</v>
      </c>
      <c r="E200" s="21">
        <f t="shared" si="16"/>
        <v>4455.8285209964124</v>
      </c>
      <c r="F200" s="21">
        <f t="shared" si="14"/>
        <v>479300000</v>
      </c>
      <c r="G200" s="21">
        <f t="shared" si="15"/>
        <v>445582852.09964126</v>
      </c>
      <c r="I200" s="20">
        <f t="shared" si="13"/>
        <v>44818</v>
      </c>
      <c r="J200" s="21">
        <f>+'TRM Diaria Bloomberg'!B4646</f>
        <v>4386.04</v>
      </c>
      <c r="K200" s="25">
        <f>+'Tasa BANREP'!$B$157</f>
        <v>0.09</v>
      </c>
      <c r="L200" s="26">
        <f>+'Tasa Diaria FED'!B3314</f>
        <v>2.3300000000000001E-2</v>
      </c>
    </row>
    <row r="201" spans="2:12" x14ac:dyDescent="0.3">
      <c r="B201" s="20">
        <v>44914</v>
      </c>
      <c r="C201" s="21">
        <v>4776</v>
      </c>
      <c r="D201" s="38">
        <f>127613+250.42</f>
        <v>127863.42</v>
      </c>
      <c r="E201" s="21">
        <f t="shared" si="16"/>
        <v>4493.5086789164861</v>
      </c>
      <c r="F201" s="21">
        <f t="shared" si="14"/>
        <v>610675693.91999996</v>
      </c>
      <c r="G201" s="21">
        <f t="shared" si="15"/>
        <v>574555387.48594379</v>
      </c>
      <c r="I201" s="20">
        <f t="shared" si="13"/>
        <v>44824</v>
      </c>
      <c r="J201" s="21">
        <f>+'TRM Diaria Bloomberg'!B4652</f>
        <v>4423.13</v>
      </c>
      <c r="K201" s="25">
        <f>+'Tasa BANREP'!$B$157</f>
        <v>0.09</v>
      </c>
      <c r="L201" s="26">
        <f>+'Tasa Diaria FED'!B3318</f>
        <v>2.3300000000000001E-2</v>
      </c>
    </row>
    <row r="202" spans="2:12" x14ac:dyDescent="0.3">
      <c r="B202" s="20">
        <v>44916</v>
      </c>
      <c r="C202" s="21">
        <v>4759</v>
      </c>
      <c r="D202" s="38">
        <v>50000</v>
      </c>
      <c r="E202" s="21">
        <f t="shared" si="16"/>
        <v>4432.5208130295678</v>
      </c>
      <c r="F202" s="21">
        <f t="shared" si="14"/>
        <v>237950000</v>
      </c>
      <c r="G202" s="21">
        <f t="shared" si="15"/>
        <v>221626040.65147838</v>
      </c>
      <c r="I202" s="20">
        <f t="shared" si="13"/>
        <v>44826</v>
      </c>
      <c r="J202" s="21">
        <f>+'TRM Diaria Bloomberg'!B4654</f>
        <v>4371.07</v>
      </c>
      <c r="K202" s="25">
        <f>+'Tasa BANREP'!$B$157</f>
        <v>0.09</v>
      </c>
      <c r="L202" s="26">
        <f>+'Tasa Diaria FED'!B3320</f>
        <v>3.0800000000000001E-2</v>
      </c>
    </row>
    <row r="203" spans="2:12" x14ac:dyDescent="0.3">
      <c r="B203" s="20">
        <v>44922</v>
      </c>
      <c r="C203" s="21">
        <v>4750</v>
      </c>
      <c r="D203" s="38">
        <v>11996.33</v>
      </c>
      <c r="E203" s="21">
        <f t="shared" si="16"/>
        <v>4548.9043103680697</v>
      </c>
      <c r="F203" s="21">
        <f t="shared" si="14"/>
        <v>56982567.5</v>
      </c>
      <c r="G203" s="21">
        <f t="shared" si="15"/>
        <v>54570157.245597787</v>
      </c>
      <c r="I203" s="20">
        <f t="shared" si="13"/>
        <v>44832</v>
      </c>
      <c r="J203" s="21">
        <f>+'TRM Diaria Bloomberg'!B4660</f>
        <v>4485.84</v>
      </c>
      <c r="K203" s="25">
        <f>+'Tasa BANREP'!$B$157</f>
        <v>0.09</v>
      </c>
      <c r="L203" s="26">
        <f>+'Tasa Diaria FED'!B3324</f>
        <v>3.0800000000000001E-2</v>
      </c>
    </row>
    <row r="204" spans="2:12" x14ac:dyDescent="0.3">
      <c r="B204" s="20">
        <v>44936</v>
      </c>
      <c r="C204" s="21">
        <v>4835</v>
      </c>
      <c r="D204" s="38">
        <v>50000</v>
      </c>
      <c r="E204" s="21">
        <f t="shared" si="16"/>
        <v>4683.7876542376434</v>
      </c>
      <c r="F204" s="21">
        <f t="shared" si="14"/>
        <v>241750000</v>
      </c>
      <c r="G204" s="21">
        <f t="shared" si="15"/>
        <v>234189382.71188217</v>
      </c>
      <c r="I204" s="20">
        <f t="shared" si="13"/>
        <v>44846</v>
      </c>
      <c r="J204" s="21">
        <f>+'TRM Diaria Bloomberg'!B4674</f>
        <v>4608.32</v>
      </c>
      <c r="K204" s="25">
        <f>+'Tasa BANREP'!$B$158</f>
        <v>0.1</v>
      </c>
      <c r="L204" s="26">
        <f>+'Tasa Diaria FED'!B3334</f>
        <v>3.0800000000000001E-2</v>
      </c>
    </row>
    <row r="205" spans="2:12" x14ac:dyDescent="0.3">
      <c r="B205" s="20">
        <v>44937</v>
      </c>
      <c r="C205" s="21">
        <v>4770</v>
      </c>
      <c r="D205" s="38">
        <v>17296.080000000002</v>
      </c>
      <c r="E205" s="21">
        <f t="shared" si="16"/>
        <v>4655.1868225700846</v>
      </c>
      <c r="F205" s="21">
        <f t="shared" si="14"/>
        <v>82502301.600000009</v>
      </c>
      <c r="G205" s="21">
        <f t="shared" si="15"/>
        <v>80516483.698118001</v>
      </c>
      <c r="I205" s="20">
        <f t="shared" si="13"/>
        <v>44847</v>
      </c>
      <c r="J205" s="21">
        <f>+'TRM Diaria Bloomberg'!B4675</f>
        <v>4580.18</v>
      </c>
      <c r="K205" s="25">
        <f>+'Tasa BANREP'!$B$158</f>
        <v>0.1</v>
      </c>
      <c r="L205" s="26">
        <f>+'Tasa Diaria FED'!B3335</f>
        <v>3.0800000000000001E-2</v>
      </c>
    </row>
    <row r="206" spans="2:12" x14ac:dyDescent="0.3">
      <c r="B206" s="20">
        <v>44943</v>
      </c>
      <c r="C206" s="21">
        <v>4685</v>
      </c>
      <c r="D206" s="38">
        <v>50000</v>
      </c>
      <c r="E206" s="21">
        <f t="shared" si="16"/>
        <v>4919.6886147934547</v>
      </c>
      <c r="F206" s="21">
        <f t="shared" si="14"/>
        <v>234250000</v>
      </c>
      <c r="G206" s="21">
        <f t="shared" si="15"/>
        <v>245984430.73967272</v>
      </c>
      <c r="I206" s="20">
        <f t="shared" si="13"/>
        <v>44853</v>
      </c>
      <c r="J206" s="21">
        <f>+'TRM Diaria Bloomberg'!B4681</f>
        <v>4840.42</v>
      </c>
      <c r="K206" s="25">
        <f>+'Tasa BANREP'!$B$158</f>
        <v>0.1</v>
      </c>
      <c r="L206" s="26">
        <f>+'Tasa Diaria FED'!B3339</f>
        <v>3.0800000000000001E-2</v>
      </c>
    </row>
    <row r="207" spans="2:12" x14ac:dyDescent="0.3">
      <c r="B207" s="20">
        <v>44946</v>
      </c>
      <c r="C207" s="21">
        <v>4680</v>
      </c>
      <c r="D207" s="38">
        <v>19448.97</v>
      </c>
      <c r="E207" s="21">
        <f t="shared" si="16"/>
        <v>4996.7604365898669</v>
      </c>
      <c r="F207" s="21">
        <f t="shared" si="14"/>
        <v>91021179.600000009</v>
      </c>
      <c r="G207" s="21">
        <f t="shared" si="15"/>
        <v>97181843.828423232</v>
      </c>
      <c r="I207" s="20">
        <f t="shared" si="13"/>
        <v>44856</v>
      </c>
      <c r="J207" s="21">
        <f>+'TRM Diaria Bloomberg'!B4684</f>
        <v>4916.25</v>
      </c>
      <c r="K207" s="25">
        <f>+'Tasa BANREP'!$B$158</f>
        <v>0.1</v>
      </c>
      <c r="L207" s="26">
        <f>+'Tasa Diaria FED'!B3341</f>
        <v>3.0800000000000001E-2</v>
      </c>
    </row>
    <row r="208" spans="2:12" x14ac:dyDescent="0.3">
      <c r="B208" s="20">
        <v>44949</v>
      </c>
      <c r="C208" s="21">
        <v>4547</v>
      </c>
      <c r="D208" s="38">
        <v>3266.68</v>
      </c>
      <c r="E208" s="21">
        <f t="shared" si="16"/>
        <v>5051.4923052927124</v>
      </c>
      <c r="F208" s="21">
        <f t="shared" si="14"/>
        <v>14853593.959999999</v>
      </c>
      <c r="G208" s="21">
        <f t="shared" si="15"/>
        <v>16501608.883853598</v>
      </c>
      <c r="I208" s="20">
        <f t="shared" si="13"/>
        <v>44859</v>
      </c>
      <c r="J208" s="21">
        <f>+'TRM Diaria Bloomberg'!B4687</f>
        <v>4970.1000000000004</v>
      </c>
      <c r="K208" s="25">
        <f>+'Tasa BANREP'!$B$158</f>
        <v>0.1</v>
      </c>
      <c r="L208" s="26">
        <f>+'Tasa Diaria FED'!B3343</f>
        <v>3.0800000000000001E-2</v>
      </c>
    </row>
    <row r="209" spans="2:12" x14ac:dyDescent="0.3">
      <c r="B209" s="20">
        <v>44950</v>
      </c>
      <c r="C209" s="21">
        <v>4541</v>
      </c>
      <c r="D209" s="38">
        <v>524.16</v>
      </c>
      <c r="E209" s="21">
        <f t="shared" si="16"/>
        <v>4967.580270378935</v>
      </c>
      <c r="F209" s="21">
        <f t="shared" si="14"/>
        <v>2380210.56</v>
      </c>
      <c r="G209" s="21">
        <f t="shared" si="15"/>
        <v>2603806.8745218222</v>
      </c>
      <c r="I209" s="20">
        <f t="shared" si="13"/>
        <v>44860</v>
      </c>
      <c r="J209" s="21">
        <f>+'TRM Diaria Bloomberg'!B4688</f>
        <v>4887.54</v>
      </c>
      <c r="K209" s="25">
        <f>+'Tasa BANREP'!$B$158</f>
        <v>0.1</v>
      </c>
      <c r="L209" s="26">
        <f>+'Tasa Diaria FED'!B3344</f>
        <v>3.0800000000000001E-2</v>
      </c>
    </row>
    <row r="210" spans="2:12" x14ac:dyDescent="0.3">
      <c r="B210" s="20">
        <v>44952</v>
      </c>
      <c r="C210" s="21">
        <v>4547</v>
      </c>
      <c r="D210" s="38">
        <v>100000</v>
      </c>
      <c r="E210" s="21">
        <f>J210*((1+K210)^(90/360)/(1+L210)^(90/360))</f>
        <v>4912.8179103843322</v>
      </c>
      <c r="F210" s="21">
        <f t="shared" si="14"/>
        <v>454700000</v>
      </c>
      <c r="G210" s="21">
        <f t="shared" si="15"/>
        <v>491281791.03843319</v>
      </c>
      <c r="I210" s="20">
        <f t="shared" si="13"/>
        <v>44862</v>
      </c>
      <c r="J210" s="21">
        <f>+'TRM Diaria Bloomberg'!B4690</f>
        <v>4833.66</v>
      </c>
      <c r="K210" s="25">
        <v>0.1</v>
      </c>
      <c r="L210" s="26">
        <v>3.0800000000000001E-2</v>
      </c>
    </row>
    <row r="211" spans="2:12" x14ac:dyDescent="0.3">
      <c r="B211" s="20">
        <v>44957</v>
      </c>
      <c r="C211" s="21">
        <v>4642</v>
      </c>
      <c r="D211" s="38">
        <v>100000</v>
      </c>
      <c r="E211" s="21">
        <f t="shared" si="16"/>
        <v>5096.4893072112063</v>
      </c>
      <c r="F211" s="21">
        <f t="shared" si="14"/>
        <v>464200000</v>
      </c>
      <c r="G211" s="21">
        <f t="shared" si="15"/>
        <v>509648930.72112066</v>
      </c>
      <c r="I211" s="20">
        <f t="shared" si="13"/>
        <v>44867</v>
      </c>
      <c r="J211" s="21">
        <f>+'TRM Diaria Bloomberg'!B4695</f>
        <v>5003.04</v>
      </c>
      <c r="K211" s="25">
        <f>+'Tasa BANREP'!$B$159</f>
        <v>0.11</v>
      </c>
      <c r="L211" s="26">
        <f>+'Tasa Diaria FED'!B3349</f>
        <v>3.0800000000000001E-2</v>
      </c>
    </row>
    <row r="212" spans="2:12" x14ac:dyDescent="0.3">
      <c r="B212" s="20">
        <v>44959</v>
      </c>
      <c r="C212" s="21">
        <v>4570</v>
      </c>
      <c r="D212" s="38">
        <v>100000</v>
      </c>
      <c r="E212" s="21">
        <f t="shared" si="16"/>
        <v>5177.4641838841935</v>
      </c>
      <c r="F212" s="21">
        <f t="shared" si="14"/>
        <v>457000000</v>
      </c>
      <c r="G212" s="21">
        <f t="shared" si="15"/>
        <v>517746418.38841933</v>
      </c>
      <c r="I212" s="20">
        <f t="shared" si="13"/>
        <v>44869</v>
      </c>
      <c r="J212" s="21">
        <f>+'TRM Diaria Bloomberg'!B4697</f>
        <v>5091.75</v>
      </c>
      <c r="K212" s="25">
        <f>+'Tasa BANREP'!$B$159</f>
        <v>0.11</v>
      </c>
      <c r="L212" s="26">
        <f>+'Tasa Diaria FED'!B3351</f>
        <v>3.8300000000000001E-2</v>
      </c>
    </row>
    <row r="213" spans="2:12" x14ac:dyDescent="0.3">
      <c r="B213" s="20">
        <v>44964</v>
      </c>
      <c r="C213" s="21">
        <v>4780</v>
      </c>
      <c r="D213" s="38">
        <v>100000</v>
      </c>
      <c r="E213" s="21">
        <f t="shared" si="16"/>
        <v>4978.988368289879</v>
      </c>
      <c r="F213" s="21">
        <f t="shared" si="14"/>
        <v>478000000</v>
      </c>
      <c r="G213" s="21">
        <f t="shared" si="15"/>
        <v>497898836.8289879</v>
      </c>
      <c r="I213" s="20">
        <f t="shared" si="13"/>
        <v>44874</v>
      </c>
      <c r="J213" s="21">
        <f>+'TRM Diaria Bloomberg'!B4702</f>
        <v>4896.5600000000004</v>
      </c>
      <c r="K213" s="25">
        <f>+'Tasa BANREP'!$B$159</f>
        <v>0.11</v>
      </c>
      <c r="L213" s="26">
        <f>+'Tasa Diaria FED'!B3354</f>
        <v>3.8300000000000001E-2</v>
      </c>
    </row>
    <row r="214" spans="2:12" x14ac:dyDescent="0.3">
      <c r="B214" s="20">
        <v>44964</v>
      </c>
      <c r="C214" s="21">
        <v>4780</v>
      </c>
      <c r="D214" s="38">
        <v>100000</v>
      </c>
      <c r="E214" s="21">
        <f t="shared" si="16"/>
        <v>4978.988368289879</v>
      </c>
      <c r="F214" s="21">
        <f t="shared" si="14"/>
        <v>478000000</v>
      </c>
      <c r="G214" s="21">
        <f t="shared" si="15"/>
        <v>497898836.8289879</v>
      </c>
      <c r="I214" s="20">
        <f t="shared" si="13"/>
        <v>44874</v>
      </c>
      <c r="J214" s="21">
        <f>+'TRM Diaria Bloomberg'!B4702</f>
        <v>4896.5600000000004</v>
      </c>
      <c r="K214" s="25">
        <f>+'Tasa BANREP'!$B$159</f>
        <v>0.11</v>
      </c>
      <c r="L214" s="26">
        <f>+'Tasa Diaria FED'!B3354</f>
        <v>3.8300000000000001E-2</v>
      </c>
    </row>
    <row r="215" spans="2:12" x14ac:dyDescent="0.3">
      <c r="B215" s="20">
        <v>44971</v>
      </c>
      <c r="C215" s="21">
        <v>4714.91</v>
      </c>
      <c r="D215" s="38">
        <v>60000</v>
      </c>
      <c r="E215" s="21">
        <f t="shared" si="16"/>
        <v>5024.5120235189243</v>
      </c>
      <c r="F215" s="21">
        <f t="shared" si="14"/>
        <v>282894600</v>
      </c>
      <c r="G215" s="21">
        <f t="shared" si="15"/>
        <v>301470721.41113544</v>
      </c>
      <c r="I215" s="20">
        <f t="shared" si="13"/>
        <v>44881</v>
      </c>
      <c r="J215" s="21">
        <f>+'TRM Diaria Bloomberg'!B4709</f>
        <v>4941.33</v>
      </c>
      <c r="K215" s="25">
        <f>+'Tasa BANREP'!$B$159</f>
        <v>0.11</v>
      </c>
      <c r="L215" s="26">
        <f>+'Tasa Diaria FED'!B3359</f>
        <v>3.8300000000000001E-2</v>
      </c>
    </row>
    <row r="216" spans="2:12" x14ac:dyDescent="0.3">
      <c r="B216" s="20">
        <v>44971</v>
      </c>
      <c r="C216" s="21">
        <v>4765</v>
      </c>
      <c r="D216" s="38">
        <f>40000+1622.94</f>
        <v>41622.94</v>
      </c>
      <c r="E216" s="21">
        <f t="shared" si="16"/>
        <v>5024.5120235189243</v>
      </c>
      <c r="F216" s="21">
        <f t="shared" si="14"/>
        <v>198333309.10000002</v>
      </c>
      <c r="G216" s="21">
        <f t="shared" si="15"/>
        <v>209134962.4842068</v>
      </c>
      <c r="I216" s="20">
        <f t="shared" si="13"/>
        <v>44881</v>
      </c>
      <c r="J216" s="21">
        <f>+'TRM Diaria Bloomberg'!B4709</f>
        <v>4941.33</v>
      </c>
      <c r="K216" s="25">
        <f>+'Tasa BANREP'!$B$159</f>
        <v>0.11</v>
      </c>
      <c r="L216" s="26">
        <f>+'Tasa Diaria FED'!B3359</f>
        <v>3.8300000000000001E-2</v>
      </c>
    </row>
    <row r="217" spans="2:12" ht="14.5" x14ac:dyDescent="0.35">
      <c r="B217" s="20">
        <v>44971</v>
      </c>
      <c r="C217" s="39">
        <v>4765</v>
      </c>
      <c r="D217" s="40">
        <v>41622.94</v>
      </c>
      <c r="E217" s="21">
        <f t="shared" si="16"/>
        <v>5024.5120235189243</v>
      </c>
      <c r="F217" s="21">
        <f t="shared" si="14"/>
        <v>198333309.10000002</v>
      </c>
      <c r="G217" s="21">
        <f t="shared" si="15"/>
        <v>209134962.4842068</v>
      </c>
      <c r="I217" s="20">
        <f t="shared" si="13"/>
        <v>44881</v>
      </c>
      <c r="J217" s="21">
        <f>+'TRM Diaria Bloomberg'!B4709</f>
        <v>4941.33</v>
      </c>
      <c r="K217" s="25">
        <f>+'Tasa BANREP'!$B$159</f>
        <v>0.11</v>
      </c>
      <c r="L217" s="26">
        <f>+'Tasa Diaria FED'!B3359</f>
        <v>3.8300000000000001E-2</v>
      </c>
    </row>
    <row r="218" spans="2:12" ht="14.5" x14ac:dyDescent="0.35">
      <c r="B218" s="20">
        <v>44974</v>
      </c>
      <c r="C218" s="39">
        <v>4760.92</v>
      </c>
      <c r="D218" s="40">
        <v>50000</v>
      </c>
      <c r="E218" s="21">
        <f t="shared" si="16"/>
        <v>5073.2387056403422</v>
      </c>
      <c r="F218" s="21">
        <f t="shared" si="14"/>
        <v>238046000</v>
      </c>
      <c r="G218" s="21">
        <f t="shared" si="15"/>
        <v>253661935.28201711</v>
      </c>
      <c r="I218" s="20">
        <f t="shared" si="13"/>
        <v>44884</v>
      </c>
      <c r="J218" s="21">
        <f>+'TRM Diaria Bloomberg'!B4712</f>
        <v>4989.25</v>
      </c>
      <c r="K218" s="25">
        <f>+'Tasa BANREP'!$B$159</f>
        <v>0.11</v>
      </c>
      <c r="L218" s="26">
        <f>+'Tasa Diaria FED'!B3361</f>
        <v>3.8300000000000001E-2</v>
      </c>
    </row>
    <row r="219" spans="2:12" ht="14.5" x14ac:dyDescent="0.35">
      <c r="B219" s="20">
        <v>44974</v>
      </c>
      <c r="C219" s="39">
        <v>4735.26</v>
      </c>
      <c r="D219" s="40">
        <v>60000</v>
      </c>
      <c r="E219" s="21">
        <f t="shared" si="16"/>
        <v>5073.2387056403422</v>
      </c>
      <c r="F219" s="21">
        <f t="shared" si="14"/>
        <v>284115600</v>
      </c>
      <c r="G219" s="21">
        <f t="shared" si="15"/>
        <v>304394322.33842051</v>
      </c>
      <c r="I219" s="20">
        <f t="shared" si="13"/>
        <v>44884</v>
      </c>
      <c r="J219" s="21">
        <f>+'TRM Diaria Bloomberg'!B4712</f>
        <v>4989.25</v>
      </c>
      <c r="K219" s="25">
        <f>+'Tasa BANREP'!$B$159</f>
        <v>0.11</v>
      </c>
      <c r="L219" s="26">
        <f>+'Tasa Diaria FED'!B3361</f>
        <v>3.8300000000000001E-2</v>
      </c>
    </row>
    <row r="220" spans="2:12" ht="14.5" x14ac:dyDescent="0.35">
      <c r="B220" s="20">
        <v>44977</v>
      </c>
      <c r="C220" s="39">
        <v>4910</v>
      </c>
      <c r="D220" s="40">
        <v>42903.17</v>
      </c>
      <c r="E220" s="21">
        <f t="shared" si="16"/>
        <v>4989.7464713125119</v>
      </c>
      <c r="F220" s="21">
        <f t="shared" si="14"/>
        <v>210654564.69999999</v>
      </c>
      <c r="G220" s="21">
        <f t="shared" si="15"/>
        <v>214075941.11562082</v>
      </c>
      <c r="I220" s="20">
        <f t="shared" si="13"/>
        <v>44887</v>
      </c>
      <c r="J220" s="21">
        <f>+'TRM Diaria Bloomberg'!B4715</f>
        <v>4907.1400000000003</v>
      </c>
      <c r="K220" s="25">
        <f>+'Tasa BANREP'!$B$159</f>
        <v>0.11</v>
      </c>
      <c r="L220" s="26">
        <f>+'Tasa Diaria FED'!B3363</f>
        <v>3.8300000000000001E-2</v>
      </c>
    </row>
    <row r="221" spans="2:12" ht="14.5" x14ac:dyDescent="0.35">
      <c r="B221" s="20">
        <v>44979</v>
      </c>
      <c r="C221" s="39">
        <v>4941</v>
      </c>
      <c r="D221" s="40">
        <v>50000</v>
      </c>
      <c r="E221" s="21">
        <f t="shared" si="16"/>
        <v>4992.095357700251</v>
      </c>
      <c r="F221" s="21">
        <f t="shared" si="14"/>
        <v>247050000</v>
      </c>
      <c r="G221" s="21">
        <f t="shared" si="15"/>
        <v>249604767.88501257</v>
      </c>
      <c r="I221" s="20">
        <f t="shared" si="13"/>
        <v>44889</v>
      </c>
      <c r="J221" s="21">
        <f>+'TRM Diaria Bloomberg'!B4717</f>
        <v>4909.45</v>
      </c>
      <c r="K221" s="25">
        <f>+'Tasa BANREP'!$B$159</f>
        <v>0.11</v>
      </c>
      <c r="L221" s="26">
        <f>+'Tasa Diaria FED'!B3364</f>
        <v>3.8300000000000001E-2</v>
      </c>
    </row>
    <row r="222" spans="2:12" ht="14.5" x14ac:dyDescent="0.35">
      <c r="B222" s="20">
        <v>44979</v>
      </c>
      <c r="C222" s="39">
        <v>4941</v>
      </c>
      <c r="D222" s="40">
        <v>17779.98</v>
      </c>
      <c r="E222" s="21">
        <f t="shared" si="16"/>
        <v>4992.095357700251</v>
      </c>
      <c r="F222" s="21">
        <f t="shared" si="14"/>
        <v>87850881.179999992</v>
      </c>
      <c r="G222" s="21">
        <f t="shared" si="15"/>
        <v>88759355.618003309</v>
      </c>
      <c r="I222" s="20">
        <f t="shared" si="13"/>
        <v>44889</v>
      </c>
      <c r="J222" s="21">
        <f>+'TRM Diaria Bloomberg'!B4717</f>
        <v>4909.45</v>
      </c>
      <c r="K222" s="25">
        <f>+'Tasa BANREP'!$B$159</f>
        <v>0.11</v>
      </c>
      <c r="L222" s="26">
        <f>+'Tasa Diaria FED'!B3364</f>
        <v>3.8300000000000001E-2</v>
      </c>
    </row>
    <row r="223" spans="2:12" ht="14.5" x14ac:dyDescent="0.35">
      <c r="B223" s="20">
        <v>44981</v>
      </c>
      <c r="C223" s="39">
        <v>4869</v>
      </c>
      <c r="D223" s="40">
        <v>100000</v>
      </c>
      <c r="E223" s="21">
        <f t="shared" si="16"/>
        <v>4948.2698151411296</v>
      </c>
      <c r="F223" s="21">
        <f t="shared" si="14"/>
        <v>486900000</v>
      </c>
      <c r="G223" s="21">
        <f t="shared" si="15"/>
        <v>494826981.51411295</v>
      </c>
      <c r="I223" s="20">
        <f t="shared" si="13"/>
        <v>44891</v>
      </c>
      <c r="J223" s="21">
        <f>+'TRM Diaria Bloomberg'!B4719</f>
        <v>4866.3500000000004</v>
      </c>
      <c r="K223" s="25">
        <f>+'Tasa BANREP'!$B$159</f>
        <v>0.11</v>
      </c>
      <c r="L223" s="26">
        <f>+'Tasa Diaria FED'!B3366</f>
        <v>3.8300000000000001E-2</v>
      </c>
    </row>
    <row r="224" spans="2:12" ht="14.5" x14ac:dyDescent="0.35">
      <c r="B224" s="20">
        <v>44981</v>
      </c>
      <c r="C224" s="39">
        <v>4869</v>
      </c>
      <c r="D224" s="40">
        <v>389.67</v>
      </c>
      <c r="E224" s="21">
        <f t="shared" si="16"/>
        <v>4948.2698151411296</v>
      </c>
      <c r="F224" s="21">
        <f t="shared" si="14"/>
        <v>1897303.23</v>
      </c>
      <c r="G224" s="21">
        <f t="shared" si="15"/>
        <v>1928192.298866044</v>
      </c>
      <c r="I224" s="20">
        <f t="shared" si="13"/>
        <v>44891</v>
      </c>
      <c r="J224" s="21">
        <f>+'TRM Diaria Bloomberg'!B4719</f>
        <v>4866.3500000000004</v>
      </c>
      <c r="K224" s="25">
        <f>+'Tasa BANREP'!$B$159</f>
        <v>0.11</v>
      </c>
      <c r="L224" s="26">
        <f>+'Tasa Diaria FED'!B3366</f>
        <v>3.8300000000000001E-2</v>
      </c>
    </row>
    <row r="225" spans="2:12" ht="14.5" x14ac:dyDescent="0.35">
      <c r="B225" s="20">
        <v>44985</v>
      </c>
      <c r="C225" s="39">
        <v>4895</v>
      </c>
      <c r="D225" s="40">
        <v>50000</v>
      </c>
      <c r="E225" s="21">
        <f t="shared" si="16"/>
        <v>4911.8874969795197</v>
      </c>
      <c r="F225" s="21">
        <f t="shared" si="14"/>
        <v>244750000</v>
      </c>
      <c r="G225" s="21">
        <f t="shared" si="15"/>
        <v>245594374.84897599</v>
      </c>
      <c r="I225" s="20">
        <f t="shared" si="13"/>
        <v>44895</v>
      </c>
      <c r="J225" s="21">
        <f>+'TRM Diaria Bloomberg'!B4723</f>
        <v>4830.57</v>
      </c>
      <c r="K225" s="25">
        <f>+'Tasa BANREP'!$B$159</f>
        <v>0.11</v>
      </c>
      <c r="L225" s="26">
        <f>+'Tasa Diaria FED'!B3369</f>
        <v>3.8300000000000001E-2</v>
      </c>
    </row>
    <row r="226" spans="2:12" ht="14.5" x14ac:dyDescent="0.35">
      <c r="B226" s="20">
        <v>44985</v>
      </c>
      <c r="C226" s="39">
        <v>4781</v>
      </c>
      <c r="D226" s="40">
        <v>70000</v>
      </c>
      <c r="E226" s="21">
        <f t="shared" si="16"/>
        <v>4911.8874969795197</v>
      </c>
      <c r="F226" s="21">
        <f t="shared" si="14"/>
        <v>334670000</v>
      </c>
      <c r="G226" s="21">
        <f t="shared" si="15"/>
        <v>343832124.78856635</v>
      </c>
      <c r="I226" s="20">
        <f t="shared" si="13"/>
        <v>44895</v>
      </c>
      <c r="J226" s="21">
        <f>+'TRM Diaria Bloomberg'!B4723</f>
        <v>4830.57</v>
      </c>
      <c r="K226" s="25">
        <f>+'Tasa BANREP'!$B$159</f>
        <v>0.11</v>
      </c>
      <c r="L226" s="26">
        <f>+'Tasa Diaria FED'!B3369</f>
        <v>3.8300000000000001E-2</v>
      </c>
    </row>
    <row r="227" spans="2:12" ht="14.5" x14ac:dyDescent="0.35">
      <c r="B227" s="20">
        <v>44991</v>
      </c>
      <c r="C227" s="39">
        <v>4780</v>
      </c>
      <c r="D227" s="40">
        <v>47453.09</v>
      </c>
      <c r="E227" s="21">
        <f t="shared" si="16"/>
        <v>4915.0091771571651</v>
      </c>
      <c r="F227" s="21">
        <f t="shared" si="14"/>
        <v>226825770.19999999</v>
      </c>
      <c r="G227" s="21">
        <f t="shared" si="15"/>
        <v>233232372.83446488</v>
      </c>
      <c r="I227" s="20">
        <f t="shared" si="13"/>
        <v>44901</v>
      </c>
      <c r="J227" s="21">
        <f>+'TRM Diaria Bloomberg'!B4729</f>
        <v>4833.6400000000003</v>
      </c>
      <c r="K227" s="25">
        <f>+'Tasa BANREP'!$B$160</f>
        <v>0.11</v>
      </c>
      <c r="L227" s="26">
        <f>+'Tasa Diaria FED'!B3373</f>
        <v>3.8300000000000001E-2</v>
      </c>
    </row>
    <row r="228" spans="2:12" ht="14.5" x14ac:dyDescent="0.35">
      <c r="B228" s="20">
        <v>44992</v>
      </c>
      <c r="C228" s="39">
        <v>4685</v>
      </c>
      <c r="D228" s="40">
        <v>58983</v>
      </c>
      <c r="E228" s="21">
        <f t="shared" si="16"/>
        <v>4906.4372670928169</v>
      </c>
      <c r="F228" s="21">
        <f t="shared" si="14"/>
        <v>276335355</v>
      </c>
      <c r="G228" s="21">
        <f t="shared" si="15"/>
        <v>289396389.32493562</v>
      </c>
      <c r="I228" s="20">
        <f t="shared" si="13"/>
        <v>44902</v>
      </c>
      <c r="J228" s="21">
        <f>+'TRM Diaria Bloomberg'!B4730</f>
        <v>4825.21</v>
      </c>
      <c r="K228" s="25">
        <f>+'Tasa BANREP'!$B$160</f>
        <v>0.11</v>
      </c>
      <c r="L228" s="26">
        <f>+'Tasa Diaria FED'!B3374</f>
        <v>3.8300000000000001E-2</v>
      </c>
    </row>
    <row r="229" spans="2:12" ht="14.5" x14ac:dyDescent="0.35">
      <c r="B229" s="20">
        <v>44993</v>
      </c>
      <c r="C229" s="39">
        <v>4763.8599999999997</v>
      </c>
      <c r="D229" s="40">
        <v>50000</v>
      </c>
      <c r="E229" s="21">
        <f t="shared" si="16"/>
        <v>4905.552621570162</v>
      </c>
      <c r="F229" s="21">
        <f t="shared" si="14"/>
        <v>238192999.99999997</v>
      </c>
      <c r="G229" s="21">
        <f t="shared" si="15"/>
        <v>245277631.07850811</v>
      </c>
      <c r="I229" s="20">
        <f t="shared" si="13"/>
        <v>44903</v>
      </c>
      <c r="J229" s="21">
        <f>+'TRM Diaria Bloomberg'!B4731</f>
        <v>4824.34</v>
      </c>
      <c r="K229" s="25">
        <f>+'Tasa BANREP'!$B$160</f>
        <v>0.11</v>
      </c>
      <c r="L229" s="26">
        <f>+'Tasa Diaria FED'!B3375</f>
        <v>3.8300000000000001E-2</v>
      </c>
    </row>
    <row r="230" spans="2:12" ht="14.5" x14ac:dyDescent="0.35">
      <c r="B230" s="20">
        <v>44993</v>
      </c>
      <c r="C230" s="39">
        <v>4773</v>
      </c>
      <c r="D230" s="40">
        <v>360</v>
      </c>
      <c r="E230" s="21">
        <f t="shared" si="16"/>
        <v>4905.552621570162</v>
      </c>
      <c r="F230" s="21">
        <f t="shared" si="14"/>
        <v>1718280</v>
      </c>
      <c r="G230" s="21">
        <f t="shared" si="15"/>
        <v>1765998.9437652584</v>
      </c>
      <c r="I230" s="20">
        <f t="shared" si="13"/>
        <v>44903</v>
      </c>
      <c r="J230" s="21">
        <f>+'TRM Diaria Bloomberg'!B4731</f>
        <v>4824.34</v>
      </c>
      <c r="K230" s="25">
        <f>+'Tasa BANREP'!$B$160</f>
        <v>0.11</v>
      </c>
      <c r="L230" s="26">
        <f>+'Tasa Diaria FED'!B3375</f>
        <v>3.8300000000000001E-2</v>
      </c>
    </row>
    <row r="231" spans="2:12" ht="14.5" x14ac:dyDescent="0.35">
      <c r="B231" s="20">
        <v>45006</v>
      </c>
      <c r="C231" s="39">
        <v>4795</v>
      </c>
      <c r="D231" s="40">
        <v>6795.08</v>
      </c>
      <c r="E231" s="21">
        <f t="shared" si="16"/>
        <v>4842.2722658444663</v>
      </c>
      <c r="F231" s="21">
        <f t="shared" si="14"/>
        <v>32582408.600000001</v>
      </c>
      <c r="G231" s="21">
        <f t="shared" si="15"/>
        <v>32903627.428194415</v>
      </c>
      <c r="I231" s="20">
        <f t="shared" si="13"/>
        <v>44916</v>
      </c>
      <c r="J231" s="21">
        <f>+'TRM Diaria Bloomberg'!B4744</f>
        <v>4767.83</v>
      </c>
      <c r="K231" s="25">
        <f>+'Tasa BANREP'!$B$160</f>
        <v>0.11</v>
      </c>
      <c r="L231" s="26">
        <f>+'Tasa Diaria FED'!B3384</f>
        <v>4.3299999999999998E-2</v>
      </c>
    </row>
    <row r="232" spans="2:12" ht="14.5" x14ac:dyDescent="0.35">
      <c r="B232" s="20">
        <v>45009</v>
      </c>
      <c r="C232" s="39">
        <v>4779</v>
      </c>
      <c r="D232" s="40">
        <v>50000</v>
      </c>
      <c r="E232" s="21">
        <f t="shared" si="16"/>
        <v>4806.9796985259809</v>
      </c>
      <c r="F232" s="21">
        <f t="shared" si="14"/>
        <v>238950000</v>
      </c>
      <c r="G232" s="21">
        <f t="shared" si="15"/>
        <v>240348984.92629904</v>
      </c>
      <c r="I232" s="20">
        <f t="shared" si="13"/>
        <v>44919</v>
      </c>
      <c r="J232" s="21">
        <f>+'TRM Diaria Bloomberg'!B4747</f>
        <v>4733.08</v>
      </c>
      <c r="K232" s="25">
        <f>+'Tasa BANREP'!$B$160</f>
        <v>0.11</v>
      </c>
      <c r="L232" s="26">
        <f>+'Tasa Diaria FED'!B3386</f>
        <v>4.3299999999999998E-2</v>
      </c>
    </row>
    <row r="233" spans="2:12" ht="14.5" x14ac:dyDescent="0.35">
      <c r="B233" s="20">
        <v>45012</v>
      </c>
      <c r="C233" s="39">
        <v>4727.96</v>
      </c>
      <c r="D233" s="40">
        <v>60000</v>
      </c>
      <c r="E233" s="21">
        <f t="shared" si="16"/>
        <v>4839.8551058381936</v>
      </c>
      <c r="F233" s="21">
        <f t="shared" si="14"/>
        <v>283677600</v>
      </c>
      <c r="G233" s="21">
        <f t="shared" si="15"/>
        <v>290391306.35029161</v>
      </c>
      <c r="I233" s="20">
        <f t="shared" si="13"/>
        <v>44922</v>
      </c>
      <c r="J233" s="21">
        <f>+'TRM Diaria Bloomberg'!B4750</f>
        <v>4765.45</v>
      </c>
      <c r="K233" s="25">
        <f>+'Tasa BANREP'!$B$160</f>
        <v>0.11</v>
      </c>
      <c r="L233" s="26">
        <f>+'Tasa Diaria FED'!B3388</f>
        <v>4.3299999999999998E-2</v>
      </c>
    </row>
    <row r="234" spans="2:12" ht="14.5" x14ac:dyDescent="0.35">
      <c r="B234" s="20">
        <v>45013</v>
      </c>
      <c r="C234" s="39">
        <v>4650</v>
      </c>
      <c r="D234" s="40">
        <v>50000</v>
      </c>
      <c r="E234" s="21">
        <f t="shared" si="16"/>
        <v>4849.2901547702431</v>
      </c>
      <c r="F234" s="21">
        <f t="shared" si="14"/>
        <v>232500000</v>
      </c>
      <c r="G234" s="21">
        <f t="shared" si="15"/>
        <v>242464507.73851216</v>
      </c>
      <c r="I234" s="20">
        <f t="shared" si="13"/>
        <v>44923</v>
      </c>
      <c r="J234" s="21">
        <f>+'TRM Diaria Bloomberg'!B4751</f>
        <v>4774.74</v>
      </c>
      <c r="K234" s="25">
        <f>+'Tasa BANREP'!$B$160</f>
        <v>0.11</v>
      </c>
      <c r="L234" s="26">
        <f>+'Tasa Diaria FED'!B3389</f>
        <v>4.3299999999999998E-2</v>
      </c>
    </row>
    <row r="235" spans="2:12" ht="14.5" x14ac:dyDescent="0.35">
      <c r="B235" s="20">
        <v>45019</v>
      </c>
      <c r="C235" s="39">
        <v>4620</v>
      </c>
      <c r="D235" s="40">
        <v>80000</v>
      </c>
      <c r="E235" s="21">
        <f t="shared" si="16"/>
        <v>4982.5972866553639</v>
      </c>
      <c r="F235" s="21">
        <f t="shared" si="14"/>
        <v>369600000</v>
      </c>
      <c r="G235" s="21">
        <f t="shared" si="15"/>
        <v>398607782.93242913</v>
      </c>
      <c r="I235" s="20">
        <f t="shared" si="13"/>
        <v>44929</v>
      </c>
      <c r="J235" s="21">
        <f>+'TRM Diaria Bloomberg'!B4757</f>
        <v>4895.01</v>
      </c>
      <c r="K235" s="25">
        <f>+'Tasa BANREP'!$B$161</f>
        <v>0.12</v>
      </c>
      <c r="L235" s="26">
        <f>+'Tasa Diaria FED'!B3393</f>
        <v>4.3299999999999998E-2</v>
      </c>
    </row>
    <row r="236" spans="2:12" ht="14.5" x14ac:dyDescent="0.35">
      <c r="B236" s="20">
        <v>45019</v>
      </c>
      <c r="C236" s="39">
        <v>4620</v>
      </c>
      <c r="D236" s="40">
        <v>5053.2299999999996</v>
      </c>
      <c r="E236" s="21">
        <f t="shared" si="16"/>
        <v>4982.5972866553639</v>
      </c>
      <c r="F236" s="21">
        <f t="shared" si="14"/>
        <v>23345922.599999998</v>
      </c>
      <c r="G236" s="21">
        <f t="shared" si="15"/>
        <v>25178210.086845484</v>
      </c>
      <c r="I236" s="20">
        <f t="shared" si="13"/>
        <v>44929</v>
      </c>
      <c r="J236" s="21">
        <f>+'TRM Diaria Bloomberg'!B4757</f>
        <v>4895.01</v>
      </c>
      <c r="K236" s="25">
        <f>+'Tasa BANREP'!$B$161</f>
        <v>0.12</v>
      </c>
      <c r="L236" s="26">
        <f>+'Tasa Diaria FED'!B3393</f>
        <v>4.3299999999999998E-2</v>
      </c>
    </row>
    <row r="237" spans="2:12" ht="14.5" x14ac:dyDescent="0.35">
      <c r="B237" s="20">
        <v>45021</v>
      </c>
      <c r="C237" s="39">
        <v>4570</v>
      </c>
      <c r="D237" s="40">
        <v>70000</v>
      </c>
      <c r="E237" s="21">
        <f t="shared" si="16"/>
        <v>5055.213785994486</v>
      </c>
      <c r="F237" s="21">
        <f t="shared" si="14"/>
        <v>319900000</v>
      </c>
      <c r="G237" s="21">
        <f t="shared" si="15"/>
        <v>353864965.01961404</v>
      </c>
      <c r="I237" s="20">
        <f t="shared" si="13"/>
        <v>44931</v>
      </c>
      <c r="J237" s="21">
        <f>+'TRM Diaria Bloomberg'!B4759</f>
        <v>4966.3500000000004</v>
      </c>
      <c r="K237" s="25">
        <f>+'Tasa BANREP'!$B$161</f>
        <v>0.12</v>
      </c>
      <c r="L237" s="26">
        <f>+'Tasa Diaria FED'!B3395</f>
        <v>4.3299999999999998E-2</v>
      </c>
    </row>
    <row r="238" spans="2:12" ht="14.5" x14ac:dyDescent="0.35">
      <c r="B238" s="20">
        <v>45026</v>
      </c>
      <c r="C238" s="39">
        <v>4589</v>
      </c>
      <c r="D238" s="40">
        <v>17026.11</v>
      </c>
      <c r="E238" s="21">
        <f t="shared" si="16"/>
        <v>4873.4994958063726</v>
      </c>
      <c r="F238" s="21">
        <f t="shared" si="14"/>
        <v>78132818.790000007</v>
      </c>
      <c r="G238" s="21">
        <f t="shared" si="15"/>
        <v>82976738.500543848</v>
      </c>
      <c r="I238" s="20">
        <f t="shared" si="13"/>
        <v>44936</v>
      </c>
      <c r="J238" s="21">
        <f>+'TRM Diaria Bloomberg'!B4764</f>
        <v>4787.83</v>
      </c>
      <c r="K238" s="25">
        <f>+'Tasa BANREP'!$B$161</f>
        <v>0.12</v>
      </c>
      <c r="L238" s="26">
        <f>+'Tasa Diaria FED'!B3398</f>
        <v>4.3299999999999998E-2</v>
      </c>
    </row>
    <row r="239" spans="2:12" ht="14.5" x14ac:dyDescent="0.35">
      <c r="B239" s="20">
        <v>45028</v>
      </c>
      <c r="C239" s="39">
        <v>4445</v>
      </c>
      <c r="D239" s="40">
        <v>60000</v>
      </c>
      <c r="E239" s="21">
        <f t="shared" si="16"/>
        <v>4770.366558982153</v>
      </c>
      <c r="F239" s="21">
        <f t="shared" si="14"/>
        <v>266700000</v>
      </c>
      <c r="G239" s="21">
        <f t="shared" si="15"/>
        <v>286221993.53892916</v>
      </c>
      <c r="I239" s="20">
        <f t="shared" si="13"/>
        <v>44938</v>
      </c>
      <c r="J239" s="21">
        <f>+'TRM Diaria Bloomberg'!B4766</f>
        <v>4686.51</v>
      </c>
      <c r="K239" s="25">
        <f>+'Tasa BANREP'!$B$161</f>
        <v>0.12</v>
      </c>
      <c r="L239" s="26">
        <f>+'Tasa Diaria FED'!B3400</f>
        <v>4.3299999999999998E-2</v>
      </c>
    </row>
    <row r="240" spans="2:12" ht="14.5" x14ac:dyDescent="0.35">
      <c r="B240" s="20">
        <v>45033</v>
      </c>
      <c r="C240" s="39">
        <v>4430</v>
      </c>
      <c r="D240" s="40">
        <v>65896</v>
      </c>
      <c r="E240" s="21">
        <f t="shared" si="16"/>
        <v>4814.8586698051558</v>
      </c>
      <c r="F240" s="21">
        <f t="shared" si="14"/>
        <v>291919280</v>
      </c>
      <c r="G240" s="21">
        <f t="shared" si="15"/>
        <v>317279926.90548056</v>
      </c>
      <c r="I240" s="20">
        <f t="shared" si="13"/>
        <v>44943</v>
      </c>
      <c r="J240" s="21">
        <f>+'TRM Diaria Bloomberg'!B4771</f>
        <v>4730.22</v>
      </c>
      <c r="K240" s="25">
        <f>+'Tasa BANREP'!$B$161</f>
        <v>0.12</v>
      </c>
      <c r="L240" s="26">
        <f>+'Tasa Diaria FED'!B3403</f>
        <v>4.3299999999999998E-2</v>
      </c>
    </row>
    <row r="241" spans="2:12" ht="14.5" x14ac:dyDescent="0.35">
      <c r="B241" s="20">
        <v>45040</v>
      </c>
      <c r="C241" s="39">
        <v>4498</v>
      </c>
      <c r="D241" s="40">
        <v>70498.210000000006</v>
      </c>
      <c r="E241" s="21">
        <f t="shared" si="16"/>
        <v>4603.2997516296155</v>
      </c>
      <c r="F241" s="21">
        <f t="shared" si="14"/>
        <v>317100948.58000004</v>
      </c>
      <c r="G241" s="21">
        <f t="shared" si="15"/>
        <v>324524392.58333248</v>
      </c>
      <c r="I241" s="20">
        <f t="shared" si="13"/>
        <v>44950</v>
      </c>
      <c r="J241" s="21">
        <f>+'TRM Diaria Bloomberg'!B4778</f>
        <v>4522.38</v>
      </c>
      <c r="K241" s="25">
        <f>+'Tasa BANREP'!$B$161</f>
        <v>0.12</v>
      </c>
      <c r="L241" s="26">
        <f>+'Tasa Diaria FED'!B3408</f>
        <v>4.3299999999999998E-2</v>
      </c>
    </row>
    <row r="242" spans="2:12" ht="14.5" x14ac:dyDescent="0.35">
      <c r="B242" s="20">
        <v>45043</v>
      </c>
      <c r="C242" s="39">
        <v>4800.57</v>
      </c>
      <c r="D242" s="40">
        <v>50000</v>
      </c>
      <c r="E242" s="21">
        <f t="shared" si="16"/>
        <v>4657.2073743517894</v>
      </c>
      <c r="F242" s="21">
        <f t="shared" si="14"/>
        <v>240028500</v>
      </c>
      <c r="G242" s="21">
        <f t="shared" si="15"/>
        <v>232860368.71758947</v>
      </c>
      <c r="I242" s="20">
        <f t="shared" si="13"/>
        <v>44953</v>
      </c>
      <c r="J242" s="21">
        <f>+'TRM Diaria Bloomberg'!B4781</f>
        <v>4575.34</v>
      </c>
      <c r="K242" s="25">
        <f>+'Tasa BANREP'!$B$161</f>
        <v>0.12</v>
      </c>
      <c r="L242" s="26">
        <f>+'Tasa Diaria FED'!B3411</f>
        <v>4.3299999999999998E-2</v>
      </c>
    </row>
    <row r="243" spans="2:12" ht="14.5" x14ac:dyDescent="0.35">
      <c r="B243" s="20">
        <v>45048</v>
      </c>
      <c r="C243" s="39">
        <v>4692.6899999999996</v>
      </c>
      <c r="D243" s="40">
        <v>60000</v>
      </c>
      <c r="E243" s="21">
        <f t="shared" si="16"/>
        <v>4716.3006505175999</v>
      </c>
      <c r="F243" s="21">
        <f t="shared" si="14"/>
        <v>281561400</v>
      </c>
      <c r="G243" s="21">
        <f t="shared" si="15"/>
        <v>282978039.03105599</v>
      </c>
      <c r="I243" s="20">
        <f t="shared" si="13"/>
        <v>44958</v>
      </c>
      <c r="J243" s="21">
        <f>+'TRM Diaria Bloomberg'!B4786</f>
        <v>4625.67</v>
      </c>
      <c r="K243" s="25">
        <f>+'Tasa BANREP'!$B$162</f>
        <v>0.1275</v>
      </c>
      <c r="L243" s="26">
        <f>+'Tasa Diaria FED'!B3414</f>
        <v>4.3299999999999998E-2</v>
      </c>
    </row>
    <row r="244" spans="2:12" ht="14.5" x14ac:dyDescent="0.35">
      <c r="B244" s="20">
        <v>45049</v>
      </c>
      <c r="C244" s="39">
        <v>4685</v>
      </c>
      <c r="D244" s="40">
        <v>49644.4</v>
      </c>
      <c r="E244" s="21">
        <f t="shared" si="16"/>
        <v>4705.6843034152926</v>
      </c>
      <c r="F244" s="21">
        <f t="shared" si="14"/>
        <v>232584014</v>
      </c>
      <c r="G244" s="21">
        <f t="shared" si="15"/>
        <v>233610873.83247015</v>
      </c>
      <c r="I244" s="20">
        <f t="shared" si="13"/>
        <v>44959</v>
      </c>
      <c r="J244" s="21">
        <f>+'TRM Diaria Bloomberg'!B4787</f>
        <v>4618.0200000000004</v>
      </c>
      <c r="K244" s="25">
        <f>+'Tasa BANREP'!$B$162</f>
        <v>0.1275</v>
      </c>
      <c r="L244" s="26">
        <f>+'Tasa Diaria FED'!B3415</f>
        <v>4.58E-2</v>
      </c>
    </row>
    <row r="245" spans="2:12" ht="14.5" x14ac:dyDescent="0.35">
      <c r="B245" s="20">
        <v>45050</v>
      </c>
      <c r="C245" s="39">
        <v>4689.4799999999996</v>
      </c>
      <c r="D245" s="40">
        <v>60000</v>
      </c>
      <c r="E245" s="21">
        <f t="shared" si="16"/>
        <v>4786.6730796517413</v>
      </c>
      <c r="F245" s="21">
        <f t="shared" si="14"/>
        <v>281368800</v>
      </c>
      <c r="G245" s="21">
        <f t="shared" si="15"/>
        <v>287200384.77910447</v>
      </c>
      <c r="I245" s="20">
        <f t="shared" si="13"/>
        <v>44960</v>
      </c>
      <c r="J245" s="21">
        <f>+'TRM Diaria Bloomberg'!B4788</f>
        <v>4697.5</v>
      </c>
      <c r="K245" s="25">
        <f>+'Tasa BANREP'!$B$162</f>
        <v>0.1275</v>
      </c>
      <c r="L245" s="26">
        <f>+'Tasa Diaria FED'!B3416</f>
        <v>4.58E-2</v>
      </c>
    </row>
    <row r="246" spans="2:12" ht="14.5" x14ac:dyDescent="0.35">
      <c r="B246" s="20">
        <v>45077</v>
      </c>
      <c r="C246" s="39">
        <v>4453</v>
      </c>
      <c r="D246" s="40">
        <v>19129.939999999999</v>
      </c>
      <c r="E246" s="21">
        <f t="shared" si="16"/>
        <v>4906.1540456994089</v>
      </c>
      <c r="F246" s="21">
        <f t="shared" si="14"/>
        <v>85185622.819999993</v>
      </c>
      <c r="G246" s="21">
        <f t="shared" si="15"/>
        <v>93854432.524986938</v>
      </c>
      <c r="I246" s="20">
        <f t="shared" si="13"/>
        <v>44987</v>
      </c>
      <c r="J246" s="21">
        <f>+'TRM Diaria Bloomberg'!B4815</f>
        <v>4814.6400000000003</v>
      </c>
      <c r="K246" s="25">
        <f>+'Tasa BANREP'!$B$163</f>
        <v>0.1275</v>
      </c>
      <c r="L246" s="26">
        <f>+'Tasa Diaria FED'!B3435</f>
        <v>4.5700000000000005E-2</v>
      </c>
    </row>
    <row r="247" spans="2:12" ht="14.5" x14ac:dyDescent="0.35">
      <c r="B247" s="20">
        <v>45077</v>
      </c>
      <c r="C247" s="39">
        <v>4453</v>
      </c>
      <c r="D247" s="40">
        <v>2805</v>
      </c>
      <c r="E247" s="21">
        <f t="shared" si="16"/>
        <v>4906.1540456994089</v>
      </c>
      <c r="F247" s="21">
        <f t="shared" si="14"/>
        <v>12490665</v>
      </c>
      <c r="G247" s="21">
        <f t="shared" si="15"/>
        <v>13761762.098186841</v>
      </c>
      <c r="I247" s="20">
        <f t="shared" si="13"/>
        <v>44987</v>
      </c>
      <c r="J247" s="21">
        <f>+'TRM Diaria Bloomberg'!B4815</f>
        <v>4814.6400000000003</v>
      </c>
      <c r="K247" s="25">
        <f>+'Tasa BANREP'!$B$163</f>
        <v>0.1275</v>
      </c>
      <c r="L247" s="26">
        <f>+'Tasa Diaria FED'!B3435</f>
        <v>4.5700000000000005E-2</v>
      </c>
    </row>
    <row r="248" spans="2:12" ht="14.5" x14ac:dyDescent="0.35">
      <c r="B248" s="20">
        <v>45079</v>
      </c>
      <c r="C248" s="39">
        <v>4358</v>
      </c>
      <c r="D248" s="40">
        <v>25000</v>
      </c>
      <c r="E248" s="21">
        <f t="shared" si="16"/>
        <v>4876.0219953007627</v>
      </c>
      <c r="F248" s="21">
        <f t="shared" si="14"/>
        <v>108950000</v>
      </c>
      <c r="G248" s="21">
        <f t="shared" si="15"/>
        <v>121900549.88251907</v>
      </c>
      <c r="I248" s="20">
        <f t="shared" si="13"/>
        <v>44989</v>
      </c>
      <c r="J248" s="21">
        <f>+'TRM Diaria Bloomberg'!B4817</f>
        <v>4785.07</v>
      </c>
      <c r="K248" s="25">
        <f>+'Tasa BANREP'!$B$163</f>
        <v>0.1275</v>
      </c>
      <c r="L248" s="26">
        <f>+'Tasa Diaria FED'!B3436</f>
        <v>4.5700000000000005E-2</v>
      </c>
    </row>
    <row r="249" spans="2:12" ht="14.5" x14ac:dyDescent="0.35">
      <c r="B249" s="20">
        <v>45082</v>
      </c>
      <c r="C249" s="39">
        <v>4350</v>
      </c>
      <c r="D249" s="40">
        <v>17649.63</v>
      </c>
      <c r="E249" s="21">
        <f t="shared" si="16"/>
        <v>4856.5895231633895</v>
      </c>
      <c r="F249" s="21">
        <f t="shared" si="14"/>
        <v>76775890.5</v>
      </c>
      <c r="G249" s="21">
        <f t="shared" si="15"/>
        <v>85717008.14571026</v>
      </c>
      <c r="I249" s="20">
        <f t="shared" si="13"/>
        <v>44992</v>
      </c>
      <c r="J249" s="21">
        <f>+'TRM Diaria Bloomberg'!B4820</f>
        <v>4766</v>
      </c>
      <c r="K249" s="25">
        <f>+'Tasa BANREP'!$B$163</f>
        <v>0.1275</v>
      </c>
      <c r="L249" s="26">
        <f>+'Tasa Diaria FED'!B3438</f>
        <v>4.5700000000000005E-2</v>
      </c>
    </row>
    <row r="250" spans="2:12" ht="14.5" x14ac:dyDescent="0.35">
      <c r="B250" s="20">
        <v>45082</v>
      </c>
      <c r="C250" s="39">
        <v>4350</v>
      </c>
      <c r="D250" s="40">
        <v>7104.02</v>
      </c>
      <c r="E250" s="21">
        <f t="shared" si="16"/>
        <v>4856.5895231633895</v>
      </c>
      <c r="F250" s="21">
        <f t="shared" si="14"/>
        <v>30902487.000000004</v>
      </c>
      <c r="G250" s="21">
        <f t="shared" si="15"/>
        <v>34501309.104343183</v>
      </c>
      <c r="I250" s="20">
        <f t="shared" si="13"/>
        <v>44992</v>
      </c>
      <c r="J250" s="21">
        <f>+'TRM Diaria Bloomberg'!B4820</f>
        <v>4766</v>
      </c>
      <c r="K250" s="25">
        <f>+'Tasa BANREP'!$B$163</f>
        <v>0.1275</v>
      </c>
      <c r="L250" s="26">
        <f>+'Tasa Diaria FED'!B3438</f>
        <v>4.5700000000000005E-2</v>
      </c>
    </row>
    <row r="251" spans="2:12" ht="14.5" x14ac:dyDescent="0.35">
      <c r="B251" s="20">
        <v>45083</v>
      </c>
      <c r="C251" s="39">
        <v>4254</v>
      </c>
      <c r="D251" s="40">
        <v>50000</v>
      </c>
      <c r="E251" s="21">
        <f t="shared" si="16"/>
        <v>4867.6661341824374</v>
      </c>
      <c r="F251" s="21">
        <f t="shared" si="14"/>
        <v>212700000</v>
      </c>
      <c r="G251" s="21">
        <f t="shared" si="15"/>
        <v>243383306.70912188</v>
      </c>
      <c r="I251" s="20">
        <f t="shared" si="13"/>
        <v>44993</v>
      </c>
      <c r="J251" s="21">
        <f>+'TRM Diaria Bloomberg'!B4821</f>
        <v>4776.87</v>
      </c>
      <c r="K251" s="25">
        <f>+'Tasa BANREP'!$B$163</f>
        <v>0.1275</v>
      </c>
      <c r="L251" s="26">
        <f>+'Tasa Diaria FED'!B3439</f>
        <v>4.5700000000000005E-2</v>
      </c>
    </row>
    <row r="252" spans="2:12" ht="14.5" x14ac:dyDescent="0.35">
      <c r="B252" s="20">
        <v>45086</v>
      </c>
      <c r="C252" s="39">
        <v>4399</v>
      </c>
      <c r="D252" s="40">
        <v>60000</v>
      </c>
      <c r="E252" s="21">
        <f t="shared" si="16"/>
        <v>4804.8748949005812</v>
      </c>
      <c r="F252" s="21">
        <f t="shared" si="14"/>
        <v>263940000</v>
      </c>
      <c r="G252" s="21">
        <f t="shared" si="15"/>
        <v>288292493.69403487</v>
      </c>
      <c r="I252" s="20">
        <f t="shared" si="13"/>
        <v>44996</v>
      </c>
      <c r="J252" s="21">
        <f>+'TRM Diaria Bloomberg'!B4824</f>
        <v>4715.25</v>
      </c>
      <c r="K252" s="25">
        <f>+'Tasa BANREP'!$B$163</f>
        <v>0.1275</v>
      </c>
      <c r="L252" s="26">
        <f>+'Tasa Diaria FED'!B3441</f>
        <v>4.5700000000000005E-2</v>
      </c>
    </row>
    <row r="253" spans="2:12" ht="14.5" x14ac:dyDescent="0.35">
      <c r="B253" s="20">
        <v>45091</v>
      </c>
      <c r="C253" s="39">
        <v>4209</v>
      </c>
      <c r="D253" s="40">
        <v>6680</v>
      </c>
      <c r="E253" s="21">
        <f t="shared" si="16"/>
        <v>4931.8781704128642</v>
      </c>
      <c r="F253" s="21">
        <f t="shared" si="14"/>
        <v>28116120</v>
      </c>
      <c r="G253" s="21">
        <f t="shared" si="15"/>
        <v>32944946.178357933</v>
      </c>
      <c r="I253" s="20">
        <f t="shared" si="13"/>
        <v>45001</v>
      </c>
      <c r="J253" s="21">
        <f>+'TRM Diaria Bloomberg'!B4829</f>
        <v>4840</v>
      </c>
      <c r="K253" s="25">
        <f>+'Tasa BANREP'!$B$163</f>
        <v>0.1275</v>
      </c>
      <c r="L253" s="26">
        <f>+'Tasa Diaria FED'!B3445</f>
        <v>4.58E-2</v>
      </c>
    </row>
    <row r="254" spans="2:12" ht="14.5" x14ac:dyDescent="0.35">
      <c r="B254" s="20">
        <v>45093</v>
      </c>
      <c r="C254" s="39">
        <v>4139</v>
      </c>
      <c r="D254" s="40">
        <v>19000</v>
      </c>
      <c r="E254" s="21">
        <f t="shared" si="16"/>
        <v>4934.2014518650412</v>
      </c>
      <c r="F254" s="21">
        <f t="shared" si="14"/>
        <v>78641000</v>
      </c>
      <c r="G254" s="21">
        <f t="shared" si="15"/>
        <v>93749827.585435778</v>
      </c>
      <c r="I254" s="20">
        <f t="shared" si="13"/>
        <v>45003</v>
      </c>
      <c r="J254" s="21">
        <f>+'TRM Diaria Bloomberg'!B4831</f>
        <v>4842.28</v>
      </c>
      <c r="K254" s="25">
        <f>+'Tasa BANREP'!$B$163</f>
        <v>0.1275</v>
      </c>
      <c r="L254" s="26">
        <f>+'Tasa Diaria FED'!B3446</f>
        <v>4.58E-2</v>
      </c>
    </row>
    <row r="255" spans="2:12" ht="14.5" x14ac:dyDescent="0.35">
      <c r="B255" s="20">
        <v>45097</v>
      </c>
      <c r="C255" s="39">
        <v>4150</v>
      </c>
      <c r="D255" s="40">
        <v>55622.11</v>
      </c>
      <c r="E255" s="21">
        <f t="shared" si="16"/>
        <v>4866.1537609104607</v>
      </c>
      <c r="F255" s="21">
        <f t="shared" si="14"/>
        <v>230831756.5</v>
      </c>
      <c r="G255" s="21">
        <f t="shared" si="15"/>
        <v>270665739.76627535</v>
      </c>
      <c r="I255" s="20">
        <f t="shared" si="13"/>
        <v>45007</v>
      </c>
      <c r="J255" s="21">
        <f>+'TRM Diaria Bloomberg'!B4835</f>
        <v>4775.5</v>
      </c>
      <c r="K255" s="25">
        <f>+'Tasa BANREP'!$B$163</f>
        <v>0.1275</v>
      </c>
      <c r="L255" s="26">
        <f>+'Tasa Diaria FED'!B3449</f>
        <v>4.58E-2</v>
      </c>
    </row>
    <row r="256" spans="2:12" ht="14.5" x14ac:dyDescent="0.35">
      <c r="B256" s="20">
        <v>45097</v>
      </c>
      <c r="C256" s="39">
        <v>4150</v>
      </c>
      <c r="D256" s="40">
        <v>396</v>
      </c>
      <c r="E256" s="21">
        <f t="shared" si="16"/>
        <v>4866.1537609104607</v>
      </c>
      <c r="F256" s="21">
        <f t="shared" si="14"/>
        <v>1643400</v>
      </c>
      <c r="G256" s="21">
        <f t="shared" si="15"/>
        <v>1926996.8893205423</v>
      </c>
      <c r="I256" s="20">
        <f t="shared" si="13"/>
        <v>45007</v>
      </c>
      <c r="J256" s="21">
        <f>+'TRM Diaria Bloomberg'!B4835</f>
        <v>4775.5</v>
      </c>
      <c r="K256" s="25">
        <f>+'Tasa BANREP'!$B$163</f>
        <v>0.1275</v>
      </c>
      <c r="L256" s="26">
        <f>+'Tasa Diaria FED'!B3449</f>
        <v>4.58E-2</v>
      </c>
    </row>
    <row r="257" spans="2:12" ht="14.5" x14ac:dyDescent="0.35">
      <c r="B257" s="20">
        <v>45100</v>
      </c>
      <c r="C257" s="39">
        <v>4416</v>
      </c>
      <c r="D257" s="40">
        <v>60000</v>
      </c>
      <c r="E257" s="21">
        <f t="shared" si="16"/>
        <v>4815.6409128658361</v>
      </c>
      <c r="F257" s="21">
        <f t="shared" si="14"/>
        <v>264960000</v>
      </c>
      <c r="G257" s="21">
        <f t="shared" si="15"/>
        <v>288938454.77195019</v>
      </c>
      <c r="I257" s="20">
        <f t="shared" si="13"/>
        <v>45010</v>
      </c>
      <c r="J257" s="21">
        <f>+'TRM Diaria Bloomberg'!B4838</f>
        <v>4728.75</v>
      </c>
      <c r="K257" s="25">
        <f>+'Tasa BANREP'!$B$163</f>
        <v>0.1275</v>
      </c>
      <c r="L257" s="26">
        <f>+'Tasa Diaria FED'!B3451</f>
        <v>4.8300000000000003E-2</v>
      </c>
    </row>
    <row r="258" spans="2:12" ht="14.5" x14ac:dyDescent="0.35">
      <c r="B258" s="20">
        <v>45103</v>
      </c>
      <c r="C258" s="39">
        <v>4187</v>
      </c>
      <c r="D258" s="40">
        <v>25296.16</v>
      </c>
      <c r="E258" s="21">
        <f t="shared" si="16"/>
        <v>4764.569405220006</v>
      </c>
      <c r="F258" s="21">
        <f t="shared" si="14"/>
        <v>105915021.92</v>
      </c>
      <c r="G258" s="21">
        <f t="shared" si="15"/>
        <v>120525310.0055501</v>
      </c>
      <c r="I258" s="20">
        <f t="shared" si="13"/>
        <v>45013</v>
      </c>
      <c r="J258" s="21">
        <f>+'TRM Diaria Bloomberg'!B4841</f>
        <v>4678.6000000000004</v>
      </c>
      <c r="K258" s="25">
        <f>+'Tasa BANREP'!$B$163</f>
        <v>0.1275</v>
      </c>
      <c r="L258" s="26">
        <f>+'Tasa Diaria FED'!B3453</f>
        <v>4.8300000000000003E-2</v>
      </c>
    </row>
    <row r="259" spans="2:12" ht="14.5" x14ac:dyDescent="0.35">
      <c r="B259" s="20">
        <v>45106</v>
      </c>
      <c r="C259" s="39">
        <v>4423.5</v>
      </c>
      <c r="D259" s="40">
        <v>60000</v>
      </c>
      <c r="E259" s="21">
        <f t="shared" si="16"/>
        <v>4748.9373485427668</v>
      </c>
      <c r="F259" s="21">
        <f t="shared" si="14"/>
        <v>265410000</v>
      </c>
      <c r="G259" s="21">
        <f t="shared" si="15"/>
        <v>284936240.91256601</v>
      </c>
      <c r="I259" s="20">
        <f t="shared" si="13"/>
        <v>45016</v>
      </c>
      <c r="J259" s="21">
        <f>+'TRM Diaria Bloomberg'!B4844</f>
        <v>4663.25</v>
      </c>
      <c r="K259" s="25">
        <f>+'Tasa BANREP'!$B$163</f>
        <v>0.1275</v>
      </c>
      <c r="L259" s="26">
        <f>+'Tasa Diaria FED'!B3456</f>
        <v>4.8300000000000003E-2</v>
      </c>
    </row>
    <row r="260" spans="2:12" ht="14.5" x14ac:dyDescent="0.35">
      <c r="B260" s="20">
        <v>45114</v>
      </c>
      <c r="C260" s="39">
        <v>4189.8999999999996</v>
      </c>
      <c r="D260" s="40">
        <v>60000</v>
      </c>
      <c r="E260" s="21">
        <f t="shared" si="16"/>
        <v>4657.5399139266683</v>
      </c>
      <c r="F260" s="21">
        <f t="shared" si="14"/>
        <v>251393999.99999997</v>
      </c>
      <c r="G260" s="21">
        <f t="shared" si="15"/>
        <v>279452394.83560008</v>
      </c>
      <c r="I260" s="20">
        <f t="shared" ref="I260:I323" si="17">+B260-90</f>
        <v>45024</v>
      </c>
      <c r="J260" s="21">
        <f>+'TRM Diaria Bloomberg'!B4852</f>
        <v>4570.97</v>
      </c>
      <c r="K260" s="25">
        <f>+'Tasa BANREP'!$B$164</f>
        <v>0.13</v>
      </c>
      <c r="L260" s="26">
        <f>+'Tasa Diaria FED'!B3461</f>
        <v>4.8300000000000003E-2</v>
      </c>
    </row>
    <row r="261" spans="2:12" ht="14.5" x14ac:dyDescent="0.35">
      <c r="B261" s="20">
        <v>45114</v>
      </c>
      <c r="C261" s="39">
        <v>4220</v>
      </c>
      <c r="D261" s="40">
        <v>13000</v>
      </c>
      <c r="E261" s="21">
        <f t="shared" ref="E261:E324" si="18">J261*((1+K261)^(90/360)/(1+L261)^(90/360))</f>
        <v>4657.5399139266683</v>
      </c>
      <c r="F261" s="21">
        <f t="shared" ref="F261:F324" si="19">+C261*D261</f>
        <v>54860000</v>
      </c>
      <c r="G261" s="21">
        <f t="shared" ref="G261:G324" si="20">+D261*E261</f>
        <v>60548018.88104669</v>
      </c>
      <c r="I261" s="20">
        <f t="shared" si="17"/>
        <v>45024</v>
      </c>
      <c r="J261" s="21">
        <f>+'TRM Diaria Bloomberg'!B4852</f>
        <v>4570.97</v>
      </c>
      <c r="K261" s="25">
        <f>+'Tasa BANREP'!$B$164</f>
        <v>0.13</v>
      </c>
      <c r="L261" s="26">
        <f>+'Tasa Diaria FED'!B3461</f>
        <v>4.8300000000000003E-2</v>
      </c>
    </row>
    <row r="262" spans="2:12" ht="14.5" x14ac:dyDescent="0.35">
      <c r="B262" s="20">
        <v>45120</v>
      </c>
      <c r="C262" s="39">
        <v>4106</v>
      </c>
      <c r="D262" s="40">
        <v>4973.5</v>
      </c>
      <c r="E262" s="21">
        <f t="shared" si="18"/>
        <v>4497.882351283909</v>
      </c>
      <c r="F262" s="21">
        <f t="shared" si="19"/>
        <v>20421191</v>
      </c>
      <c r="G262" s="21">
        <f t="shared" si="20"/>
        <v>22370217.87411052</v>
      </c>
      <c r="I262" s="20">
        <f t="shared" si="17"/>
        <v>45030</v>
      </c>
      <c r="J262" s="21">
        <f>+'TRM Diaria Bloomberg'!B4858</f>
        <v>4414.28</v>
      </c>
      <c r="K262" s="25">
        <f>+'Tasa BANREP'!$B$164</f>
        <v>0.13</v>
      </c>
      <c r="L262" s="26">
        <f>+'Tasa Diaria FED'!B3466</f>
        <v>4.8300000000000003E-2</v>
      </c>
    </row>
    <row r="263" spans="2:12" ht="14.5" x14ac:dyDescent="0.35">
      <c r="B263" s="20">
        <v>45121</v>
      </c>
      <c r="C263" s="39">
        <v>4106</v>
      </c>
      <c r="D263" s="40">
        <v>8016.42</v>
      </c>
      <c r="E263" s="21">
        <f t="shared" si="18"/>
        <v>4497.882351283909</v>
      </c>
      <c r="F263" s="21">
        <f t="shared" si="19"/>
        <v>32915420.52</v>
      </c>
      <c r="G263" s="21">
        <f t="shared" si="20"/>
        <v>36056914.038479351</v>
      </c>
      <c r="I263" s="20">
        <f t="shared" si="17"/>
        <v>45031</v>
      </c>
      <c r="J263" s="21">
        <f>+'TRM Diaria Bloomberg'!B4859</f>
        <v>4414.28</v>
      </c>
      <c r="K263" s="25">
        <f>+'Tasa BANREP'!$B$164</f>
        <v>0.13</v>
      </c>
      <c r="L263" s="26">
        <f>+'Tasa Diaria FED'!B3466</f>
        <v>4.8300000000000003E-2</v>
      </c>
    </row>
    <row r="264" spans="2:12" ht="14.5" x14ac:dyDescent="0.35">
      <c r="B264" s="20">
        <v>45121</v>
      </c>
      <c r="C264" s="39">
        <v>4106</v>
      </c>
      <c r="D264" s="40">
        <v>1447.2</v>
      </c>
      <c r="E264" s="21">
        <f t="shared" si="18"/>
        <v>4497.882351283909</v>
      </c>
      <c r="F264" s="21">
        <f t="shared" si="19"/>
        <v>5942203.2000000002</v>
      </c>
      <c r="G264" s="21">
        <f t="shared" si="20"/>
        <v>6509335.338778073</v>
      </c>
      <c r="I264" s="20">
        <f t="shared" si="17"/>
        <v>45031</v>
      </c>
      <c r="J264" s="21">
        <f>+'TRM Diaria Bloomberg'!B4859</f>
        <v>4414.28</v>
      </c>
      <c r="K264" s="25">
        <f>+'Tasa BANREP'!$B$164</f>
        <v>0.13</v>
      </c>
      <c r="L264" s="26">
        <f>+'Tasa Diaria FED'!B3466</f>
        <v>4.8300000000000003E-2</v>
      </c>
    </row>
    <row r="265" spans="2:12" ht="14.5" x14ac:dyDescent="0.35">
      <c r="B265" s="20">
        <v>45124</v>
      </c>
      <c r="C265" s="39">
        <v>4091</v>
      </c>
      <c r="D265" s="40">
        <v>54099.3</v>
      </c>
      <c r="E265" s="21">
        <f t="shared" si="18"/>
        <v>4575.199447801444</v>
      </c>
      <c r="F265" s="21">
        <f t="shared" si="19"/>
        <v>221320236.30000001</v>
      </c>
      <c r="G265" s="21">
        <f t="shared" si="20"/>
        <v>247515087.48644468</v>
      </c>
      <c r="I265" s="20">
        <f t="shared" si="17"/>
        <v>45034</v>
      </c>
      <c r="J265" s="21">
        <f>+'TRM Diaria Bloomberg'!B4862</f>
        <v>4490.16</v>
      </c>
      <c r="K265" s="25">
        <f>+'Tasa BANREP'!$B$164</f>
        <v>0.13</v>
      </c>
      <c r="L265" s="26">
        <f>+'Tasa Diaria FED'!B3468</f>
        <v>4.8300000000000003E-2</v>
      </c>
    </row>
    <row r="266" spans="2:12" ht="14.5" x14ac:dyDescent="0.35">
      <c r="B266" s="20">
        <v>45131</v>
      </c>
      <c r="C266" s="39">
        <v>3960</v>
      </c>
      <c r="D266" s="40">
        <v>8664</v>
      </c>
      <c r="E266" s="21">
        <f t="shared" si="18"/>
        <v>4596.0673199242583</v>
      </c>
      <c r="F266" s="21">
        <f t="shared" si="19"/>
        <v>34309440</v>
      </c>
      <c r="G266" s="21">
        <f t="shared" si="20"/>
        <v>39820327.259823777</v>
      </c>
      <c r="I266" s="20">
        <f t="shared" si="17"/>
        <v>45041</v>
      </c>
      <c r="J266" s="21">
        <f>+'TRM Diaria Bloomberg'!B4869</f>
        <v>4510.6400000000003</v>
      </c>
      <c r="K266" s="25">
        <f>+'Tasa BANREP'!$B$164</f>
        <v>0.13</v>
      </c>
      <c r="L266" s="26">
        <f>+'Tasa Diaria FED'!B3473</f>
        <v>4.8300000000000003E-2</v>
      </c>
    </row>
    <row r="267" spans="2:12" ht="14.5" x14ac:dyDescent="0.35">
      <c r="B267" s="20">
        <v>45132</v>
      </c>
      <c r="C267" s="39">
        <v>3996</v>
      </c>
      <c r="D267" s="40">
        <v>2131.5</v>
      </c>
      <c r="E267" s="21">
        <f t="shared" si="18"/>
        <v>4613.2160644470587</v>
      </c>
      <c r="F267" s="21">
        <f t="shared" si="19"/>
        <v>8517474</v>
      </c>
      <c r="G267" s="21">
        <f t="shared" si="20"/>
        <v>9833070.0413689055</v>
      </c>
      <c r="I267" s="20">
        <f t="shared" si="17"/>
        <v>45042</v>
      </c>
      <c r="J267" s="21">
        <f>+'TRM Diaria Bloomberg'!B4870</f>
        <v>4527.47</v>
      </c>
      <c r="K267" s="25">
        <f>+'Tasa BANREP'!$B$164</f>
        <v>0.13</v>
      </c>
      <c r="L267" s="26">
        <f>+'Tasa Diaria FED'!B3474</f>
        <v>4.8300000000000003E-2</v>
      </c>
    </row>
    <row r="268" spans="2:12" ht="14.5" x14ac:dyDescent="0.35">
      <c r="B268" s="20">
        <v>45134</v>
      </c>
      <c r="C268" s="39">
        <v>4250.1000000000004</v>
      </c>
      <c r="D268" s="40">
        <v>60000</v>
      </c>
      <c r="E268" s="21">
        <f t="shared" si="18"/>
        <v>4785.6409336180814</v>
      </c>
      <c r="F268" s="21">
        <f t="shared" si="19"/>
        <v>255006000.00000003</v>
      </c>
      <c r="G268" s="21">
        <f t="shared" si="20"/>
        <v>287138456.0170849</v>
      </c>
      <c r="I268" s="20">
        <f t="shared" si="17"/>
        <v>45044</v>
      </c>
      <c r="J268" s="21">
        <f>+'TRM Diaria Bloomberg'!B4872</f>
        <v>4696.6899999999996</v>
      </c>
      <c r="K268" s="25">
        <f>+'Tasa BANREP'!$B$164</f>
        <v>0.13</v>
      </c>
      <c r="L268" s="26">
        <f>+'Tasa Diaria FED'!B3476</f>
        <v>4.8300000000000003E-2</v>
      </c>
    </row>
    <row r="269" spans="2:12" ht="14.5" x14ac:dyDescent="0.35">
      <c r="B269" s="20">
        <v>45140</v>
      </c>
      <c r="C269" s="39">
        <v>4045</v>
      </c>
      <c r="D269" s="40">
        <v>4335.18</v>
      </c>
      <c r="E269" s="21">
        <f t="shared" si="18"/>
        <v>4694.5330876625321</v>
      </c>
      <c r="F269" s="21">
        <f t="shared" si="19"/>
        <v>17535803.100000001</v>
      </c>
      <c r="G269" s="21">
        <f t="shared" si="20"/>
        <v>20351645.950972859</v>
      </c>
      <c r="I269" s="20">
        <f t="shared" si="17"/>
        <v>45050</v>
      </c>
      <c r="J269" s="21">
        <f>+'TRM Diaria Bloomberg'!B4878</f>
        <v>4610.0200000000004</v>
      </c>
      <c r="K269" s="25">
        <f>+'Tasa BANREP'!$B$165</f>
        <v>0.13</v>
      </c>
      <c r="L269" s="26">
        <f>+'Tasa Diaria FED'!B3480</f>
        <v>5.0799999999999998E-2</v>
      </c>
    </row>
    <row r="270" spans="2:12" ht="14.5" x14ac:dyDescent="0.35">
      <c r="B270" s="20">
        <v>45140</v>
      </c>
      <c r="C270" s="39">
        <v>4045</v>
      </c>
      <c r="D270" s="40">
        <v>2486.29</v>
      </c>
      <c r="E270" s="21">
        <f t="shared" si="18"/>
        <v>4694.5330876625321</v>
      </c>
      <c r="F270" s="21">
        <f t="shared" si="19"/>
        <v>10057043.050000001</v>
      </c>
      <c r="G270" s="21">
        <f t="shared" si="20"/>
        <v>11671970.670524476</v>
      </c>
      <c r="I270" s="20">
        <f t="shared" si="17"/>
        <v>45050</v>
      </c>
      <c r="J270" s="21">
        <f>+'TRM Diaria Bloomberg'!B4878</f>
        <v>4610.0200000000004</v>
      </c>
      <c r="K270" s="25">
        <f>+'Tasa BANREP'!$B$165</f>
        <v>0.13</v>
      </c>
      <c r="L270" s="26">
        <f>+'Tasa Diaria FED'!B3480</f>
        <v>5.0799999999999998E-2</v>
      </c>
    </row>
    <row r="271" spans="2:12" ht="14.5" x14ac:dyDescent="0.35">
      <c r="B271" s="20">
        <v>45161</v>
      </c>
      <c r="C271" s="39">
        <v>4099</v>
      </c>
      <c r="D271" s="40">
        <v>3873.5</v>
      </c>
      <c r="E271" s="21">
        <f t="shared" si="18"/>
        <v>4575.428921100779</v>
      </c>
      <c r="F271" s="21">
        <f t="shared" si="19"/>
        <v>15877476.5</v>
      </c>
      <c r="G271" s="21">
        <f t="shared" si="20"/>
        <v>17722923.925883867</v>
      </c>
      <c r="I271" s="20">
        <f t="shared" si="17"/>
        <v>45071</v>
      </c>
      <c r="J271" s="21">
        <f>+'TRM Diaria Bloomberg'!B4899</f>
        <v>4493.0600000000004</v>
      </c>
      <c r="K271" s="25">
        <f>+'Tasa BANREP'!$B$165</f>
        <v>0.13</v>
      </c>
      <c r="L271" s="26">
        <f>+'Tasa Diaria FED'!B3495</f>
        <v>5.0799999999999998E-2</v>
      </c>
    </row>
    <row r="272" spans="2:12" ht="14.5" x14ac:dyDescent="0.35">
      <c r="B272" s="20">
        <v>45166</v>
      </c>
      <c r="C272" s="39">
        <v>4130</v>
      </c>
      <c r="D272" s="40">
        <v>2136.56</v>
      </c>
      <c r="E272" s="21">
        <f t="shared" si="18"/>
        <v>4472.7708240497341</v>
      </c>
      <c r="F272" s="21">
        <f t="shared" si="19"/>
        <v>8823992.7999999989</v>
      </c>
      <c r="G272" s="21">
        <f t="shared" si="20"/>
        <v>9556343.2318316996</v>
      </c>
      <c r="I272" s="20">
        <f t="shared" si="17"/>
        <v>45076</v>
      </c>
      <c r="J272" s="21">
        <f>+'TRM Diaria Bloomberg'!B4904</f>
        <v>4392.25</v>
      </c>
      <c r="K272" s="25">
        <f>+'Tasa BANREP'!$B$165</f>
        <v>0.13</v>
      </c>
      <c r="L272" s="26">
        <f>+'Tasa Diaria FED'!B3498</f>
        <v>5.0799999999999998E-2</v>
      </c>
    </row>
    <row r="273" spans="2:12" ht="14.5" x14ac:dyDescent="0.35">
      <c r="B273" s="20">
        <v>45166</v>
      </c>
      <c r="C273" s="39">
        <v>4130</v>
      </c>
      <c r="D273" s="40">
        <v>16431.689999999999</v>
      </c>
      <c r="E273" s="21">
        <f t="shared" si="18"/>
        <v>4472.7708240497341</v>
      </c>
      <c r="F273" s="21">
        <f t="shared" si="19"/>
        <v>67862879.699999988</v>
      </c>
      <c r="G273" s="21">
        <f t="shared" si="20"/>
        <v>73495183.621829763</v>
      </c>
      <c r="I273" s="20">
        <f t="shared" si="17"/>
        <v>45076</v>
      </c>
      <c r="J273" s="21">
        <f>+'TRM Diaria Bloomberg'!B4904</f>
        <v>4392.25</v>
      </c>
      <c r="K273" s="25">
        <f>+'Tasa BANREP'!$B$165</f>
        <v>0.13</v>
      </c>
      <c r="L273" s="26">
        <f>+'Tasa Diaria FED'!B3498</f>
        <v>5.0799999999999998E-2</v>
      </c>
    </row>
    <row r="274" spans="2:12" ht="14.5" x14ac:dyDescent="0.35">
      <c r="B274" s="20">
        <v>45167</v>
      </c>
      <c r="C274" s="39">
        <v>4301.96</v>
      </c>
      <c r="D274" s="40">
        <v>30000</v>
      </c>
      <c r="E274" s="21">
        <f t="shared" si="18"/>
        <v>4529.6854262140323</v>
      </c>
      <c r="F274" s="21">
        <f t="shared" si="19"/>
        <v>129058800</v>
      </c>
      <c r="G274" s="21">
        <f t="shared" si="20"/>
        <v>135890562.78642097</v>
      </c>
      <c r="I274" s="20">
        <f t="shared" si="17"/>
        <v>45077</v>
      </c>
      <c r="J274" s="21">
        <f>+'TRM Diaria Bloomberg'!B4905</f>
        <v>4448.1400000000003</v>
      </c>
      <c r="K274" s="25">
        <f>+'Tasa BANREP'!$B$165</f>
        <v>0.13</v>
      </c>
      <c r="L274" s="26">
        <f>+'Tasa Diaria FED'!B3499</f>
        <v>5.0799999999999998E-2</v>
      </c>
    </row>
    <row r="275" spans="2:12" ht="14.5" x14ac:dyDescent="0.35">
      <c r="B275" s="20">
        <v>45174</v>
      </c>
      <c r="C275" s="39">
        <v>4083</v>
      </c>
      <c r="D275" s="40">
        <v>6900</v>
      </c>
      <c r="E275" s="21">
        <f t="shared" si="18"/>
        <v>4289.5999377802918</v>
      </c>
      <c r="F275" s="21">
        <f t="shared" si="19"/>
        <v>28172700</v>
      </c>
      <c r="G275" s="21">
        <f t="shared" si="20"/>
        <v>29598239.570684012</v>
      </c>
      <c r="I275" s="20">
        <f t="shared" si="17"/>
        <v>45084</v>
      </c>
      <c r="J275" s="21">
        <f>+'TRM Diaria Bloomberg'!B4912</f>
        <v>4210.05</v>
      </c>
      <c r="K275" s="25">
        <f>+'Tasa BANREP'!$B$166</f>
        <v>0.13250000000000001</v>
      </c>
      <c r="L275" s="26">
        <f>+'Tasa Diaria FED'!B3504</f>
        <v>5.0799999999999998E-2</v>
      </c>
    </row>
    <row r="276" spans="2:12" ht="14.5" x14ac:dyDescent="0.35">
      <c r="B276" s="20">
        <v>45174</v>
      </c>
      <c r="C276" s="39">
        <v>4083</v>
      </c>
      <c r="D276" s="40">
        <v>9070.94</v>
      </c>
      <c r="E276" s="21">
        <f t="shared" si="18"/>
        <v>4289.5999377802918</v>
      </c>
      <c r="F276" s="21">
        <f t="shared" si="19"/>
        <v>37036648.020000003</v>
      </c>
      <c r="G276" s="21">
        <f t="shared" si="20"/>
        <v>38910703.659608759</v>
      </c>
      <c r="I276" s="20">
        <f t="shared" si="17"/>
        <v>45084</v>
      </c>
      <c r="J276" s="21">
        <f>+'TRM Diaria Bloomberg'!B4912</f>
        <v>4210.05</v>
      </c>
      <c r="K276" s="25">
        <f>+'Tasa BANREP'!$B$166</f>
        <v>0.13250000000000001</v>
      </c>
      <c r="L276" s="26">
        <f>+'Tasa Diaria FED'!B3504</f>
        <v>5.0799999999999998E-2</v>
      </c>
    </row>
    <row r="277" spans="2:12" ht="14.5" x14ac:dyDescent="0.35">
      <c r="B277" s="20">
        <v>45176</v>
      </c>
      <c r="C277" s="39">
        <v>4208.83</v>
      </c>
      <c r="D277" s="40">
        <v>60000</v>
      </c>
      <c r="E277" s="21">
        <f t="shared" si="18"/>
        <v>4265.4623093611472</v>
      </c>
      <c r="F277" s="21">
        <f t="shared" si="19"/>
        <v>252529800</v>
      </c>
      <c r="G277" s="21">
        <f t="shared" si="20"/>
        <v>255927738.56166884</v>
      </c>
      <c r="I277" s="20">
        <f t="shared" si="17"/>
        <v>45086</v>
      </c>
      <c r="J277" s="21">
        <f>+'TRM Diaria Bloomberg'!B4914</f>
        <v>4186.3599999999997</v>
      </c>
      <c r="K277" s="25">
        <f>+'Tasa BANREP'!$B$166</f>
        <v>0.13250000000000001</v>
      </c>
      <c r="L277" s="26">
        <f>+'Tasa Diaria FED'!B3506</f>
        <v>5.0799999999999998E-2</v>
      </c>
    </row>
    <row r="278" spans="2:12" ht="14.5" x14ac:dyDescent="0.35">
      <c r="B278" s="20">
        <v>45181</v>
      </c>
      <c r="C278" s="39">
        <v>4012</v>
      </c>
      <c r="D278" s="40">
        <v>69996</v>
      </c>
      <c r="E278" s="21">
        <f t="shared" si="18"/>
        <v>4249.1803633021391</v>
      </c>
      <c r="F278" s="21">
        <f t="shared" si="19"/>
        <v>280823952</v>
      </c>
      <c r="G278" s="21">
        <f t="shared" si="20"/>
        <v>297425628.70969653</v>
      </c>
      <c r="I278" s="20">
        <f t="shared" si="17"/>
        <v>45091</v>
      </c>
      <c r="J278" s="21">
        <f>+'TRM Diaria Bloomberg'!B4919</f>
        <v>4170.38</v>
      </c>
      <c r="K278" s="25">
        <f>+'Tasa BANREP'!$B$166</f>
        <v>0.13250000000000001</v>
      </c>
      <c r="L278" s="26">
        <f>+'Tasa Diaria FED'!B3509</f>
        <v>5.0799999999999998E-2</v>
      </c>
    </row>
    <row r="279" spans="2:12" ht="14.5" x14ac:dyDescent="0.35">
      <c r="B279" s="20">
        <v>45187</v>
      </c>
      <c r="C279" s="39">
        <v>3925</v>
      </c>
      <c r="D279" s="40">
        <v>5258</v>
      </c>
      <c r="E279" s="21">
        <f t="shared" si="18"/>
        <v>4237.940889327404</v>
      </c>
      <c r="F279" s="21">
        <f t="shared" si="19"/>
        <v>20637650</v>
      </c>
      <c r="G279" s="21">
        <f t="shared" si="20"/>
        <v>22283093.19608349</v>
      </c>
      <c r="I279" s="20">
        <f t="shared" si="17"/>
        <v>45097</v>
      </c>
      <c r="J279" s="21">
        <f>+'TRM Diaria Bloomberg'!B4925</f>
        <v>4159.25</v>
      </c>
      <c r="K279" s="25">
        <f>+'Tasa BANREP'!$B$166</f>
        <v>0.13250000000000001</v>
      </c>
      <c r="L279" s="26">
        <f>+'Tasa Diaria FED'!B3513</f>
        <v>5.0700000000000002E-2</v>
      </c>
    </row>
    <row r="280" spans="2:12" ht="14.5" x14ac:dyDescent="0.35">
      <c r="B280" s="20">
        <v>45187</v>
      </c>
      <c r="C280" s="39">
        <v>3925</v>
      </c>
      <c r="D280" s="40">
        <v>25763.02</v>
      </c>
      <c r="E280" s="21">
        <f t="shared" si="18"/>
        <v>4237.940889327404</v>
      </c>
      <c r="F280" s="21">
        <f t="shared" si="19"/>
        <v>101119853.5</v>
      </c>
      <c r="G280" s="21">
        <f t="shared" si="20"/>
        <v>109182155.8905597</v>
      </c>
      <c r="I280" s="20">
        <f t="shared" si="17"/>
        <v>45097</v>
      </c>
      <c r="J280" s="21">
        <f>+'TRM Diaria Bloomberg'!B4925</f>
        <v>4159.25</v>
      </c>
      <c r="K280" s="25">
        <f>+'Tasa BANREP'!$B$166</f>
        <v>0.13250000000000001</v>
      </c>
      <c r="L280" s="26">
        <f>+'Tasa Diaria FED'!B3513</f>
        <v>5.0700000000000002E-2</v>
      </c>
    </row>
    <row r="281" spans="2:12" ht="14.5" x14ac:dyDescent="0.35">
      <c r="B281" s="20">
        <v>45190</v>
      </c>
      <c r="C281" s="39">
        <v>3956</v>
      </c>
      <c r="D281" s="40">
        <v>50000</v>
      </c>
      <c r="E281" s="21">
        <f t="shared" si="18"/>
        <v>4260.1431450173586</v>
      </c>
      <c r="F281" s="21">
        <f t="shared" si="19"/>
        <v>197800000</v>
      </c>
      <c r="G281" s="21">
        <f t="shared" si="20"/>
        <v>213007157.25086793</v>
      </c>
      <c r="I281" s="20">
        <f t="shared" si="17"/>
        <v>45100</v>
      </c>
      <c r="J281" s="21">
        <f>+'TRM Diaria Bloomberg'!B4928</f>
        <v>4181.04</v>
      </c>
      <c r="K281" s="25">
        <f>+'Tasa BANREP'!$B$166</f>
        <v>0.13250000000000001</v>
      </c>
      <c r="L281" s="26">
        <f>+'Tasa Diaria FED'!B3516</f>
        <v>5.0700000000000002E-2</v>
      </c>
    </row>
    <row r="282" spans="2:12" ht="14.5" x14ac:dyDescent="0.35">
      <c r="B282" s="20">
        <v>45194</v>
      </c>
      <c r="C282" s="39">
        <v>4026</v>
      </c>
      <c r="D282" s="40">
        <v>25414.959999999999</v>
      </c>
      <c r="E282" s="21">
        <f t="shared" si="18"/>
        <v>4246.4794346547014</v>
      </c>
      <c r="F282" s="21">
        <f t="shared" si="19"/>
        <v>102320628.95999999</v>
      </c>
      <c r="G282" s="21">
        <f t="shared" si="20"/>
        <v>107924104.97257185</v>
      </c>
      <c r="I282" s="20">
        <f t="shared" si="17"/>
        <v>45104</v>
      </c>
      <c r="J282" s="21">
        <f>+'TRM Diaria Bloomberg'!B4932</f>
        <v>4167.63</v>
      </c>
      <c r="K282" s="25">
        <f>+'Tasa BANREP'!$B$166</f>
        <v>0.13250000000000001</v>
      </c>
      <c r="L282" s="26">
        <f>+'Tasa Diaria FED'!B3518</f>
        <v>5.0700000000000002E-2</v>
      </c>
    </row>
    <row r="283" spans="2:12" ht="14.5" x14ac:dyDescent="0.35">
      <c r="B283" s="20">
        <v>45195</v>
      </c>
      <c r="C283" s="39">
        <v>4070</v>
      </c>
      <c r="D283" s="40">
        <v>50000</v>
      </c>
      <c r="E283" s="21">
        <f t="shared" si="18"/>
        <v>4226.4067206991213</v>
      </c>
      <c r="F283" s="21">
        <f t="shared" si="19"/>
        <v>203500000</v>
      </c>
      <c r="G283" s="21">
        <f t="shared" si="20"/>
        <v>211320336.03495607</v>
      </c>
      <c r="I283" s="20">
        <f t="shared" si="17"/>
        <v>45105</v>
      </c>
      <c r="J283" s="21">
        <f>+'TRM Diaria Bloomberg'!B4933</f>
        <v>4147.93</v>
      </c>
      <c r="K283" s="25">
        <f>+'Tasa BANREP'!$B$166</f>
        <v>0.13250000000000001</v>
      </c>
      <c r="L283" s="26">
        <f>+'Tasa Diaria FED'!B3519</f>
        <v>5.0700000000000002E-2</v>
      </c>
    </row>
    <row r="284" spans="2:12" ht="14.5" x14ac:dyDescent="0.35">
      <c r="B284" s="20">
        <v>45201</v>
      </c>
      <c r="C284" s="39">
        <v>4123</v>
      </c>
      <c r="D284" s="40">
        <v>64621</v>
      </c>
      <c r="E284" s="21">
        <f t="shared" si="18"/>
        <v>4213.4477069636268</v>
      </c>
      <c r="F284" s="21">
        <f t="shared" si="19"/>
        <v>266432383</v>
      </c>
      <c r="G284" s="21">
        <f t="shared" si="20"/>
        <v>272277204.27169651</v>
      </c>
      <c r="I284" s="20">
        <f t="shared" si="17"/>
        <v>45111</v>
      </c>
      <c r="J284" s="21">
        <f>+'TRM Diaria Bloomberg'!B4939</f>
        <v>4135.3100000000004</v>
      </c>
      <c r="K284" s="25">
        <f>+'Tasa BANREP'!$B$167</f>
        <v>0.13250000000000001</v>
      </c>
      <c r="L284" s="26">
        <f>+'Tasa Diaria FED'!B3522</f>
        <v>5.0799999999999998E-2</v>
      </c>
    </row>
    <row r="285" spans="2:12" ht="14.5" x14ac:dyDescent="0.35">
      <c r="B285" s="20">
        <v>45203</v>
      </c>
      <c r="C285" s="39">
        <v>4204</v>
      </c>
      <c r="D285" s="40">
        <v>60000</v>
      </c>
      <c r="E285" s="21">
        <f t="shared" si="18"/>
        <v>4308.857057962723</v>
      </c>
      <c r="F285" s="21">
        <f t="shared" si="19"/>
        <v>252240000</v>
      </c>
      <c r="G285" s="21">
        <f t="shared" si="20"/>
        <v>258531423.47776338</v>
      </c>
      <c r="I285" s="20">
        <f t="shared" si="17"/>
        <v>45113</v>
      </c>
      <c r="J285" s="21">
        <f>+'TRM Diaria Bloomberg'!B4941</f>
        <v>4228.95</v>
      </c>
      <c r="K285" s="25">
        <f>+'Tasa BANREP'!$B$167</f>
        <v>0.13250000000000001</v>
      </c>
      <c r="L285" s="26">
        <f>+'Tasa Diaria FED'!B3525</f>
        <v>5.0799999999999998E-2</v>
      </c>
    </row>
    <row r="286" spans="2:12" ht="14.5" x14ac:dyDescent="0.35">
      <c r="B286" s="20">
        <v>45204</v>
      </c>
      <c r="C286" s="39">
        <v>4427</v>
      </c>
      <c r="D286" s="40">
        <v>30000</v>
      </c>
      <c r="E286" s="21">
        <f t="shared" si="18"/>
        <v>4243.0364249582208</v>
      </c>
      <c r="F286" s="21">
        <f t="shared" si="19"/>
        <v>132810000</v>
      </c>
      <c r="G286" s="21">
        <f t="shared" si="20"/>
        <v>127291092.74874662</v>
      </c>
      <c r="I286" s="20">
        <f t="shared" si="17"/>
        <v>45114</v>
      </c>
      <c r="J286" s="21">
        <f>+'TRM Diaria Bloomberg'!B4942</f>
        <v>4164.3500000000004</v>
      </c>
      <c r="K286" s="25">
        <f>+'Tasa BANREP'!$B$167</f>
        <v>0.13250000000000001</v>
      </c>
      <c r="L286" s="26">
        <f>+'Tasa Diaria FED'!B3526</f>
        <v>5.0799999999999998E-2</v>
      </c>
    </row>
    <row r="287" spans="2:12" ht="14.5" x14ac:dyDescent="0.35">
      <c r="B287" s="20">
        <v>45209</v>
      </c>
      <c r="C287" s="39">
        <v>4268</v>
      </c>
      <c r="D287" s="40">
        <v>43608.11</v>
      </c>
      <c r="E287" s="21">
        <f t="shared" si="18"/>
        <v>4217.339886810023</v>
      </c>
      <c r="F287" s="21">
        <f t="shared" si="19"/>
        <v>186119413.47999999</v>
      </c>
      <c r="G287" s="21">
        <f t="shared" si="20"/>
        <v>183910221.69139904</v>
      </c>
      <c r="I287" s="20">
        <f t="shared" si="17"/>
        <v>45119</v>
      </c>
      <c r="J287" s="21">
        <f>+'TRM Diaria Bloomberg'!B4947</f>
        <v>4139.13</v>
      </c>
      <c r="K287" s="25">
        <f>+'Tasa BANREP'!$B$167</f>
        <v>0.13250000000000001</v>
      </c>
      <c r="L287" s="26">
        <f>+'Tasa Diaria FED'!B3529</f>
        <v>5.0799999999999998E-2</v>
      </c>
    </row>
    <row r="288" spans="2:12" ht="14.5" x14ac:dyDescent="0.35">
      <c r="B288" s="20">
        <v>45210</v>
      </c>
      <c r="C288" s="39">
        <v>4184</v>
      </c>
      <c r="D288" s="40">
        <v>40000</v>
      </c>
      <c r="E288" s="21">
        <f t="shared" si="18"/>
        <v>4178.0003412944843</v>
      </c>
      <c r="F288" s="21">
        <f t="shared" si="19"/>
        <v>167360000</v>
      </c>
      <c r="G288" s="21">
        <f t="shared" si="20"/>
        <v>167120013.65177938</v>
      </c>
      <c r="I288" s="20">
        <f t="shared" si="17"/>
        <v>45120</v>
      </c>
      <c r="J288" s="21">
        <f>+'TRM Diaria Bloomberg'!B4948</f>
        <v>4100.5200000000004</v>
      </c>
      <c r="K288" s="25">
        <f>+'Tasa BANREP'!$B$167</f>
        <v>0.13250000000000001</v>
      </c>
      <c r="L288" s="26">
        <f>+'Tasa Diaria FED'!B3530</f>
        <v>5.0799999999999998E-2</v>
      </c>
    </row>
    <row r="289" spans="2:12" ht="14.5" x14ac:dyDescent="0.35">
      <c r="B289" s="20">
        <v>45216</v>
      </c>
      <c r="C289" s="39">
        <v>4210</v>
      </c>
      <c r="D289" s="40">
        <v>13326</v>
      </c>
      <c r="E289" s="21">
        <f t="shared" si="18"/>
        <v>4052.6150921066492</v>
      </c>
      <c r="F289" s="21">
        <f t="shared" si="19"/>
        <v>56102460</v>
      </c>
      <c r="G289" s="21">
        <f t="shared" si="20"/>
        <v>54005148.717413209</v>
      </c>
      <c r="I289" s="20">
        <f t="shared" si="17"/>
        <v>45126</v>
      </c>
      <c r="J289" s="21">
        <f>+'TRM Diaria Bloomberg'!B4954</f>
        <v>3977.46</v>
      </c>
      <c r="K289" s="25">
        <f>+'Tasa BANREP'!$B$167</f>
        <v>0.13250000000000001</v>
      </c>
      <c r="L289" s="26">
        <f>+'Tasa Diaria FED'!B3534</f>
        <v>5.0799999999999998E-2</v>
      </c>
    </row>
    <row r="290" spans="2:12" ht="14.5" x14ac:dyDescent="0.35">
      <c r="B290" s="20">
        <v>45218</v>
      </c>
      <c r="C290" s="39">
        <v>4248</v>
      </c>
      <c r="D290" s="40">
        <v>25000</v>
      </c>
      <c r="E290" s="21">
        <f t="shared" si="18"/>
        <v>4045.1567788931357</v>
      </c>
      <c r="F290" s="21">
        <f t="shared" si="19"/>
        <v>106200000</v>
      </c>
      <c r="G290" s="21">
        <f t="shared" si="20"/>
        <v>101128919.47232839</v>
      </c>
      <c r="I290" s="20">
        <f t="shared" si="17"/>
        <v>45128</v>
      </c>
      <c r="J290" s="21">
        <f>+'TRM Diaria Bloomberg'!B4956</f>
        <v>3970.14</v>
      </c>
      <c r="K290" s="25">
        <f>+'Tasa BANREP'!$B$167</f>
        <v>0.13250000000000001</v>
      </c>
      <c r="L290" s="26">
        <f>+'Tasa Diaria FED'!B3536</f>
        <v>5.0799999999999998E-2</v>
      </c>
    </row>
    <row r="291" spans="2:12" ht="14.5" x14ac:dyDescent="0.35">
      <c r="B291" s="20">
        <v>45222</v>
      </c>
      <c r="C291" s="39">
        <v>4235</v>
      </c>
      <c r="D291" s="40">
        <v>7519.07</v>
      </c>
      <c r="E291" s="21">
        <f t="shared" si="18"/>
        <v>4045.8190608041718</v>
      </c>
      <c r="F291" s="21">
        <f t="shared" si="19"/>
        <v>31843261.449999999</v>
      </c>
      <c r="G291" s="21">
        <f t="shared" si="20"/>
        <v>30420796.725520823</v>
      </c>
      <c r="I291" s="20">
        <f t="shared" si="17"/>
        <v>45132</v>
      </c>
      <c r="J291" s="21">
        <f>+'TRM Diaria Bloomberg'!B4960</f>
        <v>3970.79</v>
      </c>
      <c r="K291" s="25">
        <f>+'Tasa BANREP'!$B$167</f>
        <v>0.13250000000000001</v>
      </c>
      <c r="L291" s="26">
        <f>+'Tasa Diaria FED'!B3538</f>
        <v>5.0799999999999998E-2</v>
      </c>
    </row>
    <row r="292" spans="2:12" ht="14.5" x14ac:dyDescent="0.35">
      <c r="B292" s="20">
        <v>45224</v>
      </c>
      <c r="C292" s="39">
        <v>4230</v>
      </c>
      <c r="D292" s="40">
        <v>30000</v>
      </c>
      <c r="E292" s="21">
        <f t="shared" si="18"/>
        <v>4015.6067371770082</v>
      </c>
      <c r="F292" s="21">
        <f t="shared" si="19"/>
        <v>126900000</v>
      </c>
      <c r="G292" s="21">
        <f t="shared" si="20"/>
        <v>120468202.11531025</v>
      </c>
      <c r="I292" s="20">
        <f t="shared" si="17"/>
        <v>45134</v>
      </c>
      <c r="J292" s="21">
        <f>+'TRM Diaria Bloomberg'!B4962</f>
        <v>3943.48</v>
      </c>
      <c r="K292" s="25">
        <f>+'Tasa BANREP'!$B$167</f>
        <v>0.13250000000000001</v>
      </c>
      <c r="L292" s="26">
        <f>+'Tasa Diaria FED'!B3540</f>
        <v>5.33E-2</v>
      </c>
    </row>
    <row r="293" spans="2:12" ht="14.5" x14ac:dyDescent="0.35">
      <c r="B293" s="20">
        <v>45225</v>
      </c>
      <c r="C293" s="39">
        <v>4164</v>
      </c>
      <c r="D293" s="40">
        <v>70000</v>
      </c>
      <c r="E293" s="21">
        <f t="shared" si="18"/>
        <v>3987.135345317161</v>
      </c>
      <c r="F293" s="21">
        <f t="shared" si="19"/>
        <v>291480000</v>
      </c>
      <c r="G293" s="21">
        <f t="shared" si="20"/>
        <v>279099474.17220128</v>
      </c>
      <c r="I293" s="20">
        <f t="shared" si="17"/>
        <v>45135</v>
      </c>
      <c r="J293" s="21">
        <f>+'TRM Diaria Bloomberg'!B4963</f>
        <v>3915.52</v>
      </c>
      <c r="K293" s="25">
        <f>+'Tasa BANREP'!$B$167</f>
        <v>0.13250000000000001</v>
      </c>
      <c r="L293" s="26">
        <f>+'Tasa Diaria FED'!B3541</f>
        <v>5.33E-2</v>
      </c>
    </row>
    <row r="294" spans="2:12" ht="14.5" x14ac:dyDescent="0.35">
      <c r="B294" s="20">
        <v>45231</v>
      </c>
      <c r="C294" s="39">
        <v>4112</v>
      </c>
      <c r="D294" s="40">
        <v>40000</v>
      </c>
      <c r="E294" s="21">
        <f t="shared" si="18"/>
        <v>4228.7450429776</v>
      </c>
      <c r="F294" s="21">
        <f t="shared" si="19"/>
        <v>164480000</v>
      </c>
      <c r="G294" s="21">
        <f t="shared" si="20"/>
        <v>169149801.71910399</v>
      </c>
      <c r="I294" s="20">
        <f t="shared" si="17"/>
        <v>45141</v>
      </c>
      <c r="J294" s="21">
        <f>+'TRM Diaria Bloomberg'!B4969</f>
        <v>4152.79</v>
      </c>
      <c r="K294" s="25">
        <f>+'Tasa BANREP'!$B$168</f>
        <v>0.13250000000000001</v>
      </c>
      <c r="L294" s="26">
        <f>+'Tasa Diaria FED'!B3545</f>
        <v>5.33E-2</v>
      </c>
    </row>
    <row r="295" spans="2:12" ht="14.5" x14ac:dyDescent="0.35">
      <c r="B295" s="20">
        <v>45231</v>
      </c>
      <c r="C295" s="39">
        <v>4106</v>
      </c>
      <c r="D295" s="40">
        <v>6361.66</v>
      </c>
      <c r="E295" s="21">
        <f t="shared" si="18"/>
        <v>4228.7450429776</v>
      </c>
      <c r="F295" s="21">
        <f t="shared" si="19"/>
        <v>26120975.960000001</v>
      </c>
      <c r="G295" s="21">
        <f t="shared" si="20"/>
        <v>26901838.190108877</v>
      </c>
      <c r="I295" s="20">
        <f t="shared" si="17"/>
        <v>45141</v>
      </c>
      <c r="J295" s="21">
        <f>+'TRM Diaria Bloomberg'!B4969</f>
        <v>4152.79</v>
      </c>
      <c r="K295" s="25">
        <f>+'Tasa BANREP'!$B$168</f>
        <v>0.13250000000000001</v>
      </c>
      <c r="L295" s="26">
        <f>+'Tasa Diaria FED'!B3545</f>
        <v>5.33E-2</v>
      </c>
    </row>
    <row r="296" spans="2:12" ht="14.5" x14ac:dyDescent="0.35">
      <c r="B296" s="20">
        <v>45237</v>
      </c>
      <c r="C296" s="39">
        <v>3984</v>
      </c>
      <c r="D296" s="40">
        <v>6823</v>
      </c>
      <c r="E296" s="21">
        <f t="shared" si="18"/>
        <v>4091.7239239267774</v>
      </c>
      <c r="F296" s="21">
        <f t="shared" si="19"/>
        <v>27182832</v>
      </c>
      <c r="G296" s="21">
        <f t="shared" si="20"/>
        <v>27917832.332952403</v>
      </c>
      <c r="I296" s="20">
        <f t="shared" si="17"/>
        <v>45147</v>
      </c>
      <c r="J296" s="21">
        <f>+'TRM Diaria Bloomberg'!B4975</f>
        <v>4018.23</v>
      </c>
      <c r="K296" s="25">
        <f>+'Tasa BANREP'!$B$168</f>
        <v>0.13250000000000001</v>
      </c>
      <c r="L296" s="26">
        <f>+'Tasa Diaria FED'!B3549</f>
        <v>5.33E-2</v>
      </c>
    </row>
    <row r="297" spans="2:12" ht="14.5" x14ac:dyDescent="0.35">
      <c r="B297" s="20">
        <v>45237</v>
      </c>
      <c r="C297" s="39">
        <v>3984</v>
      </c>
      <c r="D297" s="40">
        <v>3343.25</v>
      </c>
      <c r="E297" s="21">
        <f t="shared" si="18"/>
        <v>4091.7239239267774</v>
      </c>
      <c r="F297" s="21">
        <f t="shared" si="19"/>
        <v>13319508</v>
      </c>
      <c r="G297" s="21">
        <f t="shared" si="20"/>
        <v>13679656.008668199</v>
      </c>
      <c r="I297" s="20">
        <f t="shared" si="17"/>
        <v>45147</v>
      </c>
      <c r="J297" s="21">
        <f>+'TRM Diaria Bloomberg'!B4975</f>
        <v>4018.23</v>
      </c>
      <c r="K297" s="25">
        <f>+'Tasa BANREP'!$B$168</f>
        <v>0.13250000000000001</v>
      </c>
      <c r="L297" s="26">
        <f>+'Tasa Diaria FED'!B3549</f>
        <v>5.33E-2</v>
      </c>
    </row>
    <row r="298" spans="2:12" ht="14.5" x14ac:dyDescent="0.35">
      <c r="B298" s="20">
        <v>45240</v>
      </c>
      <c r="C298" s="39">
        <v>4045</v>
      </c>
      <c r="D298" s="40">
        <v>40000</v>
      </c>
      <c r="E298" s="21">
        <f t="shared" si="18"/>
        <v>4036.2474779852732</v>
      </c>
      <c r="F298" s="21">
        <f t="shared" si="19"/>
        <v>161800000</v>
      </c>
      <c r="G298" s="21">
        <f t="shared" si="20"/>
        <v>161449899.11941093</v>
      </c>
      <c r="I298" s="20">
        <f t="shared" si="17"/>
        <v>45150</v>
      </c>
      <c r="J298" s="21">
        <f>+'TRM Diaria Bloomberg'!B4978</f>
        <v>3963.75</v>
      </c>
      <c r="K298" s="25">
        <f>+'Tasa BANREP'!$B$168</f>
        <v>0.13250000000000001</v>
      </c>
      <c r="L298" s="26">
        <f>+'Tasa Diaria FED'!B3551</f>
        <v>5.33E-2</v>
      </c>
    </row>
    <row r="299" spans="2:12" ht="14.5" x14ac:dyDescent="0.35">
      <c r="B299" s="20">
        <v>45244</v>
      </c>
      <c r="C299" s="39">
        <v>3963</v>
      </c>
      <c r="D299" s="40">
        <v>8027.56</v>
      </c>
      <c r="E299" s="21">
        <f t="shared" si="18"/>
        <v>4200.5282236486892</v>
      </c>
      <c r="F299" s="21">
        <f t="shared" si="19"/>
        <v>31813220.280000001</v>
      </c>
      <c r="G299" s="21">
        <f t="shared" si="20"/>
        <v>33719992.34703327</v>
      </c>
      <c r="I299" s="20">
        <f t="shared" si="17"/>
        <v>45154</v>
      </c>
      <c r="J299" s="21">
        <f>+'TRM Diaria Bloomberg'!B4982</f>
        <v>4125.08</v>
      </c>
      <c r="K299" s="25">
        <f>+'Tasa BANREP'!$B$168</f>
        <v>0.13250000000000001</v>
      </c>
      <c r="L299" s="26">
        <f>+'Tasa Diaria FED'!B3554</f>
        <v>5.33E-2</v>
      </c>
    </row>
    <row r="300" spans="2:12" ht="14.5" x14ac:dyDescent="0.35">
      <c r="B300" s="20">
        <v>45246</v>
      </c>
      <c r="C300" s="39">
        <v>4078</v>
      </c>
      <c r="D300" s="40">
        <v>50000</v>
      </c>
      <c r="E300" s="21">
        <f t="shared" si="18"/>
        <v>4195.8644548819475</v>
      </c>
      <c r="F300" s="21">
        <f t="shared" si="19"/>
        <v>203900000</v>
      </c>
      <c r="G300" s="21">
        <f t="shared" si="20"/>
        <v>209793222.74409738</v>
      </c>
      <c r="I300" s="20">
        <f t="shared" si="17"/>
        <v>45156</v>
      </c>
      <c r="J300" s="21">
        <f>+'TRM Diaria Bloomberg'!B4984</f>
        <v>4120.5</v>
      </c>
      <c r="K300" s="25">
        <f>+'Tasa BANREP'!$B$168</f>
        <v>0.13250000000000001</v>
      </c>
      <c r="L300" s="26">
        <f>+'Tasa Diaria FED'!B3556</f>
        <v>5.33E-2</v>
      </c>
    </row>
    <row r="301" spans="2:12" ht="14.5" x14ac:dyDescent="0.35">
      <c r="B301" s="20">
        <v>45250</v>
      </c>
      <c r="C301" s="39">
        <v>4069</v>
      </c>
      <c r="D301" s="40">
        <v>5890.76</v>
      </c>
      <c r="E301" s="21">
        <f t="shared" si="18"/>
        <v>4193.2983637701154</v>
      </c>
      <c r="F301" s="21">
        <f t="shared" si="19"/>
        <v>23969502.440000001</v>
      </c>
      <c r="G301" s="21">
        <f t="shared" si="20"/>
        <v>24701714.269362446</v>
      </c>
      <c r="I301" s="20">
        <f t="shared" si="17"/>
        <v>45160</v>
      </c>
      <c r="J301" s="21">
        <f>+'TRM Diaria Bloomberg'!B4988</f>
        <v>4117.9799999999996</v>
      </c>
      <c r="K301" s="25">
        <f>+'Tasa BANREP'!$B$168</f>
        <v>0.13250000000000001</v>
      </c>
      <c r="L301" s="26">
        <f>+'Tasa Diaria FED'!B3558</f>
        <v>5.33E-2</v>
      </c>
    </row>
    <row r="302" spans="2:12" ht="14.5" x14ac:dyDescent="0.35">
      <c r="B302" s="20">
        <v>45252</v>
      </c>
      <c r="C302" s="39">
        <v>4098</v>
      </c>
      <c r="D302" s="40">
        <v>80000</v>
      </c>
      <c r="E302" s="21">
        <f t="shared" si="18"/>
        <v>4165.7434330216374</v>
      </c>
      <c r="F302" s="21">
        <f t="shared" si="19"/>
        <v>327840000</v>
      </c>
      <c r="G302" s="21">
        <f t="shared" si="20"/>
        <v>333259474.64173102</v>
      </c>
      <c r="I302" s="20">
        <f t="shared" si="17"/>
        <v>45162</v>
      </c>
      <c r="J302" s="21">
        <f>+'TRM Diaria Bloomberg'!B4990</f>
        <v>4090.92</v>
      </c>
      <c r="K302" s="25">
        <f>+'Tasa BANREP'!$B$168</f>
        <v>0.13250000000000001</v>
      </c>
      <c r="L302" s="26">
        <f>+'Tasa Diaria FED'!B3560</f>
        <v>5.33E-2</v>
      </c>
    </row>
    <row r="303" spans="2:12" ht="14.5" x14ac:dyDescent="0.35">
      <c r="B303" s="20">
        <v>45257</v>
      </c>
      <c r="C303" s="39">
        <v>3995</v>
      </c>
      <c r="D303" s="40">
        <v>70000</v>
      </c>
      <c r="E303" s="21">
        <f t="shared" si="18"/>
        <v>4174.8265809254226</v>
      </c>
      <c r="F303" s="21">
        <f t="shared" si="19"/>
        <v>279650000</v>
      </c>
      <c r="G303" s="21">
        <f t="shared" si="20"/>
        <v>292237860.6647796</v>
      </c>
      <c r="I303" s="20">
        <f t="shared" si="17"/>
        <v>45167</v>
      </c>
      <c r="J303" s="21">
        <f>+'TRM Diaria Bloomberg'!B4995</f>
        <v>4099.84</v>
      </c>
      <c r="K303" s="25">
        <f>+'Tasa BANREP'!$B$168</f>
        <v>0.13250000000000001</v>
      </c>
      <c r="L303" s="26">
        <f>+'Tasa Diaria FED'!B3563</f>
        <v>5.33E-2</v>
      </c>
    </row>
    <row r="304" spans="2:12" ht="14.5" x14ac:dyDescent="0.35">
      <c r="B304" s="20">
        <v>45260</v>
      </c>
      <c r="C304" s="39">
        <v>4050</v>
      </c>
      <c r="D304" s="40">
        <v>40000</v>
      </c>
      <c r="E304" s="21">
        <f t="shared" si="18"/>
        <v>4131.2233978267586</v>
      </c>
      <c r="F304" s="21">
        <f t="shared" si="19"/>
        <v>162000000</v>
      </c>
      <c r="G304" s="21">
        <f t="shared" si="20"/>
        <v>165248935.91307035</v>
      </c>
      <c r="I304" s="20">
        <f t="shared" si="17"/>
        <v>45170</v>
      </c>
      <c r="J304" s="21">
        <f>+'TRM Diaria Bloomberg'!B4998</f>
        <v>4057.02</v>
      </c>
      <c r="K304" s="25">
        <f>+'Tasa BANREP'!$B$169</f>
        <v>0.13250000000000001</v>
      </c>
      <c r="L304" s="26">
        <f>+'Tasa Diaria FED'!B3566</f>
        <v>5.33E-2</v>
      </c>
    </row>
    <row r="305" spans="2:12" ht="14.5" x14ac:dyDescent="0.35">
      <c r="B305" s="20">
        <v>45265</v>
      </c>
      <c r="C305" s="39">
        <v>4040</v>
      </c>
      <c r="D305" s="40">
        <v>55613.52</v>
      </c>
      <c r="E305" s="21">
        <f t="shared" si="18"/>
        <v>4147.5567714115914</v>
      </c>
      <c r="F305" s="21">
        <f t="shared" si="19"/>
        <v>224678620.79999998</v>
      </c>
      <c r="G305" s="21">
        <f t="shared" si="20"/>
        <v>230660231.45803395</v>
      </c>
      <c r="I305" s="20">
        <f t="shared" si="17"/>
        <v>45175</v>
      </c>
      <c r="J305" s="21">
        <f>+'TRM Diaria Bloomberg'!B5003</f>
        <v>4073.06</v>
      </c>
      <c r="K305" s="25">
        <f>+'Tasa BANREP'!$B$169</f>
        <v>0.13250000000000001</v>
      </c>
      <c r="L305" s="26">
        <f>+'Tasa Diaria FED'!B3569</f>
        <v>5.33E-2</v>
      </c>
    </row>
    <row r="306" spans="2:12" ht="14.5" x14ac:dyDescent="0.35">
      <c r="B306" s="20">
        <v>45271</v>
      </c>
      <c r="C306" s="39">
        <v>4007</v>
      </c>
      <c r="D306" s="40">
        <v>20988</v>
      </c>
      <c r="E306" s="21">
        <f t="shared" si="18"/>
        <v>4049.7805537298141</v>
      </c>
      <c r="F306" s="21">
        <f t="shared" si="19"/>
        <v>84098916</v>
      </c>
      <c r="G306" s="21">
        <f t="shared" si="20"/>
        <v>84996794.261681333</v>
      </c>
      <c r="I306" s="20">
        <f t="shared" si="17"/>
        <v>45181</v>
      </c>
      <c r="J306" s="21">
        <f>+'TRM Diaria Bloomberg'!B5009</f>
        <v>3977.04</v>
      </c>
      <c r="K306" s="25">
        <f>+'Tasa BANREP'!$B$169</f>
        <v>0.13250000000000001</v>
      </c>
      <c r="L306" s="26">
        <f>+'Tasa Diaria FED'!B3573</f>
        <v>5.33E-2</v>
      </c>
    </row>
    <row r="307" spans="2:12" ht="14.5" x14ac:dyDescent="0.35">
      <c r="B307" s="20">
        <v>45271</v>
      </c>
      <c r="C307" s="39">
        <v>3903</v>
      </c>
      <c r="D307" s="40">
        <v>1366.8</v>
      </c>
      <c r="E307" s="21">
        <f t="shared" si="18"/>
        <v>4049.7805537298141</v>
      </c>
      <c r="F307" s="21">
        <f t="shared" si="19"/>
        <v>5334620.3999999994</v>
      </c>
      <c r="G307" s="21">
        <f t="shared" si="20"/>
        <v>5535240.0608379096</v>
      </c>
      <c r="I307" s="20">
        <f t="shared" si="17"/>
        <v>45181</v>
      </c>
      <c r="J307" s="21">
        <f>+'TRM Diaria Bloomberg'!B5009</f>
        <v>3977.04</v>
      </c>
      <c r="K307" s="25">
        <f>+'Tasa BANREP'!$B$169</f>
        <v>0.13250000000000001</v>
      </c>
      <c r="L307" s="26">
        <f>+'Tasa Diaria FED'!B3573</f>
        <v>5.33E-2</v>
      </c>
    </row>
    <row r="308" spans="2:12" ht="14.5" x14ac:dyDescent="0.35">
      <c r="B308" s="20">
        <v>45272</v>
      </c>
      <c r="C308" s="39">
        <v>3967</v>
      </c>
      <c r="D308" s="40">
        <v>50000</v>
      </c>
      <c r="E308" s="21">
        <f t="shared" si="18"/>
        <v>4020.5963587833476</v>
      </c>
      <c r="F308" s="21">
        <f t="shared" si="19"/>
        <v>198350000</v>
      </c>
      <c r="G308" s="21">
        <f t="shared" si="20"/>
        <v>201029817.93916738</v>
      </c>
      <c r="I308" s="20">
        <f t="shared" si="17"/>
        <v>45182</v>
      </c>
      <c r="J308" s="21">
        <f>+'TRM Diaria Bloomberg'!B5010</f>
        <v>3948.38</v>
      </c>
      <c r="K308" s="25">
        <f>+'Tasa BANREP'!$B$169</f>
        <v>0.13250000000000001</v>
      </c>
      <c r="L308" s="26">
        <f>+'Tasa Diaria FED'!B3574</f>
        <v>5.33E-2</v>
      </c>
    </row>
    <row r="309" spans="2:12" ht="14.5" x14ac:dyDescent="0.35">
      <c r="B309" s="20">
        <v>45275</v>
      </c>
      <c r="C309" s="39">
        <v>3978</v>
      </c>
      <c r="D309" s="40">
        <v>52200</v>
      </c>
      <c r="E309" s="21">
        <f t="shared" si="18"/>
        <v>3999.9047034688947</v>
      </c>
      <c r="F309" s="21">
        <f t="shared" si="19"/>
        <v>207651600</v>
      </c>
      <c r="G309" s="21">
        <f t="shared" si="20"/>
        <v>208795025.52107629</v>
      </c>
      <c r="I309" s="20">
        <f t="shared" si="17"/>
        <v>45185</v>
      </c>
      <c r="J309" s="21">
        <f>+'TRM Diaria Bloomberg'!B5013</f>
        <v>3928.06</v>
      </c>
      <c r="K309" s="25">
        <f>+'Tasa BANREP'!$B$169</f>
        <v>0.13250000000000001</v>
      </c>
      <c r="L309" s="26">
        <f>+'Tasa Diaria FED'!B3576</f>
        <v>5.33E-2</v>
      </c>
    </row>
    <row r="310" spans="2:12" ht="14.5" x14ac:dyDescent="0.35">
      <c r="B310" s="20">
        <v>45279</v>
      </c>
      <c r="C310" s="39">
        <v>3903</v>
      </c>
      <c r="D310" s="40">
        <v>19919.18</v>
      </c>
      <c r="E310" s="21">
        <f t="shared" si="18"/>
        <v>3969.8244132135346</v>
      </c>
      <c r="F310" s="21">
        <f t="shared" si="19"/>
        <v>77744559.540000007</v>
      </c>
      <c r="G310" s="21">
        <f t="shared" si="20"/>
        <v>79075647.05519478</v>
      </c>
      <c r="I310" s="20">
        <f t="shared" si="17"/>
        <v>45189</v>
      </c>
      <c r="J310" s="21">
        <f>+'TRM Diaria Bloomberg'!B5017</f>
        <v>3898.52</v>
      </c>
      <c r="K310" s="25">
        <f>+'Tasa BANREP'!$B$169</f>
        <v>0.13250000000000001</v>
      </c>
      <c r="L310" s="26">
        <f>+'Tasa Diaria FED'!B3579</f>
        <v>5.33E-2</v>
      </c>
    </row>
    <row r="311" spans="2:12" ht="14.5" x14ac:dyDescent="0.35">
      <c r="B311" s="20">
        <v>45279</v>
      </c>
      <c r="C311" s="39">
        <v>3903</v>
      </c>
      <c r="D311" s="40">
        <v>2920.49</v>
      </c>
      <c r="E311" s="21">
        <f t="shared" si="18"/>
        <v>3969.8244132135346</v>
      </c>
      <c r="F311" s="21">
        <f t="shared" si="19"/>
        <v>11398672.469999999</v>
      </c>
      <c r="G311" s="21">
        <f t="shared" si="20"/>
        <v>11593832.500545995</v>
      </c>
      <c r="I311" s="20">
        <f t="shared" si="17"/>
        <v>45189</v>
      </c>
      <c r="J311" s="21">
        <f>+'TRM Diaria Bloomberg'!B5017</f>
        <v>3898.52</v>
      </c>
      <c r="K311" s="25">
        <f>+'Tasa BANREP'!$B$169</f>
        <v>0.13250000000000001</v>
      </c>
      <c r="L311" s="26">
        <f>+'Tasa Diaria FED'!B3579</f>
        <v>5.33E-2</v>
      </c>
    </row>
    <row r="312" spans="2:12" ht="14.5" x14ac:dyDescent="0.35">
      <c r="B312" s="20">
        <v>45288</v>
      </c>
      <c r="C312" s="39">
        <v>3825</v>
      </c>
      <c r="D312" s="40">
        <v>100000</v>
      </c>
      <c r="E312" s="21">
        <f t="shared" si="18"/>
        <v>4152.2510888820461</v>
      </c>
      <c r="F312" s="21">
        <f t="shared" si="19"/>
        <v>382500000</v>
      </c>
      <c r="G312" s="21">
        <f t="shared" si="20"/>
        <v>415225108.88820463</v>
      </c>
      <c r="I312" s="20">
        <f t="shared" si="17"/>
        <v>45198</v>
      </c>
      <c r="J312" s="21">
        <f>+'TRM Diaria Bloomberg'!B5026</f>
        <v>4077.67</v>
      </c>
      <c r="K312" s="25">
        <f>+'Tasa BANREP'!$B$169</f>
        <v>0.13250000000000001</v>
      </c>
      <c r="L312" s="26">
        <f>+'Tasa Diaria FED'!B3586</f>
        <v>5.33E-2</v>
      </c>
    </row>
    <row r="313" spans="2:12" ht="14.5" x14ac:dyDescent="0.35">
      <c r="B313" s="20">
        <v>45300</v>
      </c>
      <c r="C313" s="39">
        <v>3920</v>
      </c>
      <c r="D313" s="40">
        <v>102459.96</v>
      </c>
      <c r="E313" s="21">
        <f t="shared" si="18"/>
        <v>4308.7928296050168</v>
      </c>
      <c r="F313" s="21">
        <f>+C313*D313</f>
        <v>401643043.20000005</v>
      </c>
      <c r="G313" s="21">
        <f t="shared" si="20"/>
        <v>441478740.96961689</v>
      </c>
      <c r="I313" s="20">
        <f t="shared" si="17"/>
        <v>45210</v>
      </c>
      <c r="J313" s="21">
        <f>+'TRM Diaria Bloomberg'!B5038</f>
        <v>4231.3999999999996</v>
      </c>
      <c r="K313" s="25">
        <f>+'Tasa BANREP'!$B$170</f>
        <v>0.13250000000000001</v>
      </c>
      <c r="L313" s="26">
        <f>+'Tasa Diaria FED'!B3594</f>
        <v>5.33E-2</v>
      </c>
    </row>
    <row r="314" spans="2:12" ht="14.5" x14ac:dyDescent="0.35">
      <c r="B314" s="20">
        <v>45300</v>
      </c>
      <c r="C314" s="39">
        <v>3920</v>
      </c>
      <c r="D314" s="40">
        <v>2185.92</v>
      </c>
      <c r="E314" s="21">
        <f t="shared" si="18"/>
        <v>4308.7928296050168</v>
      </c>
      <c r="F314" s="21">
        <f t="shared" si="19"/>
        <v>8568806.4000000004</v>
      </c>
      <c r="G314" s="21">
        <f t="shared" si="20"/>
        <v>9418676.4220901988</v>
      </c>
      <c r="I314" s="20">
        <f t="shared" si="17"/>
        <v>45210</v>
      </c>
      <c r="J314" s="21">
        <f>+'TRM Diaria Bloomberg'!B5038</f>
        <v>4231.3999999999996</v>
      </c>
      <c r="K314" s="25">
        <f>+'Tasa BANREP'!$B$170</f>
        <v>0.13250000000000001</v>
      </c>
      <c r="L314" s="26">
        <f>+'Tasa Diaria FED'!B3594</f>
        <v>5.33E-2</v>
      </c>
    </row>
    <row r="315" spans="2:12" ht="14.5" x14ac:dyDescent="0.35">
      <c r="B315" s="20">
        <v>45301</v>
      </c>
      <c r="C315" s="39">
        <v>3960</v>
      </c>
      <c r="D315" s="40">
        <v>11990</v>
      </c>
      <c r="E315" s="21">
        <f t="shared" si="18"/>
        <v>4339.932141589069</v>
      </c>
      <c r="F315" s="21">
        <f t="shared" si="19"/>
        <v>47480400</v>
      </c>
      <c r="G315" s="21">
        <f t="shared" si="20"/>
        <v>52035786.377652936</v>
      </c>
      <c r="I315" s="20">
        <f t="shared" si="17"/>
        <v>45211</v>
      </c>
      <c r="J315" s="21">
        <f>+'TRM Diaria Bloomberg'!B5039</f>
        <v>4261.9799999999996</v>
      </c>
      <c r="K315" s="25">
        <f>+'Tasa BANREP'!$B$170</f>
        <v>0.13250000000000001</v>
      </c>
      <c r="L315" s="26">
        <f>+'Tasa Diaria FED'!B3595</f>
        <v>5.33E-2</v>
      </c>
    </row>
    <row r="316" spans="2:12" ht="14.5" x14ac:dyDescent="0.35">
      <c r="B316" s="20">
        <v>45304</v>
      </c>
      <c r="C316" s="39">
        <v>3930</v>
      </c>
      <c r="D316" s="40">
        <v>19549.400000000001</v>
      </c>
      <c r="E316" s="21">
        <f t="shared" si="18"/>
        <v>4318.3240251632487</v>
      </c>
      <c r="F316" s="21">
        <f t="shared" si="19"/>
        <v>76829142</v>
      </c>
      <c r="G316" s="21">
        <f t="shared" si="20"/>
        <v>84420643.697526425</v>
      </c>
      <c r="I316" s="20">
        <f t="shared" si="17"/>
        <v>45214</v>
      </c>
      <c r="J316" s="21">
        <f>+'TRM Diaria Bloomberg'!B5042</f>
        <v>4240.76</v>
      </c>
      <c r="K316" s="25">
        <f>+'Tasa BANREP'!$B$170</f>
        <v>0.13250000000000001</v>
      </c>
      <c r="L316" s="26">
        <f>+'Tasa Diaria FED'!B3596</f>
        <v>5.33E-2</v>
      </c>
    </row>
    <row r="317" spans="2:12" ht="14.5" x14ac:dyDescent="0.35">
      <c r="B317" s="20">
        <v>45309</v>
      </c>
      <c r="C317" s="39">
        <v>3925</v>
      </c>
      <c r="D317" s="40">
        <v>80000</v>
      </c>
      <c r="E317" s="21">
        <f t="shared" si="18"/>
        <v>4303.5180867640292</v>
      </c>
      <c r="F317" s="21">
        <f t="shared" si="19"/>
        <v>314000000</v>
      </c>
      <c r="G317" s="21">
        <f t="shared" si="20"/>
        <v>344281446.94112235</v>
      </c>
      <c r="I317" s="20">
        <f t="shared" si="17"/>
        <v>45219</v>
      </c>
      <c r="J317" s="21">
        <f>+'TRM Diaria Bloomberg'!B5047</f>
        <v>4226.22</v>
      </c>
      <c r="K317" s="25">
        <f>+'Tasa BANREP'!$B$170</f>
        <v>0.13250000000000001</v>
      </c>
      <c r="L317" s="26">
        <f>+'Tasa Diaria FED'!B3601</f>
        <v>5.33E-2</v>
      </c>
    </row>
    <row r="318" spans="2:12" ht="14.5" x14ac:dyDescent="0.35">
      <c r="B318" s="20">
        <v>45313</v>
      </c>
      <c r="C318" s="39">
        <v>3920</v>
      </c>
      <c r="D318" s="40">
        <v>20744.53</v>
      </c>
      <c r="E318" s="21">
        <f t="shared" si="18"/>
        <v>4293.365734230314</v>
      </c>
      <c r="F318" s="21">
        <f t="shared" si="19"/>
        <v>81318557.599999994</v>
      </c>
      <c r="G318" s="21">
        <f t="shared" si="20"/>
        <v>89063854.274712771</v>
      </c>
      <c r="I318" s="20">
        <f t="shared" si="17"/>
        <v>45223</v>
      </c>
      <c r="J318" s="21">
        <f>+'TRM Diaria Bloomberg'!B5051</f>
        <v>4216.25</v>
      </c>
      <c r="K318" s="25">
        <f>+'Tasa BANREP'!$B$170</f>
        <v>0.13250000000000001</v>
      </c>
      <c r="L318" s="26">
        <f>+'Tasa Diaria FED'!B3603</f>
        <v>5.33E-2</v>
      </c>
    </row>
    <row r="319" spans="2:12" ht="14.5" x14ac:dyDescent="0.35">
      <c r="B319" s="20">
        <v>45313</v>
      </c>
      <c r="C319" s="39">
        <v>3918</v>
      </c>
      <c r="D319" s="40">
        <v>18301</v>
      </c>
      <c r="E319" s="21">
        <f t="shared" si="18"/>
        <v>4293.365734230314</v>
      </c>
      <c r="F319" s="21">
        <f t="shared" si="19"/>
        <v>71703318</v>
      </c>
      <c r="G319" s="21">
        <f t="shared" si="20"/>
        <v>78572886.302148983</v>
      </c>
      <c r="I319" s="20">
        <f t="shared" si="17"/>
        <v>45223</v>
      </c>
      <c r="J319" s="21">
        <f>+'TRM Diaria Bloomberg'!B5051</f>
        <v>4216.25</v>
      </c>
      <c r="K319" s="25">
        <f>+'Tasa BANREP'!$B$170</f>
        <v>0.13250000000000001</v>
      </c>
      <c r="L319" s="26">
        <f>+'Tasa Diaria FED'!B3603</f>
        <v>5.33E-2</v>
      </c>
    </row>
    <row r="320" spans="2:12" ht="14.5" x14ac:dyDescent="0.35">
      <c r="B320" s="20">
        <v>45315</v>
      </c>
      <c r="C320" s="39">
        <v>3935</v>
      </c>
      <c r="D320" s="40">
        <v>3490.72</v>
      </c>
      <c r="E320" s="21">
        <f t="shared" si="18"/>
        <v>4203.3590701926933</v>
      </c>
      <c r="F320" s="21">
        <f t="shared" si="19"/>
        <v>13735983.199999999</v>
      </c>
      <c r="G320" s="21">
        <f t="shared" si="20"/>
        <v>14672749.573503038</v>
      </c>
      <c r="I320" s="20">
        <f t="shared" si="17"/>
        <v>45225</v>
      </c>
      <c r="J320" s="21">
        <f>+'TRM Diaria Bloomberg'!B5053</f>
        <v>4127.8599999999997</v>
      </c>
      <c r="K320" s="25">
        <f>+'Tasa BANREP'!$B$170</f>
        <v>0.13250000000000001</v>
      </c>
      <c r="L320" s="26">
        <f>+'Tasa Diaria FED'!B3605</f>
        <v>5.33E-2</v>
      </c>
    </row>
    <row r="321" spans="2:12" ht="14.5" x14ac:dyDescent="0.35">
      <c r="B321" s="20">
        <v>45316</v>
      </c>
      <c r="C321" s="39">
        <v>3931</v>
      </c>
      <c r="D321" s="40">
        <v>80000</v>
      </c>
      <c r="E321" s="21">
        <f t="shared" si="18"/>
        <v>4181.4047351248009</v>
      </c>
      <c r="F321" s="21">
        <f t="shared" si="19"/>
        <v>314480000</v>
      </c>
      <c r="G321" s="21">
        <f t="shared" si="20"/>
        <v>334512378.80998409</v>
      </c>
      <c r="I321" s="20">
        <f t="shared" si="17"/>
        <v>45226</v>
      </c>
      <c r="J321" s="21">
        <f>+'TRM Diaria Bloomberg'!B5054</f>
        <v>4106.3</v>
      </c>
      <c r="K321" s="25">
        <f>+'Tasa BANREP'!$B$170</f>
        <v>0.13250000000000001</v>
      </c>
      <c r="L321" s="26">
        <f>+'Tasa Diaria FED'!B3606</f>
        <v>5.33E-2</v>
      </c>
    </row>
    <row r="322" spans="2:12" ht="14.5" x14ac:dyDescent="0.35">
      <c r="B322" s="20">
        <v>45320</v>
      </c>
      <c r="C322" s="39">
        <v>3920</v>
      </c>
      <c r="D322" s="40">
        <v>100000</v>
      </c>
      <c r="E322" s="21">
        <f t="shared" si="18"/>
        <v>4197.585365191072</v>
      </c>
      <c r="F322" s="21">
        <f t="shared" si="19"/>
        <v>392000000</v>
      </c>
      <c r="G322" s="21">
        <f t="shared" si="20"/>
        <v>419758536.51910722</v>
      </c>
      <c r="I322" s="20">
        <f t="shared" si="17"/>
        <v>45230</v>
      </c>
      <c r="J322" s="21">
        <f>+'TRM Diaria Bloomberg'!B5058</f>
        <v>4122.1899999999996</v>
      </c>
      <c r="K322" s="25">
        <f>+'Tasa BANREP'!$B$170</f>
        <v>0.13250000000000001</v>
      </c>
      <c r="L322" s="26">
        <f>+'Tasa Diaria FED'!B3608</f>
        <v>5.33E-2</v>
      </c>
    </row>
    <row r="323" spans="2:12" ht="14.5" x14ac:dyDescent="0.35">
      <c r="B323" s="20">
        <v>45323</v>
      </c>
      <c r="C323" s="39">
        <v>3900</v>
      </c>
      <c r="D323" s="40">
        <v>54974.47</v>
      </c>
      <c r="E323" s="21">
        <f t="shared" si="18"/>
        <v>4050.8599412609815</v>
      </c>
      <c r="F323" s="21">
        <f t="shared" si="19"/>
        <v>214400433</v>
      </c>
      <c r="G323" s="21">
        <f t="shared" si="20"/>
        <v>222693878.31505358</v>
      </c>
      <c r="I323" s="20">
        <f t="shared" si="17"/>
        <v>45233</v>
      </c>
      <c r="J323" s="21">
        <f>+'TRM Diaria Bloomberg'!B5061</f>
        <v>3978.1</v>
      </c>
      <c r="K323" s="25">
        <f>+'Tasa BANREP'!$B$171</f>
        <v>0.13250000000000001</v>
      </c>
      <c r="L323" s="26">
        <f>+'Tasa Diaria FED'!B3611</f>
        <v>5.33E-2</v>
      </c>
    </row>
    <row r="324" spans="2:12" ht="14.5" x14ac:dyDescent="0.35">
      <c r="B324" s="20">
        <v>45323</v>
      </c>
      <c r="C324" s="39">
        <v>3900</v>
      </c>
      <c r="D324" s="40">
        <v>40000</v>
      </c>
      <c r="E324" s="21">
        <f t="shared" si="18"/>
        <v>4050.8599412609815</v>
      </c>
      <c r="F324" s="21">
        <f t="shared" si="19"/>
        <v>156000000</v>
      </c>
      <c r="G324" s="21">
        <f t="shared" si="20"/>
        <v>162034397.65043926</v>
      </c>
      <c r="I324" s="20">
        <f t="shared" ref="I324:I387" si="21">+B324-90</f>
        <v>45233</v>
      </c>
      <c r="J324" s="21">
        <f>+'TRM Diaria Bloomberg'!B5061</f>
        <v>3978.1</v>
      </c>
      <c r="K324" s="25">
        <f>+'Tasa BANREP'!$B$171</f>
        <v>0.13250000000000001</v>
      </c>
      <c r="L324" s="26">
        <f>+'Tasa Diaria FED'!B3611</f>
        <v>5.33E-2</v>
      </c>
    </row>
    <row r="325" spans="2:12" ht="14.5" x14ac:dyDescent="0.35">
      <c r="B325" s="20">
        <v>45327</v>
      </c>
      <c r="C325" s="39">
        <v>3998</v>
      </c>
      <c r="D325" s="40">
        <v>18140.39</v>
      </c>
      <c r="E325" s="21">
        <f t="shared" ref="E325:E388" si="22">J325*((1+K325)^(90/360)/(1+L325)^(90/360))</f>
        <v>4085.9705847276309</v>
      </c>
      <c r="F325" s="21">
        <f t="shared" ref="F325:F388" si="23">+C325*D325</f>
        <v>72525279.219999999</v>
      </c>
      <c r="G325" s="21">
        <f t="shared" ref="G325:G388" si="24">+D325*E325</f>
        <v>74121099.93548727</v>
      </c>
      <c r="I325" s="20">
        <f t="shared" si="21"/>
        <v>45237</v>
      </c>
      <c r="J325" s="21">
        <f>+'TRM Diaria Bloomberg'!B5065</f>
        <v>4012.58</v>
      </c>
      <c r="K325" s="25">
        <f>+'Tasa BANREP'!$B$171</f>
        <v>0.13250000000000001</v>
      </c>
      <c r="L325" s="26">
        <f>+'Tasa Diaria FED'!B3613</f>
        <v>5.33E-2</v>
      </c>
    </row>
    <row r="326" spans="2:12" ht="14.5" x14ac:dyDescent="0.35">
      <c r="B326" s="20">
        <v>45329</v>
      </c>
      <c r="C326" s="39">
        <v>3970</v>
      </c>
      <c r="D326" s="40">
        <v>8701.89</v>
      </c>
      <c r="E326" s="21">
        <f t="shared" si="22"/>
        <v>4091.0009379389203</v>
      </c>
      <c r="F326" s="21">
        <f t="shared" si="23"/>
        <v>34546503.299999997</v>
      </c>
      <c r="G326" s="21">
        <f t="shared" si="24"/>
        <v>35599440.151841305</v>
      </c>
      <c r="I326" s="20">
        <f t="shared" si="21"/>
        <v>45239</v>
      </c>
      <c r="J326" s="21">
        <f>+'TRM Diaria Bloomberg'!B5067</f>
        <v>4017.52</v>
      </c>
      <c r="K326" s="25">
        <f>+'Tasa BANREP'!$B$171</f>
        <v>0.13250000000000001</v>
      </c>
      <c r="L326" s="26">
        <f>+'Tasa Diaria FED'!B3615</f>
        <v>5.33E-2</v>
      </c>
    </row>
    <row r="327" spans="2:12" ht="14.5" x14ac:dyDescent="0.35">
      <c r="B327" s="20">
        <v>45331</v>
      </c>
      <c r="C327" s="39">
        <v>3952</v>
      </c>
      <c r="D327" s="40">
        <v>63913.56</v>
      </c>
      <c r="E327" s="21">
        <f t="shared" si="22"/>
        <v>4109.5440010922757</v>
      </c>
      <c r="F327" s="21">
        <f t="shared" si="23"/>
        <v>252586389.12</v>
      </c>
      <c r="G327" s="21">
        <f t="shared" si="24"/>
        <v>262655587.08645123</v>
      </c>
      <c r="I327" s="20">
        <f t="shared" si="21"/>
        <v>45241</v>
      </c>
      <c r="J327" s="21">
        <f>+'TRM Diaria Bloomberg'!B5069</f>
        <v>4035.73</v>
      </c>
      <c r="K327" s="25">
        <f>+'Tasa BANREP'!$B$171</f>
        <v>0.13250000000000001</v>
      </c>
      <c r="L327" s="26">
        <f>+'Tasa Diaria FED'!B3616</f>
        <v>5.33E-2</v>
      </c>
    </row>
    <row r="328" spans="2:12" ht="14.5" x14ac:dyDescent="0.35">
      <c r="B328" s="20">
        <v>45337</v>
      </c>
      <c r="C328" s="39">
        <v>3925</v>
      </c>
      <c r="D328" s="40">
        <v>80000</v>
      </c>
      <c r="E328" s="21">
        <f t="shared" si="22"/>
        <v>4167.6781842567489</v>
      </c>
      <c r="F328" s="21">
        <f t="shared" si="23"/>
        <v>314000000</v>
      </c>
      <c r="G328" s="21">
        <f t="shared" si="24"/>
        <v>333414254.74053991</v>
      </c>
      <c r="I328" s="20">
        <f t="shared" si="21"/>
        <v>45247</v>
      </c>
      <c r="J328" s="21">
        <f>+'TRM Diaria Bloomberg'!B5075</f>
        <v>4092.82</v>
      </c>
      <c r="K328" s="25">
        <f>+'Tasa BANREP'!$B$171</f>
        <v>0.13250000000000001</v>
      </c>
      <c r="L328" s="26">
        <f>+'Tasa Diaria FED'!B3621</f>
        <v>5.33E-2</v>
      </c>
    </row>
    <row r="329" spans="2:12" ht="14.5" x14ac:dyDescent="0.35">
      <c r="B329" s="20">
        <v>45338</v>
      </c>
      <c r="C329" s="39">
        <v>3933</v>
      </c>
      <c r="D329" s="40">
        <v>598.94000000000005</v>
      </c>
      <c r="E329" s="21">
        <f t="shared" si="22"/>
        <v>4167.6781842567489</v>
      </c>
      <c r="F329" s="21">
        <f t="shared" si="23"/>
        <v>2355631.02</v>
      </c>
      <c r="G329" s="21">
        <f t="shared" si="24"/>
        <v>2496189.1716787373</v>
      </c>
      <c r="I329" s="20">
        <f t="shared" si="21"/>
        <v>45248</v>
      </c>
      <c r="J329" s="21">
        <f>+'TRM Diaria Bloomberg'!B5076</f>
        <v>4092.82</v>
      </c>
      <c r="K329" s="25">
        <f>+'Tasa BANREP'!$B$171</f>
        <v>0.13250000000000001</v>
      </c>
      <c r="L329" s="26">
        <f>+'Tasa Diaria FED'!B3621</f>
        <v>5.33E-2</v>
      </c>
    </row>
    <row r="330" spans="2:12" ht="14.5" x14ac:dyDescent="0.35">
      <c r="B330" s="20">
        <v>45342</v>
      </c>
      <c r="C330" s="39">
        <v>3922</v>
      </c>
      <c r="D330" s="40">
        <v>16264</v>
      </c>
      <c r="E330" s="21">
        <f t="shared" si="22"/>
        <v>4145.1841554232715</v>
      </c>
      <c r="F330" s="21">
        <f t="shared" si="23"/>
        <v>63787408</v>
      </c>
      <c r="G330" s="21">
        <f t="shared" si="24"/>
        <v>67417275.103804082</v>
      </c>
      <c r="I330" s="20">
        <f t="shared" si="21"/>
        <v>45252</v>
      </c>
      <c r="J330" s="21">
        <f>+'TRM Diaria Bloomberg'!B5080</f>
        <v>4070.73</v>
      </c>
      <c r="K330" s="25">
        <f>+'Tasa BANREP'!$B$171</f>
        <v>0.13250000000000001</v>
      </c>
      <c r="L330" s="26">
        <f>+'Tasa Diaria FED'!B3624</f>
        <v>5.33E-2</v>
      </c>
    </row>
    <row r="331" spans="2:12" ht="14.5" x14ac:dyDescent="0.35">
      <c r="B331" s="20">
        <v>45348</v>
      </c>
      <c r="C331" s="39">
        <v>3972</v>
      </c>
      <c r="D331" s="40">
        <v>1878.76</v>
      </c>
      <c r="E331" s="21">
        <f t="shared" si="22"/>
        <v>4026.7671969332282</v>
      </c>
      <c r="F331" s="21">
        <f t="shared" si="23"/>
        <v>7462434.7199999997</v>
      </c>
      <c r="G331" s="21">
        <f t="shared" si="24"/>
        <v>7565329.1389102722</v>
      </c>
      <c r="I331" s="20">
        <f t="shared" si="21"/>
        <v>45258</v>
      </c>
      <c r="J331" s="21">
        <f>+'TRM Diaria Bloomberg'!B5086</f>
        <v>3954.44</v>
      </c>
      <c r="K331" s="25">
        <f>+'Tasa BANREP'!$B$171</f>
        <v>0.13250000000000001</v>
      </c>
      <c r="L331" s="26">
        <f>+'Tasa Diaria FED'!B3628</f>
        <v>5.33E-2</v>
      </c>
    </row>
    <row r="332" spans="2:12" ht="14.5" x14ac:dyDescent="0.35">
      <c r="B332" s="20">
        <v>45348</v>
      </c>
      <c r="C332" s="39">
        <v>3972</v>
      </c>
      <c r="D332" s="40">
        <v>5115</v>
      </c>
      <c r="E332" s="21">
        <f t="shared" si="22"/>
        <v>4026.7671969332282</v>
      </c>
      <c r="F332" s="21">
        <f t="shared" si="23"/>
        <v>20316780</v>
      </c>
      <c r="G332" s="21">
        <f t="shared" si="24"/>
        <v>20596914.212313462</v>
      </c>
      <c r="I332" s="20">
        <f t="shared" si="21"/>
        <v>45258</v>
      </c>
      <c r="J332" s="21">
        <f>+'TRM Diaria Bloomberg'!B5086</f>
        <v>3954.44</v>
      </c>
      <c r="K332" s="25">
        <f>+'Tasa BANREP'!$B$171</f>
        <v>0.13250000000000001</v>
      </c>
      <c r="L332" s="26">
        <f>+'Tasa Diaria FED'!B3628</f>
        <v>5.33E-2</v>
      </c>
    </row>
    <row r="333" spans="2:12" ht="14.5" x14ac:dyDescent="0.35">
      <c r="B333" s="20">
        <v>45351</v>
      </c>
      <c r="C333" s="39">
        <v>3950</v>
      </c>
      <c r="D333" s="40">
        <v>66593.899999999994</v>
      </c>
      <c r="E333" s="21">
        <f t="shared" si="22"/>
        <v>4036.1965634790859</v>
      </c>
      <c r="F333" s="21">
        <f t="shared" si="23"/>
        <v>263045904.99999997</v>
      </c>
      <c r="G333" s="21">
        <f t="shared" si="24"/>
        <v>268786070.32866985</v>
      </c>
      <c r="I333" s="20">
        <f t="shared" si="21"/>
        <v>45261</v>
      </c>
      <c r="J333" s="21">
        <f>+'TRM Diaria Bloomberg'!B5089</f>
        <v>3963.7</v>
      </c>
      <c r="K333" s="25">
        <f>+'Tasa BANREP'!$B$172</f>
        <v>0.13250000000000001</v>
      </c>
      <c r="L333" s="26">
        <f>+'Tasa Diaria FED'!B3631</f>
        <v>5.33E-2</v>
      </c>
    </row>
    <row r="334" spans="2:12" ht="14.5" x14ac:dyDescent="0.35">
      <c r="B334" s="20">
        <v>45355</v>
      </c>
      <c r="C334" s="39">
        <v>3968</v>
      </c>
      <c r="D334" s="40">
        <v>10304.25</v>
      </c>
      <c r="E334" s="21">
        <f t="shared" si="22"/>
        <v>4074.8203078726483</v>
      </c>
      <c r="F334" s="21">
        <f t="shared" si="23"/>
        <v>40887264</v>
      </c>
      <c r="G334" s="21">
        <f t="shared" si="24"/>
        <v>41987967.157396734</v>
      </c>
      <c r="I334" s="20">
        <f t="shared" si="21"/>
        <v>45265</v>
      </c>
      <c r="J334" s="21">
        <f>+'TRM Diaria Bloomberg'!B5093</f>
        <v>4001.63</v>
      </c>
      <c r="K334" s="25">
        <f>+'Tasa BANREP'!$B$172</f>
        <v>0.13250000000000001</v>
      </c>
      <c r="L334" s="26">
        <f>+'Tasa Diaria FED'!B3633</f>
        <v>5.33E-2</v>
      </c>
    </row>
    <row r="335" spans="2:12" ht="14.5" x14ac:dyDescent="0.35">
      <c r="B335" s="20">
        <v>45355</v>
      </c>
      <c r="C335" s="39">
        <v>3968</v>
      </c>
      <c r="D335" s="40">
        <v>735.17</v>
      </c>
      <c r="E335" s="21">
        <f t="shared" si="22"/>
        <v>4074.8203078726483</v>
      </c>
      <c r="F335" s="21">
        <f t="shared" si="23"/>
        <v>2917154.56</v>
      </c>
      <c r="G335" s="21">
        <f t="shared" si="24"/>
        <v>2995685.6457387349</v>
      </c>
      <c r="I335" s="20">
        <f t="shared" si="21"/>
        <v>45265</v>
      </c>
      <c r="J335" s="21">
        <f>+'TRM Diaria Bloomberg'!B5093</f>
        <v>4001.63</v>
      </c>
      <c r="K335" s="25">
        <f>+'Tasa BANREP'!$B$172</f>
        <v>0.13250000000000001</v>
      </c>
      <c r="L335" s="26">
        <f>+'Tasa Diaria FED'!B3633</f>
        <v>5.33E-2</v>
      </c>
    </row>
    <row r="336" spans="2:12" ht="14.5" x14ac:dyDescent="0.35">
      <c r="B336" s="20">
        <v>45362</v>
      </c>
      <c r="C336" s="39">
        <v>3908</v>
      </c>
      <c r="D336" s="40">
        <v>16659.73</v>
      </c>
      <c r="E336" s="21">
        <f t="shared" si="22"/>
        <v>4069.0669686735018</v>
      </c>
      <c r="F336" s="21">
        <f t="shared" si="23"/>
        <v>65106224.839999996</v>
      </c>
      <c r="G336" s="21">
        <f t="shared" si="24"/>
        <v>67789557.050018996</v>
      </c>
      <c r="I336" s="20">
        <f t="shared" si="21"/>
        <v>45272</v>
      </c>
      <c r="J336" s="21">
        <f>+'TRM Diaria Bloomberg'!B5100</f>
        <v>3995.98</v>
      </c>
      <c r="K336" s="25">
        <f>+'Tasa BANREP'!$B$172</f>
        <v>0.13250000000000001</v>
      </c>
      <c r="L336" s="26">
        <f>+'Tasa Diaria FED'!B3638</f>
        <v>5.33E-2</v>
      </c>
    </row>
    <row r="337" spans="2:12" ht="14.5" x14ac:dyDescent="0.35">
      <c r="B337" s="20">
        <v>45362</v>
      </c>
      <c r="C337" s="39">
        <v>3908</v>
      </c>
      <c r="D337" s="40">
        <v>50000</v>
      </c>
      <c r="E337" s="21">
        <f t="shared" si="22"/>
        <v>4069.0669686735018</v>
      </c>
      <c r="F337" s="21">
        <f t="shared" si="23"/>
        <v>195400000</v>
      </c>
      <c r="G337" s="21">
        <f t="shared" si="24"/>
        <v>203453348.43367508</v>
      </c>
      <c r="I337" s="20">
        <f t="shared" si="21"/>
        <v>45272</v>
      </c>
      <c r="J337" s="21">
        <f>+'TRM Diaria Bloomberg'!B5100</f>
        <v>3995.98</v>
      </c>
      <c r="K337" s="25">
        <f>+'Tasa BANREP'!$B$172</f>
        <v>0.13250000000000001</v>
      </c>
      <c r="L337" s="26">
        <f>+'Tasa Diaria FED'!B3638</f>
        <v>5.33E-2</v>
      </c>
    </row>
    <row r="338" spans="2:12" ht="14.5" x14ac:dyDescent="0.35">
      <c r="B338" s="20">
        <v>45366</v>
      </c>
      <c r="C338" s="39">
        <v>3892</v>
      </c>
      <c r="D338" s="40">
        <v>60000</v>
      </c>
      <c r="E338" s="21">
        <f t="shared" si="22"/>
        <v>4011.0651632251152</v>
      </c>
      <c r="F338" s="21">
        <f t="shared" si="23"/>
        <v>233520000</v>
      </c>
      <c r="G338" s="21">
        <f t="shared" si="24"/>
        <v>240663909.79350692</v>
      </c>
      <c r="I338" s="20">
        <f t="shared" si="21"/>
        <v>45276</v>
      </c>
      <c r="J338" s="21">
        <f>+'TRM Diaria Bloomberg'!B5104</f>
        <v>3939.02</v>
      </c>
      <c r="K338" s="25">
        <f>+'Tasa BANREP'!$B$172</f>
        <v>0.13250000000000001</v>
      </c>
      <c r="L338" s="26">
        <f>+'Tasa Diaria FED'!B3641</f>
        <v>5.33E-2</v>
      </c>
    </row>
    <row r="339" spans="2:12" ht="14.5" x14ac:dyDescent="0.35">
      <c r="B339" s="20">
        <v>45369</v>
      </c>
      <c r="C339" s="39">
        <v>3886</v>
      </c>
      <c r="D339" s="40">
        <v>1252.94</v>
      </c>
      <c r="E339" s="21">
        <f t="shared" si="22"/>
        <v>4006.2791996435249</v>
      </c>
      <c r="F339" s="21">
        <f t="shared" si="23"/>
        <v>4868924.84</v>
      </c>
      <c r="G339" s="21">
        <f t="shared" si="24"/>
        <v>5019627.4604013581</v>
      </c>
      <c r="I339" s="20">
        <f t="shared" si="21"/>
        <v>45279</v>
      </c>
      <c r="J339" s="21">
        <f>+'TRM Diaria Bloomberg'!B5107</f>
        <v>3934.32</v>
      </c>
      <c r="K339" s="25">
        <f>+'Tasa BANREP'!$B$172</f>
        <v>0.13250000000000001</v>
      </c>
      <c r="L339" s="26">
        <f>+'Tasa Diaria FED'!B3643</f>
        <v>5.33E-2</v>
      </c>
    </row>
    <row r="340" spans="2:12" ht="14.5" x14ac:dyDescent="0.35">
      <c r="B340" s="20">
        <v>45372</v>
      </c>
      <c r="C340" s="39">
        <v>3984.65</v>
      </c>
      <c r="D340" s="40">
        <v>80000</v>
      </c>
      <c r="E340" s="21">
        <f t="shared" si="22"/>
        <v>3974.8853151285357</v>
      </c>
      <c r="F340" s="21">
        <f t="shared" si="23"/>
        <v>318772000</v>
      </c>
      <c r="G340" s="21">
        <f t="shared" si="24"/>
        <v>317990825.21028286</v>
      </c>
      <c r="I340" s="20">
        <f t="shared" si="21"/>
        <v>45282</v>
      </c>
      <c r="J340" s="21">
        <f>+'TRM Diaria Bloomberg'!B5110</f>
        <v>3903.49</v>
      </c>
      <c r="K340" s="25">
        <f>+'Tasa BANREP'!$B$172</f>
        <v>0.13250000000000001</v>
      </c>
      <c r="L340" s="26">
        <f>+'Tasa Diaria FED'!B3646</f>
        <v>5.33E-2</v>
      </c>
    </row>
    <row r="341" spans="2:12" ht="14.5" x14ac:dyDescent="0.35">
      <c r="B341" s="20">
        <v>45377</v>
      </c>
      <c r="C341" s="39">
        <v>3880</v>
      </c>
      <c r="D341" s="40">
        <v>80000</v>
      </c>
      <c r="E341" s="21">
        <f t="shared" si="22"/>
        <v>3889.542419857657</v>
      </c>
      <c r="F341" s="21">
        <f t="shared" si="23"/>
        <v>310400000</v>
      </c>
      <c r="G341" s="21">
        <f t="shared" si="24"/>
        <v>311163393.58861256</v>
      </c>
      <c r="I341" s="20">
        <f t="shared" si="21"/>
        <v>45287</v>
      </c>
      <c r="J341" s="21">
        <f>+'TRM Diaria Bloomberg'!B5115</f>
        <v>3819.68</v>
      </c>
      <c r="K341" s="25">
        <f>+'Tasa BANREP'!$B$172</f>
        <v>0.13250000000000001</v>
      </c>
      <c r="L341" s="26">
        <f>+'Tasa Diaria FED'!B3649</f>
        <v>5.33E-2</v>
      </c>
    </row>
    <row r="342" spans="2:12" ht="14.5" x14ac:dyDescent="0.35">
      <c r="B342" s="20">
        <v>45385</v>
      </c>
      <c r="C342" s="39">
        <v>3830</v>
      </c>
      <c r="D342" s="40">
        <v>80000</v>
      </c>
      <c r="E342" s="21">
        <f t="shared" si="22"/>
        <v>4002.6721092163489</v>
      </c>
      <c r="F342" s="21">
        <f t="shared" si="23"/>
        <v>306400000</v>
      </c>
      <c r="G342" s="21">
        <f t="shared" si="24"/>
        <v>320213768.73730791</v>
      </c>
      <c r="I342" s="20">
        <f t="shared" si="21"/>
        <v>45295</v>
      </c>
      <c r="J342" s="21">
        <f>+'TRM Diaria Bloomberg'!B5123</f>
        <v>3932.95</v>
      </c>
      <c r="K342" s="25">
        <f>+'Tasa BANREP'!$B$173</f>
        <v>0.13</v>
      </c>
      <c r="L342" s="26">
        <f>+'Tasa Diaria FED'!B3655</f>
        <v>5.33E-2</v>
      </c>
    </row>
    <row r="343" spans="2:12" ht="14.5" x14ac:dyDescent="0.35">
      <c r="B343" s="20">
        <v>45391</v>
      </c>
      <c r="C343" s="39">
        <v>3772</v>
      </c>
      <c r="D343" s="40">
        <v>3121.41</v>
      </c>
      <c r="E343" s="21">
        <f t="shared" si="22"/>
        <v>4003.5778868583743</v>
      </c>
      <c r="F343" s="21">
        <f t="shared" si="23"/>
        <v>11773958.52</v>
      </c>
      <c r="G343" s="21">
        <f t="shared" si="24"/>
        <v>12496808.051818598</v>
      </c>
      <c r="I343" s="20">
        <f t="shared" si="21"/>
        <v>45301</v>
      </c>
      <c r="J343" s="21">
        <f>+'TRM Diaria Bloomberg'!B5129</f>
        <v>3933.84</v>
      </c>
      <c r="K343" s="25">
        <f>+'Tasa BANREP'!$B$173</f>
        <v>0.13</v>
      </c>
      <c r="L343" s="26">
        <f>+'Tasa Diaria FED'!B3659</f>
        <v>5.33E-2</v>
      </c>
    </row>
    <row r="344" spans="2:12" ht="14.5" x14ac:dyDescent="0.35">
      <c r="B344" s="20">
        <v>45393</v>
      </c>
      <c r="C344" s="39">
        <v>3830</v>
      </c>
      <c r="D344" s="40">
        <v>14736.24</v>
      </c>
      <c r="E344" s="21">
        <f t="shared" si="22"/>
        <v>3980.0989091038591</v>
      </c>
      <c r="F344" s="21">
        <f t="shared" si="23"/>
        <v>56439799.199999996</v>
      </c>
      <c r="G344" s="21">
        <f t="shared" si="24"/>
        <v>58651692.748292655</v>
      </c>
      <c r="I344" s="20">
        <f t="shared" si="21"/>
        <v>45303</v>
      </c>
      <c r="J344" s="21">
        <f>+'TRM Diaria Bloomberg'!B5131</f>
        <v>3910.77</v>
      </c>
      <c r="K344" s="25">
        <f>+'Tasa BANREP'!$B$173</f>
        <v>0.13</v>
      </c>
      <c r="L344" s="26">
        <f>+'Tasa Diaria FED'!B3661</f>
        <v>5.33E-2</v>
      </c>
    </row>
    <row r="345" spans="2:12" ht="14.5" x14ac:dyDescent="0.35">
      <c r="B345" s="20">
        <v>45398</v>
      </c>
      <c r="C345" s="39">
        <v>3940</v>
      </c>
      <c r="D345" s="40">
        <v>6048</v>
      </c>
      <c r="E345" s="21">
        <f t="shared" si="22"/>
        <v>4034.1300720421868</v>
      </c>
      <c r="F345" s="21">
        <f t="shared" si="23"/>
        <v>23829120</v>
      </c>
      <c r="G345" s="21">
        <f t="shared" si="24"/>
        <v>24398418.675711147</v>
      </c>
      <c r="I345" s="20">
        <f t="shared" si="21"/>
        <v>45308</v>
      </c>
      <c r="J345" s="21">
        <f>+'TRM Diaria Bloomberg'!B5136</f>
        <v>3963.86</v>
      </c>
      <c r="K345" s="25">
        <f>+'Tasa BANREP'!$B$173</f>
        <v>0.13</v>
      </c>
      <c r="L345" s="26">
        <f>+'Tasa Diaria FED'!B3664</f>
        <v>5.33E-2</v>
      </c>
    </row>
    <row r="346" spans="2:12" ht="14.5" x14ac:dyDescent="0.35">
      <c r="B346" s="20">
        <v>45400</v>
      </c>
      <c r="C346" s="39">
        <v>4012.92</v>
      </c>
      <c r="D346" s="40">
        <v>80000</v>
      </c>
      <c r="E346" s="21">
        <f t="shared" si="22"/>
        <v>3980.58741839394</v>
      </c>
      <c r="F346" s="21">
        <f t="shared" si="23"/>
        <v>321033600</v>
      </c>
      <c r="G346" s="21">
        <f t="shared" si="24"/>
        <v>318446993.47151518</v>
      </c>
      <c r="I346" s="20">
        <f t="shared" si="21"/>
        <v>45310</v>
      </c>
      <c r="J346" s="21">
        <f>+'TRM Diaria Bloomberg'!B5138</f>
        <v>3911.25</v>
      </c>
      <c r="K346" s="25">
        <f>+'Tasa BANREP'!$B$173</f>
        <v>0.13</v>
      </c>
      <c r="L346" s="26">
        <f>+'Tasa Diaria FED'!B3666</f>
        <v>5.33E-2</v>
      </c>
    </row>
    <row r="347" spans="2:12" ht="14.5" x14ac:dyDescent="0.35">
      <c r="B347" s="20">
        <v>45404</v>
      </c>
      <c r="C347" s="39">
        <v>3930</v>
      </c>
      <c r="D347" s="40">
        <v>5790.9</v>
      </c>
      <c r="E347" s="21">
        <f t="shared" si="22"/>
        <v>4027.8710467630244</v>
      </c>
      <c r="F347" s="21">
        <f t="shared" si="23"/>
        <v>22758237</v>
      </c>
      <c r="G347" s="21">
        <f t="shared" si="24"/>
        <v>23324998.444699995</v>
      </c>
      <c r="I347" s="20">
        <f t="shared" si="21"/>
        <v>45314</v>
      </c>
      <c r="J347" s="21">
        <f>+'TRM Diaria Bloomberg'!B5142</f>
        <v>3957.71</v>
      </c>
      <c r="K347" s="25">
        <f>+'Tasa BANREP'!$B$173</f>
        <v>0.13</v>
      </c>
      <c r="L347" s="26">
        <f>+'Tasa Diaria FED'!B3668</f>
        <v>5.33E-2</v>
      </c>
    </row>
    <row r="348" spans="2:12" ht="14.5" x14ac:dyDescent="0.35">
      <c r="B348" s="20">
        <v>45411</v>
      </c>
      <c r="C348" s="39">
        <v>3890</v>
      </c>
      <c r="D348" s="40">
        <v>10849.51</v>
      </c>
      <c r="E348" s="21">
        <f t="shared" si="22"/>
        <v>3987.3451302400595</v>
      </c>
      <c r="F348" s="21">
        <f t="shared" si="23"/>
        <v>42204593.899999999</v>
      </c>
      <c r="G348" s="21">
        <f t="shared" si="24"/>
        <v>43260740.863990828</v>
      </c>
      <c r="I348" s="20">
        <f t="shared" si="21"/>
        <v>45321</v>
      </c>
      <c r="J348" s="21">
        <f>+'TRM Diaria Bloomberg'!B5149</f>
        <v>3917.89</v>
      </c>
      <c r="K348" s="25">
        <f>+'Tasa BANREP'!$B$173</f>
        <v>0.13</v>
      </c>
      <c r="L348" s="26">
        <f>+'Tasa Diaria FED'!B3673</f>
        <v>5.33E-2</v>
      </c>
    </row>
    <row r="349" spans="2:12" ht="14.5" x14ac:dyDescent="0.35">
      <c r="B349" s="20">
        <v>45414</v>
      </c>
      <c r="C349" s="39">
        <v>3909</v>
      </c>
      <c r="D349" s="40">
        <v>80000</v>
      </c>
      <c r="E349" s="21">
        <f t="shared" si="22"/>
        <v>4004.2801189628658</v>
      </c>
      <c r="F349" s="21">
        <f t="shared" si="23"/>
        <v>312720000</v>
      </c>
      <c r="G349" s="21">
        <f t="shared" si="24"/>
        <v>320342409.51702929</v>
      </c>
      <c r="I349" s="20">
        <f t="shared" si="21"/>
        <v>45324</v>
      </c>
      <c r="J349" s="21">
        <f>+'TRM Diaria Bloomberg'!B5152</f>
        <v>3934.53</v>
      </c>
      <c r="K349" s="25">
        <f>+'Tasa BANREP'!$B$174</f>
        <v>0.13</v>
      </c>
      <c r="L349" s="26">
        <f>+'Tasa Diaria FED'!B3676</f>
        <v>5.33E-2</v>
      </c>
    </row>
    <row r="350" spans="2:12" ht="14.5" x14ac:dyDescent="0.35">
      <c r="B350" s="20">
        <v>45419</v>
      </c>
      <c r="C350" s="39">
        <v>3890</v>
      </c>
      <c r="D350" s="40">
        <v>30254.400000000001</v>
      </c>
      <c r="E350" s="21">
        <f t="shared" si="22"/>
        <v>4026.0900233096045</v>
      </c>
      <c r="F350" s="21">
        <f t="shared" si="23"/>
        <v>117689616</v>
      </c>
      <c r="G350" s="21">
        <f t="shared" si="24"/>
        <v>121806938.00121811</v>
      </c>
      <c r="I350" s="20">
        <f t="shared" si="21"/>
        <v>45329</v>
      </c>
      <c r="J350" s="21">
        <f>+'TRM Diaria Bloomberg'!B5157</f>
        <v>3955.96</v>
      </c>
      <c r="K350" s="25">
        <f>+'Tasa BANREP'!$B$174</f>
        <v>0.13</v>
      </c>
      <c r="L350" s="26">
        <f>+'Tasa Diaria FED'!B3679</f>
        <v>5.33E-2</v>
      </c>
    </row>
    <row r="351" spans="2:12" ht="14.5" x14ac:dyDescent="0.35">
      <c r="B351" s="20">
        <v>45432</v>
      </c>
      <c r="C351" s="39">
        <v>3840</v>
      </c>
      <c r="D351" s="40">
        <v>28726.35</v>
      </c>
      <c r="E351" s="21">
        <f t="shared" si="22"/>
        <v>3992.820505199717</v>
      </c>
      <c r="F351" s="21">
        <f t="shared" si="23"/>
        <v>110309184</v>
      </c>
      <c r="G351" s="21">
        <f t="shared" si="24"/>
        <v>114699159.31954388</v>
      </c>
      <c r="I351" s="20">
        <f t="shared" si="21"/>
        <v>45342</v>
      </c>
      <c r="J351" s="21">
        <f>+'TRM Diaria Bloomberg'!B5170</f>
        <v>3923.27</v>
      </c>
      <c r="K351" s="25">
        <f>+'Tasa BANREP'!$B$174</f>
        <v>0.13</v>
      </c>
      <c r="L351" s="26">
        <f>+'Tasa Diaria FED'!B3688</f>
        <v>5.33E-2</v>
      </c>
    </row>
    <row r="352" spans="2:12" ht="14.5" x14ac:dyDescent="0.35">
      <c r="B352" s="20">
        <v>45439</v>
      </c>
      <c r="C352" s="39">
        <v>3890</v>
      </c>
      <c r="D352" s="40">
        <v>27009.24</v>
      </c>
      <c r="E352" s="21">
        <f t="shared" si="22"/>
        <v>4002.2751954181585</v>
      </c>
      <c r="F352" s="21">
        <f t="shared" si="23"/>
        <v>105065943.60000001</v>
      </c>
      <c r="G352" s="21">
        <f t="shared" si="24"/>
        <v>108098411.29909594</v>
      </c>
      <c r="I352" s="20">
        <f t="shared" si="21"/>
        <v>45349</v>
      </c>
      <c r="J352" s="21">
        <f>+'TRM Diaria Bloomberg'!B5177</f>
        <v>3932.56</v>
      </c>
      <c r="K352" s="25">
        <f>+'Tasa BANREP'!$B$174</f>
        <v>0.13</v>
      </c>
      <c r="L352" s="26">
        <f>+'Tasa Diaria FED'!B3693</f>
        <v>5.33E-2</v>
      </c>
    </row>
    <row r="353" spans="2:12" ht="14.5" x14ac:dyDescent="0.35">
      <c r="B353" s="20">
        <v>45439</v>
      </c>
      <c r="C353" s="39">
        <v>3890</v>
      </c>
      <c r="D353" s="40">
        <v>27232.959999999999</v>
      </c>
      <c r="E353" s="21">
        <f t="shared" si="22"/>
        <v>4002.2751954181585</v>
      </c>
      <c r="F353" s="21">
        <f t="shared" si="23"/>
        <v>105936214.39999999</v>
      </c>
      <c r="G353" s="21">
        <f t="shared" si="24"/>
        <v>108993800.30581489</v>
      </c>
      <c r="I353" s="20">
        <f t="shared" si="21"/>
        <v>45349</v>
      </c>
      <c r="J353" s="21">
        <f>+'TRM Diaria Bloomberg'!B5177</f>
        <v>3932.56</v>
      </c>
      <c r="K353" s="25">
        <f>+'Tasa BANREP'!$B$174</f>
        <v>0.13</v>
      </c>
      <c r="L353" s="26">
        <f>+'Tasa Diaria FED'!B3693</f>
        <v>5.33E-2</v>
      </c>
    </row>
    <row r="354" spans="2:12" ht="14.5" x14ac:dyDescent="0.35">
      <c r="B354" s="20">
        <v>45440</v>
      </c>
      <c r="C354" s="39">
        <v>3863</v>
      </c>
      <c r="D354" s="40">
        <v>341.11</v>
      </c>
      <c r="E354" s="21">
        <f t="shared" si="22"/>
        <v>3995.7210291095721</v>
      </c>
      <c r="F354" s="21">
        <f t="shared" si="23"/>
        <v>1317707.9300000002</v>
      </c>
      <c r="G354" s="21">
        <f t="shared" si="24"/>
        <v>1362980.4002395661</v>
      </c>
      <c r="I354" s="20">
        <f t="shared" si="21"/>
        <v>45350</v>
      </c>
      <c r="J354" s="21">
        <f>+'TRM Diaria Bloomberg'!B5178</f>
        <v>3926.12</v>
      </c>
      <c r="K354" s="25">
        <f>+'Tasa BANREP'!$B$174</f>
        <v>0.13</v>
      </c>
      <c r="L354" s="26">
        <f>+'Tasa Diaria FED'!B3694</f>
        <v>5.33E-2</v>
      </c>
    </row>
    <row r="355" spans="2:12" ht="14.5" x14ac:dyDescent="0.35">
      <c r="B355" s="20">
        <v>45447</v>
      </c>
      <c r="C355" s="39">
        <v>3919</v>
      </c>
      <c r="D355" s="40">
        <v>10854.55</v>
      </c>
      <c r="E355" s="21">
        <f t="shared" si="22"/>
        <v>3989.7151476055124</v>
      </c>
      <c r="F355" s="21">
        <f t="shared" si="23"/>
        <v>42538981.449999996</v>
      </c>
      <c r="G355" s="21">
        <f t="shared" si="24"/>
        <v>43306562.555441409</v>
      </c>
      <c r="I355" s="20">
        <f t="shared" si="21"/>
        <v>45357</v>
      </c>
      <c r="J355" s="21">
        <f>+'TRM Diaria Bloomberg'!B5185</f>
        <v>3922.39</v>
      </c>
      <c r="K355" s="25">
        <f>+'Tasa BANREP'!$B$175</f>
        <v>0.1275</v>
      </c>
      <c r="L355" s="26">
        <f>+'Tasa Diaria FED'!B3699</f>
        <v>5.33E-2</v>
      </c>
    </row>
    <row r="356" spans="2:12" ht="14.5" x14ac:dyDescent="0.35">
      <c r="B356" s="20">
        <v>45447</v>
      </c>
      <c r="C356" s="39">
        <v>3919</v>
      </c>
      <c r="D356" s="40">
        <v>6467</v>
      </c>
      <c r="E356" s="21">
        <f t="shared" si="22"/>
        <v>3989.7151476055124</v>
      </c>
      <c r="F356" s="21">
        <f t="shared" si="23"/>
        <v>25344173</v>
      </c>
      <c r="G356" s="21">
        <f t="shared" si="24"/>
        <v>25801487.859564848</v>
      </c>
      <c r="I356" s="20">
        <f t="shared" si="21"/>
        <v>45357</v>
      </c>
      <c r="J356" s="21">
        <f>+'TRM Diaria Bloomberg'!B5185</f>
        <v>3922.39</v>
      </c>
      <c r="K356" s="25">
        <f>+'Tasa BANREP'!$B$175</f>
        <v>0.1275</v>
      </c>
      <c r="L356" s="26">
        <f>+'Tasa Diaria FED'!B3699</f>
        <v>5.33E-2</v>
      </c>
    </row>
    <row r="357" spans="2:12" ht="14.5" x14ac:dyDescent="0.35">
      <c r="B357" s="20">
        <v>45450</v>
      </c>
      <c r="C357" s="39">
        <v>3970</v>
      </c>
      <c r="D357" s="40">
        <v>2442.27</v>
      </c>
      <c r="E357" s="21">
        <f t="shared" si="22"/>
        <v>3971.3553316733182</v>
      </c>
      <c r="F357" s="21">
        <f t="shared" si="23"/>
        <v>9695811.9000000004</v>
      </c>
      <c r="G357" s="21">
        <f t="shared" si="24"/>
        <v>9699121.9858857952</v>
      </c>
      <c r="I357" s="20">
        <f t="shared" si="21"/>
        <v>45360</v>
      </c>
      <c r="J357" s="21">
        <f>+'TRM Diaria Bloomberg'!B5188</f>
        <v>3904.34</v>
      </c>
      <c r="K357" s="25">
        <f>+'Tasa BANREP'!$B$175</f>
        <v>0.1275</v>
      </c>
      <c r="L357" s="26">
        <f>+'Tasa Diaria FED'!B3701</f>
        <v>5.33E-2</v>
      </c>
    </row>
    <row r="358" spans="2:12" ht="14.5" x14ac:dyDescent="0.35">
      <c r="B358" s="20">
        <v>45450</v>
      </c>
      <c r="C358" s="39">
        <v>3970</v>
      </c>
      <c r="D358" s="40">
        <v>10779.38</v>
      </c>
      <c r="E358" s="21">
        <f t="shared" si="22"/>
        <v>3971.3553316733182</v>
      </c>
      <c r="F358" s="21">
        <f t="shared" si="23"/>
        <v>42794138.599999994</v>
      </c>
      <c r="G358" s="21">
        <f t="shared" si="24"/>
        <v>42808748.235132731</v>
      </c>
      <c r="I358" s="20">
        <f t="shared" si="21"/>
        <v>45360</v>
      </c>
      <c r="J358" s="21">
        <f>+'TRM Diaria Bloomberg'!B5188</f>
        <v>3904.34</v>
      </c>
      <c r="K358" s="25">
        <f>+'Tasa BANREP'!$B$175</f>
        <v>0.1275</v>
      </c>
      <c r="L358" s="26">
        <f>+'Tasa Diaria FED'!B3701</f>
        <v>5.33E-2</v>
      </c>
    </row>
    <row r="359" spans="2:12" ht="14.5" x14ac:dyDescent="0.35">
      <c r="B359" s="20">
        <v>45454</v>
      </c>
      <c r="C359" s="39">
        <v>3936</v>
      </c>
      <c r="D359" s="40">
        <v>65000</v>
      </c>
      <c r="E359" s="21">
        <f t="shared" si="22"/>
        <v>3970.5721151487869</v>
      </c>
      <c r="F359" s="21">
        <f t="shared" si="23"/>
        <v>255840000</v>
      </c>
      <c r="G359" s="21">
        <f t="shared" si="24"/>
        <v>258087187.48467115</v>
      </c>
      <c r="I359" s="20">
        <f t="shared" si="21"/>
        <v>45364</v>
      </c>
      <c r="J359" s="21">
        <f>+'TRM Diaria Bloomberg'!B5192</f>
        <v>3903.57</v>
      </c>
      <c r="K359" s="25">
        <f>+'Tasa BANREP'!$B$175</f>
        <v>0.1275</v>
      </c>
      <c r="L359" s="26">
        <f>+'Tasa Diaria FED'!B3704</f>
        <v>5.33E-2</v>
      </c>
    </row>
    <row r="360" spans="2:12" ht="14.5" x14ac:dyDescent="0.35">
      <c r="B360" s="20">
        <v>45456</v>
      </c>
      <c r="C360" s="39">
        <v>3828.8</v>
      </c>
      <c r="D360" s="38">
        <v>80000</v>
      </c>
      <c r="E360" s="21">
        <f t="shared" si="22"/>
        <v>3948.8047987527229</v>
      </c>
      <c r="F360" s="21">
        <f t="shared" si="23"/>
        <v>306304000</v>
      </c>
      <c r="G360" s="21">
        <f t="shared" si="24"/>
        <v>315904383.90021783</v>
      </c>
      <c r="I360" s="20">
        <f t="shared" si="21"/>
        <v>45366</v>
      </c>
      <c r="J360" s="21">
        <f>+'TRM Diaria Bloomberg'!B5194</f>
        <v>3882.17</v>
      </c>
      <c r="K360" s="25">
        <f>+'Tasa BANREP'!$B$175</f>
        <v>0.1275</v>
      </c>
      <c r="L360" s="26">
        <f>+'Tasa Diaria FED'!B3706</f>
        <v>5.33E-2</v>
      </c>
    </row>
    <row r="361" spans="2:12" ht="14.5" x14ac:dyDescent="0.35">
      <c r="B361" s="20">
        <v>45460</v>
      </c>
      <c r="C361" s="39">
        <v>4140</v>
      </c>
      <c r="D361" s="40">
        <v>193455.8</v>
      </c>
      <c r="E361" s="21">
        <f t="shared" si="22"/>
        <v>3942.8849024244473</v>
      </c>
      <c r="F361" s="21">
        <f t="shared" si="23"/>
        <v>800907012</v>
      </c>
      <c r="G361" s="21">
        <f t="shared" si="24"/>
        <v>762773953.10644341</v>
      </c>
      <c r="I361" s="20">
        <f t="shared" si="21"/>
        <v>45370</v>
      </c>
      <c r="J361" s="21">
        <f>+'TRM Diaria Bloomberg'!B5198</f>
        <v>3876.35</v>
      </c>
      <c r="K361" s="25">
        <f>+'Tasa BANREP'!$B$175</f>
        <v>0.1275</v>
      </c>
      <c r="L361" s="26">
        <f>+'Tasa Diaria FED'!B3708</f>
        <v>5.33E-2</v>
      </c>
    </row>
    <row r="362" spans="2:12" ht="14.5" x14ac:dyDescent="0.35">
      <c r="B362" s="20">
        <v>45464</v>
      </c>
      <c r="C362" s="39">
        <v>4157</v>
      </c>
      <c r="D362" s="40">
        <v>191740.68</v>
      </c>
      <c r="E362" s="21">
        <f t="shared" si="22"/>
        <v>3960.2072107527174</v>
      </c>
      <c r="F362" s="21">
        <f t="shared" si="23"/>
        <v>797066006.75999999</v>
      </c>
      <c r="G362" s="21">
        <f t="shared" si="24"/>
        <v>759332823.53062928</v>
      </c>
      <c r="I362" s="20">
        <f t="shared" si="21"/>
        <v>45374</v>
      </c>
      <c r="J362" s="21">
        <f>+'TRM Diaria Bloomberg'!B5202</f>
        <v>3893.38</v>
      </c>
      <c r="K362" s="25">
        <f>+'Tasa BANREP'!$B$175</f>
        <v>0.1275</v>
      </c>
      <c r="L362" s="26">
        <f>+'Tasa Diaria FED'!B3711</f>
        <v>5.33E-2</v>
      </c>
    </row>
    <row r="363" spans="2:12" ht="14.5" x14ac:dyDescent="0.35">
      <c r="B363" s="20">
        <v>45464</v>
      </c>
      <c r="C363" s="39">
        <v>4157</v>
      </c>
      <c r="D363" s="40">
        <v>8234.5400000000009</v>
      </c>
      <c r="E363" s="21">
        <f t="shared" si="22"/>
        <v>3960.2072107527174</v>
      </c>
      <c r="F363" s="21">
        <f t="shared" si="23"/>
        <v>34230982.780000001</v>
      </c>
      <c r="G363" s="21">
        <f t="shared" si="24"/>
        <v>32610484.685231686</v>
      </c>
      <c r="I363" s="20">
        <f t="shared" si="21"/>
        <v>45374</v>
      </c>
      <c r="J363" s="21">
        <f>+'TRM Diaria Bloomberg'!B5202</f>
        <v>3893.38</v>
      </c>
      <c r="K363" s="25">
        <f>+'Tasa BANREP'!$B$175</f>
        <v>0.1275</v>
      </c>
      <c r="L363" s="26">
        <f>+'Tasa Diaria FED'!B3711</f>
        <v>5.33E-2</v>
      </c>
    </row>
    <row r="364" spans="2:12" ht="14.5" x14ac:dyDescent="0.35">
      <c r="B364" s="20">
        <v>45463</v>
      </c>
      <c r="C364" s="39">
        <v>4088.92</v>
      </c>
      <c r="D364" s="40">
        <v>100000</v>
      </c>
      <c r="E364" s="21">
        <f t="shared" si="22"/>
        <v>3960.2072107527174</v>
      </c>
      <c r="F364" s="21">
        <f t="shared" si="23"/>
        <v>408892000</v>
      </c>
      <c r="G364" s="21">
        <f t="shared" si="24"/>
        <v>396020721.07527173</v>
      </c>
      <c r="I364" s="20">
        <f t="shared" si="21"/>
        <v>45373</v>
      </c>
      <c r="J364" s="21">
        <f>+'TRM Diaria Bloomberg'!B5201</f>
        <v>3893.38</v>
      </c>
      <c r="K364" s="25">
        <f>+'Tasa BANREP'!$B$175</f>
        <v>0.1275</v>
      </c>
      <c r="L364" s="26">
        <f>+'Tasa Diaria FED'!B3711</f>
        <v>5.33E-2</v>
      </c>
    </row>
    <row r="365" spans="2:12" ht="14.5" x14ac:dyDescent="0.35">
      <c r="B365" s="20">
        <v>45467</v>
      </c>
      <c r="C365" s="39">
        <v>4139</v>
      </c>
      <c r="D365" s="40">
        <v>127827.12</v>
      </c>
      <c r="E365" s="21">
        <f t="shared" si="22"/>
        <v>3923.1824295930569</v>
      </c>
      <c r="F365" s="21">
        <f t="shared" si="23"/>
        <v>529076449.68000001</v>
      </c>
      <c r="G365" s="21">
        <f t="shared" si="24"/>
        <v>501489111.20948321</v>
      </c>
      <c r="I365" s="20">
        <f t="shared" si="21"/>
        <v>45377</v>
      </c>
      <c r="J365" s="21">
        <f>+'TRM Diaria Bloomberg'!B5205</f>
        <v>3856.98</v>
      </c>
      <c r="K365" s="25">
        <f>+'Tasa BANREP'!$B$175</f>
        <v>0.1275</v>
      </c>
      <c r="L365" s="26">
        <f>+'Tasa Diaria FED'!B3713</f>
        <v>5.33E-2</v>
      </c>
    </row>
    <row r="366" spans="2:12" ht="14.5" x14ac:dyDescent="0.35">
      <c r="B366" s="20">
        <v>45467</v>
      </c>
      <c r="C366" s="39">
        <v>4150.75</v>
      </c>
      <c r="D366" s="40">
        <v>100000</v>
      </c>
      <c r="E366" s="21">
        <f t="shared" si="22"/>
        <v>3923.1824295930569</v>
      </c>
      <c r="F366" s="21">
        <f t="shared" si="23"/>
        <v>415075000</v>
      </c>
      <c r="G366" s="21">
        <f t="shared" si="24"/>
        <v>392318242.9593057</v>
      </c>
      <c r="I366" s="20">
        <f t="shared" si="21"/>
        <v>45377</v>
      </c>
      <c r="J366" s="21">
        <f>+'TRM Diaria Bloomberg'!B5205</f>
        <v>3856.98</v>
      </c>
      <c r="K366" s="25">
        <f>+'Tasa BANREP'!$B$175</f>
        <v>0.1275</v>
      </c>
      <c r="L366" s="26">
        <f>+'Tasa Diaria FED'!B3713</f>
        <v>5.33E-2</v>
      </c>
    </row>
    <row r="367" spans="2:12" ht="14.5" x14ac:dyDescent="0.35">
      <c r="B367" s="20">
        <v>45468</v>
      </c>
      <c r="C367" s="39">
        <v>4100</v>
      </c>
      <c r="D367" s="40">
        <v>111614</v>
      </c>
      <c r="E367" s="21">
        <f t="shared" si="22"/>
        <v>3920.334369503852</v>
      </c>
      <c r="F367" s="21">
        <f t="shared" si="23"/>
        <v>457617400</v>
      </c>
      <c r="G367" s="21">
        <f t="shared" si="24"/>
        <v>437564200.31780297</v>
      </c>
      <c r="I367" s="20">
        <f t="shared" si="21"/>
        <v>45378</v>
      </c>
      <c r="J367" s="21">
        <f>+'TRM Diaria Bloomberg'!B5206</f>
        <v>3854.18</v>
      </c>
      <c r="K367" s="25">
        <f>+'Tasa BANREP'!$B$175</f>
        <v>0.1275</v>
      </c>
      <c r="L367" s="26">
        <f>+'Tasa Diaria FED'!B3714</f>
        <v>5.33E-2</v>
      </c>
    </row>
    <row r="368" spans="2:12" ht="14.5" x14ac:dyDescent="0.35">
      <c r="B368" s="20">
        <v>45468</v>
      </c>
      <c r="C368" s="39">
        <v>4100</v>
      </c>
      <c r="D368" s="40">
        <v>11889.94</v>
      </c>
      <c r="E368" s="21">
        <f t="shared" si="22"/>
        <v>3920.334369503852</v>
      </c>
      <c r="F368" s="21">
        <f t="shared" si="23"/>
        <v>48748754</v>
      </c>
      <c r="G368" s="21">
        <f t="shared" si="24"/>
        <v>46612540.433338635</v>
      </c>
      <c r="I368" s="20">
        <f t="shared" si="21"/>
        <v>45378</v>
      </c>
      <c r="J368" s="21">
        <f>+'TRM Diaria Bloomberg'!B5206</f>
        <v>3854.18</v>
      </c>
      <c r="K368" s="25">
        <f>+'Tasa BANREP'!$B$175</f>
        <v>0.1275</v>
      </c>
      <c r="L368" s="26">
        <f>+'Tasa Diaria FED'!B3714</f>
        <v>5.33E-2</v>
      </c>
    </row>
    <row r="369" spans="2:12" ht="14.5" x14ac:dyDescent="0.35">
      <c r="B369" s="20">
        <v>45468</v>
      </c>
      <c r="C369" s="39">
        <v>3894.94</v>
      </c>
      <c r="D369" s="40">
        <v>100000</v>
      </c>
      <c r="E369" s="21">
        <f t="shared" si="22"/>
        <v>3920.334369503852</v>
      </c>
      <c r="F369" s="21">
        <f t="shared" si="23"/>
        <v>389494000</v>
      </c>
      <c r="G369" s="21">
        <f t="shared" si="24"/>
        <v>392033436.95038521</v>
      </c>
      <c r="I369" s="20">
        <f t="shared" si="21"/>
        <v>45378</v>
      </c>
      <c r="J369" s="21">
        <f>+'TRM Diaria Bloomberg'!B5206</f>
        <v>3854.18</v>
      </c>
      <c r="K369" s="25">
        <f>+'Tasa BANREP'!$B$175</f>
        <v>0.1275</v>
      </c>
      <c r="L369" s="26">
        <f>+'Tasa Diaria FED'!B3714</f>
        <v>5.33E-2</v>
      </c>
    </row>
    <row r="370" spans="2:12" ht="14.5" x14ac:dyDescent="0.35">
      <c r="B370" s="20">
        <v>45471</v>
      </c>
      <c r="C370" s="39">
        <v>4164</v>
      </c>
      <c r="D370" s="40">
        <v>67471</v>
      </c>
      <c r="E370" s="21">
        <f t="shared" si="22"/>
        <v>3925.6744821711104</v>
      </c>
      <c r="F370" s="21">
        <f t="shared" si="23"/>
        <v>280949244</v>
      </c>
      <c r="G370" s="21">
        <f t="shared" si="24"/>
        <v>264869182.98656699</v>
      </c>
      <c r="I370" s="20">
        <f t="shared" si="21"/>
        <v>45381</v>
      </c>
      <c r="J370" s="21">
        <f>+'TRM Diaria Bloomberg'!B5209</f>
        <v>3859.43</v>
      </c>
      <c r="K370" s="25">
        <f>+'Tasa BANREP'!$B$175</f>
        <v>0.1275</v>
      </c>
      <c r="L370" s="26">
        <f>+'Tasa Diaria FED'!B3716</f>
        <v>5.33E-2</v>
      </c>
    </row>
    <row r="371" spans="2:12" ht="14.5" x14ac:dyDescent="0.35">
      <c r="B371" s="20">
        <v>45475</v>
      </c>
      <c r="C371" s="39">
        <v>4148</v>
      </c>
      <c r="D371" s="40">
        <v>100000</v>
      </c>
      <c r="E371" s="21">
        <f t="shared" si="22"/>
        <v>3873.7849307123111</v>
      </c>
      <c r="F371" s="21">
        <f t="shared" si="23"/>
        <v>414800000</v>
      </c>
      <c r="G371" s="21">
        <f t="shared" si="24"/>
        <v>387378493.07123113</v>
      </c>
      <c r="I371" s="20">
        <f t="shared" si="21"/>
        <v>45385</v>
      </c>
      <c r="J371" s="21">
        <f>+'TRM Diaria Bloomberg'!B5213</f>
        <v>3812.65</v>
      </c>
      <c r="K371" s="25">
        <f>+'Tasa BANREP'!$B$176</f>
        <v>0.1225</v>
      </c>
      <c r="L371" s="26">
        <f>+'Tasa Diaria FED'!B3719</f>
        <v>5.33E-2</v>
      </c>
    </row>
    <row r="372" spans="2:12" ht="14.5" x14ac:dyDescent="0.35">
      <c r="B372" s="20">
        <v>45477</v>
      </c>
      <c r="C372" s="39">
        <v>4110</v>
      </c>
      <c r="D372" s="40">
        <v>100000</v>
      </c>
      <c r="E372" s="21">
        <f t="shared" si="22"/>
        <v>3826.4885125977034</v>
      </c>
      <c r="F372" s="21">
        <f t="shared" si="23"/>
        <v>411000000</v>
      </c>
      <c r="G372" s="21">
        <f t="shared" si="24"/>
        <v>382648851.25977033</v>
      </c>
      <c r="I372" s="20">
        <f t="shared" si="21"/>
        <v>45387</v>
      </c>
      <c r="J372" s="21">
        <f>+'TRM Diaria Bloomberg'!B5215</f>
        <v>3766.1</v>
      </c>
      <c r="K372" s="25">
        <f>+'Tasa BANREP'!$B$176</f>
        <v>0.1225</v>
      </c>
      <c r="L372" s="26">
        <f>+'Tasa Diaria FED'!B3721</f>
        <v>5.33E-2</v>
      </c>
    </row>
    <row r="373" spans="2:12" ht="14.5" x14ac:dyDescent="0.35">
      <c r="B373" s="20">
        <v>45481</v>
      </c>
      <c r="C373" s="39">
        <v>4084</v>
      </c>
      <c r="D373" s="40">
        <v>41526</v>
      </c>
      <c r="E373" s="21">
        <f t="shared" si="22"/>
        <v>3835.4499391878398</v>
      </c>
      <c r="F373" s="21">
        <f t="shared" si="23"/>
        <v>169592184</v>
      </c>
      <c r="G373" s="21">
        <f t="shared" si="24"/>
        <v>159270894.17471424</v>
      </c>
      <c r="I373" s="20">
        <f t="shared" si="21"/>
        <v>45391</v>
      </c>
      <c r="J373" s="21">
        <f>+'TRM Diaria Bloomberg'!B5219</f>
        <v>3774.92</v>
      </c>
      <c r="K373" s="25">
        <f>+'Tasa BANREP'!$B$176</f>
        <v>0.1225</v>
      </c>
      <c r="L373" s="26">
        <f>+'Tasa Diaria FED'!B3723</f>
        <v>5.33E-2</v>
      </c>
    </row>
    <row r="374" spans="2:12" ht="14.5" x14ac:dyDescent="0.35">
      <c r="B374" s="20">
        <v>45482</v>
      </c>
      <c r="C374" s="39">
        <v>4050</v>
      </c>
      <c r="D374" s="40">
        <v>100000</v>
      </c>
      <c r="E374" s="21">
        <f t="shared" si="22"/>
        <v>3871.3159662436001</v>
      </c>
      <c r="F374" s="21">
        <f t="shared" si="23"/>
        <v>405000000</v>
      </c>
      <c r="G374" s="21">
        <f t="shared" si="24"/>
        <v>387131596.62436002</v>
      </c>
      <c r="I374" s="20">
        <f t="shared" si="21"/>
        <v>45392</v>
      </c>
      <c r="J374" s="21">
        <f>+'TRM Diaria Bloomberg'!B5220</f>
        <v>3810.22</v>
      </c>
      <c r="K374" s="25">
        <f>+'Tasa BANREP'!$B$176</f>
        <v>0.1225</v>
      </c>
      <c r="L374" s="26">
        <f>+'Tasa Diaria FED'!B3724</f>
        <v>5.33E-2</v>
      </c>
    </row>
    <row r="375" spans="2:12" ht="14.5" x14ac:dyDescent="0.35">
      <c r="B375" s="20">
        <v>45483</v>
      </c>
      <c r="C375" s="39">
        <v>4002</v>
      </c>
      <c r="D375" s="40">
        <f>5665.05+614.92</f>
        <v>6279.97</v>
      </c>
      <c r="E375" s="21">
        <f t="shared" si="22"/>
        <v>3887.7046069350849</v>
      </c>
      <c r="F375" s="21">
        <f t="shared" si="23"/>
        <v>25132439.940000001</v>
      </c>
      <c r="G375" s="21">
        <f t="shared" si="24"/>
        <v>24414668.300414126</v>
      </c>
      <c r="I375" s="20">
        <f t="shared" si="21"/>
        <v>45393</v>
      </c>
      <c r="J375" s="21">
        <f>+'TRM Diaria Bloomberg'!B5221</f>
        <v>3826.35</v>
      </c>
      <c r="K375" s="25">
        <f>+'Tasa BANREP'!$B$176</f>
        <v>0.1225</v>
      </c>
      <c r="L375" s="26">
        <f>+'Tasa Diaria FED'!B3725</f>
        <v>5.33E-2</v>
      </c>
    </row>
    <row r="376" spans="2:12" ht="14.5" x14ac:dyDescent="0.35">
      <c r="B376" s="20">
        <v>45483</v>
      </c>
      <c r="C376" s="39">
        <v>4000</v>
      </c>
      <c r="D376" s="40">
        <v>100000</v>
      </c>
      <c r="E376" s="21">
        <f t="shared" si="22"/>
        <v>3887.7046069350849</v>
      </c>
      <c r="F376" s="21">
        <f t="shared" si="23"/>
        <v>400000000</v>
      </c>
      <c r="G376" s="21">
        <f t="shared" si="24"/>
        <v>388770460.69350851</v>
      </c>
      <c r="I376" s="20">
        <f t="shared" si="21"/>
        <v>45393</v>
      </c>
      <c r="J376" s="21">
        <f>+'TRM Diaria Bloomberg'!B5221</f>
        <v>3826.35</v>
      </c>
      <c r="K376" s="25">
        <f>+'Tasa BANREP'!$B$176</f>
        <v>0.1225</v>
      </c>
      <c r="L376" s="26">
        <f>+'Tasa Diaria FED'!B3725</f>
        <v>5.33E-2</v>
      </c>
    </row>
    <row r="377" spans="2:12" ht="14.5" x14ac:dyDescent="0.35">
      <c r="B377" s="20">
        <v>45484</v>
      </c>
      <c r="C377" s="39">
        <v>3848.75</v>
      </c>
      <c r="D377" s="40">
        <v>80000</v>
      </c>
      <c r="E377" s="21">
        <f t="shared" si="22"/>
        <v>3917.7792358543625</v>
      </c>
      <c r="F377" s="21">
        <f t="shared" si="23"/>
        <v>307900000</v>
      </c>
      <c r="G377" s="21">
        <f t="shared" si="24"/>
        <v>313422338.86834902</v>
      </c>
      <c r="I377" s="20">
        <f t="shared" si="21"/>
        <v>45394</v>
      </c>
      <c r="J377" s="21">
        <f>+'TRM Diaria Bloomberg'!B5222</f>
        <v>3855.95</v>
      </c>
      <c r="K377" s="25">
        <f>+'Tasa BANREP'!$B$176</f>
        <v>0.1225</v>
      </c>
      <c r="L377" s="26">
        <f>+'Tasa Diaria FED'!B3726</f>
        <v>5.33E-2</v>
      </c>
    </row>
    <row r="378" spans="2:12" ht="14.5" x14ac:dyDescent="0.35">
      <c r="B378" s="20">
        <v>45489</v>
      </c>
      <c r="C378" s="39">
        <v>4108.6099999999997</v>
      </c>
      <c r="D378" s="40">
        <v>100000</v>
      </c>
      <c r="E378" s="21">
        <f t="shared" si="22"/>
        <v>3963.9376950368896</v>
      </c>
      <c r="F378" s="21">
        <f t="shared" si="23"/>
        <v>410860999.99999994</v>
      </c>
      <c r="G378" s="21">
        <f t="shared" si="24"/>
        <v>396393769.50368899</v>
      </c>
      <c r="I378" s="20">
        <f t="shared" si="21"/>
        <v>45399</v>
      </c>
      <c r="J378" s="21">
        <f>+'TRM Diaria Bloomberg'!B5227</f>
        <v>3901.38</v>
      </c>
      <c r="K378" s="25">
        <f>+'Tasa BANREP'!$B$176</f>
        <v>0.1225</v>
      </c>
      <c r="L378" s="26">
        <f>+'Tasa Diaria FED'!B3729</f>
        <v>5.33E-2</v>
      </c>
    </row>
    <row r="379" spans="2:12" ht="14.5" x14ac:dyDescent="0.35">
      <c r="B379" s="20">
        <v>45491</v>
      </c>
      <c r="C379" s="39">
        <v>4110.2299999999996</v>
      </c>
      <c r="D379" s="40">
        <v>100000</v>
      </c>
      <c r="E379" s="21">
        <f t="shared" si="22"/>
        <v>3967.2499683570527</v>
      </c>
      <c r="F379" s="21">
        <f t="shared" si="23"/>
        <v>411022999.99999994</v>
      </c>
      <c r="G379" s="21">
        <f t="shared" si="24"/>
        <v>396724996.83570528</v>
      </c>
      <c r="I379" s="20">
        <f t="shared" si="21"/>
        <v>45401</v>
      </c>
      <c r="J379" s="21">
        <f>+'TRM Diaria Bloomberg'!B5229</f>
        <v>3904.64</v>
      </c>
      <c r="K379" s="25">
        <f>+'Tasa BANREP'!$B$176</f>
        <v>0.1225</v>
      </c>
      <c r="L379" s="26">
        <f>+'Tasa Diaria FED'!B3731</f>
        <v>5.33E-2</v>
      </c>
    </row>
    <row r="380" spans="2:12" ht="14.5" x14ac:dyDescent="0.35">
      <c r="B380" s="20">
        <v>45491</v>
      </c>
      <c r="C380" s="39">
        <v>4037</v>
      </c>
      <c r="D380" s="40">
        <v>87728.73</v>
      </c>
      <c r="E380" s="21">
        <f t="shared" si="22"/>
        <v>3967.2499683570527</v>
      </c>
      <c r="F380" s="21">
        <f t="shared" si="23"/>
        <v>354160883.00999999</v>
      </c>
      <c r="G380" s="21">
        <f t="shared" si="24"/>
        <v>348041801.31650442</v>
      </c>
      <c r="I380" s="20">
        <f t="shared" si="21"/>
        <v>45401</v>
      </c>
      <c r="J380" s="21">
        <f>+'TRM Diaria Bloomberg'!B5229</f>
        <v>3904.64</v>
      </c>
      <c r="K380" s="25">
        <f>+'Tasa BANREP'!$B$176</f>
        <v>0.1225</v>
      </c>
      <c r="L380" s="26">
        <f>+'Tasa Diaria FED'!B3731</f>
        <v>5.33E-2</v>
      </c>
    </row>
    <row r="381" spans="2:12" ht="14.5" x14ac:dyDescent="0.35">
      <c r="B381" s="20">
        <v>45496</v>
      </c>
      <c r="C381" s="39">
        <v>4012</v>
      </c>
      <c r="D381" s="40">
        <v>120000</v>
      </c>
      <c r="E381" s="21">
        <f t="shared" si="22"/>
        <v>4001.6833864001046</v>
      </c>
      <c r="F381" s="21">
        <f t="shared" si="23"/>
        <v>481440000</v>
      </c>
      <c r="G381" s="21">
        <f t="shared" si="24"/>
        <v>480202006.36801255</v>
      </c>
      <c r="I381" s="20">
        <f t="shared" si="21"/>
        <v>45406</v>
      </c>
      <c r="J381" s="21">
        <f>+'TRM Diaria Bloomberg'!B5234</f>
        <v>3938.53</v>
      </c>
      <c r="K381" s="25">
        <f>+'Tasa BANREP'!$B$176</f>
        <v>0.1225</v>
      </c>
      <c r="L381" s="26">
        <f>+'Tasa Diaria FED'!B3734</f>
        <v>5.33E-2</v>
      </c>
    </row>
    <row r="382" spans="2:12" ht="14.5" x14ac:dyDescent="0.35">
      <c r="B382" s="20">
        <v>45496</v>
      </c>
      <c r="C382" s="39">
        <v>4114.22</v>
      </c>
      <c r="D382" s="40">
        <v>100000</v>
      </c>
      <c r="E382" s="21">
        <f t="shared" si="22"/>
        <v>4001.6833864001046</v>
      </c>
      <c r="F382" s="21">
        <f t="shared" si="23"/>
        <v>411422000</v>
      </c>
      <c r="G382" s="21">
        <f t="shared" si="24"/>
        <v>400168338.64001048</v>
      </c>
      <c r="I382" s="20">
        <f t="shared" si="21"/>
        <v>45406</v>
      </c>
      <c r="J382" s="21">
        <f>+'TRM Diaria Bloomberg'!B5234</f>
        <v>3938.53</v>
      </c>
      <c r="K382" s="25">
        <f>+'Tasa BANREP'!$B$176</f>
        <v>0.1225</v>
      </c>
      <c r="L382" s="26">
        <f>+'Tasa Diaria FED'!B3734</f>
        <v>5.33E-2</v>
      </c>
    </row>
    <row r="383" spans="2:12" ht="14.5" x14ac:dyDescent="0.35">
      <c r="B383" s="20">
        <v>45498</v>
      </c>
      <c r="C383" s="39">
        <v>4115.87</v>
      </c>
      <c r="D383" s="40">
        <v>100000</v>
      </c>
      <c r="E383" s="21">
        <f t="shared" si="22"/>
        <v>3964.7098814550868</v>
      </c>
      <c r="F383" s="21">
        <f t="shared" si="23"/>
        <v>411587000</v>
      </c>
      <c r="G383" s="21">
        <f t="shared" si="24"/>
        <v>396470988.14550871</v>
      </c>
      <c r="I383" s="20">
        <f t="shared" si="21"/>
        <v>45408</v>
      </c>
      <c r="J383" s="21">
        <f>+'TRM Diaria Bloomberg'!B5236</f>
        <v>3902.14</v>
      </c>
      <c r="K383" s="25">
        <f>+'Tasa BANREP'!$B$176</f>
        <v>0.1225</v>
      </c>
      <c r="L383" s="26">
        <f>+'Tasa Diaria FED'!B3736</f>
        <v>5.33E-2</v>
      </c>
    </row>
    <row r="384" spans="2:12" ht="14.5" x14ac:dyDescent="0.35">
      <c r="B384" s="20">
        <v>45498</v>
      </c>
      <c r="C384" s="39">
        <v>4045</v>
      </c>
      <c r="D384" s="40">
        <v>119106.81</v>
      </c>
      <c r="E384" s="21">
        <f t="shared" si="22"/>
        <v>3964.7098814550868</v>
      </c>
      <c r="F384" s="21">
        <f t="shared" si="23"/>
        <v>481787046.44999999</v>
      </c>
      <c r="G384" s="21">
        <f t="shared" si="24"/>
        <v>472223946.55559355</v>
      </c>
      <c r="I384" s="20">
        <f t="shared" si="21"/>
        <v>45408</v>
      </c>
      <c r="J384" s="21">
        <f>+'TRM Diaria Bloomberg'!B5236</f>
        <v>3902.14</v>
      </c>
      <c r="K384" s="25">
        <f>+'Tasa BANREP'!$B$176</f>
        <v>0.1225</v>
      </c>
      <c r="L384" s="26">
        <f>+'Tasa Diaria FED'!B3736</f>
        <v>5.33E-2</v>
      </c>
    </row>
    <row r="385" spans="2:12" ht="14.5" x14ac:dyDescent="0.35">
      <c r="B385" s="20">
        <v>45502</v>
      </c>
      <c r="C385" s="39">
        <v>4064</v>
      </c>
      <c r="D385" s="40">
        <v>160569.31</v>
      </c>
      <c r="E385" s="21">
        <f t="shared" si="22"/>
        <v>3984.6241627665004</v>
      </c>
      <c r="F385" s="21">
        <f t="shared" si="23"/>
        <v>652553675.84000003</v>
      </c>
      <c r="G385" s="21">
        <f t="shared" si="24"/>
        <v>639808352.42474461</v>
      </c>
      <c r="I385" s="20">
        <f t="shared" si="21"/>
        <v>45412</v>
      </c>
      <c r="J385" s="21">
        <f>+'TRM Diaria Bloomberg'!B5240</f>
        <v>3921.74</v>
      </c>
      <c r="K385" s="25">
        <f>+'Tasa BANREP'!$B$176</f>
        <v>0.1225</v>
      </c>
      <c r="L385" s="26">
        <f>+'Tasa Diaria FED'!B3738</f>
        <v>5.33E-2</v>
      </c>
    </row>
    <row r="386" spans="2:12" ht="14.5" x14ac:dyDescent="0.35">
      <c r="B386" s="20">
        <v>45503</v>
      </c>
      <c r="C386" s="39">
        <v>3977.4</v>
      </c>
      <c r="D386" s="40">
        <v>100000</v>
      </c>
      <c r="E386" s="21">
        <f t="shared" si="22"/>
        <v>3977.7557677835844</v>
      </c>
      <c r="F386" s="21">
        <f t="shared" si="23"/>
        <v>397740000</v>
      </c>
      <c r="G386" s="21">
        <f t="shared" si="24"/>
        <v>397775576.77835846</v>
      </c>
      <c r="I386" s="20">
        <f t="shared" si="21"/>
        <v>45413</v>
      </c>
      <c r="J386" s="21">
        <f>+'TRM Diaria Bloomberg'!B5241</f>
        <v>3914.98</v>
      </c>
      <c r="K386" s="25">
        <f>+'Tasa BANREP'!$B$177</f>
        <v>0.1225</v>
      </c>
      <c r="L386" s="26" cm="1">
        <f t="array" ref="L386:L387">+'Tasa Diaria FED'!B3739:B3740</f>
        <v>5.33E-2</v>
      </c>
    </row>
    <row r="387" spans="2:12" ht="14.5" x14ac:dyDescent="0.35">
      <c r="B387" s="20">
        <v>45504</v>
      </c>
      <c r="C387" s="39">
        <v>4071</v>
      </c>
      <c r="D387" s="40">
        <v>95677.04</v>
      </c>
      <c r="E387" s="21">
        <f t="shared" si="22"/>
        <v>3965.8376800395599</v>
      </c>
      <c r="F387" s="21">
        <f t="shared" si="23"/>
        <v>389501229.83999997</v>
      </c>
      <c r="G387" s="21">
        <f t="shared" si="24"/>
        <v>379439610.34665215</v>
      </c>
      <c r="I387" s="20">
        <f t="shared" si="21"/>
        <v>45414</v>
      </c>
      <c r="J387" s="21">
        <f>+'TRM Diaria Bloomberg'!B5242</f>
        <v>3903.25</v>
      </c>
      <c r="K387" s="25">
        <f>+'Tasa BANREP'!$B$177</f>
        <v>0.1225</v>
      </c>
      <c r="L387" s="26">
        <v>5.33E-2</v>
      </c>
    </row>
    <row r="388" spans="2:12" ht="14.5" x14ac:dyDescent="0.35">
      <c r="B388" s="20">
        <v>45505</v>
      </c>
      <c r="C388" s="39">
        <v>3978.81</v>
      </c>
      <c r="D388" s="40">
        <v>100000</v>
      </c>
      <c r="E388" s="21">
        <f t="shared" si="22"/>
        <v>3976.0894707758948</v>
      </c>
      <c r="F388" s="21">
        <f t="shared" si="23"/>
        <v>397881000</v>
      </c>
      <c r="G388" s="21">
        <f t="shared" si="24"/>
        <v>397608947.07758951</v>
      </c>
      <c r="I388" s="20">
        <f t="shared" ref="I388:I451" si="25">+B388-90</f>
        <v>45415</v>
      </c>
      <c r="J388" s="21">
        <f>+'TRM Diaria Bloomberg'!B5243</f>
        <v>3913.34</v>
      </c>
      <c r="K388" s="25">
        <f>+'Tasa BANREP'!$B$177</f>
        <v>0.1225</v>
      </c>
      <c r="L388" s="26">
        <f>+'Tasa Diaria FED'!B3741</f>
        <v>5.33E-2</v>
      </c>
    </row>
    <row r="389" spans="2:12" ht="14.5" x14ac:dyDescent="0.35">
      <c r="B389" s="20">
        <v>45510</v>
      </c>
      <c r="C389" s="39">
        <v>3982.35</v>
      </c>
      <c r="D389" s="40">
        <v>100000</v>
      </c>
      <c r="E389" s="21">
        <f t="shared" ref="E389:E452" si="26">J389*((1+K389)^(90/360)/(1+L389)^(90/360))</f>
        <v>3960.899751102138</v>
      </c>
      <c r="F389" s="21">
        <f t="shared" ref="F389:F452" si="27">+C389*D389</f>
        <v>398235000</v>
      </c>
      <c r="G389" s="21">
        <f t="shared" ref="G389:G452" si="28">+D389*E389</f>
        <v>396089975.11021382</v>
      </c>
      <c r="I389" s="20">
        <f t="shared" si="25"/>
        <v>45420</v>
      </c>
      <c r="J389" s="21">
        <f>+'TRM Diaria Bloomberg'!B5248</f>
        <v>3898.39</v>
      </c>
      <c r="K389" s="25">
        <f>+'Tasa BANREP'!$B$177</f>
        <v>0.1225</v>
      </c>
      <c r="L389" s="26">
        <f>+'Tasa Diaria FED'!B3744</f>
        <v>5.33E-2</v>
      </c>
    </row>
    <row r="390" spans="2:12" ht="14.5" x14ac:dyDescent="0.35">
      <c r="B390" s="20">
        <v>45512</v>
      </c>
      <c r="C390" s="39">
        <v>3983.9</v>
      </c>
      <c r="D390" s="40">
        <v>100000</v>
      </c>
      <c r="E390" s="21">
        <f t="shared" si="26"/>
        <v>3952.4869832828267</v>
      </c>
      <c r="F390" s="21">
        <f t="shared" si="27"/>
        <v>398390000</v>
      </c>
      <c r="G390" s="21">
        <f t="shared" si="28"/>
        <v>395248698.32828265</v>
      </c>
      <c r="I390" s="20">
        <f t="shared" si="25"/>
        <v>45422</v>
      </c>
      <c r="J390" s="21">
        <f>+'TRM Diaria Bloomberg'!B5250</f>
        <v>3890.11</v>
      </c>
      <c r="K390" s="25">
        <f>+'Tasa BANREP'!$B$177</f>
        <v>0.1225</v>
      </c>
      <c r="L390" s="26">
        <f>+'Tasa Diaria FED'!B3746</f>
        <v>5.33E-2</v>
      </c>
    </row>
    <row r="391" spans="2:12" ht="14.5" x14ac:dyDescent="0.35">
      <c r="B391" s="20">
        <v>45527</v>
      </c>
      <c r="C391" s="39">
        <v>4050</v>
      </c>
      <c r="D391" s="40">
        <v>1616</v>
      </c>
      <c r="E391" s="21">
        <f t="shared" si="26"/>
        <v>3935.0823078305552</v>
      </c>
      <c r="F391" s="21">
        <f t="shared" si="27"/>
        <v>6544800</v>
      </c>
      <c r="G391" s="21">
        <f t="shared" si="28"/>
        <v>6359093.0094541777</v>
      </c>
      <c r="I391" s="20">
        <f t="shared" si="25"/>
        <v>45437</v>
      </c>
      <c r="J391" s="21">
        <f>+'TRM Diaria Bloomberg'!B5265</f>
        <v>3872.98</v>
      </c>
      <c r="K391" s="25">
        <f>+'Tasa BANREP'!$B$177</f>
        <v>0.1225</v>
      </c>
      <c r="L391" s="26">
        <f>+'Tasa Diaria FED'!B3756</f>
        <v>5.33E-2</v>
      </c>
    </row>
    <row r="392" spans="2:12" ht="14.5" x14ac:dyDescent="0.35">
      <c r="B392" s="20">
        <v>45527</v>
      </c>
      <c r="C392" s="39">
        <v>4034.73</v>
      </c>
      <c r="D392" s="40">
        <v>100000</v>
      </c>
      <c r="E392" s="21">
        <f t="shared" si="26"/>
        <v>3935.0823078305552</v>
      </c>
      <c r="F392" s="21">
        <f t="shared" si="27"/>
        <v>403473000</v>
      </c>
      <c r="G392" s="21">
        <f t="shared" si="28"/>
        <v>393508230.78305554</v>
      </c>
      <c r="I392" s="20">
        <f t="shared" si="25"/>
        <v>45437</v>
      </c>
      <c r="J392" s="21">
        <f>+'TRM Diaria Bloomberg'!B5265</f>
        <v>3872.98</v>
      </c>
      <c r="K392" s="25">
        <f>+'Tasa BANREP'!$B$177</f>
        <v>0.1225</v>
      </c>
      <c r="L392" s="26">
        <f>+'Tasa Diaria FED'!B3756</f>
        <v>5.33E-2</v>
      </c>
    </row>
    <row r="393" spans="2:12" ht="14.5" x14ac:dyDescent="0.35">
      <c r="B393" s="20">
        <v>45531</v>
      </c>
      <c r="C393" s="39">
        <v>4048</v>
      </c>
      <c r="D393" s="40">
        <v>143751.76</v>
      </c>
      <c r="E393" s="21">
        <f t="shared" si="26"/>
        <v>3935.3566372159676</v>
      </c>
      <c r="F393" s="21">
        <f t="shared" si="27"/>
        <v>581907124.48000002</v>
      </c>
      <c r="G393" s="21">
        <f t="shared" si="28"/>
        <v>565714442.82747686</v>
      </c>
      <c r="I393" s="20">
        <f t="shared" si="25"/>
        <v>45441</v>
      </c>
      <c r="J393" s="21">
        <f>+'TRM Diaria Bloomberg'!B5269</f>
        <v>3873.25</v>
      </c>
      <c r="K393" s="25">
        <f>+'Tasa BANREP'!$B$177</f>
        <v>0.1225</v>
      </c>
      <c r="L393" s="26">
        <f>+'Tasa Diaria FED'!B3759</f>
        <v>5.33E-2</v>
      </c>
    </row>
    <row r="394" spans="2:12" ht="14.5" x14ac:dyDescent="0.35">
      <c r="B394" s="20">
        <v>45533</v>
      </c>
      <c r="C394" s="39">
        <v>4041</v>
      </c>
      <c r="D394" s="40">
        <v>100000</v>
      </c>
      <c r="E394" s="21">
        <f t="shared" si="26"/>
        <v>3930.2155013263882</v>
      </c>
      <c r="F394" s="21">
        <f t="shared" si="27"/>
        <v>404100000</v>
      </c>
      <c r="G394" s="21">
        <f t="shared" si="28"/>
        <v>393021550.13263881</v>
      </c>
      <c r="I394" s="20">
        <f t="shared" si="25"/>
        <v>45443</v>
      </c>
      <c r="J394" s="21">
        <f>+'TRM Diaria Bloomberg'!B5271</f>
        <v>3868.19</v>
      </c>
      <c r="K394" s="25">
        <f>+'Tasa BANREP'!$B$177</f>
        <v>0.1225</v>
      </c>
      <c r="L394" s="26">
        <f>+'Tasa Diaria FED'!B3761</f>
        <v>5.33E-2</v>
      </c>
    </row>
    <row r="395" spans="2:12" ht="14.5" x14ac:dyDescent="0.35">
      <c r="B395" s="20">
        <v>45533</v>
      </c>
      <c r="C395" s="39">
        <v>4131</v>
      </c>
      <c r="D395" s="40">
        <f>45937.56+24296.82</f>
        <v>70234.38</v>
      </c>
      <c r="E395" s="21">
        <f t="shared" si="26"/>
        <v>3930.2155013263882</v>
      </c>
      <c r="F395" s="21">
        <f t="shared" si="27"/>
        <v>290138223.78000003</v>
      </c>
      <c r="G395" s="21">
        <f t="shared" si="28"/>
        <v>276036249.00204808</v>
      </c>
      <c r="I395" s="20">
        <f t="shared" si="25"/>
        <v>45443</v>
      </c>
      <c r="J395" s="21">
        <f>+'TRM Diaria Bloomberg'!B5271</f>
        <v>3868.19</v>
      </c>
      <c r="K395" s="25">
        <f>+'Tasa BANREP'!$B$177</f>
        <v>0.1225</v>
      </c>
      <c r="L395" s="26">
        <f>+'Tasa Diaria FED'!B3761</f>
        <v>5.33E-2</v>
      </c>
    </row>
    <row r="396" spans="2:12" ht="14.5" x14ac:dyDescent="0.35">
      <c r="B396" s="20">
        <v>45538</v>
      </c>
      <c r="C396" s="39">
        <v>4156</v>
      </c>
      <c r="D396" s="40">
        <v>104354</v>
      </c>
      <c r="E396" s="21">
        <f t="shared" si="26"/>
        <v>3995.2609461009661</v>
      </c>
      <c r="F396" s="21">
        <f t="shared" si="27"/>
        <v>433695224</v>
      </c>
      <c r="G396" s="21">
        <f t="shared" si="28"/>
        <v>416921460.76942021</v>
      </c>
      <c r="I396" s="20">
        <f t="shared" si="25"/>
        <v>45448</v>
      </c>
      <c r="J396" s="21">
        <f>+'TRM Diaria Bloomberg'!B5276</f>
        <v>3936.6</v>
      </c>
      <c r="K396" s="25">
        <f>+'Tasa BANREP'!$B$178</f>
        <v>0.11749999999999999</v>
      </c>
      <c r="L396" s="26">
        <f>+'Tasa Diaria FED'!B3764</f>
        <v>5.33E-2</v>
      </c>
    </row>
    <row r="397" spans="2:12" ht="14.5" x14ac:dyDescent="0.35">
      <c r="B397" s="20">
        <v>45540</v>
      </c>
      <c r="C397" s="39">
        <v>4165</v>
      </c>
      <c r="D397" s="40">
        <f>10992.08+120910.12</f>
        <v>131902.19999999998</v>
      </c>
      <c r="E397" s="21">
        <f t="shared" si="26"/>
        <v>3991.2317874473006</v>
      </c>
      <c r="F397" s="21">
        <f t="shared" si="27"/>
        <v>549372662.99999988</v>
      </c>
      <c r="G397" s="21">
        <f t="shared" si="28"/>
        <v>526452253.47423124</v>
      </c>
      <c r="I397" s="20">
        <f t="shared" si="25"/>
        <v>45450</v>
      </c>
      <c r="J397" s="21">
        <f>+'TRM Diaria Bloomberg'!B5278</f>
        <v>3932.63</v>
      </c>
      <c r="K397" s="25">
        <f>+'Tasa BANREP'!$B$178</f>
        <v>0.11749999999999999</v>
      </c>
      <c r="L397" s="26">
        <f>+'Tasa Diaria FED'!B3766</f>
        <v>5.33E-2</v>
      </c>
    </row>
    <row r="398" spans="2:12" ht="14.5" x14ac:dyDescent="0.35">
      <c r="B398" s="20">
        <v>45545</v>
      </c>
      <c r="C398" s="39">
        <v>4299</v>
      </c>
      <c r="D398" s="40">
        <v>109660</v>
      </c>
      <c r="E398" s="21">
        <f t="shared" si="26"/>
        <v>4088.4694928900512</v>
      </c>
      <c r="F398" s="21">
        <f t="shared" si="27"/>
        <v>471428340</v>
      </c>
      <c r="G398" s="21">
        <f t="shared" si="28"/>
        <v>448341564.59032303</v>
      </c>
      <c r="I398" s="20">
        <f t="shared" si="25"/>
        <v>45455</v>
      </c>
      <c r="J398" s="21">
        <f>+'TRM Diaria Bloomberg'!B5283</f>
        <v>4028.44</v>
      </c>
      <c r="K398" s="25">
        <f>+'Tasa BANREP'!$B$178</f>
        <v>0.11749999999999999</v>
      </c>
      <c r="L398" s="26">
        <f>+'Tasa Diaria FED'!B3769</f>
        <v>5.33E-2</v>
      </c>
    </row>
    <row r="399" spans="2:12" ht="14.5" x14ac:dyDescent="0.35">
      <c r="B399" s="20">
        <v>45547</v>
      </c>
      <c r="C399" s="39">
        <v>4258</v>
      </c>
      <c r="D399" s="40">
        <v>100000</v>
      </c>
      <c r="E399" s="21">
        <f t="shared" si="26"/>
        <v>4198.8197247321377</v>
      </c>
      <c r="F399" s="21">
        <f t="shared" si="27"/>
        <v>425800000</v>
      </c>
      <c r="G399" s="21">
        <f t="shared" si="28"/>
        <v>419881972.47321379</v>
      </c>
      <c r="I399" s="20">
        <f t="shared" si="25"/>
        <v>45457</v>
      </c>
      <c r="J399" s="21">
        <f>+'TRM Diaria Bloomberg'!B5285</f>
        <v>4137.17</v>
      </c>
      <c r="K399" s="25">
        <f>+'Tasa BANREP'!$B$178</f>
        <v>0.11749999999999999</v>
      </c>
      <c r="L399" s="26">
        <f>+'Tasa Diaria FED'!B3771</f>
        <v>5.33E-2</v>
      </c>
    </row>
    <row r="400" spans="2:12" ht="14.5" x14ac:dyDescent="0.35">
      <c r="B400" s="20">
        <v>45552</v>
      </c>
      <c r="C400" s="39">
        <v>4264</v>
      </c>
      <c r="D400" s="40">
        <v>101876.46</v>
      </c>
      <c r="E400" s="21">
        <f t="shared" si="26"/>
        <v>4224.0907701921578</v>
      </c>
      <c r="F400" s="21">
        <f t="shared" si="27"/>
        <v>434401225.44</v>
      </c>
      <c r="G400" s="21">
        <f t="shared" si="28"/>
        <v>430335414.38585061</v>
      </c>
      <c r="I400" s="20">
        <f t="shared" si="25"/>
        <v>45462</v>
      </c>
      <c r="J400" s="21">
        <f>+'TRM Diaria Bloomberg'!B5290</f>
        <v>4162.07</v>
      </c>
      <c r="K400" s="25">
        <f>+'Tasa BANREP'!$B$178</f>
        <v>0.11749999999999999</v>
      </c>
      <c r="L400" s="26">
        <f>+'Tasa Diaria FED'!B3773</f>
        <v>5.33E-2</v>
      </c>
    </row>
    <row r="401" spans="2:12" ht="14.5" x14ac:dyDescent="0.35">
      <c r="B401" s="20">
        <v>45554</v>
      </c>
      <c r="C401" s="39">
        <v>4199</v>
      </c>
      <c r="D401" s="40">
        <f>116240+1568</f>
        <v>117808</v>
      </c>
      <c r="E401" s="21">
        <f t="shared" si="26"/>
        <v>4206.5735716122408</v>
      </c>
      <c r="F401" s="21">
        <f t="shared" si="27"/>
        <v>494675792</v>
      </c>
      <c r="G401" s="21">
        <f t="shared" si="28"/>
        <v>495568019.32449484</v>
      </c>
      <c r="I401" s="20">
        <f t="shared" si="25"/>
        <v>45464</v>
      </c>
      <c r="J401" s="21">
        <f>+'TRM Diaria Bloomberg'!B5292</f>
        <v>4144.8100000000004</v>
      </c>
      <c r="K401" s="25">
        <f>+'Tasa BANREP'!$B$178</f>
        <v>0.11749999999999999</v>
      </c>
      <c r="L401" s="26">
        <f>+'Tasa Diaria FED'!B3776</f>
        <v>5.33E-2</v>
      </c>
    </row>
    <row r="402" spans="2:12" ht="14.5" x14ac:dyDescent="0.35">
      <c r="B402" s="20">
        <v>45558</v>
      </c>
      <c r="C402" s="39">
        <v>4165</v>
      </c>
      <c r="D402" s="40">
        <v>3758.6</v>
      </c>
      <c r="E402" s="21">
        <f t="shared" si="26"/>
        <v>4159.7054238474329</v>
      </c>
      <c r="F402" s="21">
        <f t="shared" si="27"/>
        <v>15654569</v>
      </c>
      <c r="G402" s="21">
        <f t="shared" si="28"/>
        <v>15634668.806072962</v>
      </c>
      <c r="I402" s="20">
        <f t="shared" si="25"/>
        <v>45468</v>
      </c>
      <c r="J402" s="21" cm="1">
        <f t="array" ref="J402:J403">+'TRM Diaria Bloomberg'!B5296:B5297</f>
        <v>4098.63</v>
      </c>
      <c r="K402" s="25">
        <f>+'Tasa BANREP'!$B$178</f>
        <v>0.11749999999999999</v>
      </c>
      <c r="L402" s="26" cm="1">
        <f t="array" ref="L402:L403">+'Tasa Diaria FED'!B3778:B3779</f>
        <v>5.33E-2</v>
      </c>
    </row>
    <row r="403" spans="2:12" ht="14.5" x14ac:dyDescent="0.35">
      <c r="B403" s="20">
        <v>45559</v>
      </c>
      <c r="C403" s="39">
        <v>4144</v>
      </c>
      <c r="D403" s="40">
        <v>109645.16</v>
      </c>
      <c r="E403" s="21">
        <f t="shared" si="26"/>
        <v>4199.2561323444997</v>
      </c>
      <c r="F403" s="21">
        <f t="shared" si="27"/>
        <v>454369543.04000002</v>
      </c>
      <c r="G403" s="21">
        <f t="shared" si="28"/>
        <v>460428110.51189387</v>
      </c>
      <c r="I403" s="20">
        <f t="shared" si="25"/>
        <v>45469</v>
      </c>
      <c r="J403" s="21">
        <v>4137.6000000000004</v>
      </c>
      <c r="K403" s="25">
        <f>+'Tasa BANREP'!$B$178</f>
        <v>0.11749999999999999</v>
      </c>
      <c r="L403" s="26">
        <v>5.33E-2</v>
      </c>
    </row>
    <row r="404" spans="2:12" ht="14.5" x14ac:dyDescent="0.35">
      <c r="B404" s="20">
        <v>45562</v>
      </c>
      <c r="C404" s="39">
        <v>4179.43</v>
      </c>
      <c r="D404" s="40">
        <v>100000</v>
      </c>
      <c r="E404" s="21">
        <f t="shared" si="26"/>
        <v>4210.5012401234972</v>
      </c>
      <c r="F404" s="21">
        <f t="shared" si="27"/>
        <v>417943000</v>
      </c>
      <c r="G404" s="21">
        <f t="shared" si="28"/>
        <v>421050124.01234972</v>
      </c>
      <c r="I404" s="20">
        <f t="shared" si="25"/>
        <v>45472</v>
      </c>
      <c r="J404" s="21">
        <f>+'TRM Diaria Bloomberg'!B5300</f>
        <v>4148.68</v>
      </c>
      <c r="K404" s="25">
        <f>+'Tasa BANREP'!$B$178</f>
        <v>0.11749999999999999</v>
      </c>
      <c r="L404" s="26">
        <f>+'Tasa Diaria FED'!B3781</f>
        <v>5.33E-2</v>
      </c>
    </row>
    <row r="405" spans="2:12" ht="14.5" x14ac:dyDescent="0.35">
      <c r="B405" s="20">
        <v>45565</v>
      </c>
      <c r="C405" s="39">
        <v>4175</v>
      </c>
      <c r="D405" s="40">
        <f>13988+100000</f>
        <v>113988</v>
      </c>
      <c r="E405" s="21">
        <f t="shared" si="26"/>
        <v>4182.6624940605107</v>
      </c>
      <c r="F405" s="21">
        <f t="shared" si="27"/>
        <v>475899900</v>
      </c>
      <c r="G405" s="21">
        <f t="shared" si="28"/>
        <v>476773332.37296951</v>
      </c>
      <c r="I405" s="20">
        <f t="shared" si="25"/>
        <v>45475</v>
      </c>
      <c r="J405" s="21">
        <f>+'TRM Diaria Bloomberg'!B5303</f>
        <v>4121.25</v>
      </c>
      <c r="K405" s="25">
        <f>+'Tasa BANREP'!$B$179</f>
        <v>0.11749999999999999</v>
      </c>
      <c r="L405" s="26">
        <f>+'Tasa Diaria FED'!B3783</f>
        <v>5.33E-2</v>
      </c>
    </row>
    <row r="406" spans="2:12" ht="14.5" x14ac:dyDescent="0.35">
      <c r="B406" s="20">
        <v>45567</v>
      </c>
      <c r="C406" s="39">
        <v>4224</v>
      </c>
      <c r="D406" s="40">
        <v>2894.8</v>
      </c>
      <c r="E406" s="21">
        <f t="shared" si="26"/>
        <v>4151.6065104831368</v>
      </c>
      <c r="F406" s="21">
        <f t="shared" si="27"/>
        <v>12227635.200000001</v>
      </c>
      <c r="G406" s="21">
        <f t="shared" si="28"/>
        <v>12018070.526546584</v>
      </c>
      <c r="I406" s="20">
        <f t="shared" si="25"/>
        <v>45477</v>
      </c>
      <c r="J406" s="21" cm="1">
        <f t="array" ref="J406:J407">+'TRM Diaria Bloomberg'!B5305:B5306</f>
        <v>4090.65</v>
      </c>
      <c r="K406" s="25">
        <f>+'Tasa BANREP'!$B$179</f>
        <v>0.11749999999999999</v>
      </c>
      <c r="L406" s="26" cm="1">
        <f t="array" ref="L406:L407">+'Tasa Diaria FED'!B3785:B3786</f>
        <v>5.33E-2</v>
      </c>
    </row>
    <row r="407" spans="2:12" ht="14.5" x14ac:dyDescent="0.35">
      <c r="B407" s="20">
        <v>45568</v>
      </c>
      <c r="C407" s="39">
        <v>4175.72</v>
      </c>
      <c r="D407" s="40">
        <v>100000</v>
      </c>
      <c r="E407" s="21">
        <f t="shared" si="26"/>
        <v>4144.7153298135172</v>
      </c>
      <c r="F407" s="21">
        <f t="shared" si="27"/>
        <v>417572000</v>
      </c>
      <c r="G407" s="21">
        <f t="shared" si="28"/>
        <v>414471532.98135173</v>
      </c>
      <c r="I407" s="20">
        <f t="shared" si="25"/>
        <v>45478</v>
      </c>
      <c r="J407" s="21">
        <v>4083.86</v>
      </c>
      <c r="K407" s="25">
        <f>+'Tasa BANREP'!$B$179</f>
        <v>0.11749999999999999</v>
      </c>
      <c r="L407" s="26">
        <v>5.33E-2</v>
      </c>
    </row>
    <row r="408" spans="2:12" ht="14.5" x14ac:dyDescent="0.35">
      <c r="B408" s="20">
        <v>45573</v>
      </c>
      <c r="C408" s="39">
        <v>4227</v>
      </c>
      <c r="D408" s="40">
        <v>100952.66</v>
      </c>
      <c r="E408" s="21">
        <f t="shared" si="26"/>
        <v>4028.6512029537635</v>
      </c>
      <c r="F408" s="21">
        <f t="shared" si="27"/>
        <v>426726893.81999999</v>
      </c>
      <c r="G408" s="21">
        <f t="shared" si="28"/>
        <v>406703055.15038228</v>
      </c>
      <c r="I408" s="20">
        <f t="shared" si="25"/>
        <v>45483</v>
      </c>
      <c r="J408" s="21">
        <f>+'TRM Diaria Bloomberg'!B5311</f>
        <v>3969.5</v>
      </c>
      <c r="K408" s="25">
        <f>+'Tasa BANREP'!$B$179</f>
        <v>0.11749999999999999</v>
      </c>
      <c r="L408" s="26">
        <f>+'Tasa Diaria FED'!B3789</f>
        <v>5.33E-2</v>
      </c>
    </row>
    <row r="409" spans="2:12" ht="14.5" x14ac:dyDescent="0.35">
      <c r="B409" s="20">
        <v>45575</v>
      </c>
      <c r="C409" s="39">
        <v>4180.5</v>
      </c>
      <c r="D409" s="40">
        <v>100000</v>
      </c>
      <c r="E409" s="21">
        <f t="shared" si="26"/>
        <v>3980.0272757252674</v>
      </c>
      <c r="F409" s="21">
        <f t="shared" si="27"/>
        <v>418050000</v>
      </c>
      <c r="G409" s="21">
        <f t="shared" si="28"/>
        <v>398002727.57252675</v>
      </c>
      <c r="I409" s="20">
        <f t="shared" si="25"/>
        <v>45485</v>
      </c>
      <c r="J409" s="21">
        <f>+'TRM Diaria Bloomberg'!B5313</f>
        <v>3921.59</v>
      </c>
      <c r="K409" s="25">
        <f>+'Tasa BANREP'!$B$179</f>
        <v>0.11749999999999999</v>
      </c>
      <c r="L409" s="26">
        <f>+'Tasa Diaria FED'!B3791</f>
        <v>5.33E-2</v>
      </c>
    </row>
    <row r="410" spans="2:12" ht="14.5" x14ac:dyDescent="0.35">
      <c r="B410" s="20">
        <v>45581</v>
      </c>
      <c r="C410" s="39">
        <v>4276</v>
      </c>
      <c r="D410" s="40">
        <v>1800</v>
      </c>
      <c r="E410" s="21">
        <f t="shared" si="26"/>
        <v>4107.3263613497766</v>
      </c>
      <c r="F410" s="21">
        <f t="shared" si="27"/>
        <v>7696800</v>
      </c>
      <c r="G410" s="21">
        <f t="shared" si="28"/>
        <v>7393187.4504295979</v>
      </c>
      <c r="I410" s="20">
        <f t="shared" si="25"/>
        <v>45491</v>
      </c>
      <c r="J410" s="21" cm="1">
        <f t="array" ref="J410:J411">+'TRM Diaria Bloomberg'!B5319:B5320</f>
        <v>4047.02</v>
      </c>
      <c r="K410" s="25">
        <f>+'Tasa BANREP'!$B$179</f>
        <v>0.11749999999999999</v>
      </c>
      <c r="L410" s="26" cm="1">
        <f t="array" ref="L410:L411">+'Tasa Diaria FED'!B3795:B3796</f>
        <v>5.33E-2</v>
      </c>
    </row>
    <row r="411" spans="2:12" ht="14.5" x14ac:dyDescent="0.35">
      <c r="B411" s="20">
        <v>45582</v>
      </c>
      <c r="C411" s="39">
        <v>4182.7</v>
      </c>
      <c r="D411" s="40">
        <v>100000</v>
      </c>
      <c r="E411" s="21">
        <f t="shared" si="26"/>
        <v>4097.8573310629499</v>
      </c>
      <c r="F411" s="21">
        <f t="shared" si="27"/>
        <v>418270000</v>
      </c>
      <c r="G411" s="21">
        <f t="shared" si="28"/>
        <v>409785733.10629499</v>
      </c>
      <c r="I411" s="20">
        <f t="shared" si="25"/>
        <v>45492</v>
      </c>
      <c r="J411" s="21">
        <v>4037.69</v>
      </c>
      <c r="K411" s="25">
        <f>+'Tasa BANREP'!$B$179</f>
        <v>0.11749999999999999</v>
      </c>
      <c r="L411" s="26">
        <v>5.33E-2</v>
      </c>
    </row>
    <row r="412" spans="2:12" ht="14.5" x14ac:dyDescent="0.35">
      <c r="B412" s="20">
        <v>45586</v>
      </c>
      <c r="C412" s="39">
        <v>4290</v>
      </c>
      <c r="D412" s="40">
        <f>8989.16+1797.1</f>
        <v>10786.26</v>
      </c>
      <c r="E412" s="21">
        <f t="shared" si="26"/>
        <v>4071.3785529082547</v>
      </c>
      <c r="F412" s="21">
        <f t="shared" si="27"/>
        <v>46273055.399999999</v>
      </c>
      <c r="G412" s="21">
        <f t="shared" si="28"/>
        <v>43914947.630092196</v>
      </c>
      <c r="I412" s="20">
        <f t="shared" si="25"/>
        <v>45496</v>
      </c>
      <c r="J412" s="21">
        <f>+'TRM Diaria Bloomberg'!B5324</f>
        <v>4011.6</v>
      </c>
      <c r="K412" s="25">
        <f>+'Tasa BANREP'!$B$179</f>
        <v>0.11749999999999999</v>
      </c>
      <c r="L412" s="26">
        <f>+'Tasa Diaria FED'!B3798</f>
        <v>5.33E-2</v>
      </c>
    </row>
    <row r="413" spans="2:12" ht="14.5" x14ac:dyDescent="0.35">
      <c r="B413" s="20">
        <v>45589</v>
      </c>
      <c r="C413" s="39">
        <v>4309</v>
      </c>
      <c r="D413" s="40">
        <f>80000+13006.7</f>
        <v>93006.7</v>
      </c>
      <c r="E413" s="21">
        <f t="shared" si="26"/>
        <v>4082.1365080036849</v>
      </c>
      <c r="F413" s="21">
        <f t="shared" si="27"/>
        <v>400765870.30000001</v>
      </c>
      <c r="G413" s="21">
        <f t="shared" si="28"/>
        <v>379666045.55894631</v>
      </c>
      <c r="I413" s="20">
        <f t="shared" si="25"/>
        <v>45499</v>
      </c>
      <c r="J413" s="21">
        <f>+'TRM Diaria Bloomberg'!B5327</f>
        <v>4022.2</v>
      </c>
      <c r="K413" s="25">
        <f>+'Tasa BANREP'!$B$179</f>
        <v>0.11749999999999999</v>
      </c>
      <c r="L413" s="26">
        <f>+'Tasa Diaria FED'!B3801</f>
        <v>5.33E-2</v>
      </c>
    </row>
    <row r="414" spans="2:12" ht="14.5" x14ac:dyDescent="0.35">
      <c r="B414" s="20">
        <v>45595</v>
      </c>
      <c r="C414" s="39">
        <v>4423</v>
      </c>
      <c r="D414" s="40">
        <v>107574.27</v>
      </c>
      <c r="E414" s="21">
        <f t="shared" si="26"/>
        <v>4141.8049206921369</v>
      </c>
      <c r="F414" s="21">
        <f t="shared" si="27"/>
        <v>475800996.21000004</v>
      </c>
      <c r="G414" s="21">
        <f t="shared" si="28"/>
        <v>445551640.82586455</v>
      </c>
      <c r="I414" s="20">
        <f t="shared" si="25"/>
        <v>45505</v>
      </c>
      <c r="J414" s="21">
        <f>+'TRM Diaria Bloomberg'!B5333</f>
        <v>4085.57</v>
      </c>
      <c r="K414" s="25">
        <f>+'Tasa BANREP'!$B$180</f>
        <v>0.1125</v>
      </c>
      <c r="L414" s="26">
        <f>+'Tasa Diaria FED'!B3805</f>
        <v>5.33E-2</v>
      </c>
    </row>
    <row r="415" spans="2:12" ht="14.5" x14ac:dyDescent="0.35">
      <c r="B415" s="20">
        <v>45601</v>
      </c>
      <c r="C415" s="39">
        <v>4434</v>
      </c>
      <c r="D415" s="40">
        <f>138671.5+70000</f>
        <v>208671.5</v>
      </c>
      <c r="E415" s="21">
        <f t="shared" si="26"/>
        <v>4194.6930030680369</v>
      </c>
      <c r="F415" s="21">
        <f t="shared" si="27"/>
        <v>925249431</v>
      </c>
      <c r="G415" s="21">
        <f t="shared" si="28"/>
        <v>875312880.98971188</v>
      </c>
      <c r="I415" s="20">
        <f t="shared" si="25"/>
        <v>45511</v>
      </c>
      <c r="J415" s="21">
        <f>+'TRM Diaria Bloomberg'!B5339</f>
        <v>4137.74</v>
      </c>
      <c r="K415" s="25">
        <f>+'Tasa BANREP'!$B$180</f>
        <v>0.1125</v>
      </c>
      <c r="L415" s="26">
        <f>+'Tasa Diaria FED'!B3809</f>
        <v>5.33E-2</v>
      </c>
    </row>
    <row r="416" spans="2:12" ht="14.5" x14ac:dyDescent="0.35">
      <c r="B416" s="20">
        <v>45610</v>
      </c>
      <c r="C416" s="39">
        <v>4470</v>
      </c>
      <c r="D416" s="40">
        <v>72962.77</v>
      </c>
      <c r="E416" s="21">
        <f t="shared" si="26"/>
        <v>4085.3889386292867</v>
      </c>
      <c r="F416" s="21">
        <f t="shared" si="27"/>
        <v>326143581.90000004</v>
      </c>
      <c r="G416" s="21">
        <f t="shared" si="28"/>
        <v>298081293.48975277</v>
      </c>
      <c r="I416" s="20">
        <f t="shared" si="25"/>
        <v>45520</v>
      </c>
      <c r="J416" s="21">
        <f>+'TRM Diaria Bloomberg'!B5348</f>
        <v>4029.92</v>
      </c>
      <c r="K416" s="25">
        <f>+'Tasa BANREP'!$B$180</f>
        <v>0.1125</v>
      </c>
      <c r="L416" s="26">
        <f>+'Tasa Diaria FED'!B3816</f>
        <v>5.33E-2</v>
      </c>
    </row>
    <row r="417" spans="2:12" ht="14.5" x14ac:dyDescent="0.35">
      <c r="B417" s="20">
        <v>45614</v>
      </c>
      <c r="C417" s="39">
        <v>4424</v>
      </c>
      <c r="D417" s="40">
        <v>75819.820000000007</v>
      </c>
      <c r="E417" s="21">
        <f t="shared" si="26"/>
        <v>4066.8573276300253</v>
      </c>
      <c r="F417" s="21">
        <f t="shared" si="27"/>
        <v>335426883.68000001</v>
      </c>
      <c r="G417" s="21">
        <f t="shared" si="28"/>
        <v>308348390.54658955</v>
      </c>
      <c r="I417" s="20">
        <f t="shared" si="25"/>
        <v>45524</v>
      </c>
      <c r="J417" s="21">
        <f>+'TRM Diaria Bloomberg'!B5352</f>
        <v>4011.64</v>
      </c>
      <c r="K417" s="25">
        <f>+'Tasa BANREP'!$B$180</f>
        <v>0.1125</v>
      </c>
      <c r="L417" s="26">
        <f>+'Tasa Diaria FED'!B3818</f>
        <v>5.33E-2</v>
      </c>
    </row>
    <row r="418" spans="2:12" ht="14.5" x14ac:dyDescent="0.35">
      <c r="B418" s="20">
        <v>45621</v>
      </c>
      <c r="C418" s="39">
        <v>4394</v>
      </c>
      <c r="D418" s="40">
        <f>10256.8+1749.33</f>
        <v>12006.13</v>
      </c>
      <c r="E418" s="21">
        <f t="shared" si="26"/>
        <v>4093.7829068499586</v>
      </c>
      <c r="F418" s="21">
        <f t="shared" si="27"/>
        <v>52754935.219999999</v>
      </c>
      <c r="G418" s="21">
        <f t="shared" si="28"/>
        <v>49150489.77141849</v>
      </c>
      <c r="I418" s="20">
        <f t="shared" si="25"/>
        <v>45531</v>
      </c>
      <c r="J418" s="21">
        <f>+'TRM Diaria Bloomberg'!B5359</f>
        <v>4038.2</v>
      </c>
      <c r="K418" s="25">
        <f>+'Tasa BANREP'!$B$180</f>
        <v>0.1125</v>
      </c>
      <c r="L418" s="26">
        <f>+'Tasa Diaria FED'!B3823</f>
        <v>5.33E-2</v>
      </c>
    </row>
    <row r="419" spans="2:12" ht="14.5" x14ac:dyDescent="0.35">
      <c r="B419" s="20">
        <v>45623</v>
      </c>
      <c r="C419" s="39">
        <v>4388.33</v>
      </c>
      <c r="D419" s="40">
        <v>80000</v>
      </c>
      <c r="E419" s="21">
        <f t="shared" si="26"/>
        <v>4176.6885494932621</v>
      </c>
      <c r="F419" s="21">
        <f t="shared" si="27"/>
        <v>351066400</v>
      </c>
      <c r="G419" s="21">
        <f t="shared" si="28"/>
        <v>334135083.95946097</v>
      </c>
      <c r="I419" s="20">
        <f t="shared" si="25"/>
        <v>45533</v>
      </c>
      <c r="J419" s="21">
        <f>+'TRM Diaria Bloomberg'!B5361</f>
        <v>4119.9799999999996</v>
      </c>
      <c r="K419" s="25">
        <f>+'Tasa BANREP'!$B$180</f>
        <v>0.1125</v>
      </c>
      <c r="L419" s="26">
        <f>+'Tasa Diaria FED'!B3825</f>
        <v>5.33E-2</v>
      </c>
    </row>
    <row r="420" spans="2:12" ht="14.5" x14ac:dyDescent="0.35">
      <c r="B420" s="20">
        <v>45628</v>
      </c>
      <c r="C420" s="39">
        <v>4392</v>
      </c>
      <c r="D420" s="40">
        <v>80000</v>
      </c>
      <c r="E420" s="21">
        <f t="shared" si="26"/>
        <v>4237.1196409590148</v>
      </c>
      <c r="F420" s="21">
        <f t="shared" si="27"/>
        <v>351360000</v>
      </c>
      <c r="G420" s="21">
        <f t="shared" si="28"/>
        <v>338969571.27672118</v>
      </c>
      <c r="I420" s="20">
        <f t="shared" si="25"/>
        <v>45538</v>
      </c>
      <c r="J420" s="21">
        <f>+'TRM Diaria Bloomberg'!B5366</f>
        <v>4184.3</v>
      </c>
      <c r="K420" s="25">
        <f>+'Tasa BANREP'!$B$181</f>
        <v>0.1075</v>
      </c>
      <c r="L420" s="26">
        <f>+'Tasa Diaria FED'!B3828</f>
        <v>5.33E-2</v>
      </c>
    </row>
    <row r="421" spans="2:12" ht="14.5" x14ac:dyDescent="0.35">
      <c r="B421" s="20">
        <v>45628</v>
      </c>
      <c r="C421" s="39">
        <v>4480</v>
      </c>
      <c r="D421" s="40">
        <v>2372.4</v>
      </c>
      <c r="E421" s="21">
        <f t="shared" si="26"/>
        <v>4237.1196409590148</v>
      </c>
      <c r="F421" s="21">
        <f t="shared" si="27"/>
        <v>10628352</v>
      </c>
      <c r="G421" s="21">
        <f t="shared" si="28"/>
        <v>10052142.636211166</v>
      </c>
      <c r="I421" s="20">
        <f t="shared" si="25"/>
        <v>45538</v>
      </c>
      <c r="J421" s="21">
        <f>+'TRM Diaria Bloomberg'!B5366</f>
        <v>4184.3</v>
      </c>
      <c r="K421" s="25">
        <f>+'Tasa BANREP'!$B$181</f>
        <v>0.1075</v>
      </c>
      <c r="L421" s="26">
        <f>+'Tasa Diaria FED'!B3828</f>
        <v>5.33E-2</v>
      </c>
    </row>
    <row r="422" spans="2:12" ht="14.5" x14ac:dyDescent="0.35">
      <c r="B422" s="20">
        <v>45644</v>
      </c>
      <c r="C422" s="39">
        <v>4360</v>
      </c>
      <c r="D422" s="40">
        <v>40399.879999999997</v>
      </c>
      <c r="E422" s="21">
        <f t="shared" si="26"/>
        <v>4218.317750768997</v>
      </c>
      <c r="F422" s="21">
        <f t="shared" si="27"/>
        <v>176143476.79999998</v>
      </c>
      <c r="G422" s="21">
        <f t="shared" si="28"/>
        <v>170419530.93293738</v>
      </c>
      <c r="I422" s="20">
        <f t="shared" si="25"/>
        <v>45554</v>
      </c>
      <c r="J422" s="21">
        <f>+'TRM Diaria Bloomberg'!B5382</f>
        <v>4160.78</v>
      </c>
      <c r="K422" s="25">
        <f>+'Tasa BANREP'!$B$181</f>
        <v>0.1075</v>
      </c>
      <c r="L422" s="26">
        <f>+'Tasa Diaria FED'!B3840</f>
        <v>4.8300000000000003E-2</v>
      </c>
    </row>
    <row r="423" spans="2:12" ht="14.5" x14ac:dyDescent="0.35">
      <c r="B423" s="20">
        <v>45652</v>
      </c>
      <c r="C423" s="39">
        <v>4386</v>
      </c>
      <c r="D423" s="40">
        <f>5901.2+1011.98</f>
        <v>6913.18</v>
      </c>
      <c r="E423" s="21">
        <f t="shared" si="26"/>
        <v>4235.4717306340735</v>
      </c>
      <c r="F423" s="21">
        <f t="shared" si="27"/>
        <v>30321207.48</v>
      </c>
      <c r="G423" s="21">
        <f t="shared" si="28"/>
        <v>29280578.458784867</v>
      </c>
      <c r="I423" s="20">
        <f t="shared" si="25"/>
        <v>45562</v>
      </c>
      <c r="J423" s="21">
        <f>+'TRM Diaria Bloomberg'!B5390</f>
        <v>4177.7</v>
      </c>
      <c r="K423" s="25">
        <f>+'Tasa BANREP'!$B$181</f>
        <v>0.1075</v>
      </c>
      <c r="L423" s="26">
        <f>+'Tasa Diaria FED'!B3846</f>
        <v>4.8300000000000003E-2</v>
      </c>
    </row>
    <row r="424" spans="2:12" ht="14.5" x14ac:dyDescent="0.35">
      <c r="B424" s="20">
        <v>45666</v>
      </c>
      <c r="C424" s="39">
        <v>4335</v>
      </c>
      <c r="D424" s="40">
        <v>99349.27</v>
      </c>
      <c r="E424" s="21">
        <f t="shared" si="26"/>
        <v>4268.3501920421368</v>
      </c>
      <c r="F424" s="21">
        <f t="shared" si="27"/>
        <v>430679085.44999999</v>
      </c>
      <c r="G424" s="21">
        <f t="shared" si="28"/>
        <v>424057475.6837461</v>
      </c>
      <c r="I424" s="20">
        <f t="shared" si="25"/>
        <v>45576</v>
      </c>
      <c r="J424" s="21">
        <f>+'TRM Diaria Bloomberg'!B5404</f>
        <v>4210.13</v>
      </c>
      <c r="K424" s="25">
        <f>+'Tasa BANREP'!$B$182</f>
        <v>0.1075</v>
      </c>
      <c r="L424" s="26">
        <f>+'Tasa Diaria FED'!B3856</f>
        <v>4.8300000000000003E-2</v>
      </c>
    </row>
    <row r="425" spans="2:12" ht="14.5" x14ac:dyDescent="0.35">
      <c r="B425" s="20">
        <v>45666</v>
      </c>
      <c r="C425" s="39">
        <v>4335</v>
      </c>
      <c r="D425" s="40">
        <v>2377.37</v>
      </c>
      <c r="E425" s="21">
        <f t="shared" si="26"/>
        <v>4268.3501920421368</v>
      </c>
      <c r="F425" s="21">
        <f t="shared" si="27"/>
        <v>10305898.949999999</v>
      </c>
      <c r="G425" s="21">
        <f t="shared" si="28"/>
        <v>10147447.696055215</v>
      </c>
      <c r="I425" s="20">
        <f t="shared" si="25"/>
        <v>45576</v>
      </c>
      <c r="J425" s="21">
        <f>+'TRM Diaria Bloomberg'!B5404</f>
        <v>4210.13</v>
      </c>
      <c r="K425" s="25">
        <f>+'Tasa BANREP'!$B$182</f>
        <v>0.1075</v>
      </c>
      <c r="L425" s="26">
        <f>+'Tasa Diaria FED'!B3856</f>
        <v>4.8300000000000003E-2</v>
      </c>
    </row>
    <row r="426" spans="2:12" ht="14.5" x14ac:dyDescent="0.35">
      <c r="B426" s="20">
        <v>45673</v>
      </c>
      <c r="C426" s="39">
        <v>4340</v>
      </c>
      <c r="D426" s="40">
        <v>80000</v>
      </c>
      <c r="E426" s="21">
        <f t="shared" si="26"/>
        <v>4327.831515841428</v>
      </c>
      <c r="F426" s="21">
        <f t="shared" si="27"/>
        <v>347200000</v>
      </c>
      <c r="G426" s="21">
        <f t="shared" si="28"/>
        <v>346226521.26731426</v>
      </c>
      <c r="I426" s="20">
        <f t="shared" si="25"/>
        <v>45583</v>
      </c>
      <c r="J426" s="21">
        <f>+'TRM Diaria Bloomberg'!B5411</f>
        <v>4268.8</v>
      </c>
      <c r="K426" s="25">
        <f>+'Tasa BANREP'!$B$182</f>
        <v>0.1075</v>
      </c>
      <c r="L426" s="26">
        <f>+'Tasa Diaria FED'!B3861</f>
        <v>4.8300000000000003E-2</v>
      </c>
    </row>
    <row r="427" spans="2:12" ht="14.5" x14ac:dyDescent="0.35">
      <c r="B427" s="20">
        <v>45677</v>
      </c>
      <c r="C427" s="39">
        <v>4353</v>
      </c>
      <c r="D427" s="40">
        <v>12376</v>
      </c>
      <c r="E427" s="21">
        <f t="shared" si="26"/>
        <v>4324.2222860353004</v>
      </c>
      <c r="F427" s="21">
        <f t="shared" si="27"/>
        <v>53872728</v>
      </c>
      <c r="G427" s="21">
        <f t="shared" si="28"/>
        <v>53516575.011972874</v>
      </c>
      <c r="I427" s="20">
        <f t="shared" si="25"/>
        <v>45587</v>
      </c>
      <c r="J427" s="21">
        <f>+'TRM Diaria Bloomberg'!B5415</f>
        <v>4265.24</v>
      </c>
      <c r="K427" s="25">
        <f>+'Tasa BANREP'!$B$182</f>
        <v>0.1075</v>
      </c>
      <c r="L427" s="26">
        <f>+'Tasa Diaria FED'!B3863</f>
        <v>4.8300000000000003E-2</v>
      </c>
    </row>
    <row r="428" spans="2:12" ht="14.5" x14ac:dyDescent="0.35">
      <c r="B428" s="20">
        <v>45685</v>
      </c>
      <c r="C428" s="39">
        <v>4220</v>
      </c>
      <c r="D428" s="40">
        <v>33334.25</v>
      </c>
      <c r="E428" s="21">
        <f t="shared" si="26"/>
        <v>4477.320542502508</v>
      </c>
      <c r="F428" s="21">
        <f t="shared" si="27"/>
        <v>140670535</v>
      </c>
      <c r="G428" s="21">
        <f t="shared" si="28"/>
        <v>149248122.29391423</v>
      </c>
      <c r="I428" s="20">
        <f t="shared" si="25"/>
        <v>45595</v>
      </c>
      <c r="J428" s="21" cm="1">
        <f t="array" ref="J428:J429">+'TRM Diaria Bloomberg'!B5423:B5424</f>
        <v>4416.25</v>
      </c>
      <c r="K428" s="25">
        <f>+'Tasa BANREP'!$B$182</f>
        <v>0.1075</v>
      </c>
      <c r="L428" s="26" cm="1">
        <f t="array" ref="L428:L429">+'Tasa Diaria FED'!B3869:B3870</f>
        <v>4.8300000000000003E-2</v>
      </c>
    </row>
    <row r="429" spans="2:12" ht="14.5" x14ac:dyDescent="0.35">
      <c r="B429" s="20">
        <v>45686</v>
      </c>
      <c r="C429" s="39">
        <v>4211</v>
      </c>
      <c r="D429" s="40">
        <v>37449.300000000003</v>
      </c>
      <c r="E429" s="21">
        <f t="shared" si="26"/>
        <v>4487.4993816186643</v>
      </c>
      <c r="F429" s="21">
        <f t="shared" si="27"/>
        <v>157699002.30000001</v>
      </c>
      <c r="G429" s="21">
        <f t="shared" si="28"/>
        <v>168053710.59205186</v>
      </c>
      <c r="I429" s="20">
        <f t="shared" si="25"/>
        <v>45596</v>
      </c>
      <c r="J429" s="21">
        <v>4426.29</v>
      </c>
      <c r="K429" s="25">
        <f>+'Tasa BANREP'!$B$182</f>
        <v>0.1075</v>
      </c>
      <c r="L429" s="26">
        <v>4.8300000000000003E-2</v>
      </c>
    </row>
    <row r="430" spans="2:12" ht="14.5" x14ac:dyDescent="0.35">
      <c r="B430" s="20">
        <v>45687</v>
      </c>
      <c r="C430" s="39">
        <v>4195</v>
      </c>
      <c r="D430" s="40">
        <v>80000</v>
      </c>
      <c r="E430" s="21">
        <f t="shared" si="26"/>
        <v>4492.1375103731589</v>
      </c>
      <c r="F430" s="21">
        <f t="shared" si="27"/>
        <v>335600000</v>
      </c>
      <c r="G430" s="21">
        <f t="shared" si="28"/>
        <v>359371000.8298527</v>
      </c>
      <c r="I430" s="20">
        <f t="shared" si="25"/>
        <v>45597</v>
      </c>
      <c r="J430" s="21">
        <f>+'TRM Diaria Bloomberg'!B5425</f>
        <v>4435.88</v>
      </c>
      <c r="K430" s="25">
        <f>+'Tasa BANREP'!$B$183</f>
        <v>0.10249999999999999</v>
      </c>
      <c r="L430" s="26">
        <f>+'Tasa Diaria FED'!B3871</f>
        <v>4.8300000000000003E-2</v>
      </c>
    </row>
    <row r="431" spans="2:12" ht="14.5" x14ac:dyDescent="0.35">
      <c r="B431" s="20">
        <v>45693</v>
      </c>
      <c r="C431" s="39">
        <v>4199</v>
      </c>
      <c r="D431" s="40">
        <v>9140.3700000000008</v>
      </c>
      <c r="E431" s="21">
        <f t="shared" si="26"/>
        <v>4367.7294801402977</v>
      </c>
      <c r="F431" s="21">
        <f t="shared" si="27"/>
        <v>38380413.630000003</v>
      </c>
      <c r="G431" s="21">
        <f t="shared" si="28"/>
        <v>39922663.50838998</v>
      </c>
      <c r="I431" s="20">
        <f t="shared" si="25"/>
        <v>45603</v>
      </c>
      <c r="J431" s="21" cm="1">
        <f t="array" ref="J431:J432">+'TRM Diaria Bloomberg'!B5431:B5432</f>
        <v>4313.03</v>
      </c>
      <c r="K431" s="25">
        <f>+'Tasa BANREP'!$B$183</f>
        <v>0.10249999999999999</v>
      </c>
      <c r="L431" s="26" cm="1">
        <f t="array" ref="L431:L432">+'Tasa Diaria FED'!B3875:B3876</f>
        <v>4.8300000000000003E-2</v>
      </c>
    </row>
    <row r="432" spans="2:12" ht="14.5" x14ac:dyDescent="0.35">
      <c r="B432" s="20">
        <v>45694</v>
      </c>
      <c r="C432" s="39">
        <v>4199</v>
      </c>
      <c r="D432" s="40">
        <v>80000</v>
      </c>
      <c r="E432" s="21">
        <f t="shared" si="26"/>
        <v>4419.4311808558668</v>
      </c>
      <c r="F432" s="21">
        <f t="shared" si="27"/>
        <v>335920000</v>
      </c>
      <c r="G432" s="21">
        <f t="shared" si="28"/>
        <v>353554494.46846932</v>
      </c>
      <c r="I432" s="20">
        <f t="shared" si="25"/>
        <v>45604</v>
      </c>
      <c r="J432" s="21">
        <v>4361.4799999999996</v>
      </c>
      <c r="K432" s="25">
        <f>+'Tasa BANREP'!$B$183</f>
        <v>0.10249999999999999</v>
      </c>
      <c r="L432" s="26">
        <v>4.58E-2</v>
      </c>
    </row>
    <row r="433" spans="2:12" ht="14.5" x14ac:dyDescent="0.35">
      <c r="B433" s="20">
        <v>45699</v>
      </c>
      <c r="C433" s="39">
        <v>4169</v>
      </c>
      <c r="D433" s="40">
        <v>6093.08</v>
      </c>
      <c r="E433" s="21">
        <f t="shared" si="26"/>
        <v>4541.6842628303948</v>
      </c>
      <c r="F433" s="21">
        <f t="shared" si="27"/>
        <v>25402050.52</v>
      </c>
      <c r="G433" s="21">
        <f t="shared" si="28"/>
        <v>27672845.548166621</v>
      </c>
      <c r="I433" s="20">
        <f t="shared" si="25"/>
        <v>45609</v>
      </c>
      <c r="J433" s="21" cm="1">
        <f t="array" ref="J433:J436">+'TRM Diaria Bloomberg'!B5437:B5440</f>
        <v>4482.13</v>
      </c>
      <c r="K433" s="25">
        <f>+'Tasa BANREP'!$B$183</f>
        <v>0.10249999999999999</v>
      </c>
      <c r="L433" s="26" cm="1">
        <f t="array" ref="L433:L435">+'Tasa Diaria FED'!B3879:B3881</f>
        <v>4.58E-2</v>
      </c>
    </row>
    <row r="434" spans="2:12" ht="14.5" x14ac:dyDescent="0.35">
      <c r="B434" s="20">
        <v>45700</v>
      </c>
      <c r="C434" s="39">
        <v>4166</v>
      </c>
      <c r="D434" s="40">
        <v>1590</v>
      </c>
      <c r="E434" s="21">
        <f t="shared" si="26"/>
        <v>4544.3086762768435</v>
      </c>
      <c r="F434" s="21">
        <f t="shared" si="27"/>
        <v>6623940</v>
      </c>
      <c r="G434" s="21">
        <f t="shared" si="28"/>
        <v>7225450.7952801809</v>
      </c>
      <c r="I434" s="20">
        <f t="shared" si="25"/>
        <v>45610</v>
      </c>
      <c r="J434" s="21">
        <v>4484.72</v>
      </c>
      <c r="K434" s="25">
        <f>+'Tasa BANREP'!$B$183</f>
        <v>0.10249999999999999</v>
      </c>
      <c r="L434" s="26">
        <v>4.58E-2</v>
      </c>
    </row>
    <row r="435" spans="2:12" ht="14.5" x14ac:dyDescent="0.35">
      <c r="B435" s="20">
        <v>45701</v>
      </c>
      <c r="C435" s="39">
        <v>4166</v>
      </c>
      <c r="D435" s="40">
        <v>80000</v>
      </c>
      <c r="E435" s="21">
        <f t="shared" si="26"/>
        <v>4492.1446592022585</v>
      </c>
      <c r="F435" s="21">
        <f t="shared" si="27"/>
        <v>333280000</v>
      </c>
      <c r="G435" s="21">
        <f t="shared" si="28"/>
        <v>359371572.73618066</v>
      </c>
      <c r="I435" s="20">
        <f t="shared" si="25"/>
        <v>45611</v>
      </c>
      <c r="J435" s="21">
        <v>4433.24</v>
      </c>
      <c r="K435" s="25">
        <f>+'Tasa BANREP'!$B$183</f>
        <v>0.10249999999999999</v>
      </c>
      <c r="L435" s="26">
        <v>4.58E-2</v>
      </c>
    </row>
    <row r="436" spans="2:12" ht="14.5" x14ac:dyDescent="0.35">
      <c r="B436" s="20">
        <v>45702</v>
      </c>
      <c r="C436" s="39">
        <v>4187</v>
      </c>
      <c r="D436" s="40">
        <v>100000</v>
      </c>
      <c r="E436" s="21">
        <f t="shared" si="26"/>
        <v>4492.1446592022585</v>
      </c>
      <c r="F436" s="21">
        <f t="shared" si="27"/>
        <v>418700000</v>
      </c>
      <c r="G436" s="21">
        <f t="shared" si="28"/>
        <v>449214465.92022586</v>
      </c>
      <c r="I436" s="20">
        <f t="shared" si="25"/>
        <v>45612</v>
      </c>
      <c r="J436" s="21">
        <v>4433.24</v>
      </c>
      <c r="K436" s="25">
        <f>+'Tasa BANREP'!$B$183</f>
        <v>0.10249999999999999</v>
      </c>
      <c r="L436" s="26">
        <f>+'Tasa Diaria FED'!B3881</f>
        <v>4.58E-2</v>
      </c>
    </row>
    <row r="437" spans="2:12" ht="14.5" x14ac:dyDescent="0.35">
      <c r="B437" s="20">
        <v>45707</v>
      </c>
      <c r="C437" s="39">
        <v>4120</v>
      </c>
      <c r="D437" s="40">
        <v>9235</v>
      </c>
      <c r="E437" s="21">
        <f t="shared" si="26"/>
        <v>4450.5694917475148</v>
      </c>
      <c r="F437" s="21">
        <f t="shared" si="27"/>
        <v>38048200</v>
      </c>
      <c r="G437" s="21">
        <f t="shared" si="28"/>
        <v>41101009.256288297</v>
      </c>
      <c r="I437" s="20">
        <f t="shared" si="25"/>
        <v>45617</v>
      </c>
      <c r="J437" s="21" cm="1">
        <f t="array" ref="J437:J439">+'TRM Diaria Bloomberg'!B5445:B5447</f>
        <v>4392.21</v>
      </c>
      <c r="K437" s="25">
        <f>+'Tasa BANREP'!$B$183</f>
        <v>0.10249999999999999</v>
      </c>
      <c r="L437" s="26" cm="1">
        <f t="array" ref="L437:L438">+'Tasa Diaria FED'!B3885:B3886</f>
        <v>4.58E-2</v>
      </c>
    </row>
    <row r="438" spans="2:12" ht="14.5" x14ac:dyDescent="0.35">
      <c r="B438" s="20">
        <v>45708</v>
      </c>
      <c r="C438" s="39">
        <v>4120</v>
      </c>
      <c r="D438" s="40">
        <v>80000</v>
      </c>
      <c r="E438" s="21">
        <f t="shared" si="26"/>
        <v>4475.6584789807457</v>
      </c>
      <c r="F438" s="21">
        <f t="shared" si="27"/>
        <v>329600000</v>
      </c>
      <c r="G438" s="21">
        <f t="shared" si="28"/>
        <v>358052678.31845963</v>
      </c>
      <c r="I438" s="20">
        <f t="shared" si="25"/>
        <v>45618</v>
      </c>
      <c r="J438" s="21">
        <v>4416.97</v>
      </c>
      <c r="K438" s="25">
        <f>+'Tasa BANREP'!$B$183</f>
        <v>0.10249999999999999</v>
      </c>
      <c r="L438" s="26">
        <v>4.58E-2</v>
      </c>
    </row>
    <row r="439" spans="2:12" ht="14.5" x14ac:dyDescent="0.35">
      <c r="B439" s="20">
        <v>45709</v>
      </c>
      <c r="C439" s="39">
        <v>4092</v>
      </c>
      <c r="D439" s="40">
        <v>5212.2</v>
      </c>
      <c r="E439" s="21">
        <f t="shared" si="26"/>
        <v>4475.6584789807457</v>
      </c>
      <c r="F439" s="21">
        <f t="shared" si="27"/>
        <v>21328322.399999999</v>
      </c>
      <c r="G439" s="21">
        <f t="shared" si="28"/>
        <v>23328027.12414344</v>
      </c>
      <c r="I439" s="20">
        <f t="shared" si="25"/>
        <v>45619</v>
      </c>
      <c r="J439" s="21">
        <v>4416.97</v>
      </c>
      <c r="K439" s="25">
        <f>+'Tasa BANREP'!$B$183</f>
        <v>0.10249999999999999</v>
      </c>
      <c r="L439" s="26">
        <f>+'Tasa Diaria FED'!B3886</f>
        <v>4.58E-2</v>
      </c>
    </row>
    <row r="440" spans="2:12" ht="14.5" x14ac:dyDescent="0.35">
      <c r="B440" s="20">
        <v>45715</v>
      </c>
      <c r="C440" s="39">
        <v>4381.46</v>
      </c>
      <c r="D440" s="40">
        <v>80000</v>
      </c>
      <c r="E440" s="21">
        <f t="shared" si="26"/>
        <v>4491.8710717001195</v>
      </c>
      <c r="F440" s="21">
        <f t="shared" si="27"/>
        <v>350516800</v>
      </c>
      <c r="G440" s="21">
        <f t="shared" si="28"/>
        <v>359349685.73600954</v>
      </c>
      <c r="I440" s="20">
        <f t="shared" si="25"/>
        <v>45625</v>
      </c>
      <c r="J440" s="21">
        <f>+'TRM Diaria Bloomberg'!B5453</f>
        <v>4432.97</v>
      </c>
      <c r="K440" s="25">
        <f>+'Tasa BANREP'!$B$183</f>
        <v>0.10249999999999999</v>
      </c>
      <c r="L440" s="26">
        <f>+'Tasa Diaria FED'!B3891</f>
        <v>4.58E-2</v>
      </c>
    </row>
    <row r="441" spans="2:12" ht="14.5" x14ac:dyDescent="0.35">
      <c r="B441" s="20">
        <v>45721</v>
      </c>
      <c r="C441" s="39">
        <v>4137</v>
      </c>
      <c r="D441" s="40">
        <v>5075</v>
      </c>
      <c r="E441" s="21">
        <f t="shared" si="26"/>
        <v>4468.7737808567881</v>
      </c>
      <c r="F441" s="21">
        <f t="shared" si="27"/>
        <v>20995275</v>
      </c>
      <c r="G441" s="21">
        <f t="shared" si="28"/>
        <v>22679026.937848199</v>
      </c>
      <c r="I441" s="20">
        <f t="shared" si="25"/>
        <v>45631</v>
      </c>
      <c r="J441" s="21">
        <f>+'TRM Diaria Bloomberg'!B5459</f>
        <v>4415.1899999999996</v>
      </c>
      <c r="K441" s="25">
        <f>+'Tasa BANREP'!$B$184</f>
        <v>9.7500000000000003E-2</v>
      </c>
      <c r="L441" s="26" cm="1">
        <f t="array" ref="L441:L442">+'Tasa Diaria FED'!B3895:B3896</f>
        <v>4.58E-2</v>
      </c>
    </row>
    <row r="442" spans="2:12" ht="14.5" x14ac:dyDescent="0.35">
      <c r="B442" s="20">
        <v>45722</v>
      </c>
      <c r="C442" s="39">
        <v>4383.07</v>
      </c>
      <c r="D442" s="40">
        <v>80000</v>
      </c>
      <c r="E442" s="21">
        <f t="shared" si="26"/>
        <v>4461.7293126652121</v>
      </c>
      <c r="F442" s="21">
        <f t="shared" si="27"/>
        <v>350645600</v>
      </c>
      <c r="G442" s="21">
        <f t="shared" si="28"/>
        <v>356938345.01321697</v>
      </c>
      <c r="I442" s="20">
        <f t="shared" si="25"/>
        <v>45632</v>
      </c>
      <c r="J442" s="21">
        <f>+'TRM Diaria Bloomberg'!B5460</f>
        <v>4408.2299999999996</v>
      </c>
      <c r="K442" s="25">
        <f>+'Tasa BANREP'!$B$184</f>
        <v>9.7500000000000003E-2</v>
      </c>
      <c r="L442" s="26">
        <v>4.58E-2</v>
      </c>
    </row>
    <row r="443" spans="2:12" ht="14.5" x14ac:dyDescent="0.35">
      <c r="B443" s="20">
        <v>45722</v>
      </c>
      <c r="C443" s="39">
        <v>4113</v>
      </c>
      <c r="D443" s="40">
        <v>385.79</v>
      </c>
      <c r="E443" s="21">
        <f t="shared" si="26"/>
        <v>4461.7293126652121</v>
      </c>
      <c r="F443" s="21">
        <f t="shared" si="27"/>
        <v>1586754.27</v>
      </c>
      <c r="G443" s="21">
        <f t="shared" si="28"/>
        <v>1721290.5515331123</v>
      </c>
      <c r="I443" s="20">
        <f t="shared" si="25"/>
        <v>45632</v>
      </c>
      <c r="J443" s="21">
        <f>+'TRM Diaria Bloomberg'!B5460</f>
        <v>4408.2299999999996</v>
      </c>
      <c r="K443" s="25">
        <f>+'Tasa BANREP'!$B$184</f>
        <v>9.7500000000000003E-2</v>
      </c>
      <c r="L443" s="26">
        <f>+'Tasa Diaria FED'!B3896</f>
        <v>4.58E-2</v>
      </c>
    </row>
    <row r="444" spans="2:12" ht="14.5" x14ac:dyDescent="0.35">
      <c r="B444" s="20">
        <v>45728</v>
      </c>
      <c r="C444" s="39">
        <v>4140</v>
      </c>
      <c r="D444" s="40">
        <v>10497.77</v>
      </c>
      <c r="E444" s="21">
        <f t="shared" si="26"/>
        <v>4399.9282741914176</v>
      </c>
      <c r="F444" s="21">
        <f t="shared" si="27"/>
        <v>43460767.800000004</v>
      </c>
      <c r="G444" s="21">
        <f t="shared" si="28"/>
        <v>46189435.038958438</v>
      </c>
      <c r="I444" s="20">
        <f t="shared" si="25"/>
        <v>45638</v>
      </c>
      <c r="J444" s="21">
        <f>+'TRM Diaria Bloomberg'!B5466</f>
        <v>4347.17</v>
      </c>
      <c r="K444" s="25">
        <f>+'Tasa BANREP'!$B$184</f>
        <v>9.7500000000000003E-2</v>
      </c>
      <c r="L444" s="26">
        <f>+'Tasa Diaria FED'!B3900</f>
        <v>4.58E-2</v>
      </c>
    </row>
    <row r="445" spans="2:12" ht="14.5" x14ac:dyDescent="0.35">
      <c r="B445" s="20">
        <v>45728</v>
      </c>
      <c r="C445" s="39">
        <v>4140</v>
      </c>
      <c r="D445" s="40">
        <v>17912.419999999998</v>
      </c>
      <c r="E445" s="21">
        <f t="shared" si="26"/>
        <v>4399.9282741914176</v>
      </c>
      <c r="F445" s="21">
        <f t="shared" si="27"/>
        <v>74157418.799999997</v>
      </c>
      <c r="G445" s="21">
        <f t="shared" si="28"/>
        <v>78813363.21719183</v>
      </c>
      <c r="I445" s="20">
        <f t="shared" si="25"/>
        <v>45638</v>
      </c>
      <c r="J445" s="21">
        <f>+'TRM Diaria Bloomberg'!B5466</f>
        <v>4347.17</v>
      </c>
      <c r="K445" s="25">
        <f>+'Tasa BANREP'!$B$184</f>
        <v>9.7500000000000003E-2</v>
      </c>
      <c r="L445" s="26">
        <f>+'Tasa Diaria FED'!B3900</f>
        <v>4.58E-2</v>
      </c>
    </row>
    <row r="446" spans="2:12" ht="14.5" x14ac:dyDescent="0.35">
      <c r="B446" s="20">
        <v>45734</v>
      </c>
      <c r="C446" s="39">
        <v>4140</v>
      </c>
      <c r="D446" s="40">
        <v>2850</v>
      </c>
      <c r="E446" s="21">
        <f t="shared" si="26"/>
        <v>4426.1527240252863</v>
      </c>
      <c r="F446" s="21">
        <f t="shared" si="27"/>
        <v>11799000</v>
      </c>
      <c r="G446" s="21">
        <f t="shared" si="28"/>
        <v>12614535.263472065</v>
      </c>
      <c r="I446" s="20">
        <f t="shared" si="25"/>
        <v>45644</v>
      </c>
      <c r="J446" s="21">
        <f>+'TRM Diaria Bloomberg'!B5472</f>
        <v>4373.08</v>
      </c>
      <c r="K446" s="25">
        <f>+'Tasa BANREP'!$B$184</f>
        <v>9.7500000000000003E-2</v>
      </c>
      <c r="L446" s="26">
        <f>+'Tasa Diaria FED'!B3904</f>
        <v>4.58E-2</v>
      </c>
    </row>
    <row r="447" spans="2:12" ht="14.5" x14ac:dyDescent="0.35">
      <c r="B447" s="20">
        <v>45734</v>
      </c>
      <c r="C447" s="39">
        <v>4140</v>
      </c>
      <c r="D447" s="40">
        <v>14168.25</v>
      </c>
      <c r="E447" s="21">
        <f t="shared" si="26"/>
        <v>4426.1527240252863</v>
      </c>
      <c r="F447" s="21">
        <f t="shared" si="27"/>
        <v>58656555</v>
      </c>
      <c r="G447" s="21">
        <f t="shared" si="28"/>
        <v>62710838.332171261</v>
      </c>
      <c r="I447" s="20">
        <f t="shared" si="25"/>
        <v>45644</v>
      </c>
      <c r="J447" s="21">
        <f>+'TRM Diaria Bloomberg'!B5472</f>
        <v>4373.08</v>
      </c>
      <c r="K447" s="25">
        <f>+'Tasa BANREP'!$B$184</f>
        <v>9.7500000000000003E-2</v>
      </c>
      <c r="L447" s="26" cm="1">
        <f t="array" ref="L447:L448">+'Tasa Diaria FED'!B3904:B3905</f>
        <v>4.58E-2</v>
      </c>
    </row>
    <row r="448" spans="2:12" ht="14.5" x14ac:dyDescent="0.35">
      <c r="B448" s="20">
        <v>45735</v>
      </c>
      <c r="C448" s="39">
        <v>4143</v>
      </c>
      <c r="D448" s="40">
        <v>920</v>
      </c>
      <c r="E448" s="21">
        <f t="shared" si="26"/>
        <v>4434.0377549850991</v>
      </c>
      <c r="F448" s="21">
        <f t="shared" si="27"/>
        <v>3811560</v>
      </c>
      <c r="G448" s="21">
        <f t="shared" si="28"/>
        <v>4079314.734586291</v>
      </c>
      <c r="I448" s="20">
        <f t="shared" si="25"/>
        <v>45645</v>
      </c>
      <c r="J448" s="21">
        <f>+'TRM Diaria Bloomberg'!B5473</f>
        <v>4378.25</v>
      </c>
      <c r="K448" s="25">
        <f>+'Tasa BANREP'!$B$184</f>
        <v>9.7500000000000003E-2</v>
      </c>
      <c r="L448" s="26">
        <v>4.3299999999999998E-2</v>
      </c>
    </row>
    <row r="449" spans="2:12" ht="14.5" x14ac:dyDescent="0.35">
      <c r="B449" s="20">
        <v>45735</v>
      </c>
      <c r="C449" s="39">
        <v>4143</v>
      </c>
      <c r="D449" s="40">
        <v>4303.0200000000004</v>
      </c>
      <c r="E449" s="21">
        <f t="shared" si="26"/>
        <v>4434.0377549850991</v>
      </c>
      <c r="F449" s="21">
        <f t="shared" si="27"/>
        <v>17827411.860000003</v>
      </c>
      <c r="G449" s="21">
        <f t="shared" si="28"/>
        <v>19079753.140455984</v>
      </c>
      <c r="I449" s="20">
        <f t="shared" si="25"/>
        <v>45645</v>
      </c>
      <c r="J449" s="21">
        <f>+'TRM Diaria Bloomberg'!B5473</f>
        <v>4378.25</v>
      </c>
      <c r="K449" s="25">
        <f>+'Tasa BANREP'!$B$184</f>
        <v>9.7500000000000003E-2</v>
      </c>
      <c r="L449" s="26">
        <f>+'Tasa Diaria FED'!B3905</f>
        <v>4.3299999999999998E-2</v>
      </c>
    </row>
    <row r="450" spans="2:12" ht="14.5" x14ac:dyDescent="0.35">
      <c r="B450" s="20">
        <v>45741</v>
      </c>
      <c r="C450" s="39">
        <v>4127</v>
      </c>
      <c r="D450" s="40">
        <v>21951.599999999999</v>
      </c>
      <c r="E450" s="21">
        <f t="shared" si="26"/>
        <v>4430.6045595327141</v>
      </c>
      <c r="F450" s="21">
        <f t="shared" si="27"/>
        <v>90594253.199999988</v>
      </c>
      <c r="G450" s="21">
        <f t="shared" si="28"/>
        <v>97258859.049038321</v>
      </c>
      <c r="I450" s="20">
        <f t="shared" si="25"/>
        <v>45651</v>
      </c>
      <c r="J450" s="21">
        <f>+'TRM Diaria Bloomberg'!B5479</f>
        <v>4374.8599999999997</v>
      </c>
      <c r="K450" s="25">
        <f>+'Tasa BANREP'!$B$184</f>
        <v>9.7500000000000003E-2</v>
      </c>
      <c r="L450" s="26">
        <f>+'Tasa Diaria FED'!B3909</f>
        <v>4.3299999999999998E-2</v>
      </c>
    </row>
    <row r="451" spans="2:12" ht="14.5" x14ac:dyDescent="0.35">
      <c r="B451" s="20">
        <v>45741</v>
      </c>
      <c r="C451" s="39">
        <v>4127</v>
      </c>
      <c r="D451" s="40">
        <v>6136.59</v>
      </c>
      <c r="E451" s="21">
        <f t="shared" si="26"/>
        <v>4430.6045595327141</v>
      </c>
      <c r="F451" s="21">
        <f t="shared" si="27"/>
        <v>25325706.93</v>
      </c>
      <c r="G451" s="21">
        <f t="shared" si="28"/>
        <v>27188803.63398286</v>
      </c>
      <c r="I451" s="20">
        <f t="shared" si="25"/>
        <v>45651</v>
      </c>
      <c r="J451" s="21">
        <f>+'TRM Diaria Bloomberg'!B5479</f>
        <v>4374.8599999999997</v>
      </c>
      <c r="K451" s="25">
        <f>+'Tasa BANREP'!$B$184</f>
        <v>9.7500000000000003E-2</v>
      </c>
      <c r="L451" s="26">
        <f>+'Tasa Diaria FED'!B3909</f>
        <v>4.3299999999999998E-2</v>
      </c>
    </row>
    <row r="452" spans="2:12" ht="14.5" x14ac:dyDescent="0.35">
      <c r="B452" s="20">
        <v>45749</v>
      </c>
      <c r="C452" s="39">
        <v>4155</v>
      </c>
      <c r="D452" s="40">
        <v>2780</v>
      </c>
      <c r="E452" s="21">
        <f t="shared" si="26"/>
        <v>4436.8547468298621</v>
      </c>
      <c r="F452" s="21">
        <f t="shared" si="27"/>
        <v>11550900</v>
      </c>
      <c r="G452" s="21">
        <f t="shared" si="28"/>
        <v>12334456.196187016</v>
      </c>
      <c r="I452" s="20">
        <f t="shared" ref="I452:I475" si="29">+B452-90</f>
        <v>45659</v>
      </c>
      <c r="J452" s="21">
        <f>+'TRM Diaria Bloomberg'!B5487</f>
        <v>4383.53</v>
      </c>
      <c r="K452" s="25">
        <f>+'Tasa BANREP'!$B$185</f>
        <v>9.5000000000000001E-2</v>
      </c>
      <c r="L452" s="26">
        <f>+'Tasa Diaria FED'!B3915</f>
        <v>4.3299999999999998E-2</v>
      </c>
    </row>
    <row r="453" spans="2:12" ht="14.5" x14ac:dyDescent="0.35">
      <c r="B453" s="20">
        <v>45755</v>
      </c>
      <c r="C453" s="39">
        <v>4355</v>
      </c>
      <c r="D453" s="40">
        <v>2650.53</v>
      </c>
      <c r="E453" s="21">
        <f t="shared" ref="E453:E475" si="30">J453*((1+K453)^(90/360)/(1+L453)^(90/360))</f>
        <v>4381.0642232916944</v>
      </c>
      <c r="F453" s="21">
        <f t="shared" ref="F453:F475" si="31">+C453*D453</f>
        <v>11543058.15</v>
      </c>
      <c r="G453" s="21">
        <f t="shared" ref="G453:G475" si="32">+D453*E453</f>
        <v>11612142.155761335</v>
      </c>
      <c r="I453" s="20">
        <f t="shared" si="29"/>
        <v>45665</v>
      </c>
      <c r="J453" s="21" cm="1">
        <f t="array" ref="J453:J454">+'TRM Diaria Bloomberg'!B5493:B5494</f>
        <v>4328.41</v>
      </c>
      <c r="K453" s="25">
        <f>+'Tasa BANREP'!$B$185</f>
        <v>9.5000000000000001E-2</v>
      </c>
      <c r="L453" s="26" cm="1">
        <f t="array" ref="L453:L454">+'Tasa Diaria FED'!B3919:B3920</f>
        <v>4.3299999999999998E-2</v>
      </c>
    </row>
    <row r="454" spans="2:12" ht="14.5" x14ac:dyDescent="0.35">
      <c r="B454" s="20">
        <v>45756</v>
      </c>
      <c r="C454" s="39">
        <v>4440</v>
      </c>
      <c r="D454" s="40">
        <v>18774</v>
      </c>
      <c r="E454" s="21">
        <f t="shared" si="30"/>
        <v>4384.5865567806795</v>
      </c>
      <c r="F454" s="21">
        <f t="shared" si="31"/>
        <v>83356560</v>
      </c>
      <c r="G454" s="21">
        <f t="shared" si="32"/>
        <v>82316228.017000481</v>
      </c>
      <c r="I454" s="20">
        <f t="shared" si="29"/>
        <v>45666</v>
      </c>
      <c r="J454" s="21">
        <v>4331.8900000000003</v>
      </c>
      <c r="K454" s="25">
        <f>+'Tasa BANREP'!$B$185</f>
        <v>9.5000000000000001E-2</v>
      </c>
      <c r="L454" s="26">
        <v>4.3299999999999998E-2</v>
      </c>
    </row>
    <row r="455" spans="2:12" ht="14.5" x14ac:dyDescent="0.35">
      <c r="B455" s="20">
        <v>45762</v>
      </c>
      <c r="C455" s="39">
        <v>4327</v>
      </c>
      <c r="D455" s="40">
        <v>50000</v>
      </c>
      <c r="E455" s="21">
        <f t="shared" si="30"/>
        <v>4356.0333878944002</v>
      </c>
      <c r="F455" s="21">
        <f t="shared" si="31"/>
        <v>216350000</v>
      </c>
      <c r="G455" s="21">
        <f t="shared" si="32"/>
        <v>217801669.39472002</v>
      </c>
      <c r="I455" s="20">
        <f t="shared" si="29"/>
        <v>45672</v>
      </c>
      <c r="J455" s="21">
        <f>+'TRM Diaria Bloomberg'!B5500</f>
        <v>4303.68</v>
      </c>
      <c r="K455" s="25">
        <f>+'Tasa BANREP'!$B$185</f>
        <v>9.5000000000000001E-2</v>
      </c>
      <c r="L455" s="26">
        <f>+'Tasa Diaria FED'!B3924</f>
        <v>4.3299999999999998E-2</v>
      </c>
    </row>
    <row r="456" spans="2:12" ht="14.5" x14ac:dyDescent="0.35">
      <c r="B456" s="20">
        <v>45768</v>
      </c>
      <c r="C456" s="39">
        <v>4285</v>
      </c>
      <c r="D456" s="40">
        <v>1624.5</v>
      </c>
      <c r="E456" s="21">
        <f t="shared" si="30"/>
        <v>4357.2479856492228</v>
      </c>
      <c r="F456" s="21">
        <f t="shared" si="31"/>
        <v>6960982.5</v>
      </c>
      <c r="G456" s="21">
        <f t="shared" si="32"/>
        <v>7078349.3526871623</v>
      </c>
      <c r="I456" s="20">
        <f t="shared" si="29"/>
        <v>45678</v>
      </c>
      <c r="J456" s="21">
        <f>+'TRM Diaria Bloomberg'!B5506</f>
        <v>4304.88</v>
      </c>
      <c r="K456" s="25">
        <f>+'Tasa BANREP'!$B$185</f>
        <v>9.5000000000000001E-2</v>
      </c>
      <c r="L456" s="26">
        <f>+'Tasa Diaria FED'!B3928</f>
        <v>4.3299999999999998E-2</v>
      </c>
    </row>
    <row r="457" spans="2:12" ht="14.5" x14ac:dyDescent="0.35">
      <c r="B457" s="20">
        <v>45771</v>
      </c>
      <c r="C457" s="39">
        <v>4183.26</v>
      </c>
      <c r="D457" s="40">
        <v>80000</v>
      </c>
      <c r="E457" s="21">
        <f t="shared" si="30"/>
        <v>4228.824516372687</v>
      </c>
      <c r="F457" s="21">
        <f t="shared" si="31"/>
        <v>334660800</v>
      </c>
      <c r="G457" s="21">
        <f t="shared" si="32"/>
        <v>338305961.30981493</v>
      </c>
      <c r="I457" s="20">
        <f t="shared" si="29"/>
        <v>45681</v>
      </c>
      <c r="J457" s="21">
        <f>+'TRM Diaria Bloomberg'!B5509</f>
        <v>4178</v>
      </c>
      <c r="K457" s="25">
        <f>+'Tasa BANREP'!$B$185</f>
        <v>9.5000000000000001E-2</v>
      </c>
      <c r="L457" s="26">
        <f>+'Tasa Diaria FED'!B3931</f>
        <v>4.3299999999999998E-2</v>
      </c>
    </row>
    <row r="458" spans="2:12" ht="14.5" x14ac:dyDescent="0.35">
      <c r="B458" s="20">
        <v>45771</v>
      </c>
      <c r="C458" s="39">
        <v>4285</v>
      </c>
      <c r="D458" s="40">
        <v>15436.5</v>
      </c>
      <c r="E458" s="21">
        <f t="shared" si="30"/>
        <v>4228.824516372687</v>
      </c>
      <c r="F458" s="21">
        <f t="shared" si="31"/>
        <v>66145402.5</v>
      </c>
      <c r="G458" s="21">
        <f t="shared" si="32"/>
        <v>65278249.646986984</v>
      </c>
      <c r="I458" s="20">
        <f t="shared" si="29"/>
        <v>45681</v>
      </c>
      <c r="J458" s="21">
        <f>+'TRM Diaria Bloomberg'!B5509</f>
        <v>4178</v>
      </c>
      <c r="K458" s="25">
        <f>+'Tasa BANREP'!$B$185</f>
        <v>9.5000000000000001E-2</v>
      </c>
      <c r="L458" s="26">
        <f>+'Tasa Diaria FED'!B3931</f>
        <v>4.3299999999999998E-2</v>
      </c>
    </row>
    <row r="459" spans="2:12" ht="14.5" x14ac:dyDescent="0.35">
      <c r="B459" s="20">
        <v>45777</v>
      </c>
      <c r="C459" s="39">
        <v>4230</v>
      </c>
      <c r="D459" s="40">
        <v>90616.07</v>
      </c>
      <c r="E459" s="21">
        <f t="shared" si="30"/>
        <v>4206.0002002299861</v>
      </c>
      <c r="F459" s="21">
        <f t="shared" si="31"/>
        <v>383305976.10000002</v>
      </c>
      <c r="G459" s="21">
        <f t="shared" si="32"/>
        <v>381131208.56405449</v>
      </c>
      <c r="I459" s="20">
        <f t="shared" si="29"/>
        <v>45687</v>
      </c>
      <c r="J459" s="21">
        <f>+'TRM Diaria Bloomberg'!B5515</f>
        <v>4155.45</v>
      </c>
      <c r="K459" s="25">
        <f>+'Tasa BANREP'!$B$185</f>
        <v>9.5000000000000001E-2</v>
      </c>
      <c r="L459" s="26">
        <f>+'Tasa Diaria FED'!B3935</f>
        <v>4.3299999999999998E-2</v>
      </c>
    </row>
    <row r="460" spans="2:12" ht="14.5" x14ac:dyDescent="0.35">
      <c r="B460" s="20">
        <v>45784</v>
      </c>
      <c r="C460" s="39">
        <v>4315</v>
      </c>
      <c r="D460" s="40">
        <v>25159.1</v>
      </c>
      <c r="E460" s="21">
        <f t="shared" si="30"/>
        <v>4187.7002607239974</v>
      </c>
      <c r="F460" s="21">
        <f t="shared" si="31"/>
        <v>108561516.5</v>
      </c>
      <c r="G460" s="21">
        <f t="shared" si="32"/>
        <v>105358769.62958112</v>
      </c>
      <c r="I460" s="20">
        <f t="shared" si="29"/>
        <v>45694</v>
      </c>
      <c r="J460" s="21">
        <f>+'TRM Diaria Bloomberg'!B5522</f>
        <v>4137.37</v>
      </c>
      <c r="K460" s="25">
        <f>+'Tasa BANREP'!$B$186</f>
        <v>9.5000000000000001E-2</v>
      </c>
      <c r="L460" s="26">
        <f>+'Tasa Diaria FED'!B3940</f>
        <v>4.3299999999999998E-2</v>
      </c>
    </row>
    <row r="461" spans="2:12" ht="14.5" x14ac:dyDescent="0.35">
      <c r="B461" s="20">
        <v>45790</v>
      </c>
      <c r="C461" s="39">
        <v>4210</v>
      </c>
      <c r="D461" s="40">
        <v>213.56</v>
      </c>
      <c r="E461" s="21">
        <f t="shared" si="30"/>
        <v>4218.2980024975614</v>
      </c>
      <c r="F461" s="21">
        <f t="shared" si="31"/>
        <v>899087.6</v>
      </c>
      <c r="G461" s="21">
        <f t="shared" si="32"/>
        <v>900859.72141337919</v>
      </c>
      <c r="I461" s="20">
        <f t="shared" si="29"/>
        <v>45700</v>
      </c>
      <c r="J461" s="21">
        <f>+'TRM Diaria Bloomberg'!B5528</f>
        <v>4167.6000000000004</v>
      </c>
      <c r="K461" s="25">
        <f>+'Tasa BANREP'!$B$186</f>
        <v>9.5000000000000001E-2</v>
      </c>
      <c r="L461" s="26">
        <f>+'Tasa Diaria FED'!B3944</f>
        <v>4.3299999999999998E-2</v>
      </c>
    </row>
    <row r="462" spans="2:12" ht="14.5" x14ac:dyDescent="0.35">
      <c r="B462" s="20">
        <v>45798</v>
      </c>
      <c r="C462" s="39">
        <v>4186</v>
      </c>
      <c r="D462" s="40">
        <v>24507.46</v>
      </c>
      <c r="E462" s="21">
        <f t="shared" si="30"/>
        <v>4125.9379648912882</v>
      </c>
      <c r="F462" s="21">
        <f t="shared" si="31"/>
        <v>102588227.56</v>
      </c>
      <c r="G462" s="21">
        <f t="shared" si="32"/>
        <v>101116259.63705465</v>
      </c>
      <c r="I462" s="20">
        <f t="shared" si="29"/>
        <v>45708</v>
      </c>
      <c r="J462" s="21" cm="1">
        <f t="array" ref="J462:J463">+'TRM Diaria Bloomberg'!B5536:B5537</f>
        <v>4076.35</v>
      </c>
      <c r="K462" s="25">
        <f>+'Tasa BANREP'!$B$186</f>
        <v>9.5000000000000001E-2</v>
      </c>
      <c r="L462" s="26" cm="1">
        <f t="array" ref="L462:L463">+'Tasa Diaria FED'!B3950:B3951</f>
        <v>4.3299999999999998E-2</v>
      </c>
    </row>
    <row r="463" spans="2:12" ht="14.5" x14ac:dyDescent="0.35">
      <c r="B463" s="20">
        <v>45799</v>
      </c>
      <c r="C463" s="39">
        <v>4182</v>
      </c>
      <c r="D463" s="40">
        <v>290</v>
      </c>
      <c r="E463" s="21">
        <f t="shared" si="30"/>
        <v>4130.6445311912239</v>
      </c>
      <c r="F463" s="21">
        <f t="shared" si="31"/>
        <v>1212780</v>
      </c>
      <c r="G463" s="21">
        <f t="shared" si="32"/>
        <v>1197886.9140454549</v>
      </c>
      <c r="I463" s="20">
        <f t="shared" si="29"/>
        <v>45709</v>
      </c>
      <c r="J463" s="21">
        <v>4081</v>
      </c>
      <c r="K463" s="25">
        <f>+'Tasa BANREP'!$B$186</f>
        <v>9.5000000000000001E-2</v>
      </c>
      <c r="L463" s="26">
        <v>4.3299999999999998E-2</v>
      </c>
    </row>
    <row r="464" spans="2:12" ht="14.5" x14ac:dyDescent="0.35">
      <c r="B464" s="20">
        <v>45804</v>
      </c>
      <c r="C464" s="39">
        <v>4182</v>
      </c>
      <c r="D464" s="40">
        <v>15976.74</v>
      </c>
      <c r="E464" s="21">
        <f t="shared" si="30"/>
        <v>4154.6834450887472</v>
      </c>
      <c r="F464" s="21">
        <f t="shared" si="31"/>
        <v>66814726.68</v>
      </c>
      <c r="G464" s="21">
        <f t="shared" si="32"/>
        <v>66378297.184487194</v>
      </c>
      <c r="I464" s="20">
        <f t="shared" si="29"/>
        <v>45714</v>
      </c>
      <c r="J464" s="21">
        <f>+'TRM Diaria Bloomberg'!B5542</f>
        <v>4104.75</v>
      </c>
      <c r="K464" s="25">
        <f>+'Tasa BANREP'!$B$186</f>
        <v>9.5000000000000001E-2</v>
      </c>
      <c r="L464" s="26">
        <f>+'Tasa Diaria FED'!B3954</f>
        <v>4.3299999999999998E-2</v>
      </c>
    </row>
    <row r="465" spans="2:12" ht="14.5" x14ac:dyDescent="0.35">
      <c r="B465" s="20">
        <v>45819</v>
      </c>
      <c r="C465" s="39">
        <v>4207</v>
      </c>
      <c r="D465" s="40">
        <v>49137.52</v>
      </c>
      <c r="E465" s="21">
        <f t="shared" si="30"/>
        <v>4174.3599287168672</v>
      </c>
      <c r="F465" s="21">
        <f t="shared" si="31"/>
        <v>206721546.63999999</v>
      </c>
      <c r="G465" s="21">
        <f t="shared" si="32"/>
        <v>205117694.48452362</v>
      </c>
      <c r="I465" s="20">
        <f t="shared" si="29"/>
        <v>45729</v>
      </c>
      <c r="J465" s="21" cm="1">
        <f t="array" ref="J465:J466">+'TRM Diaria Bloomberg'!B5557:B5558</f>
        <v>4124.1899999999996</v>
      </c>
      <c r="K465" s="25">
        <f>+'Tasa BANREP'!$B$187</f>
        <v>9.5000000000000001E-2</v>
      </c>
      <c r="L465" s="26" cm="1">
        <f t="array" ref="L465:L466">+'Tasa Diaria FED'!B3945:B3946</f>
        <v>4.3299999999999998E-2</v>
      </c>
    </row>
    <row r="466" spans="2:12" ht="14.5" x14ac:dyDescent="0.35">
      <c r="B466" s="20">
        <v>45820</v>
      </c>
      <c r="C466" s="39">
        <v>4183</v>
      </c>
      <c r="D466" s="40">
        <v>5941.46</v>
      </c>
      <c r="E466" s="21">
        <f t="shared" si="30"/>
        <v>4150.9384353447122</v>
      </c>
      <c r="F466" s="21">
        <f t="shared" si="31"/>
        <v>24853127.18</v>
      </c>
      <c r="G466" s="21">
        <f t="shared" si="32"/>
        <v>24662634.676063195</v>
      </c>
      <c r="I466" s="20">
        <f t="shared" si="29"/>
        <v>45730</v>
      </c>
      <c r="J466" s="21">
        <v>4101.05</v>
      </c>
      <c r="K466" s="25">
        <f>+'Tasa BANREP'!$B$187</f>
        <v>9.5000000000000001E-2</v>
      </c>
      <c r="L466" s="26">
        <v>4.3299999999999998E-2</v>
      </c>
    </row>
    <row r="467" spans="2:12" ht="14.5" x14ac:dyDescent="0.35">
      <c r="B467" s="20">
        <v>45825</v>
      </c>
      <c r="C467" s="39">
        <v>4177</v>
      </c>
      <c r="D467" s="40">
        <v>80000</v>
      </c>
      <c r="E467" s="21">
        <f t="shared" si="30"/>
        <v>4213.0145022640845</v>
      </c>
      <c r="F467" s="21">
        <f t="shared" si="31"/>
        <v>334160000</v>
      </c>
      <c r="G467" s="21">
        <f t="shared" si="32"/>
        <v>337041160.18112677</v>
      </c>
      <c r="I467" s="20">
        <f t="shared" si="29"/>
        <v>45735</v>
      </c>
      <c r="J467" s="21">
        <f>+'TRM Diaria Bloomberg'!B5563</f>
        <v>4162.38</v>
      </c>
      <c r="K467" s="25">
        <f>+'Tasa BANREP'!$B$187</f>
        <v>9.5000000000000001E-2</v>
      </c>
      <c r="L467" s="26" cm="1">
        <f t="array" ref="L467:L468">+'Tasa Diaria FED'!B3949:B3950</f>
        <v>4.3299999999999998E-2</v>
      </c>
    </row>
    <row r="468" spans="2:12" ht="14.5" x14ac:dyDescent="0.35">
      <c r="B468" s="20">
        <v>45826</v>
      </c>
      <c r="C468" s="39">
        <v>4086</v>
      </c>
      <c r="D468" s="40">
        <v>17290.650000000001</v>
      </c>
      <c r="E468" s="21">
        <f t="shared" si="30"/>
        <v>4222.8122574863173</v>
      </c>
      <c r="F468" s="21">
        <f t="shared" si="31"/>
        <v>70649595.900000006</v>
      </c>
      <c r="G468" s="21">
        <f t="shared" si="32"/>
        <v>73015168.7599058</v>
      </c>
      <c r="I468" s="20">
        <f t="shared" si="29"/>
        <v>45736</v>
      </c>
      <c r="J468" s="21">
        <f>+'TRM Diaria Bloomberg'!B5564</f>
        <v>4172.0600000000004</v>
      </c>
      <c r="K468" s="25">
        <f>+'Tasa BANREP'!$B$187</f>
        <v>9.5000000000000001E-2</v>
      </c>
      <c r="L468" s="26">
        <v>4.3299999999999998E-2</v>
      </c>
    </row>
    <row r="469" spans="2:12" ht="14.5" x14ac:dyDescent="0.35">
      <c r="B469" s="20">
        <v>45839</v>
      </c>
      <c r="C469" s="39">
        <v>4074</v>
      </c>
      <c r="D469" s="40">
        <v>100000</v>
      </c>
      <c r="E469" s="21">
        <f t="shared" si="30"/>
        <v>4205.7572806790213</v>
      </c>
      <c r="F469" s="21">
        <f t="shared" si="31"/>
        <v>407400000</v>
      </c>
      <c r="G469" s="21">
        <f>+D469*E469</f>
        <v>420575728.06790215</v>
      </c>
      <c r="I469" s="20">
        <f t="shared" si="29"/>
        <v>45749</v>
      </c>
      <c r="J469" s="21">
        <f>+'TRM Diaria Bloomberg'!B5577</f>
        <v>4155.21</v>
      </c>
      <c r="K469" s="25">
        <f>+'Tasa BANREP'!$B$188</f>
        <v>9.5000000000000001E-2</v>
      </c>
      <c r="L469" s="26">
        <f>+'Tasa Diaria FED'!B3979</f>
        <v>4.3299999999999998E-2</v>
      </c>
    </row>
    <row r="470" spans="2:12" ht="14.5" x14ac:dyDescent="0.35">
      <c r="B470" s="20">
        <v>45846</v>
      </c>
      <c r="C470" s="39">
        <v>4055</v>
      </c>
      <c r="D470" s="40">
        <v>620000</v>
      </c>
      <c r="E470" s="21">
        <f t="shared" si="30"/>
        <v>4374.7078283747924</v>
      </c>
      <c r="F470" s="21">
        <f t="shared" si="31"/>
        <v>2514100000</v>
      </c>
      <c r="G470" s="21">
        <f t="shared" si="32"/>
        <v>2712318853.5923715</v>
      </c>
      <c r="I470" s="20">
        <f t="shared" si="29"/>
        <v>45756</v>
      </c>
      <c r="J470" s="21">
        <f>+'TRM Diaria Bloomberg'!$B$5584</f>
        <v>4322.13</v>
      </c>
      <c r="K470" s="25">
        <f>+'Tasa BANREP'!$B$188</f>
        <v>9.5000000000000001E-2</v>
      </c>
      <c r="L470" s="26">
        <f>+'Tasa Diaria FED'!$B$3984</f>
        <v>4.3299999999999998E-2</v>
      </c>
    </row>
    <row r="471" spans="2:12" ht="14.5" x14ac:dyDescent="0.35">
      <c r="B471" s="20">
        <v>45846</v>
      </c>
      <c r="C471" s="39">
        <v>4060</v>
      </c>
      <c r="D471" s="40">
        <v>11103.55</v>
      </c>
      <c r="E471" s="21">
        <f t="shared" si="30"/>
        <v>4374.7078283747924</v>
      </c>
      <c r="F471" s="21">
        <f t="shared" si="31"/>
        <v>45080413</v>
      </c>
      <c r="G471" s="21">
        <f t="shared" si="32"/>
        <v>48574787.107750922</v>
      </c>
      <c r="I471" s="20">
        <f t="shared" si="29"/>
        <v>45756</v>
      </c>
      <c r="J471" s="21">
        <f>+'TRM Diaria Bloomberg'!$B$5584</f>
        <v>4322.13</v>
      </c>
      <c r="K471" s="25">
        <f>+'Tasa BANREP'!$B$188</f>
        <v>9.5000000000000001E-2</v>
      </c>
      <c r="L471" s="26">
        <f>+'Tasa Diaria FED'!$B$3984</f>
        <v>4.3299999999999998E-2</v>
      </c>
    </row>
    <row r="472" spans="2:12" ht="14.5" x14ac:dyDescent="0.35">
      <c r="B472" s="20">
        <v>45846</v>
      </c>
      <c r="C472" s="39">
        <v>4060</v>
      </c>
      <c r="D472" s="40">
        <v>1027.8499999999999</v>
      </c>
      <c r="E472" s="21">
        <f t="shared" si="30"/>
        <v>4374.7078283747924</v>
      </c>
      <c r="F472" s="21">
        <f t="shared" si="31"/>
        <v>4173070.9999999995</v>
      </c>
      <c r="G472" s="21">
        <f t="shared" si="32"/>
        <v>4496543.4413950304</v>
      </c>
      <c r="I472" s="20">
        <f t="shared" si="29"/>
        <v>45756</v>
      </c>
      <c r="J472" s="21">
        <f>+'TRM Diaria Bloomberg'!$B$5584</f>
        <v>4322.13</v>
      </c>
      <c r="K472" s="25">
        <f>+'Tasa BANREP'!$B$188</f>
        <v>9.5000000000000001E-2</v>
      </c>
      <c r="L472" s="26">
        <f>+'Tasa Diaria FED'!$B$3984</f>
        <v>4.3299999999999998E-2</v>
      </c>
    </row>
    <row r="473" spans="2:12" ht="14.5" x14ac:dyDescent="0.35">
      <c r="B473" s="20">
        <v>45854</v>
      </c>
      <c r="C473" s="39">
        <v>4040</v>
      </c>
      <c r="D473" s="40">
        <v>2175.3000000000002</v>
      </c>
      <c r="E473" s="21">
        <f t="shared" si="30"/>
        <v>4362.4302694031303</v>
      </c>
      <c r="F473" s="21">
        <f t="shared" si="31"/>
        <v>8788212</v>
      </c>
      <c r="G473" s="21">
        <f t="shared" si="32"/>
        <v>9489594.5650326293</v>
      </c>
      <c r="I473" s="20">
        <f t="shared" si="29"/>
        <v>45764</v>
      </c>
      <c r="J473" s="21">
        <f>+'TRM Diaria Bloomberg'!$B$5592</f>
        <v>4310</v>
      </c>
      <c r="K473" s="25">
        <f>+'Tasa BANREP'!$B$188</f>
        <v>9.5000000000000001E-2</v>
      </c>
      <c r="L473" s="26">
        <f>+'Tasa Diaria FED'!$B$3990</f>
        <v>4.3299999999999998E-2</v>
      </c>
    </row>
    <row r="474" spans="2:12" ht="14.5" x14ac:dyDescent="0.35">
      <c r="B474" s="20">
        <v>45854</v>
      </c>
      <c r="C474" s="39">
        <v>4040</v>
      </c>
      <c r="D474" s="40">
        <v>7645.26</v>
      </c>
      <c r="E474" s="21">
        <f t="shared" si="30"/>
        <v>4362.4302694031303</v>
      </c>
      <c r="F474" s="21">
        <f t="shared" si="31"/>
        <v>30886850.400000002</v>
      </c>
      <c r="G474" s="21">
        <f t="shared" si="32"/>
        <v>33351913.641456977</v>
      </c>
      <c r="I474" s="20">
        <f t="shared" si="29"/>
        <v>45764</v>
      </c>
      <c r="J474" s="21">
        <f>+'TRM Diaria Bloomberg'!$B$5592</f>
        <v>4310</v>
      </c>
      <c r="K474" s="25">
        <f>+'Tasa BANREP'!$B$188</f>
        <v>9.5000000000000001E-2</v>
      </c>
      <c r="L474" s="26">
        <f>+'Tasa Diaria FED'!$B$3990</f>
        <v>4.3299999999999998E-2</v>
      </c>
    </row>
    <row r="475" spans="2:12" ht="14.5" x14ac:dyDescent="0.35">
      <c r="B475" s="20">
        <v>45861</v>
      </c>
      <c r="C475" s="39">
        <v>4076</v>
      </c>
      <c r="D475" s="40">
        <v>80145</v>
      </c>
      <c r="E475" s="21">
        <f t="shared" si="30"/>
        <v>4318.8160883570563</v>
      </c>
      <c r="F475" s="21">
        <f t="shared" si="31"/>
        <v>326671020</v>
      </c>
      <c r="G475" s="21">
        <f t="shared" si="32"/>
        <v>346131515.40137625</v>
      </c>
      <c r="I475" s="20">
        <f t="shared" si="29"/>
        <v>45771</v>
      </c>
      <c r="J475" s="21">
        <f>+'TRM Diaria Bloomberg'!B5599</f>
        <v>4266.91</v>
      </c>
      <c r="K475" s="25">
        <f>+'Tasa BANREP'!$B$188</f>
        <v>9.5000000000000001E-2</v>
      </c>
      <c r="L475" s="26">
        <f>+'Tasa Diaria FED'!B3995</f>
        <v>4.3299999999999998E-2</v>
      </c>
    </row>
  </sheetData>
  <autoFilter ref="B3:G475" xr:uid="{2B2D0145-B5A2-4E4F-90B5-65086C6BD891}">
    <filterColumn colId="0">
      <filters>
        <dateGroupItem year="2025" month="7" dateTimeGrouping="month"/>
      </filters>
    </filterColumn>
  </autoFilter>
  <phoneticPr fontId="9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2EC2E-D29F-4502-B871-CB8E5C784484}">
  <dimension ref="B3:D482"/>
  <sheetViews>
    <sheetView tabSelected="1" topLeftCell="A6" zoomScale="118" zoomScaleNormal="118" workbookViewId="0">
      <selection activeCell="F33" sqref="F33"/>
    </sheetView>
  </sheetViews>
  <sheetFormatPr baseColWidth="10" defaultRowHeight="14.5" x14ac:dyDescent="0.35"/>
  <cols>
    <col min="2" max="2" width="15.36328125" bestFit="1" customWidth="1"/>
    <col min="3" max="3" width="14.7265625" bestFit="1" customWidth="1"/>
    <col min="4" max="4" width="17" bestFit="1" customWidth="1"/>
    <col min="7" max="7" width="19.36328125" bestFit="1" customWidth="1"/>
  </cols>
  <sheetData>
    <row r="3" spans="2:4" x14ac:dyDescent="0.35">
      <c r="B3" s="29" t="s">
        <v>38</v>
      </c>
      <c r="C3" s="21">
        <f>+AVERAGE(Forwards!C4:C475)</f>
        <v>4095.5994703389824</v>
      </c>
    </row>
    <row r="4" spans="2:4" x14ac:dyDescent="0.35">
      <c r="B4" s="29" t="s">
        <v>39</v>
      </c>
      <c r="C4" s="21">
        <f>+AVERAGE(Forwards!E4:E475)</f>
        <v>4133.3165518205315</v>
      </c>
    </row>
    <row r="5" spans="2:4" x14ac:dyDescent="0.35">
      <c r="B5" s="6"/>
      <c r="C5" s="6"/>
    </row>
    <row r="6" spans="2:4" ht="28.5" x14ac:dyDescent="0.35">
      <c r="B6" s="32" t="s">
        <v>40</v>
      </c>
      <c r="C6" s="31">
        <f>+_xlfn.STDEV.P(Forwards!C4:C475)</f>
        <v>342.55189477495855</v>
      </c>
    </row>
    <row r="7" spans="2:4" ht="42.5" x14ac:dyDescent="0.35">
      <c r="B7" s="32" t="s">
        <v>41</v>
      </c>
      <c r="C7" s="31">
        <f>+_xlfn.STDEV.P(Forwards!E4:E475)</f>
        <v>384.38177009137456</v>
      </c>
    </row>
    <row r="10" spans="2:4" x14ac:dyDescent="0.35">
      <c r="B10" s="29" t="str">
        <f>+Forwards!B3</f>
        <v>Fecha</v>
      </c>
      <c r="C10" s="29" t="s">
        <v>43</v>
      </c>
      <c r="D10" s="29" t="s">
        <v>42</v>
      </c>
    </row>
    <row r="11" spans="2:4" x14ac:dyDescent="0.35">
      <c r="B11" s="1">
        <f>+Forwards!B4</f>
        <v>44098</v>
      </c>
      <c r="C11" s="33">
        <f>+(Forwards!C4-Normalización!$C$3)/Normalización!$C$6</f>
        <v>-1.3125003165851685</v>
      </c>
      <c r="D11" s="33">
        <f>+(Forwards!E4-Normalización!$C$4)/Normalización!$C$7</f>
        <v>-0.93342953396690442</v>
      </c>
    </row>
    <row r="12" spans="2:4" x14ac:dyDescent="0.35">
      <c r="B12" s="1">
        <f>+Forwards!B5</f>
        <v>44105</v>
      </c>
      <c r="C12" s="33">
        <f>+(Forwards!C5-Normalización!$C$3)/Normalización!$C$6</f>
        <v>-0.81038661462186046</v>
      </c>
      <c r="D12" s="33">
        <f>+(Forwards!E5-Normalización!$C$4)/Normalización!$C$7</f>
        <v>-1.1576980850080512</v>
      </c>
    </row>
    <row r="13" spans="2:4" x14ac:dyDescent="0.35">
      <c r="B13" s="1">
        <f>+Forwards!B6</f>
        <v>44110</v>
      </c>
      <c r="C13" s="33">
        <f>+(Forwards!C6-Normalización!$C$3)/Normalización!$C$6</f>
        <v>-0.80454808320368243</v>
      </c>
      <c r="D13" s="33">
        <f>+(Forwards!E6-Normalización!$C$4)/Normalización!$C$7</f>
        <v>-1.1824820195824284</v>
      </c>
    </row>
    <row r="14" spans="2:4" x14ac:dyDescent="0.35">
      <c r="B14" s="1">
        <f>+Forwards!B7</f>
        <v>44117</v>
      </c>
      <c r="C14" s="33">
        <f>+(Forwards!C7-Normalización!$C$3)/Normalización!$C$6</f>
        <v>-0.69069672054921138</v>
      </c>
      <c r="D14" s="33">
        <f>+(Forwards!E7-Normalización!$C$4)/Normalización!$C$7</f>
        <v>-1.2292127692019053</v>
      </c>
    </row>
    <row r="15" spans="2:4" x14ac:dyDescent="0.35">
      <c r="B15" s="1">
        <f>+Forwards!B8</f>
        <v>44119</v>
      </c>
      <c r="C15" s="33">
        <f>+(Forwards!C8-Normalización!$C$3)/Normalización!$C$6</f>
        <v>-0.68777745484012243</v>
      </c>
      <c r="D15" s="33">
        <f>+(Forwards!E8-Normalización!$C$4)/Normalización!$C$7</f>
        <v>-1.1568833427261784</v>
      </c>
    </row>
    <row r="16" spans="2:4" x14ac:dyDescent="0.35">
      <c r="B16" s="1">
        <f>+Forwards!B9</f>
        <v>44124</v>
      </c>
      <c r="C16" s="33">
        <f>+(Forwards!C9-Normalización!$C$3)/Normalización!$C$6</f>
        <v>-0.74616276902190248</v>
      </c>
      <c r="D16" s="33">
        <f>+(Forwards!E9-Normalización!$C$4)/Normalización!$C$7</f>
        <v>-1.1899461101647437</v>
      </c>
    </row>
    <row r="17" spans="2:4" x14ac:dyDescent="0.35">
      <c r="B17" s="1">
        <f>+Forwards!B10</f>
        <v>44131</v>
      </c>
      <c r="C17" s="33">
        <f>+(Forwards!C10-Normalización!$C$3)/Normalización!$C$6</f>
        <v>-0.8454178031309284</v>
      </c>
      <c r="D17" s="33">
        <f>+(Forwards!E10-Normalización!$C$4)/Normalización!$C$7</f>
        <v>-1.0121813588180795</v>
      </c>
    </row>
    <row r="18" spans="2:4" x14ac:dyDescent="0.35">
      <c r="B18" s="1">
        <f>+Forwards!B11</f>
        <v>44134</v>
      </c>
      <c r="C18" s="33">
        <f>+(Forwards!C11-Normalización!$C$3)/Normalización!$C$6</f>
        <v>-0.68485818913103347</v>
      </c>
      <c r="D18" s="33">
        <f>+(Forwards!E11-Normalización!$C$4)/Normalización!$C$7</f>
        <v>-0.99048069560260588</v>
      </c>
    </row>
    <row r="19" spans="2:4" x14ac:dyDescent="0.35">
      <c r="B19" s="1">
        <f>+Forwards!B12</f>
        <v>44139</v>
      </c>
      <c r="C19" s="33">
        <f>+(Forwards!C12-Normalización!$C$3)/Normalización!$C$6</f>
        <v>-0.8687719288036404</v>
      </c>
      <c r="D19" s="33">
        <f>+(Forwards!E12-Normalización!$C$4)/Normalización!$C$7</f>
        <v>-0.96165856233543345</v>
      </c>
    </row>
    <row r="20" spans="2:4" x14ac:dyDescent="0.35">
      <c r="B20" s="1">
        <f>+Forwards!B13</f>
        <v>44145</v>
      </c>
      <c r="C20" s="33">
        <f>+(Forwards!C13-Normalización!$C$3)/Normalización!$C$6</f>
        <v>-1.2453572052761215</v>
      </c>
      <c r="D20" s="33">
        <f>+(Forwards!E13-Normalización!$C$4)/Normalización!$C$7</f>
        <v>-0.92318546066936014</v>
      </c>
    </row>
    <row r="21" spans="2:4" x14ac:dyDescent="0.35">
      <c r="B21" s="1">
        <f>+Forwards!B14</f>
        <v>44152</v>
      </c>
      <c r="C21" s="33">
        <f>+(Forwards!C14-Normalización!$C$3)/Normalización!$C$6</f>
        <v>-1.3446122393851474</v>
      </c>
      <c r="D21" s="33">
        <f>+(Forwards!E14-Normalización!$C$4)/Normalización!$C$7</f>
        <v>-0.89866806528472731</v>
      </c>
    </row>
    <row r="22" spans="2:4" x14ac:dyDescent="0.35">
      <c r="B22" s="1">
        <f>+Forwards!B15</f>
        <v>44158</v>
      </c>
      <c r="C22" s="33">
        <f>+(Forwards!C15-Normalización!$C$3)/Normalización!$C$6</f>
        <v>-1.3913204907305714</v>
      </c>
      <c r="D22" s="33">
        <f>+(Forwards!E15-Normalización!$C$4)/Normalización!$C$7</f>
        <v>-0.63664688305894035</v>
      </c>
    </row>
    <row r="23" spans="2:4" x14ac:dyDescent="0.35">
      <c r="B23" s="1">
        <f>+Forwards!B16</f>
        <v>44165</v>
      </c>
      <c r="C23" s="33">
        <f>+(Forwards!C16-Normalización!$C$3)/Normalización!$C$6</f>
        <v>-1.4701406648759745</v>
      </c>
      <c r="D23" s="33">
        <f>+(Forwards!E16-Normalización!$C$4)/Normalización!$C$7</f>
        <v>-1.1430491612264828</v>
      </c>
    </row>
    <row r="24" spans="2:4" x14ac:dyDescent="0.35">
      <c r="B24" s="1">
        <f>+Forwards!B17</f>
        <v>44168</v>
      </c>
      <c r="C24" s="33">
        <f>+(Forwards!C17-Normalización!$C$3)/Normalización!$C$6</f>
        <v>-1.4684766834217933</v>
      </c>
      <c r="D24" s="33">
        <f>+(Forwards!E17-Normalización!$C$4)/Normalización!$C$7</f>
        <v>-1.0484316335811126</v>
      </c>
    </row>
    <row r="25" spans="2:4" x14ac:dyDescent="0.35">
      <c r="B25" s="1">
        <f>+Forwards!B18</f>
        <v>44174</v>
      </c>
      <c r="C25" s="33">
        <f>+(Forwards!C18-Normalización!$C$3)/Normalización!$C$6</f>
        <v>-1.8554837384757226</v>
      </c>
      <c r="D25" s="33">
        <f>+(Forwards!E18-Normalización!$C$4)/Normalización!$C$7</f>
        <v>-1.0694345303858843</v>
      </c>
    </row>
    <row r="26" spans="2:4" x14ac:dyDescent="0.35">
      <c r="B26" s="1">
        <f>+Forwards!B19</f>
        <v>44175</v>
      </c>
      <c r="C26" s="33">
        <f>+(Forwards!C19-Normalización!$C$3)/Normalización!$C$6</f>
        <v>-1.4645940600287051</v>
      </c>
      <c r="D26" s="33">
        <f>+(Forwards!E19-Normalización!$C$4)/Normalización!$C$7</f>
        <v>-1.0666393687464428</v>
      </c>
    </row>
    <row r="27" spans="2:4" x14ac:dyDescent="0.35">
      <c r="B27" s="1">
        <f>+Forwards!B20</f>
        <v>44180</v>
      </c>
      <c r="C27" s="33">
        <f>+(Forwards!C20-Normalización!$C$3)/Normalización!$C$6</f>
        <v>-1.9284653812029475</v>
      </c>
      <c r="D27" s="33">
        <f>+(Forwards!E20-Normalización!$C$4)/Normalización!$C$7</f>
        <v>-1.1093504835173371</v>
      </c>
    </row>
    <row r="28" spans="2:4" x14ac:dyDescent="0.35">
      <c r="B28" s="1">
        <f>+Forwards!B21</f>
        <v>44182</v>
      </c>
      <c r="C28" s="33">
        <f>+(Forwards!C21-Normalización!$C$3)/Normalización!$C$6</f>
        <v>-1.4607114366356171</v>
      </c>
      <c r="D28" s="33">
        <f>+(Forwards!E21-Normalización!$C$4)/Normalización!$C$7</f>
        <v>-0.99741340290982528</v>
      </c>
    </row>
    <row r="29" spans="2:4" x14ac:dyDescent="0.35">
      <c r="B29" s="1">
        <f>+Forwards!B22</f>
        <v>44187</v>
      </c>
      <c r="C29" s="33">
        <f>+(Forwards!C22-Normalización!$C$3)/Normalización!$C$6</f>
        <v>-1.9138690526575026</v>
      </c>
      <c r="D29" s="33">
        <f>+(Forwards!E22-Normalización!$C$4)/Normalización!$C$7</f>
        <v>-0.66395323162513853</v>
      </c>
    </row>
    <row r="30" spans="2:4" x14ac:dyDescent="0.35">
      <c r="B30" s="1">
        <f>+Forwards!B23</f>
        <v>44193</v>
      </c>
      <c r="C30" s="33">
        <f>+(Forwards!C23-Normalización!$C$3)/Normalización!$C$6</f>
        <v>-1.7387131101121625</v>
      </c>
      <c r="D30" s="33">
        <f>+(Forwards!E23-Normalización!$C$4)/Normalización!$C$7</f>
        <v>-0.59830611760724384</v>
      </c>
    </row>
    <row r="31" spans="2:4" x14ac:dyDescent="0.35">
      <c r="B31" s="1">
        <f>+Forwards!B24</f>
        <v>44195</v>
      </c>
      <c r="C31" s="33">
        <f>+(Forwards!C24-Normalización!$C$3)/Normalización!$C$6</f>
        <v>-1.8846763955666126</v>
      </c>
      <c r="D31" s="33">
        <f>+(Forwards!E24-Normalización!$C$4)/Normalización!$C$7</f>
        <v>-0.70710843749762586</v>
      </c>
    </row>
    <row r="32" spans="2:4" x14ac:dyDescent="0.35">
      <c r="B32" s="1">
        <f>+Forwards!B25</f>
        <v>44201</v>
      </c>
      <c r="C32" s="33">
        <f>+(Forwards!C25-Normalización!$C$3)/Normalización!$C$6</f>
        <v>-1.8496452070575446</v>
      </c>
      <c r="D32" s="33">
        <f>+(Forwards!E25-Normalización!$C$4)/Normalización!$C$7</f>
        <v>-0.73252612231235414</v>
      </c>
    </row>
    <row r="33" spans="2:4" x14ac:dyDescent="0.35">
      <c r="B33" s="1">
        <f>+Forwards!B26</f>
        <v>44203</v>
      </c>
      <c r="C33" s="33">
        <f>+(Forwards!C26-Normalización!$C$3)/Normalización!$C$6</f>
        <v>-1.9051112555302356</v>
      </c>
      <c r="D33" s="33">
        <f>+(Forwards!E26-Normalización!$C$4)/Normalización!$C$7</f>
        <v>-0.7561674427207089</v>
      </c>
    </row>
    <row r="34" spans="2:4" x14ac:dyDescent="0.35">
      <c r="B34" s="1">
        <f>+Forwards!B27</f>
        <v>44208</v>
      </c>
      <c r="C34" s="33">
        <f>+(Forwards!C27-Normalización!$C$3)/Normalización!$C$6</f>
        <v>-1.7533094386576076</v>
      </c>
      <c r="D34" s="33">
        <f>+(Forwards!E27-Normalización!$C$4)/Normalización!$C$7</f>
        <v>-0.72949585361912817</v>
      </c>
    </row>
    <row r="35" spans="2:4" x14ac:dyDescent="0.35">
      <c r="B35" s="1">
        <f>+Forwards!B28</f>
        <v>44214</v>
      </c>
      <c r="C35" s="33">
        <f>+(Forwards!C28-Normalización!$C$3)/Normalización!$C$6</f>
        <v>-1.7679057672030525</v>
      </c>
      <c r="D35" s="33">
        <f>+(Forwards!E28-Normalización!$C$4)/Normalización!$C$7</f>
        <v>-0.76476191168683993</v>
      </c>
    </row>
    <row r="36" spans="2:4" x14ac:dyDescent="0.35">
      <c r="B36" s="1">
        <f>+Forwards!B29</f>
        <v>44215</v>
      </c>
      <c r="C36" s="33">
        <f>+(Forwards!C29-Normalización!$C$3)/Normalización!$C$6</f>
        <v>-1.8204525499666546</v>
      </c>
      <c r="D36" s="33">
        <f>+(Forwards!E29-Normalización!$C$4)/Normalización!$C$7</f>
        <v>-0.90261301422262441</v>
      </c>
    </row>
    <row r="37" spans="2:4" x14ac:dyDescent="0.35">
      <c r="B37" s="1">
        <f>+Forwards!B30</f>
        <v>44217</v>
      </c>
      <c r="C37" s="33">
        <f>+(Forwards!C30-Normalización!$C$3)/Normalización!$C$6</f>
        <v>-1.8438066756393665</v>
      </c>
      <c r="D37" s="33">
        <f>+(Forwards!E30-Normalización!$C$4)/Normalización!$C$7</f>
        <v>-0.85945780835013708</v>
      </c>
    </row>
    <row r="38" spans="2:4" x14ac:dyDescent="0.35">
      <c r="B38" s="1">
        <f>+Forwards!B31</f>
        <v>44222</v>
      </c>
      <c r="C38" s="33">
        <f>+(Forwards!C31-Normalización!$C$3)/Normalización!$C$6</f>
        <v>-1.5080911190941315</v>
      </c>
      <c r="D38" s="33">
        <f>+(Forwards!E31-Normalización!$C$4)/Normalización!$C$7</f>
        <v>-0.74678928357529417</v>
      </c>
    </row>
    <row r="39" spans="2:4" x14ac:dyDescent="0.35">
      <c r="B39" s="1">
        <f>+Forwards!B32</f>
        <v>44224</v>
      </c>
      <c r="C39" s="33">
        <f>+(Forwards!C32-Normalización!$C$3)/Normalización!$C$6</f>
        <v>-1.3650470993487704</v>
      </c>
      <c r="D39" s="33">
        <f>+(Forwards!E32-Normalización!$C$4)/Normalización!$C$7</f>
        <v>-0.65611632983231416</v>
      </c>
    </row>
    <row r="40" spans="2:4" x14ac:dyDescent="0.35">
      <c r="B40" s="1">
        <f>+Forwards!B33</f>
        <v>44229</v>
      </c>
      <c r="C40" s="33">
        <f>+(Forwards!C33-Normalización!$C$3)/Normalización!$C$6</f>
        <v>-1.5869112932395346</v>
      </c>
      <c r="D40" s="33">
        <f>+(Forwards!E33-Normalización!$C$4)/Normalización!$C$7</f>
        <v>-0.78861221614300225</v>
      </c>
    </row>
    <row r="41" spans="2:4" x14ac:dyDescent="0.35">
      <c r="B41" s="1">
        <f>+Forwards!B34</f>
        <v>44231</v>
      </c>
      <c r="C41" s="33">
        <f>+(Forwards!C34-Normalización!$C$3)/Normalización!$C$6</f>
        <v>-1.6307002788758695</v>
      </c>
      <c r="D41" s="33">
        <f>+(Forwards!E34-Normalización!$C$4)/Normalización!$C$7</f>
        <v>-1.0276638438301289</v>
      </c>
    </row>
    <row r="42" spans="2:4" x14ac:dyDescent="0.35">
      <c r="B42" s="1">
        <f>+Forwards!B35</f>
        <v>44238</v>
      </c>
      <c r="C42" s="33">
        <f>+(Forwards!C35-Normalización!$C$3)/Normalización!$C$6</f>
        <v>-1.6248617474576916</v>
      </c>
      <c r="D42" s="33">
        <f>+(Forwards!E35-Normalización!$C$4)/Normalización!$C$7</f>
        <v>-1.2308224613061174</v>
      </c>
    </row>
    <row r="43" spans="2:4" x14ac:dyDescent="0.35">
      <c r="B43" s="1">
        <f>+Forwards!B36</f>
        <v>44243</v>
      </c>
      <c r="C43" s="33">
        <f>+(Forwards!C36-Normalización!$C$3)/Normalización!$C$6</f>
        <v>-1.6803277959303826</v>
      </c>
      <c r="D43" s="33">
        <f>+(Forwards!E36-Normalización!$C$4)/Normalización!$C$7</f>
        <v>-1.2355768483937657</v>
      </c>
    </row>
    <row r="44" spans="2:4" x14ac:dyDescent="0.35">
      <c r="B44" s="1">
        <f>+Forwards!B37</f>
        <v>44245</v>
      </c>
      <c r="C44" s="33">
        <f>+(Forwards!C37-Normalización!$C$3)/Normalización!$C$6</f>
        <v>-1.6219424817486026</v>
      </c>
      <c r="D44" s="33">
        <f>+(Forwards!E37-Normalización!$C$4)/Normalización!$C$7</f>
        <v>-1.2603394492494373</v>
      </c>
    </row>
    <row r="45" spans="2:4" x14ac:dyDescent="0.35">
      <c r="B45" s="1">
        <f>+Forwards!B38</f>
        <v>44250</v>
      </c>
      <c r="C45" s="33">
        <f>+(Forwards!C38-Normalización!$C$3)/Normalización!$C$6</f>
        <v>-1.4643021334577966</v>
      </c>
      <c r="D45" s="33">
        <f>+(Forwards!E38-Normalización!$C$4)/Normalización!$C$7</f>
        <v>-1.3015364587114109</v>
      </c>
    </row>
    <row r="46" spans="2:4" x14ac:dyDescent="0.35">
      <c r="B46" s="1">
        <f>+Forwards!B39</f>
        <v>44252</v>
      </c>
      <c r="C46" s="33">
        <f>+(Forwards!C39-Normalización!$C$3)/Normalización!$C$6</f>
        <v>-1.6131846846213356</v>
      </c>
      <c r="D46" s="33">
        <f>+(Forwards!E39-Normalización!$C$4)/Normalización!$C$7</f>
        <v>-1.3318137789184041</v>
      </c>
    </row>
    <row r="47" spans="2:4" x14ac:dyDescent="0.35">
      <c r="B47" s="1">
        <f>+Forwards!B40</f>
        <v>44257</v>
      </c>
      <c r="C47" s="33">
        <f>+(Forwards!C40-Normalización!$C$3)/Normalización!$C$6</f>
        <v>-1.3329351765487916</v>
      </c>
      <c r="D47" s="33">
        <f>+(Forwards!E40-Normalización!$C$4)/Normalización!$C$7</f>
        <v>-1.5447426241206959</v>
      </c>
    </row>
    <row r="48" spans="2:4" x14ac:dyDescent="0.35">
      <c r="B48" s="1">
        <f>+Forwards!B41</f>
        <v>44259</v>
      </c>
      <c r="C48" s="33">
        <f>+(Forwards!C41-Normalización!$C$3)/Normalización!$C$6</f>
        <v>-1.2365994081488545</v>
      </c>
      <c r="D48" s="33">
        <f>+(Forwards!E41-Normalización!$C$4)/Normalización!$C$7</f>
        <v>-1.6992863274751957</v>
      </c>
    </row>
    <row r="49" spans="2:4" x14ac:dyDescent="0.35">
      <c r="B49" s="1">
        <f>+Forwards!B42</f>
        <v>44263</v>
      </c>
      <c r="C49" s="33">
        <f>+(Forwards!C42-Normalización!$C$3)/Normalización!$C$6</f>
        <v>-1.3416929736760586</v>
      </c>
      <c r="D49" s="33">
        <f>+(Forwards!E42-Normalización!$C$4)/Normalización!$C$7</f>
        <v>-1.6349192407501303</v>
      </c>
    </row>
    <row r="50" spans="2:4" x14ac:dyDescent="0.35">
      <c r="B50" s="1">
        <f>+Forwards!B43</f>
        <v>44267</v>
      </c>
      <c r="C50" s="33">
        <f>+(Forwards!C43-Normalización!$C$3)/Normalización!$C$6</f>
        <v>-1.5518801047304664</v>
      </c>
      <c r="D50" s="33">
        <f>+(Forwards!E43-Normalización!$C$4)/Normalización!$C$7</f>
        <v>-1.767545742090699</v>
      </c>
    </row>
    <row r="51" spans="2:4" x14ac:dyDescent="0.35">
      <c r="B51" s="1">
        <f>+Forwards!B44</f>
        <v>44271</v>
      </c>
      <c r="C51" s="33">
        <f>+(Forwards!C44-Normalización!$C$3)/Normalización!$C$6</f>
        <v>-1.5927498246577125</v>
      </c>
      <c r="D51" s="33">
        <f>+(Forwards!E44-Normalización!$C$4)/Normalización!$C$7</f>
        <v>-1.8169182233854944</v>
      </c>
    </row>
    <row r="52" spans="2:4" x14ac:dyDescent="0.35">
      <c r="B52" s="1">
        <f>+Forwards!B45</f>
        <v>44273</v>
      </c>
      <c r="C52" s="33">
        <f>+(Forwards!C45-Normalización!$C$3)/Normalización!$C$6</f>
        <v>-1.4788984620032415</v>
      </c>
      <c r="D52" s="33">
        <f>+(Forwards!E45-Normalización!$C$4)/Normalización!$C$7</f>
        <v>-1.8237624509512276</v>
      </c>
    </row>
    <row r="53" spans="2:4" x14ac:dyDescent="0.35">
      <c r="B53" s="1">
        <f>+Forwards!B46</f>
        <v>44285</v>
      </c>
      <c r="C53" s="33">
        <f>+(Forwards!C46-Normalización!$C$3)/Normalización!$C$6</f>
        <v>-1.0585241998944255</v>
      </c>
      <c r="D53" s="33">
        <f>+(Forwards!E46-Normalización!$C$4)/Normalización!$C$7</f>
        <v>-1.7970124928317199</v>
      </c>
    </row>
    <row r="54" spans="2:4" x14ac:dyDescent="0.35">
      <c r="B54" s="1">
        <f>+Forwards!B47</f>
        <v>44292</v>
      </c>
      <c r="C54" s="33">
        <f>+(Forwards!C47-Normalización!$C$3)/Normalización!$C$6</f>
        <v>-1.3154195822942576</v>
      </c>
      <c r="D54" s="33">
        <f>+(Forwards!E47-Normalización!$C$4)/Normalización!$C$7</f>
        <v>-1.8302148334273201</v>
      </c>
    </row>
    <row r="55" spans="2:4" x14ac:dyDescent="0.35">
      <c r="B55" s="1">
        <f>+Forwards!B48</f>
        <v>44294</v>
      </c>
      <c r="C55" s="33">
        <f>+(Forwards!C48-Normalización!$C$3)/Normalización!$C$6</f>
        <v>-1.3300159108397025</v>
      </c>
      <c r="D55" s="33">
        <f>+(Forwards!E48-Normalización!$C$4)/Normalización!$C$7</f>
        <v>-1.6811308383218193</v>
      </c>
    </row>
    <row r="56" spans="2:4" x14ac:dyDescent="0.35">
      <c r="B56" s="1">
        <f>+Forwards!B49</f>
        <v>44300</v>
      </c>
      <c r="C56" s="33">
        <f>+(Forwards!C49-Normalización!$C$3)/Normalización!$C$6</f>
        <v>-1.2628727995306555</v>
      </c>
      <c r="D56" s="33">
        <f>+(Forwards!E49-Normalización!$C$4)/Normalización!$C$7</f>
        <v>-1.7404823078994776</v>
      </c>
    </row>
    <row r="57" spans="2:4" x14ac:dyDescent="0.35">
      <c r="B57" s="1">
        <f>+Forwards!B50</f>
        <v>44301</v>
      </c>
      <c r="C57" s="33">
        <f>+(Forwards!C50-Normalización!$C$3)/Normalización!$C$6</f>
        <v>-1.3592085679305925</v>
      </c>
      <c r="D57" s="33">
        <f>+(Forwards!E50-Normalización!$C$4)/Normalización!$C$7</f>
        <v>-1.6973793480389427</v>
      </c>
    </row>
    <row r="58" spans="2:4" x14ac:dyDescent="0.35">
      <c r="B58" s="1">
        <f>+Forwards!B51</f>
        <v>44306</v>
      </c>
      <c r="C58" s="33">
        <f>+(Forwards!C51-Normalización!$C$3)/Normalización!$C$6</f>
        <v>-1.3533700365124144</v>
      </c>
      <c r="D58" s="33">
        <f>+(Forwards!E51-Normalización!$C$4)/Normalización!$C$7</f>
        <v>-1.6982675302421291</v>
      </c>
    </row>
    <row r="59" spans="2:4" x14ac:dyDescent="0.35">
      <c r="B59" s="1">
        <f>+Forwards!B52</f>
        <v>44307</v>
      </c>
      <c r="C59" s="33">
        <f>+(Forwards!C52-Normalización!$C$3)/Normalización!$C$6</f>
        <v>-1.2920654566215455</v>
      </c>
      <c r="D59" s="33">
        <f>+(Forwards!E52-Normalización!$C$4)/Normalización!$C$7</f>
        <v>-1.6621213170523255</v>
      </c>
    </row>
    <row r="60" spans="2:4" x14ac:dyDescent="0.35">
      <c r="B60" s="1">
        <f>+Forwards!B53</f>
        <v>44315</v>
      </c>
      <c r="C60" s="33">
        <f>+(Forwards!C53-Normalización!$C$3)/Normalización!$C$6</f>
        <v>-1.1402636397489174</v>
      </c>
      <c r="D60" s="33">
        <f>+(Forwards!E53-Normalización!$C$4)/Normalización!$C$7</f>
        <v>-1.4279510026816045</v>
      </c>
    </row>
    <row r="61" spans="2:4" x14ac:dyDescent="0.35">
      <c r="B61" s="1">
        <f>+Forwards!B54</f>
        <v>44322</v>
      </c>
      <c r="C61" s="33">
        <f>+(Forwards!C54-Normalización!$C$3)/Normalización!$C$6</f>
        <v>-0.77243616040370344</v>
      </c>
      <c r="D61" s="33">
        <f>+(Forwards!E54-Normalización!$C$4)/Normalización!$C$7</f>
        <v>-1.485081283365709</v>
      </c>
    </row>
    <row r="62" spans="2:4" x14ac:dyDescent="0.35">
      <c r="B62" s="1">
        <f>+Forwards!B55</f>
        <v>44327</v>
      </c>
      <c r="C62" s="33">
        <f>+(Forwards!C55-Normalización!$C$3)/Normalización!$C$6</f>
        <v>-1.1431829054580065</v>
      </c>
      <c r="D62" s="33">
        <f>+(Forwards!E55-Normalización!$C$4)/Normalización!$C$7</f>
        <v>-1.4510682799925383</v>
      </c>
    </row>
    <row r="63" spans="2:4" x14ac:dyDescent="0.35">
      <c r="B63" s="1">
        <f>+Forwards!B56</f>
        <v>44329</v>
      </c>
      <c r="C63" s="33">
        <f>+(Forwards!C56-Normalización!$C$3)/Normalización!$C$6</f>
        <v>-1.0556049341853364</v>
      </c>
      <c r="D63" s="33">
        <f>+(Forwards!E56-Normalización!$C$4)/Normalización!$C$7</f>
        <v>-1.5978832407891717</v>
      </c>
    </row>
    <row r="64" spans="2:4" x14ac:dyDescent="0.35">
      <c r="B64" s="1">
        <f>+Forwards!B57</f>
        <v>44334</v>
      </c>
      <c r="C64" s="33">
        <f>+(Forwards!C57-Normalización!$C$3)/Normalización!$C$6</f>
        <v>-1.2541150024033885</v>
      </c>
      <c r="D64" s="33">
        <f>+(Forwards!E57-Normalización!$C$4)/Normalización!$C$7</f>
        <v>-1.5266179003882439</v>
      </c>
    </row>
    <row r="65" spans="2:4" x14ac:dyDescent="0.35">
      <c r="B65" s="1">
        <f>+Forwards!B58</f>
        <v>44342</v>
      </c>
      <c r="C65" s="33">
        <f>+(Forwards!C58-Normalización!$C$3)/Normalización!$C$6</f>
        <v>-1.0059774171308236</v>
      </c>
      <c r="D65" s="33">
        <f>+(Forwards!E58-Normalización!$C$4)/Normalización!$C$7</f>
        <v>-1.3378743779574216</v>
      </c>
    </row>
    <row r="66" spans="2:4" x14ac:dyDescent="0.35">
      <c r="B66" s="1">
        <f>+Forwards!B59</f>
        <v>44343</v>
      </c>
      <c r="C66" s="33">
        <f>+(Forwards!C59-Normalización!$C$3)/Normalización!$C$6</f>
        <v>-1.2476050398721199</v>
      </c>
      <c r="D66" s="33">
        <f>+(Forwards!E59-Normalización!$C$4)/Normalización!$C$7</f>
        <v>-1.2307385780752076</v>
      </c>
    </row>
    <row r="67" spans="2:4" x14ac:dyDescent="0.35">
      <c r="B67" s="1">
        <f>+Forwards!B60</f>
        <v>44348</v>
      </c>
      <c r="C67" s="33">
        <f>+(Forwards!C60-Normalización!$C$3)/Normalización!$C$6</f>
        <v>-1.1986489539306975</v>
      </c>
      <c r="D67" s="33">
        <f>+(Forwards!E60-Normalización!$C$4)/Normalización!$C$7</f>
        <v>-1.1374486630838911</v>
      </c>
    </row>
    <row r="68" spans="2:4" x14ac:dyDescent="0.35">
      <c r="B68" s="1">
        <f>+Forwards!B61</f>
        <v>44350</v>
      </c>
      <c r="C68" s="33">
        <f>+(Forwards!C61-Normalización!$C$3)/Normalización!$C$6</f>
        <v>-1.2425255175383056</v>
      </c>
      <c r="D68" s="33">
        <f>+(Forwards!E61-Normalización!$C$4)/Normalización!$C$7</f>
        <v>-1.2516119026560142</v>
      </c>
    </row>
    <row r="69" spans="2:4" x14ac:dyDescent="0.35">
      <c r="B69" s="1">
        <f>+Forwards!B62</f>
        <v>44357</v>
      </c>
      <c r="C69" s="33">
        <f>+(Forwards!C62-Normalización!$C$3)/Normalización!$C$6</f>
        <v>-1.2371832612906717</v>
      </c>
      <c r="D69" s="33">
        <f>+(Forwards!E62-Normalización!$C$4)/Normalización!$C$7</f>
        <v>-1.4126682806793862</v>
      </c>
    </row>
    <row r="70" spans="2:4" x14ac:dyDescent="0.35">
      <c r="B70" s="1">
        <f>+Forwards!B63</f>
        <v>44362</v>
      </c>
      <c r="C70" s="33">
        <f>+(Forwards!C63-Normalización!$C$3)/Normalización!$C$6</f>
        <v>-1.2657920652397445</v>
      </c>
      <c r="D70" s="33">
        <f>+(Forwards!E63-Normalización!$C$4)/Normalización!$C$7</f>
        <v>-1.4181805103246314</v>
      </c>
    </row>
    <row r="71" spans="2:4" x14ac:dyDescent="0.35">
      <c r="B71" s="1">
        <f>+Forwards!B64</f>
        <v>44364</v>
      </c>
      <c r="C71" s="33">
        <f>+(Forwards!C64-Normalización!$C$3)/Normalización!$C$6</f>
        <v>-1.3834092806589402</v>
      </c>
      <c r="D71" s="33">
        <f>+(Forwards!E64-Normalización!$C$4)/Normalización!$C$7</f>
        <v>-1.4586993168638445</v>
      </c>
    </row>
    <row r="72" spans="2:4" x14ac:dyDescent="0.35">
      <c r="B72" s="1">
        <f>+Forwards!B65</f>
        <v>44369</v>
      </c>
      <c r="C72" s="33">
        <f>+(Forwards!C65-Normalización!$C$3)/Normalización!$C$6</f>
        <v>-0.89796458589453043</v>
      </c>
      <c r="D72" s="33">
        <f>+(Forwards!E65-Normalización!$C$4)/Normalización!$C$7</f>
        <v>-1.2328546472755146</v>
      </c>
    </row>
    <row r="73" spans="2:4" x14ac:dyDescent="0.35">
      <c r="B73" s="1">
        <f>+Forwards!B66</f>
        <v>44371</v>
      </c>
      <c r="C73" s="33">
        <f>+(Forwards!C66-Normalización!$C$3)/Normalización!$C$6</f>
        <v>-1.4409480077850845</v>
      </c>
      <c r="D73" s="33">
        <f>+(Forwards!E66-Normalización!$C$4)/Normalización!$C$7</f>
        <v>-1.1160789765919021</v>
      </c>
    </row>
    <row r="74" spans="2:4" x14ac:dyDescent="0.35">
      <c r="B74" s="1">
        <f>+Forwards!B67</f>
        <v>44376</v>
      </c>
      <c r="C74" s="33">
        <f>+(Forwards!C67-Normalización!$C$3)/Normalización!$C$6</f>
        <v>-1.0205737456762685</v>
      </c>
      <c r="D74" s="33">
        <f>+(Forwards!E67-Normalización!$C$4)/Normalización!$C$7</f>
        <v>-1.1821915963840537</v>
      </c>
    </row>
    <row r="75" spans="2:4" x14ac:dyDescent="0.35">
      <c r="B75" s="1">
        <f>+Forwards!B68</f>
        <v>44378</v>
      </c>
      <c r="C75" s="33">
        <f>+(Forwards!C68-Normalización!$C$3)/Normalización!$C$6</f>
        <v>-1.0468471370580694</v>
      </c>
      <c r="D75" s="33">
        <f>+(Forwards!E68-Normalización!$C$4)/Normalización!$C$7</f>
        <v>-1.1872677243800098</v>
      </c>
    </row>
    <row r="76" spans="2:4" x14ac:dyDescent="0.35">
      <c r="B76" s="1">
        <f>+Forwards!B69</f>
        <v>44383</v>
      </c>
      <c r="C76" s="33">
        <f>+(Forwards!C69-Normalización!$C$3)/Normalización!$C$6</f>
        <v>-0.9943003542944675</v>
      </c>
      <c r="D76" s="33">
        <f>+(Forwards!E69-Normalización!$C$4)/Normalización!$C$7</f>
        <v>-1.2151162400284965</v>
      </c>
    </row>
    <row r="77" spans="2:4" x14ac:dyDescent="0.35">
      <c r="B77" s="1">
        <f>+Forwards!B70</f>
        <v>44385</v>
      </c>
      <c r="C77" s="33">
        <f>+(Forwards!C70-Normalización!$C$3)/Normalización!$C$6</f>
        <v>-0.71113158051283443</v>
      </c>
      <c r="D77" s="33">
        <f>+(Forwards!E70-Normalización!$C$4)/Normalización!$C$7</f>
        <v>-1.2134965327393721</v>
      </c>
    </row>
    <row r="78" spans="2:4" x14ac:dyDescent="0.35">
      <c r="B78" s="1">
        <f>+Forwards!B71</f>
        <v>44390</v>
      </c>
      <c r="C78" s="33">
        <f>+(Forwards!C71-Normalización!$C$3)/Normalización!$C$6</f>
        <v>-0.74616276902190248</v>
      </c>
      <c r="D78" s="33">
        <f>+(Forwards!E71-Normalización!$C$4)/Normalización!$C$7</f>
        <v>-1.2004343771819213</v>
      </c>
    </row>
    <row r="79" spans="2:4" x14ac:dyDescent="0.35">
      <c r="B79" s="1">
        <f>+Forwards!B72</f>
        <v>44392</v>
      </c>
      <c r="C79" s="33">
        <f>+(Forwards!C72-Normalización!$C$3)/Normalización!$C$6</f>
        <v>-0.8220636774582164</v>
      </c>
      <c r="D79" s="33">
        <f>+(Forwards!E72-Normalización!$C$4)/Normalización!$C$7</f>
        <v>-1.3411660411578994</v>
      </c>
    </row>
    <row r="80" spans="2:4" x14ac:dyDescent="0.35">
      <c r="B80" s="1">
        <f>+Forwards!B73</f>
        <v>44398</v>
      </c>
      <c r="C80" s="33">
        <f>+(Forwards!C73-Normalización!$C$3)/Normalización!$C$6</f>
        <v>-0.69361598625830045</v>
      </c>
      <c r="D80" s="33">
        <f>+(Forwards!E73-Normalización!$C$4)/Normalización!$C$7</f>
        <v>-1.2500705683002351</v>
      </c>
    </row>
    <row r="81" spans="2:4" x14ac:dyDescent="0.35">
      <c r="B81" s="1">
        <f>+Forwards!B74</f>
        <v>44399</v>
      </c>
      <c r="C81" s="33">
        <f>+(Forwards!C74-Normalización!$C$3)/Normalización!$C$6</f>
        <v>-0.6585847977492324</v>
      </c>
      <c r="D81" s="33">
        <f>+(Forwards!E74-Normalización!$C$4)/Normalización!$C$7</f>
        <v>-1.2674171108805301</v>
      </c>
    </row>
    <row r="82" spans="2:4" x14ac:dyDescent="0.35">
      <c r="B82" s="1">
        <f>+Forwards!B75</f>
        <v>44404</v>
      </c>
      <c r="C82" s="33">
        <f>+(Forwards!C75-Normalización!$C$3)/Normalización!$C$6</f>
        <v>-0.57392609218565138</v>
      </c>
      <c r="D82" s="33">
        <f>+(Forwards!E75-Normalización!$C$4)/Normalización!$C$7</f>
        <v>-1.0932463286774758</v>
      </c>
    </row>
    <row r="83" spans="2:4" x14ac:dyDescent="0.35">
      <c r="B83" s="1">
        <f>+Forwards!B76</f>
        <v>44406</v>
      </c>
      <c r="C83" s="33">
        <f>+(Forwards!C76-Normalización!$C$3)/Normalización!$C$6</f>
        <v>-0.70821231480374547</v>
      </c>
      <c r="D83" s="33">
        <f>+(Forwards!E76-Normalización!$C$4)/Normalización!$C$7</f>
        <v>-0.96853630399428814</v>
      </c>
    </row>
    <row r="84" spans="2:4" x14ac:dyDescent="0.35">
      <c r="B84" s="1">
        <f>+Forwards!B77</f>
        <v>44410</v>
      </c>
      <c r="C84" s="33">
        <f>+(Forwards!C77-Normalización!$C$3)/Normalización!$C$6</f>
        <v>-0.72280864334919048</v>
      </c>
      <c r="D84" s="33">
        <f>+(Forwards!E77-Normalización!$C$4)/Normalización!$C$7</f>
        <v>-0.75115983342106285</v>
      </c>
    </row>
    <row r="85" spans="2:4" x14ac:dyDescent="0.35">
      <c r="B85" s="1">
        <f>+Forwards!B78</f>
        <v>44419</v>
      </c>
      <c r="C85" s="33">
        <f>+(Forwards!C78-Normalización!$C$3)/Normalización!$C$6</f>
        <v>-0.39877014964031138</v>
      </c>
      <c r="D85" s="33">
        <f>+(Forwards!E78-Normalización!$C$4)/Normalización!$C$7</f>
        <v>-1.0215270838554595</v>
      </c>
    </row>
    <row r="86" spans="2:4" x14ac:dyDescent="0.35">
      <c r="B86" s="1">
        <f>+Forwards!B79</f>
        <v>44420</v>
      </c>
      <c r="C86" s="33">
        <f>+(Forwards!C79-Normalización!$C$3)/Normalización!$C$6</f>
        <v>-0.51262151229478237</v>
      </c>
      <c r="D86" s="33">
        <f>+(Forwards!E79-Normalización!$C$4)/Normalización!$C$7</f>
        <v>-1.1237801921944526</v>
      </c>
    </row>
    <row r="87" spans="2:4" x14ac:dyDescent="0.35">
      <c r="B87" s="1">
        <f>+Forwards!B80</f>
        <v>44421</v>
      </c>
      <c r="C87" s="33">
        <f>+(Forwards!C80-Normalización!$C$3)/Normalización!$C$6</f>
        <v>-0.76075909756734739</v>
      </c>
      <c r="D87" s="33">
        <f>+(Forwards!E80-Normalización!$C$4)/Normalización!$C$7</f>
        <v>-1.1237801921944526</v>
      </c>
    </row>
    <row r="88" spans="2:4" x14ac:dyDescent="0.35">
      <c r="B88" s="1">
        <f>+Forwards!B81</f>
        <v>44426</v>
      </c>
      <c r="C88" s="33">
        <f>+(Forwards!C81-Normalización!$C$3)/Normalización!$C$6</f>
        <v>-0.62939214065834237</v>
      </c>
      <c r="D88" s="33">
        <f>+(Forwards!E81-Normalización!$C$4)/Normalización!$C$7</f>
        <v>-1.0383254355830978</v>
      </c>
    </row>
    <row r="89" spans="2:4" x14ac:dyDescent="0.35">
      <c r="B89" s="1">
        <f>+Forwards!B82</f>
        <v>44428</v>
      </c>
      <c r="C89" s="33">
        <f>+(Forwards!C82-Normalización!$C$3)/Normalización!$C$6</f>
        <v>-0.59144168644018547</v>
      </c>
      <c r="D89" s="33">
        <f>+(Forwards!E82-Normalización!$C$4)/Normalización!$C$7</f>
        <v>-0.98210451347131622</v>
      </c>
    </row>
    <row r="90" spans="2:4" x14ac:dyDescent="0.35">
      <c r="B90" s="1">
        <f>+Forwards!B83</f>
        <v>44432</v>
      </c>
      <c r="C90" s="33">
        <f>+(Forwards!C83-Normalización!$C$3)/Normalización!$C$6</f>
        <v>-0.6585847977492324</v>
      </c>
      <c r="D90" s="33">
        <f>+(Forwards!E83-Normalización!$C$4)/Normalización!$C$7</f>
        <v>-0.97309140095804236</v>
      </c>
    </row>
    <row r="91" spans="2:4" x14ac:dyDescent="0.35">
      <c r="B91" s="1">
        <f>+Forwards!B84</f>
        <v>44433</v>
      </c>
      <c r="C91" s="33">
        <f>+(Forwards!C84-Normalización!$C$3)/Normalización!$C$6</f>
        <v>-0.65566553204014344</v>
      </c>
      <c r="D91" s="33">
        <f>+(Forwards!E84-Normalización!$C$4)/Normalización!$C$7</f>
        <v>-1.0028999846613622</v>
      </c>
    </row>
    <row r="92" spans="2:4" x14ac:dyDescent="0.35">
      <c r="B92" s="1">
        <f>+Forwards!B85</f>
        <v>44438</v>
      </c>
      <c r="C92" s="33">
        <f>+(Forwards!C85-Normalización!$C$3)/Normalización!$C$6</f>
        <v>-0.77827469182188147</v>
      </c>
      <c r="D92" s="33">
        <f>+(Forwards!E85-Normalización!$C$4)/Normalización!$C$7</f>
        <v>-1.1663377582353869</v>
      </c>
    </row>
    <row r="93" spans="2:4" x14ac:dyDescent="0.35">
      <c r="B93" s="1">
        <f>+Forwards!B86</f>
        <v>44440</v>
      </c>
      <c r="C93" s="33">
        <f>+(Forwards!C86-Normalización!$C$3)/Normalización!$C$6</f>
        <v>-0.96510769720357747</v>
      </c>
      <c r="D93" s="33">
        <f>+(Forwards!E86-Normalización!$C$4)/Normalización!$C$7</f>
        <v>-1.1958328423730276</v>
      </c>
    </row>
    <row r="94" spans="2:4" x14ac:dyDescent="0.35">
      <c r="B94" s="1">
        <f>+Forwards!B87</f>
        <v>44446</v>
      </c>
      <c r="C94" s="33">
        <f>+(Forwards!C87-Normalización!$C$3)/Normalización!$C$6</f>
        <v>-0.80746734891277139</v>
      </c>
      <c r="D94" s="33">
        <f>+(Forwards!E87-Normalización!$C$4)/Normalización!$C$7</f>
        <v>-1.3770617162993395</v>
      </c>
    </row>
    <row r="95" spans="2:4" x14ac:dyDescent="0.35">
      <c r="B95" s="1">
        <f>+Forwards!B88</f>
        <v>44449</v>
      </c>
      <c r="C95" s="33">
        <f>+(Forwards!C88-Normalización!$C$3)/Normalización!$C$6</f>
        <v>-0.74032423760372446</v>
      </c>
      <c r="D95" s="33">
        <f>+(Forwards!E88-Normalización!$C$4)/Normalización!$C$7</f>
        <v>-1.2486575191899507</v>
      </c>
    </row>
    <row r="96" spans="2:4" x14ac:dyDescent="0.35">
      <c r="B96" s="1">
        <f>+Forwards!B89</f>
        <v>44452</v>
      </c>
      <c r="C96" s="33">
        <f>+(Forwards!C89-Normalización!$C$3)/Normalización!$C$6</f>
        <v>-0.76075909756734739</v>
      </c>
      <c r="D96" s="33">
        <f>+(Forwards!E89-Normalización!$C$4)/Normalización!$C$7</f>
        <v>-1.0931617346131295</v>
      </c>
    </row>
    <row r="97" spans="2:4" x14ac:dyDescent="0.35">
      <c r="B97" s="1">
        <f>+Forwards!B90</f>
        <v>44454</v>
      </c>
      <c r="C97" s="33">
        <f>+(Forwards!C90-Normalización!$C$3)/Normalización!$C$6</f>
        <v>-0.76951689469461448</v>
      </c>
      <c r="D97" s="33">
        <f>+(Forwards!E90-Normalización!$C$4)/Normalización!$C$7</f>
        <v>-1.009725589245426</v>
      </c>
    </row>
    <row r="98" spans="2:4" x14ac:dyDescent="0.35">
      <c r="B98" s="1">
        <f>+Forwards!B91</f>
        <v>44456</v>
      </c>
      <c r="C98" s="33">
        <f>+(Forwards!C91-Normalización!$C$3)/Normalización!$C$6</f>
        <v>-0.79287102036732648</v>
      </c>
      <c r="D98" s="33">
        <f>+(Forwards!E91-Normalización!$C$4)/Normalización!$C$7</f>
        <v>-0.93169811925456469</v>
      </c>
    </row>
    <row r="99" spans="2:4" x14ac:dyDescent="0.35">
      <c r="B99" s="1">
        <f>+Forwards!B92</f>
        <v>44459</v>
      </c>
      <c r="C99" s="33">
        <f>+(Forwards!C92-Normalización!$C$3)/Normalización!$C$6</f>
        <v>-0.69069672054921138</v>
      </c>
      <c r="D99" s="33">
        <f>+(Forwards!E92-Normalización!$C$4)/Normalización!$C$7</f>
        <v>-0.900455784433986</v>
      </c>
    </row>
    <row r="100" spans="2:4" x14ac:dyDescent="0.35">
      <c r="B100" s="1">
        <f>+Forwards!B93</f>
        <v>44461</v>
      </c>
      <c r="C100" s="33">
        <f>+(Forwards!C93-Normalización!$C$3)/Normalización!$C$6</f>
        <v>-0.77827469182188147</v>
      </c>
      <c r="D100" s="33">
        <f>+(Forwards!E93-Normalización!$C$4)/Normalización!$C$7</f>
        <v>-0.91341247178432605</v>
      </c>
    </row>
    <row r="101" spans="2:4" x14ac:dyDescent="0.35">
      <c r="B101" s="1">
        <f>+Forwards!B94</f>
        <v>44463</v>
      </c>
      <c r="C101" s="33">
        <f>+(Forwards!C94-Normalización!$C$3)/Normalización!$C$6</f>
        <v>-0.68777745484012243</v>
      </c>
      <c r="D101" s="33">
        <f>+(Forwards!E94-Normalización!$C$4)/Normalización!$C$7</f>
        <v>-0.95317069385533049</v>
      </c>
    </row>
    <row r="102" spans="2:4" x14ac:dyDescent="0.35">
      <c r="B102" s="1">
        <f>+Forwards!B95</f>
        <v>44466</v>
      </c>
      <c r="C102" s="33">
        <f>+(Forwards!C95-Normalización!$C$3)/Normalización!$C$6</f>
        <v>-0.74032423760372446</v>
      </c>
      <c r="D102" s="33">
        <f>+(Forwards!E95-Normalización!$C$4)/Normalización!$C$7</f>
        <v>-0.9163642977330938</v>
      </c>
    </row>
    <row r="103" spans="2:4" x14ac:dyDescent="0.35">
      <c r="B103" s="1">
        <f>+Forwards!B96</f>
        <v>44468</v>
      </c>
      <c r="C103" s="33">
        <f>+(Forwards!C96-Normalización!$C$3)/Normalización!$C$6</f>
        <v>-0.7520013004400804</v>
      </c>
      <c r="D103" s="33">
        <f>+(Forwards!E96-Normalización!$C$4)/Normalización!$C$7</f>
        <v>-0.88282319580196988</v>
      </c>
    </row>
    <row r="104" spans="2:4" x14ac:dyDescent="0.35">
      <c r="B104" s="1">
        <f>+Forwards!B97</f>
        <v>44473</v>
      </c>
      <c r="C104" s="33">
        <f>+(Forwards!C97-Normalización!$C$3)/Normalización!$C$6</f>
        <v>-0.8775297259309075</v>
      </c>
      <c r="D104" s="33">
        <f>+(Forwards!E97-Normalización!$C$4)/Normalización!$C$7</f>
        <v>-0.87890484277263214</v>
      </c>
    </row>
    <row r="105" spans="2:4" x14ac:dyDescent="0.35">
      <c r="B105" s="1">
        <f>+Forwards!B98</f>
        <v>44475</v>
      </c>
      <c r="C105" s="33">
        <f>+(Forwards!C98-Normalización!$C$3)/Normalización!$C$6</f>
        <v>-0.85125633454910643</v>
      </c>
      <c r="D105" s="33">
        <f>+(Forwards!E98-Normalización!$C$4)/Normalización!$C$7</f>
        <v>-0.70393731883597643</v>
      </c>
    </row>
    <row r="106" spans="2:4" x14ac:dyDescent="0.35">
      <c r="B106" s="1">
        <f>+Forwards!B99</f>
        <v>44477</v>
      </c>
      <c r="C106" s="33">
        <f>+(Forwards!C99-Normalización!$C$3)/Normalización!$C$6</f>
        <v>-0.9067807683359792</v>
      </c>
      <c r="D106" s="33">
        <f>+(Forwards!E99-Normalización!$C$4)/Normalización!$C$7</f>
        <v>-0.74006453376646275</v>
      </c>
    </row>
    <row r="107" spans="2:4" x14ac:dyDescent="0.35">
      <c r="B107" s="1">
        <f>+Forwards!B100</f>
        <v>44480</v>
      </c>
      <c r="C107" s="33">
        <f>+(Forwards!C100-Normalización!$C$3)/Normalización!$C$6</f>
        <v>-0.93591504011268745</v>
      </c>
      <c r="D107" s="33">
        <f>+(Forwards!E100-Normalización!$C$4)/Normalización!$C$7</f>
        <v>-0.76989626149648061</v>
      </c>
    </row>
    <row r="108" spans="2:4" x14ac:dyDescent="0.35">
      <c r="B108" s="1">
        <f>+Forwards!B101</f>
        <v>44483</v>
      </c>
      <c r="C108" s="33">
        <f>+(Forwards!C101-Normalización!$C$3)/Normalización!$C$6</f>
        <v>-1.0118159485490015</v>
      </c>
      <c r="D108" s="33">
        <f>+(Forwards!E101-Normalización!$C$4)/Normalización!$C$7</f>
        <v>-0.78068479350392139</v>
      </c>
    </row>
    <row r="109" spans="2:4" x14ac:dyDescent="0.35">
      <c r="B109" s="1">
        <f>+Forwards!B102</f>
        <v>44484</v>
      </c>
      <c r="C109" s="33">
        <f>+(Forwards!C102-Normalización!$C$3)/Normalización!$C$6</f>
        <v>-0.9008838516036195</v>
      </c>
      <c r="D109" s="33">
        <f>+(Forwards!E102-Normalización!$C$4)/Normalización!$C$7</f>
        <v>-0.78068479350392139</v>
      </c>
    </row>
    <row r="110" spans="2:4" x14ac:dyDescent="0.35">
      <c r="B110" s="1">
        <f>+Forwards!B103</f>
        <v>44491</v>
      </c>
      <c r="C110" s="33">
        <f>+(Forwards!C103-Normalización!$C$3)/Normalización!$C$6</f>
        <v>-0.8921260544763524</v>
      </c>
      <c r="D110" s="33">
        <f>+(Forwards!E103-Normalización!$C$4)/Normalización!$C$7</f>
        <v>-0.6160094768576575</v>
      </c>
    </row>
    <row r="111" spans="2:4" x14ac:dyDescent="0.35">
      <c r="B111" s="1">
        <f>+Forwards!B104</f>
        <v>44494</v>
      </c>
      <c r="C111" s="33">
        <f>+(Forwards!C104-Normalización!$C$3)/Normalización!$C$6</f>
        <v>-0.94175357153086547</v>
      </c>
      <c r="D111" s="33">
        <f>+(Forwards!E104-Normalización!$C$4)/Normalización!$C$7</f>
        <v>-0.48738300808129204</v>
      </c>
    </row>
    <row r="112" spans="2:4" x14ac:dyDescent="0.35">
      <c r="B112" s="1">
        <f>+Forwards!B105</f>
        <v>44498</v>
      </c>
      <c r="C112" s="33">
        <f>+(Forwards!C105-Normalización!$C$3)/Normalización!$C$6</f>
        <v>-0.89504532018544147</v>
      </c>
      <c r="D112" s="33">
        <f>+(Forwards!E105-Normalización!$C$4)/Normalización!$C$7</f>
        <v>-0.62645713767640254</v>
      </c>
    </row>
    <row r="113" spans="2:4" x14ac:dyDescent="0.35">
      <c r="B113" s="1">
        <f>+Forwards!B106</f>
        <v>44505</v>
      </c>
      <c r="C113" s="33">
        <f>+(Forwards!C106-Normalización!$C$3)/Normalización!$C$6</f>
        <v>-0.63231140636743144</v>
      </c>
      <c r="D113" s="33">
        <f>+(Forwards!E106-Normalización!$C$4)/Normalización!$C$7</f>
        <v>-0.39728701076007389</v>
      </c>
    </row>
    <row r="114" spans="2:4" x14ac:dyDescent="0.35">
      <c r="B114" s="1">
        <f>+Forwards!B107</f>
        <v>44509</v>
      </c>
      <c r="C114" s="33">
        <f>+(Forwards!C107-Normalización!$C$3)/Normalización!$C$6</f>
        <v>-0.63814993778560947</v>
      </c>
      <c r="D114" s="33">
        <f>+(Forwards!E107-Normalización!$C$4)/Normalización!$C$7</f>
        <v>-0.44569173184914768</v>
      </c>
    </row>
    <row r="115" spans="2:4" x14ac:dyDescent="0.35">
      <c r="B115" s="1">
        <f>+Forwards!B108</f>
        <v>44512</v>
      </c>
      <c r="C115" s="33">
        <f>+(Forwards!C108-Normalización!$C$3)/Normalización!$C$6</f>
        <v>-0.60311874927654141</v>
      </c>
      <c r="D115" s="33">
        <f>+(Forwards!E108-Normalización!$C$4)/Normalización!$C$7</f>
        <v>-0.71072913075349387</v>
      </c>
    </row>
    <row r="116" spans="2:4" x14ac:dyDescent="0.35">
      <c r="B116" s="1">
        <f>+Forwards!B109</f>
        <v>44516</v>
      </c>
      <c r="C116" s="33">
        <f>+(Forwards!C109-Normalización!$C$3)/Normalización!$C$6</f>
        <v>-0.59436095214927442</v>
      </c>
      <c r="D116" s="33">
        <f>+(Forwards!E109-Normalización!$C$4)/Normalización!$C$7</f>
        <v>-0.68921417840401056</v>
      </c>
    </row>
    <row r="117" spans="2:4" x14ac:dyDescent="0.35">
      <c r="B117" s="1">
        <f>+Forwards!B110</f>
        <v>44522</v>
      </c>
      <c r="C117" s="33">
        <f>+(Forwards!C110-Normalización!$C$3)/Normalización!$C$6</f>
        <v>-0.54765270080385042</v>
      </c>
      <c r="D117" s="33">
        <f>+(Forwards!E110-Normalización!$C$4)/Normalización!$C$7</f>
        <v>-0.65339953721080191</v>
      </c>
    </row>
    <row r="118" spans="2:4" x14ac:dyDescent="0.35">
      <c r="B118" s="1">
        <f>+Forwards!B111</f>
        <v>44529</v>
      </c>
      <c r="C118" s="33">
        <f>+(Forwards!C111-Normalización!$C$3)/Normalización!$C$6</f>
        <v>-0.2761609898585734</v>
      </c>
      <c r="D118" s="33">
        <f>+(Forwards!E111-Normalización!$C$4)/Normalización!$C$7</f>
        <v>-0.88695739528771655</v>
      </c>
    </row>
    <row r="119" spans="2:4" x14ac:dyDescent="0.35">
      <c r="B119" s="1">
        <f>+Forwards!B112</f>
        <v>44530</v>
      </c>
      <c r="C119" s="33">
        <f>+(Forwards!C112-Normalización!$C$3)/Normalización!$C$6</f>
        <v>-0.28491878698584039</v>
      </c>
      <c r="D119" s="33">
        <f>+(Forwards!E112-Normalización!$C$4)/Normalización!$C$7</f>
        <v>-0.90837539821508662</v>
      </c>
    </row>
    <row r="120" spans="2:4" x14ac:dyDescent="0.35">
      <c r="B120" s="1">
        <f>+Forwards!B113</f>
        <v>44532</v>
      </c>
      <c r="C120" s="33">
        <f>+(Forwards!C113-Normalización!$C$3)/Normalización!$C$6</f>
        <v>-0.36665822684033239</v>
      </c>
      <c r="D120" s="33">
        <f>+(Forwards!E113-Normalización!$C$4)/Normalización!$C$7</f>
        <v>-0.83444544464667503</v>
      </c>
    </row>
    <row r="121" spans="2:4" x14ac:dyDescent="0.35">
      <c r="B121" s="1">
        <f>+Forwards!B114</f>
        <v>44533</v>
      </c>
      <c r="C121" s="33">
        <f>+(Forwards!C114-Normalización!$C$3)/Normalización!$C$6</f>
        <v>-0.46299399524026941</v>
      </c>
      <c r="D121" s="33">
        <f>+(Forwards!E114-Normalización!$C$4)/Normalización!$C$7</f>
        <v>-0.83444544464667503</v>
      </c>
    </row>
    <row r="122" spans="2:4" x14ac:dyDescent="0.35">
      <c r="B122" s="1">
        <f>+Forwards!B115</f>
        <v>44537</v>
      </c>
      <c r="C122" s="33">
        <f>+(Forwards!C115-Normalización!$C$3)/Normalización!$C$6</f>
        <v>-0.53889490367658344</v>
      </c>
      <c r="D122" s="33">
        <f>+(Forwards!E115-Normalización!$C$4)/Normalización!$C$7</f>
        <v>-0.77261074496595805</v>
      </c>
    </row>
    <row r="123" spans="2:4" x14ac:dyDescent="0.35">
      <c r="B123" s="1">
        <f>+Forwards!B116</f>
        <v>44543</v>
      </c>
      <c r="C123" s="33">
        <f>+(Forwards!C116-Normalización!$C$3)/Normalización!$C$6</f>
        <v>-0.57392609218565138</v>
      </c>
      <c r="D123" s="33">
        <f>+(Forwards!E116-Normalización!$C$4)/Normalización!$C$7</f>
        <v>-0.74909945231169217</v>
      </c>
    </row>
    <row r="124" spans="2:4" x14ac:dyDescent="0.35">
      <c r="B124" s="1">
        <f>+Forwards!B117</f>
        <v>44545</v>
      </c>
      <c r="C124" s="33">
        <f>+(Forwards!C117-Normalización!$C$3)/Normalización!$C$6</f>
        <v>-0.2878380526949294</v>
      </c>
      <c r="D124" s="33">
        <f>+(Forwards!E117-Normalización!$C$4)/Normalización!$C$7</f>
        <v>-0.78290346641682518</v>
      </c>
    </row>
    <row r="125" spans="2:4" x14ac:dyDescent="0.35">
      <c r="B125" s="1">
        <f>+Forwards!B118</f>
        <v>44550</v>
      </c>
      <c r="C125" s="33">
        <f>+(Forwards!C118-Normalización!$C$3)/Normalización!$C$6</f>
        <v>-0.28199952127675137</v>
      </c>
      <c r="D125" s="33">
        <f>+(Forwards!E118-Normalización!$C$4)/Normalización!$C$7</f>
        <v>-0.72652861136359781</v>
      </c>
    </row>
    <row r="126" spans="2:4" x14ac:dyDescent="0.35">
      <c r="B126" s="1">
        <f>+Forwards!B119</f>
        <v>44557</v>
      </c>
      <c r="C126" s="33">
        <f>+(Forwards!C119-Normalización!$C$3)/Normalización!$C$6</f>
        <v>-0.31994997549490839</v>
      </c>
      <c r="D126" s="33">
        <f>+(Forwards!E119-Normalización!$C$4)/Normalización!$C$7</f>
        <v>-0.72689434258266405</v>
      </c>
    </row>
    <row r="127" spans="2:4" x14ac:dyDescent="0.35">
      <c r="B127" s="1">
        <f>+Forwards!B120</f>
        <v>44572</v>
      </c>
      <c r="C127" s="33">
        <f>+(Forwards!C120-Normalización!$C$3)/Normalización!$C$6</f>
        <v>-0.21485640996770439</v>
      </c>
      <c r="D127" s="33">
        <f>+(Forwards!E120-Normalización!$C$4)/Normalización!$C$7</f>
        <v>-0.98094692154125251</v>
      </c>
    </row>
    <row r="128" spans="2:4" x14ac:dyDescent="0.35">
      <c r="B128" s="1">
        <f>+Forwards!B121</f>
        <v>44573</v>
      </c>
      <c r="C128" s="33">
        <f>+(Forwards!C121-Normalización!$C$3)/Normalización!$C$6</f>
        <v>-0.34330410116762039</v>
      </c>
      <c r="D128" s="33">
        <f>+(Forwards!E121-Normalización!$C$4)/Normalización!$C$7</f>
        <v>-0.91088326943154174</v>
      </c>
    </row>
    <row r="129" spans="2:4" x14ac:dyDescent="0.35">
      <c r="B129" s="1">
        <f>+Forwards!B122</f>
        <v>44578</v>
      </c>
      <c r="C129" s="33">
        <f>+(Forwards!C122-Normalización!$C$3)/Normalización!$C$6</f>
        <v>-0.27324172414948439</v>
      </c>
      <c r="D129" s="33">
        <f>+(Forwards!E122-Normalización!$C$4)/Normalización!$C$7</f>
        <v>-0.91346951162351109</v>
      </c>
    </row>
    <row r="130" spans="2:4" x14ac:dyDescent="0.35">
      <c r="B130" s="1">
        <f>+Forwards!B123</f>
        <v>44580</v>
      </c>
      <c r="C130" s="33">
        <f>+(Forwards!C123-Normalización!$C$3)/Normalización!$C$6</f>
        <v>-0.22069494138588239</v>
      </c>
      <c r="D130" s="33">
        <f>+(Forwards!E123-Normalización!$C$4)/Normalización!$C$7</f>
        <v>-0.87383992167182223</v>
      </c>
    </row>
    <row r="131" spans="2:4" x14ac:dyDescent="0.35">
      <c r="B131" s="1">
        <f>+Forwards!B124</f>
        <v>44587</v>
      </c>
      <c r="C131" s="33">
        <f>+(Forwards!C124-Normalización!$C$3)/Normalización!$C$6</f>
        <v>-0.40168941534940039</v>
      </c>
      <c r="D131" s="33">
        <f>+(Forwards!E124-Normalización!$C$4)/Normalización!$C$7</f>
        <v>-0.89063743409036866</v>
      </c>
    </row>
    <row r="132" spans="2:4" x14ac:dyDescent="0.35">
      <c r="B132" s="1">
        <f>+Forwards!B125</f>
        <v>44592</v>
      </c>
      <c r="C132" s="33">
        <f>+(Forwards!C125-Normalización!$C$3)/Normalización!$C$6</f>
        <v>-0.42796280673120141</v>
      </c>
      <c r="D132" s="33">
        <f>+(Forwards!E125-Normalización!$C$4)/Normalización!$C$7</f>
        <v>-0.83499795836370849</v>
      </c>
    </row>
    <row r="133" spans="2:4" x14ac:dyDescent="0.35">
      <c r="B133" s="1">
        <f>+Forwards!B126</f>
        <v>44594</v>
      </c>
      <c r="C133" s="33">
        <f>+(Forwards!C126-Normalización!$C$3)/Normalización!$C$6</f>
        <v>-0.52137930942204946</v>
      </c>
      <c r="D133" s="33">
        <f>+(Forwards!E126-Normalización!$C$4)/Normalización!$C$7</f>
        <v>-0.63895028175613788</v>
      </c>
    </row>
    <row r="134" spans="2:4" x14ac:dyDescent="0.35">
      <c r="B134" s="1">
        <f>+Forwards!B127</f>
        <v>44599</v>
      </c>
      <c r="C134" s="33">
        <f>+(Forwards!C127-Normalización!$C$3)/Normalización!$C$6</f>
        <v>-0.41044721247666738</v>
      </c>
      <c r="D134" s="33">
        <f>+(Forwards!E127-Normalización!$C$4)/Normalización!$C$7</f>
        <v>-0.63434969627841342</v>
      </c>
    </row>
    <row r="135" spans="2:4" x14ac:dyDescent="0.35">
      <c r="B135" s="1">
        <f>+Forwards!B128</f>
        <v>44601</v>
      </c>
      <c r="C135" s="33">
        <f>+(Forwards!C128-Normalización!$C$3)/Normalización!$C$6</f>
        <v>-0.43963986956755741</v>
      </c>
      <c r="D135" s="33">
        <f>+(Forwards!E128-Normalización!$C$4)/Normalización!$C$7</f>
        <v>-0.60975224778671733</v>
      </c>
    </row>
    <row r="136" spans="2:4" x14ac:dyDescent="0.35">
      <c r="B136" s="1">
        <f>+Forwards!B129</f>
        <v>44603</v>
      </c>
      <c r="C136" s="33">
        <f>+(Forwards!C129-Normalización!$C$3)/Normalización!$C$6</f>
        <v>-0.35206189829488738</v>
      </c>
      <c r="D136" s="33">
        <f>+(Forwards!E129-Normalización!$C$4)/Normalización!$C$7</f>
        <v>-0.59830306347283468</v>
      </c>
    </row>
    <row r="137" spans="2:4" x14ac:dyDescent="0.35">
      <c r="B137" s="1">
        <f>+Forwards!B130</f>
        <v>44606</v>
      </c>
      <c r="C137" s="33">
        <f>+(Forwards!C130-Normalización!$C$3)/Normalización!$C$6</f>
        <v>-0.44547840098573538</v>
      </c>
      <c r="D137" s="33">
        <f>+(Forwards!E130-Normalización!$C$4)/Normalización!$C$7</f>
        <v>-0.57250318923127874</v>
      </c>
    </row>
    <row r="138" spans="2:4" x14ac:dyDescent="0.35">
      <c r="B138" s="1">
        <f>+Forwards!B131</f>
        <v>44608</v>
      </c>
      <c r="C138" s="33">
        <f>+(Forwards!C131-Normalización!$C$3)/Normalización!$C$6</f>
        <v>-0.37833528967668839</v>
      </c>
      <c r="D138" s="33">
        <f>+(Forwards!E131-Normalización!$C$4)/Normalización!$C$7</f>
        <v>-0.45897851463038897</v>
      </c>
    </row>
    <row r="139" spans="2:4" x14ac:dyDescent="0.35">
      <c r="B139" s="1">
        <f>+Forwards!B132</f>
        <v>44613</v>
      </c>
      <c r="C139" s="33">
        <f>+(Forwards!C132-Normalización!$C$3)/Normalización!$C$6</f>
        <v>-0.42504354102211239</v>
      </c>
      <c r="D139" s="33">
        <f>+(Forwards!E132-Normalización!$C$4)/Normalización!$C$7</f>
        <v>-0.43059081105761204</v>
      </c>
    </row>
    <row r="140" spans="2:4" x14ac:dyDescent="0.35">
      <c r="B140" s="1">
        <f>+Forwards!B133</f>
        <v>44615</v>
      </c>
      <c r="C140" s="33">
        <f>+(Forwards!C133-Normalización!$C$3)/Normalización!$C$6</f>
        <v>-0.48342885520389239</v>
      </c>
      <c r="D140" s="33">
        <f>+(Forwards!E133-Normalización!$C$4)/Normalización!$C$7</f>
        <v>-0.35128299094729559</v>
      </c>
    </row>
    <row r="141" spans="2:4" x14ac:dyDescent="0.35">
      <c r="B141" s="1">
        <f>+Forwards!B134</f>
        <v>44621</v>
      </c>
      <c r="C141" s="33">
        <f>+(Forwards!C134-Normalización!$C$3)/Normalización!$C$6</f>
        <v>-0.49802518374933741</v>
      </c>
      <c r="D141" s="33">
        <f>+(Forwards!E134-Normalización!$C$4)/Normalización!$C$7</f>
        <v>-0.35881583438843384</v>
      </c>
    </row>
    <row r="142" spans="2:4" x14ac:dyDescent="0.35">
      <c r="B142" s="1">
        <f>+Forwards!B135</f>
        <v>44627</v>
      </c>
      <c r="C142" s="33">
        <f>+(Forwards!C135-Normalización!$C$3)/Normalización!$C$6</f>
        <v>-0.8220636774582164</v>
      </c>
      <c r="D142" s="33">
        <f>+(Forwards!E135-Normalización!$C$4)/Normalización!$C$7</f>
        <v>-0.51741612689628302</v>
      </c>
    </row>
    <row r="143" spans="2:4" x14ac:dyDescent="0.35">
      <c r="B143" s="1">
        <f>+Forwards!B136</f>
        <v>44631</v>
      </c>
      <c r="C143" s="33">
        <f>+(Forwards!C136-Normalización!$C$3)/Normalización!$C$6</f>
        <v>-0.30243438124037442</v>
      </c>
      <c r="D143" s="33">
        <f>+(Forwards!E136-Normalización!$C$4)/Normalización!$C$7</f>
        <v>-0.56439426634374035</v>
      </c>
    </row>
    <row r="144" spans="2:4" x14ac:dyDescent="0.35">
      <c r="B144" s="1">
        <f>+Forwards!B137</f>
        <v>44634</v>
      </c>
      <c r="C144" s="33">
        <f>+(Forwards!C137-Normalización!$C$3)/Normalización!$C$6</f>
        <v>-0.8775297259309075</v>
      </c>
      <c r="D144" s="33">
        <f>+(Forwards!E137-Normalización!$C$4)/Normalización!$C$7</f>
        <v>-0.40244400066080838</v>
      </c>
    </row>
    <row r="145" spans="2:4" x14ac:dyDescent="0.35">
      <c r="B145" s="1">
        <f>+Forwards!B138</f>
        <v>44642</v>
      </c>
      <c r="C145" s="33">
        <f>+(Forwards!C138-Normalización!$C$3)/Normalización!$C$6</f>
        <v>-0.90672238302179742</v>
      </c>
      <c r="D145" s="33">
        <f>+(Forwards!E138-Normalización!$C$4)/Normalización!$C$7</f>
        <v>-0.28762890441791378</v>
      </c>
    </row>
    <row r="146" spans="2:4" x14ac:dyDescent="0.35">
      <c r="B146" s="1">
        <f>+Forwards!B139</f>
        <v>44643</v>
      </c>
      <c r="C146" s="33">
        <f>+(Forwards!C139-Normalización!$C$3)/Normalización!$C$6</f>
        <v>-0.90964164873088649</v>
      </c>
      <c r="D146" s="33">
        <f>+(Forwards!E139-Normalización!$C$4)/Normalización!$C$7</f>
        <v>-0.28472384955514707</v>
      </c>
    </row>
    <row r="147" spans="2:4" x14ac:dyDescent="0.35">
      <c r="B147" s="1">
        <f>+Forwards!B140</f>
        <v>44650</v>
      </c>
      <c r="C147" s="33">
        <f>+(Forwards!C140-Normalización!$C$3)/Normalización!$C$6</f>
        <v>-0.25047145161858964</v>
      </c>
      <c r="D147" s="33">
        <f>+(Forwards!E140-Normalización!$C$4)/Normalización!$C$7</f>
        <v>-0.1186908040650814</v>
      </c>
    </row>
    <row r="148" spans="2:4" x14ac:dyDescent="0.35">
      <c r="B148" s="1">
        <f>+Forwards!B141</f>
        <v>44650</v>
      </c>
      <c r="C148" s="33">
        <f>+(Forwards!C141-Normalización!$C$3)/Normalización!$C$6</f>
        <v>-1.0001388857126454</v>
      </c>
      <c r="D148" s="33">
        <f>+(Forwards!E141-Normalización!$C$4)/Normalización!$C$7</f>
        <v>-0.1186908040650814</v>
      </c>
    </row>
    <row r="149" spans="2:4" x14ac:dyDescent="0.35">
      <c r="B149" s="1">
        <f>+Forwards!B142</f>
        <v>44655</v>
      </c>
      <c r="C149" s="33">
        <f>+(Forwards!C142-Normalización!$C$3)/Normalización!$C$6</f>
        <v>-1.1023131855307604</v>
      </c>
      <c r="D149" s="33">
        <f>+(Forwards!E142-Normalización!$C$4)/Normalización!$C$7</f>
        <v>-5.8893701476362664E-2</v>
      </c>
    </row>
    <row r="150" spans="2:4" x14ac:dyDescent="0.35">
      <c r="B150" s="1">
        <f>+Forwards!B143</f>
        <v>44656</v>
      </c>
      <c r="C150" s="33">
        <f>+(Forwards!C143-Normalización!$C$3)/Normalización!$C$6</f>
        <v>-1.1548599682943625</v>
      </c>
      <c r="D150" s="33">
        <f>+(Forwards!E143-Normalización!$C$4)/Normalización!$C$7</f>
        <v>-0.19229584153382537</v>
      </c>
    </row>
    <row r="151" spans="2:4" x14ac:dyDescent="0.35">
      <c r="B151" s="1">
        <f>+Forwards!B144</f>
        <v>44659</v>
      </c>
      <c r="C151" s="33">
        <f>+(Forwards!C144-Normalización!$C$3)/Normalización!$C$6</f>
        <v>-0.27922621885311738</v>
      </c>
      <c r="D151" s="33">
        <f>+(Forwards!E144-Normalización!$C$4)/Normalización!$C$7</f>
        <v>-0.1363775215804523</v>
      </c>
    </row>
    <row r="152" spans="2:4" x14ac:dyDescent="0.35">
      <c r="B152" s="1">
        <f>+Forwards!B145</f>
        <v>44662</v>
      </c>
      <c r="C152" s="33">
        <f>+(Forwards!C145-Normalización!$C$3)/Normalización!$C$6</f>
        <v>-0.96218843149448841</v>
      </c>
      <c r="D152" s="33">
        <f>+(Forwards!E145-Normalización!$C$4)/Normalización!$C$7</f>
        <v>-0.28248837071822536</v>
      </c>
    </row>
    <row r="153" spans="2:4" x14ac:dyDescent="0.35">
      <c r="B153" s="1">
        <f>+Forwards!B146</f>
        <v>44669</v>
      </c>
      <c r="C153" s="33">
        <f>+(Forwards!C146-Normalización!$C$3)/Normalización!$C$6</f>
        <v>-0.25295282747131637</v>
      </c>
      <c r="D153" s="33">
        <f>+(Forwards!E146-Normalización!$C$4)/Normalización!$C$7</f>
        <v>-0.17432022415425028</v>
      </c>
    </row>
    <row r="154" spans="2:4" x14ac:dyDescent="0.35">
      <c r="B154" s="1">
        <f>+Forwards!B147</f>
        <v>44672</v>
      </c>
      <c r="C154" s="33">
        <f>+(Forwards!C147-Normalización!$C$3)/Normalización!$C$6</f>
        <v>-0.96510769720357747</v>
      </c>
      <c r="D154" s="33">
        <f>+(Forwards!E147-Normalización!$C$4)/Normalización!$C$7</f>
        <v>-0.38507516669641595</v>
      </c>
    </row>
    <row r="155" spans="2:4" x14ac:dyDescent="0.35">
      <c r="B155" s="1">
        <f>+Forwards!B148</f>
        <v>44677</v>
      </c>
      <c r="C155" s="33">
        <f>+(Forwards!C148-Normalización!$C$3)/Normalización!$C$6</f>
        <v>-0.41628574389484541</v>
      </c>
      <c r="D155" s="33">
        <f>+(Forwards!E148-Normalización!$C$4)/Normalización!$C$7</f>
        <v>-0.44442614827766763</v>
      </c>
    </row>
    <row r="156" spans="2:4" x14ac:dyDescent="0.35">
      <c r="B156" s="1">
        <f>+Forwards!B149</f>
        <v>44684</v>
      </c>
      <c r="C156" s="33">
        <f>+(Forwards!C149-Normalización!$C$3)/Normalización!$C$6</f>
        <v>-0.25572612989495036</v>
      </c>
      <c r="D156" s="33">
        <f>+(Forwards!E149-Normalización!$C$4)/Normalización!$C$7</f>
        <v>-0.42246370613084805</v>
      </c>
    </row>
    <row r="157" spans="2:4" x14ac:dyDescent="0.35">
      <c r="B157" s="1">
        <f>+Forwards!B150</f>
        <v>44687</v>
      </c>
      <c r="C157" s="33">
        <f>+(Forwards!C150-Normalización!$C$3)/Normalización!$C$6</f>
        <v>-0.78177781067278773</v>
      </c>
      <c r="D157" s="33">
        <f>+(Forwards!E150-Normalización!$C$4)/Normalización!$C$7</f>
        <v>-0.3597646291753856</v>
      </c>
    </row>
    <row r="158" spans="2:4" x14ac:dyDescent="0.35">
      <c r="B158" s="1">
        <f>+Forwards!B151</f>
        <v>44691</v>
      </c>
      <c r="C158" s="33">
        <f>+(Forwards!C151-Normalización!$C$3)/Normalización!$C$6</f>
        <v>-5.7216061676898369E-2</v>
      </c>
      <c r="D158" s="33">
        <f>+(Forwards!E151-Normalización!$C$4)/Normalización!$C$7</f>
        <v>-0.4078067790503494</v>
      </c>
    </row>
    <row r="159" spans="2:4" x14ac:dyDescent="0.35">
      <c r="B159" s="1">
        <f>+Forwards!B152</f>
        <v>44694</v>
      </c>
      <c r="C159" s="33">
        <f>+(Forwards!C152-Normalización!$C$3)/Normalización!$C$6</f>
        <v>-0.76805726184006995</v>
      </c>
      <c r="D159" s="33">
        <f>+(Forwards!E152-Normalización!$C$4)/Normalización!$C$7</f>
        <v>-0.43811877519890519</v>
      </c>
    </row>
    <row r="160" spans="2:4" x14ac:dyDescent="0.35">
      <c r="B160" s="1">
        <f>+Forwards!B153</f>
        <v>44697</v>
      </c>
      <c r="C160" s="33">
        <f>+(Forwards!C153-Normalización!$C$3)/Normalización!$C$6</f>
        <v>-3.0942670295097365E-2</v>
      </c>
      <c r="D160" s="33">
        <f>+(Forwards!E153-Normalización!$C$4)/Normalización!$C$7</f>
        <v>-0.37510449551053027</v>
      </c>
    </row>
    <row r="161" spans="2:4" x14ac:dyDescent="0.35">
      <c r="B161" s="1">
        <f>+Forwards!B154</f>
        <v>44701</v>
      </c>
      <c r="C161" s="33">
        <f>+(Forwards!C154-Normalización!$C$3)/Normalización!$C$6</f>
        <v>-0.34117303719998537</v>
      </c>
      <c r="D161" s="33">
        <f>+(Forwards!E154-Normalización!$C$4)/Normalización!$C$7</f>
        <v>-0.43294419700023551</v>
      </c>
    </row>
    <row r="162" spans="2:4" x14ac:dyDescent="0.35">
      <c r="B162" s="1">
        <f>+Forwards!B155</f>
        <v>44705</v>
      </c>
      <c r="C162" s="33">
        <f>+(Forwards!C155-Normalización!$C$3)/Normalización!$C$6</f>
        <v>-0.36081969542215442</v>
      </c>
      <c r="D162" s="33">
        <f>+(Forwards!E155-Normalización!$C$4)/Normalización!$C$7</f>
        <v>-0.47510256252747424</v>
      </c>
    </row>
    <row r="163" spans="2:4" x14ac:dyDescent="0.35">
      <c r="B163" s="1">
        <f>+Forwards!B156</f>
        <v>44708</v>
      </c>
      <c r="C163" s="33">
        <f>+(Forwards!C156-Normalización!$C$3)/Normalización!$C$6</f>
        <v>-0.96566235768830455</v>
      </c>
      <c r="D163" s="33">
        <f>+(Forwards!E156-Normalización!$C$4)/Normalización!$C$7</f>
        <v>-0.47350028196849436</v>
      </c>
    </row>
    <row r="164" spans="2:4" x14ac:dyDescent="0.35">
      <c r="B164" s="1">
        <f>+Forwards!B157</f>
        <v>44715</v>
      </c>
      <c r="C164" s="33">
        <f>+(Forwards!C157-Normalización!$C$3)/Normalización!$C$6</f>
        <v>-0.95208777214104046</v>
      </c>
      <c r="D164" s="33">
        <f>+(Forwards!E157-Normalización!$C$4)/Normalización!$C$7</f>
        <v>-0.70685537190243808</v>
      </c>
    </row>
    <row r="165" spans="2:4" x14ac:dyDescent="0.35">
      <c r="B165" s="1">
        <f>+Forwards!B158</f>
        <v>44722</v>
      </c>
      <c r="C165" s="33">
        <f>+(Forwards!C158-Normalización!$C$3)/Normalización!$C$6</f>
        <v>-0.93851318659377625</v>
      </c>
      <c r="D165" s="33">
        <f>+(Forwards!E158-Normalización!$C$4)/Normalización!$C$7</f>
        <v>-0.72038282252332675</v>
      </c>
    </row>
    <row r="166" spans="2:4" x14ac:dyDescent="0.35">
      <c r="B166" s="1">
        <f>+Forwards!B159</f>
        <v>44729</v>
      </c>
      <c r="C166" s="33">
        <f>+(Forwards!C159-Normalización!$C$3)/Normalización!$C$6</f>
        <v>-0.35352153114943191</v>
      </c>
      <c r="D166" s="33">
        <f>+(Forwards!E159-Normalización!$C$4)/Normalización!$C$7</f>
        <v>-0.72732104217295801</v>
      </c>
    </row>
    <row r="167" spans="2:4" x14ac:dyDescent="0.35">
      <c r="B167" s="1">
        <f>+Forwards!B160</f>
        <v>44736</v>
      </c>
      <c r="C167" s="33">
        <f>+(Forwards!C160-Normalización!$C$3)/Normalización!$C$6</f>
        <v>-0.3381078082054414</v>
      </c>
      <c r="D167" s="33">
        <f>+(Forwards!E160-Normalización!$C$4)/Normalización!$C$7</f>
        <v>-0.79853869285640022</v>
      </c>
    </row>
    <row r="168" spans="2:4" x14ac:dyDescent="0.35">
      <c r="B168" s="1">
        <f>+Forwards!B161</f>
        <v>44743</v>
      </c>
      <c r="C168" s="33">
        <f>+(Forwards!C161-Normalización!$C$3)/Normalización!$C$6</f>
        <v>-0.83128855709893723</v>
      </c>
      <c r="D168" s="33">
        <f>+(Forwards!E161-Normalización!$C$4)/Normalización!$C$7</f>
        <v>-0.89325055561565347</v>
      </c>
    </row>
    <row r="169" spans="2:4" x14ac:dyDescent="0.35">
      <c r="B169" s="1">
        <f>+Forwards!B162</f>
        <v>44749</v>
      </c>
      <c r="C169" s="33">
        <f>+(Forwards!C162-Normalización!$C$3)/Normalización!$C$6</f>
        <v>0.76601686828619975</v>
      </c>
      <c r="D169" s="33">
        <f>+(Forwards!E162-Normalización!$C$4)/Normalización!$C$7</f>
        <v>-0.88713418532105726</v>
      </c>
    </row>
    <row r="170" spans="2:4" x14ac:dyDescent="0.35">
      <c r="B170" s="1">
        <f>+Forwards!B163</f>
        <v>44755</v>
      </c>
      <c r="C170" s="33">
        <f>+(Forwards!C163-Normalización!$C$3)/Normalización!$C$6</f>
        <v>-0.80434373460404573</v>
      </c>
      <c r="D170" s="33">
        <f>+(Forwards!E163-Normalización!$C$4)/Normalización!$C$7</f>
        <v>-0.93168131145809963</v>
      </c>
    </row>
    <row r="171" spans="2:4" x14ac:dyDescent="0.35">
      <c r="B171" s="1">
        <f>+Forwards!B164</f>
        <v>44757</v>
      </c>
      <c r="C171" s="33">
        <f>+(Forwards!C164-Normalización!$C$3)/Normalización!$C$6</f>
        <v>1.0199929849769427</v>
      </c>
      <c r="D171" s="33">
        <f>+(Forwards!E164-Normalización!$C$4)/Normalización!$C$7</f>
        <v>-0.92813749175951454</v>
      </c>
    </row>
    <row r="172" spans="2:4" x14ac:dyDescent="0.35">
      <c r="B172" s="1">
        <f>+Forwards!B165</f>
        <v>44763</v>
      </c>
      <c r="C172" s="33">
        <f>+(Forwards!C165-Normalización!$C$3)/Normalización!$C$6</f>
        <v>0.93241501370427271</v>
      </c>
      <c r="D172" s="33">
        <f>+(Forwards!E165-Normalización!$C$4)/Normalización!$C$7</f>
        <v>-0.64489442103546923</v>
      </c>
    </row>
    <row r="173" spans="2:4" x14ac:dyDescent="0.35">
      <c r="B173" s="1">
        <f>+Forwards!B166</f>
        <v>44770</v>
      </c>
      <c r="C173" s="33">
        <f>+(Forwards!C166-Normalización!$C$3)/Normalización!$C$6</f>
        <v>0.82732144817706876</v>
      </c>
      <c r="D173" s="33">
        <f>+(Forwards!E166-Normalización!$C$4)/Normalización!$C$7</f>
        <v>-0.35120364482966737</v>
      </c>
    </row>
    <row r="174" spans="2:4" x14ac:dyDescent="0.35">
      <c r="B174" s="1">
        <f>+Forwards!B167</f>
        <v>44774</v>
      </c>
      <c r="C174" s="33">
        <f>+(Forwards!C167-Normalización!$C$3)/Normalización!$C$6</f>
        <v>0.56166826864996966</v>
      </c>
      <c r="D174" s="33">
        <f>+(Forwards!E167-Normalización!$C$4)/Normalización!$C$7</f>
        <v>-0.15811972437210015</v>
      </c>
    </row>
    <row r="175" spans="2:4" x14ac:dyDescent="0.35">
      <c r="B175" s="1">
        <f>+Forwards!B168</f>
        <v>44775</v>
      </c>
      <c r="C175" s="33">
        <f>+(Forwards!C168-Normalización!$C$3)/Normalización!$C$6</f>
        <v>0.66092330275899569</v>
      </c>
      <c r="D175" s="33">
        <f>+(Forwards!E168-Normalización!$C$4)/Normalización!$C$7</f>
        <v>-5.6102702718495018E-2</v>
      </c>
    </row>
    <row r="176" spans="2:4" x14ac:dyDescent="0.35">
      <c r="B176" s="1">
        <f>+Forwards!B169</f>
        <v>44781</v>
      </c>
      <c r="C176" s="33">
        <f>+(Forwards!C169-Normalización!$C$3)/Normalización!$C$6</f>
        <v>0.6054572542863047</v>
      </c>
      <c r="D176" s="33">
        <f>+(Forwards!E169-Normalización!$C$4)/Normalización!$C$7</f>
        <v>-3.7405056267865958E-2</v>
      </c>
    </row>
    <row r="177" spans="2:4" x14ac:dyDescent="0.35">
      <c r="B177" s="1">
        <f>+Forwards!B170</f>
        <v>44785</v>
      </c>
      <c r="C177" s="33">
        <f>+(Forwards!C170-Normalización!$C$3)/Normalización!$C$6</f>
        <v>0.31936921479558267</v>
      </c>
      <c r="D177" s="33">
        <f>+(Forwards!E170-Normalización!$C$4)/Normalización!$C$7</f>
        <v>4.963665658113138E-2</v>
      </c>
    </row>
    <row r="178" spans="2:4" x14ac:dyDescent="0.35">
      <c r="B178" s="1">
        <f>+Forwards!B171</f>
        <v>44789</v>
      </c>
      <c r="C178" s="33">
        <f>+(Forwards!C171-Normalización!$C$3)/Normalización!$C$6</f>
        <v>0.29309582341378165</v>
      </c>
      <c r="D178" s="33">
        <f>+(Forwards!E171-Normalización!$C$4)/Normalización!$C$7</f>
        <v>-5.5959237811161883E-2</v>
      </c>
    </row>
    <row r="179" spans="2:4" x14ac:dyDescent="0.35">
      <c r="B179" s="1">
        <f>+Forwards!B172</f>
        <v>44797</v>
      </c>
      <c r="C179" s="33">
        <f>+(Forwards!C172-Normalización!$C$3)/Normalización!$C$6</f>
        <v>0.75725907115893276</v>
      </c>
      <c r="D179" s="33">
        <f>+(Forwards!E172-Normalización!$C$4)/Normalización!$C$7</f>
        <v>-0.43881662693682966</v>
      </c>
    </row>
    <row r="180" spans="2:4" x14ac:dyDescent="0.35">
      <c r="B180" s="1">
        <f>+Forwards!B173</f>
        <v>44802</v>
      </c>
      <c r="C180" s="33">
        <f>+(Forwards!C173-Normalización!$C$3)/Normalización!$C$6</f>
        <v>0.86819116810431474</v>
      </c>
      <c r="D180" s="33">
        <f>+(Forwards!E173-Normalización!$C$4)/Normalización!$C$7</f>
        <v>-0.83523486262955038</v>
      </c>
    </row>
    <row r="181" spans="2:4" x14ac:dyDescent="0.35">
      <c r="B181" s="1">
        <f>+Forwards!B174</f>
        <v>44810</v>
      </c>
      <c r="C181" s="33">
        <f>+(Forwards!C174-Normalización!$C$3)/Normalización!$C$6</f>
        <v>1.1163287533768798</v>
      </c>
      <c r="D181" s="33">
        <f>+(Forwards!E174-Normalización!$C$4)/Normalización!$C$7</f>
        <v>-0.73404529422250564</v>
      </c>
    </row>
    <row r="182" spans="2:4" x14ac:dyDescent="0.35">
      <c r="B182" s="1">
        <f>+Forwards!B175</f>
        <v>44811</v>
      </c>
      <c r="C182" s="33">
        <f>+(Forwards!C175-Normalización!$C$3)/Normalización!$C$6</f>
        <v>1.0287507821042097</v>
      </c>
      <c r="D182" s="33">
        <f>+(Forwards!E175-Normalización!$C$4)/Normalización!$C$7</f>
        <v>-0.62927893951472702</v>
      </c>
    </row>
    <row r="183" spans="2:4" x14ac:dyDescent="0.35">
      <c r="B183" s="1">
        <f>+Forwards!B176</f>
        <v>44816</v>
      </c>
      <c r="C183" s="33">
        <f>+(Forwards!C176-Normalización!$C$3)/Normalización!$C$6</f>
        <v>0.70471228839533073</v>
      </c>
      <c r="D183" s="33">
        <f>+(Forwards!E176-Normalización!$C$4)/Normalización!$C$7</f>
        <v>-0.30030679025881829</v>
      </c>
    </row>
    <row r="184" spans="2:4" x14ac:dyDescent="0.35">
      <c r="B184" s="1">
        <f>+Forwards!B177</f>
        <v>44819</v>
      </c>
      <c r="C184" s="33">
        <f>+(Forwards!C177-Normalización!$C$3)/Normalización!$C$6</f>
        <v>0.88862602806793778</v>
      </c>
      <c r="D184" s="33">
        <f>+(Forwards!E177-Normalización!$C$4)/Normalización!$C$7</f>
        <v>-0.49114611470517133</v>
      </c>
    </row>
    <row r="185" spans="2:4" x14ac:dyDescent="0.35">
      <c r="B185" s="1">
        <f>+Forwards!B178</f>
        <v>44824</v>
      </c>
      <c r="C185" s="33">
        <f>+(Forwards!C178-Normalización!$C$3)/Normalización!$C$6</f>
        <v>0.94701134224971772</v>
      </c>
      <c r="D185" s="33">
        <f>+(Forwards!E178-Normalización!$C$4)/Normalización!$C$7</f>
        <v>-0.18260878559194202</v>
      </c>
    </row>
    <row r="186" spans="2:4" x14ac:dyDescent="0.35">
      <c r="B186" s="1">
        <f>+Forwards!B179</f>
        <v>44825</v>
      </c>
      <c r="C186" s="33">
        <f>+(Forwards!C179-Normalización!$C$3)/Normalización!$C$6</f>
        <v>0.90906088803156071</v>
      </c>
      <c r="D186" s="33">
        <f>+(Forwards!E179-Normalización!$C$4)/Normalización!$C$7</f>
        <v>2.5379136112985975E-2</v>
      </c>
    </row>
    <row r="187" spans="2:4" x14ac:dyDescent="0.35">
      <c r="B187" s="1">
        <f>+Forwards!B180</f>
        <v>44832</v>
      </c>
      <c r="C187" s="33">
        <f>+(Forwards!C180-Normalización!$C$3)/Normalización!$C$6</f>
        <v>1.1367636133405028</v>
      </c>
      <c r="D187" s="33">
        <f>+(Forwards!E180-Normalización!$C$4)/Normalización!$C$7</f>
        <v>0.16334533398729451</v>
      </c>
    </row>
    <row r="188" spans="2:4" x14ac:dyDescent="0.35">
      <c r="B188" s="1">
        <f>+Forwards!B181</f>
        <v>44838</v>
      </c>
      <c r="C188" s="33">
        <f>+(Forwards!C181-Normalización!$C$3)/Normalización!$C$6</f>
        <v>1.1571984733041258</v>
      </c>
      <c r="D188" s="33">
        <f>+(Forwards!E181-Normalización!$C$4)/Normalización!$C$7</f>
        <v>0.64942178413107954</v>
      </c>
    </row>
    <row r="189" spans="2:4" x14ac:dyDescent="0.35">
      <c r="B189" s="1">
        <f>+Forwards!B182</f>
        <v>44845</v>
      </c>
      <c r="C189" s="33">
        <f>+(Forwards!C182-Normalización!$C$3)/Normalización!$C$6</f>
        <v>1.4870754984311827</v>
      </c>
      <c r="D189" s="33">
        <f>+(Forwards!E182-Normalización!$C$4)/Normalización!$C$7</f>
        <v>1.0973714976791415</v>
      </c>
    </row>
    <row r="190" spans="2:4" x14ac:dyDescent="0.35">
      <c r="B190" s="1">
        <f>+Forwards!B183</f>
        <v>44847</v>
      </c>
      <c r="C190" s="33">
        <f>+(Forwards!C183-Normalización!$C$3)/Normalización!$C$6</f>
        <v>1.4987525612675388</v>
      </c>
      <c r="D190" s="33">
        <f>+(Forwards!E183-Normalización!$C$4)/Normalización!$C$7</f>
        <v>0.74037377163769502</v>
      </c>
    </row>
    <row r="191" spans="2:4" x14ac:dyDescent="0.35">
      <c r="B191" s="1">
        <f>+Forwards!B184</f>
        <v>44848</v>
      </c>
      <c r="C191" s="33">
        <f>+(Forwards!C184-Normalización!$C$3)/Normalización!$C$6</f>
        <v>1.3819819329039789</v>
      </c>
      <c r="D191" s="33">
        <f>+(Forwards!E184-Normalización!$C$4)/Normalización!$C$7</f>
        <v>0.74037377163769502</v>
      </c>
    </row>
    <row r="192" spans="2:4" x14ac:dyDescent="0.35">
      <c r="B192" s="1">
        <f>+Forwards!B185</f>
        <v>44855</v>
      </c>
      <c r="C192" s="33">
        <f>+(Forwards!C185-Normalización!$C$3)/Normalización!$C$6</f>
        <v>2.3365818197760819</v>
      </c>
      <c r="D192" s="33">
        <f>+(Forwards!E185-Normalización!$C$4)/Normalización!$C$7</f>
        <v>0.97870531681259809</v>
      </c>
    </row>
    <row r="193" spans="2:4" x14ac:dyDescent="0.35">
      <c r="B193" s="1">
        <f>+Forwards!B186</f>
        <v>44859</v>
      </c>
      <c r="C193" s="33">
        <f>+(Forwards!C186-Normalización!$C$3)/Normalización!$C$6</f>
        <v>2.4241597910487518</v>
      </c>
      <c r="D193" s="33">
        <f>+(Forwards!E186-Normalización!$C$4)/Normalización!$C$7</f>
        <v>0.87852402961970455</v>
      </c>
    </row>
    <row r="194" spans="2:4" x14ac:dyDescent="0.35">
      <c r="B194" s="1">
        <f>+Forwards!B187</f>
        <v>44860</v>
      </c>
      <c r="C194" s="33">
        <f>+(Forwards!C187-Normalización!$C$3)/Normalización!$C$6</f>
        <v>2.3161469598124587</v>
      </c>
      <c r="D194" s="33">
        <f>+(Forwards!E187-Normalización!$C$4)/Normalización!$C$7</f>
        <v>0.72366529231844989</v>
      </c>
    </row>
    <row r="195" spans="2:4" x14ac:dyDescent="0.35">
      <c r="B195" s="1">
        <f>+Forwards!B188</f>
        <v>44861</v>
      </c>
      <c r="C195" s="33">
        <f>+(Forwards!C188-Normalización!$C$3)/Normalización!$C$6</f>
        <v>2.173102940067098</v>
      </c>
      <c r="D195" s="33">
        <f>+(Forwards!E188-Normalización!$C$4)/Normalización!$C$7</f>
        <v>0.52108549268948279</v>
      </c>
    </row>
    <row r="196" spans="2:4" x14ac:dyDescent="0.35">
      <c r="B196" s="1">
        <f>+Forwards!B189</f>
        <v>44865</v>
      </c>
      <c r="C196" s="33">
        <f>+(Forwards!C189-Normalización!$C$3)/Normalización!$C$6</f>
        <v>2.6343469221031599</v>
      </c>
      <c r="D196" s="33">
        <f>+(Forwards!E189-Normalización!$C$4)/Normalización!$C$7</f>
        <v>0.63020204938748892</v>
      </c>
    </row>
    <row r="197" spans="2:4" x14ac:dyDescent="0.35">
      <c r="B197" s="1">
        <f>+Forwards!B190</f>
        <v>44866</v>
      </c>
      <c r="C197" s="33">
        <f>+(Forwards!C190-Normalización!$C$3)/Normalización!$C$6</f>
        <v>2.3278240226488149</v>
      </c>
      <c r="D197" s="33">
        <f>+(Forwards!E190-Normalización!$C$4)/Normalización!$C$7</f>
        <v>0.5997022382892836</v>
      </c>
    </row>
    <row r="198" spans="2:4" x14ac:dyDescent="0.35">
      <c r="B198" s="1">
        <f>+Forwards!B191</f>
        <v>44874</v>
      </c>
      <c r="C198" s="33">
        <f>+(Forwards!C191-Normalización!$C$3)/Normalización!$C$6</f>
        <v>2.4737873081032649</v>
      </c>
      <c r="D198" s="33">
        <f>+(Forwards!E191-Normalización!$C$4)/Normalización!$C$7</f>
        <v>0.3860718688440794</v>
      </c>
    </row>
    <row r="199" spans="2:4" x14ac:dyDescent="0.35">
      <c r="B199" s="1">
        <f>+Forwards!B192</f>
        <v>44875</v>
      </c>
      <c r="C199" s="33">
        <f>+(Forwards!C192-Normalización!$C$3)/Normalización!$C$6</f>
        <v>2.0534130459944486</v>
      </c>
      <c r="D199" s="33">
        <f>+(Forwards!E192-Normalización!$C$4)/Normalización!$C$7</f>
        <v>0.21316059089959161</v>
      </c>
    </row>
    <row r="200" spans="2:4" x14ac:dyDescent="0.35">
      <c r="B200" s="1">
        <f>+Forwards!B193</f>
        <v>44876</v>
      </c>
      <c r="C200" s="33">
        <f>+(Forwards!C193-Normalización!$C$3)/Normalización!$C$6</f>
        <v>2.0855249687944277</v>
      </c>
      <c r="D200" s="33">
        <f>+(Forwards!E193-Normalización!$C$4)/Normalización!$C$7</f>
        <v>0.21316059089959161</v>
      </c>
    </row>
    <row r="201" spans="2:4" x14ac:dyDescent="0.35">
      <c r="B201" s="1">
        <f>+Forwards!B194</f>
        <v>44881</v>
      </c>
      <c r="C201" s="33">
        <f>+(Forwards!C194-Normalización!$C$3)/Normalización!$C$6</f>
        <v>2.2898735684306577</v>
      </c>
      <c r="D201" s="33">
        <f>+(Forwards!E194-Normalización!$C$4)/Normalización!$C$7</f>
        <v>0.82215595550469145</v>
      </c>
    </row>
    <row r="202" spans="2:4" x14ac:dyDescent="0.35">
      <c r="B202" s="1">
        <f>+Forwards!B195</f>
        <v>44886</v>
      </c>
      <c r="C202" s="33">
        <f>+(Forwards!C195-Normalización!$C$3)/Normalización!$C$6</f>
        <v>2.5000606994850658</v>
      </c>
      <c r="D202" s="33">
        <f>+(Forwards!E195-Normalización!$C$4)/Normalización!$C$7</f>
        <v>0.73084089067094504</v>
      </c>
    </row>
    <row r="203" spans="2:4" x14ac:dyDescent="0.35">
      <c r="B203" s="1">
        <f>+Forwards!B196</f>
        <v>44888</v>
      </c>
      <c r="C203" s="33">
        <f>+(Forwards!C196-Normalización!$C$3)/Normalización!$C$6</f>
        <v>2.3044698969761028</v>
      </c>
      <c r="D203" s="33">
        <f>+(Forwards!E196-Normalización!$C$4)/Normalización!$C$7</f>
        <v>0.81860027804505664</v>
      </c>
    </row>
    <row r="204" spans="2:4" x14ac:dyDescent="0.35">
      <c r="B204" s="1">
        <f>+Forwards!B197</f>
        <v>44893</v>
      </c>
      <c r="C204" s="33">
        <f>+(Forwards!C197-Normalización!$C$3)/Normalización!$C$6</f>
        <v>2.190618534321632</v>
      </c>
      <c r="D204" s="33">
        <f>+(Forwards!E197-Normalización!$C$4)/Normalización!$C$7</f>
        <v>0.88707999208247623</v>
      </c>
    </row>
    <row r="205" spans="2:4" x14ac:dyDescent="0.35">
      <c r="B205" s="1">
        <f>+Forwards!B198</f>
        <v>44896</v>
      </c>
      <c r="C205" s="33">
        <f>+(Forwards!C198-Normalización!$C$3)/Normalización!$C$6</f>
        <v>2.012543326067203</v>
      </c>
      <c r="D205" s="33">
        <f>+(Forwards!E198-Normalización!$C$4)/Normalización!$C$7</f>
        <v>1.1034439967683229</v>
      </c>
    </row>
    <row r="206" spans="2:4" x14ac:dyDescent="0.35">
      <c r="B206" s="1">
        <f>+Forwards!B199</f>
        <v>44900</v>
      </c>
      <c r="C206" s="33">
        <f>+(Forwards!C199-Normalización!$C$3)/Normalización!$C$6</f>
        <v>1.9833506689763127</v>
      </c>
      <c r="D206" s="33">
        <f>+(Forwards!E199-Normalización!$C$4)/Normalización!$C$7</f>
        <v>1.0843352856077588</v>
      </c>
    </row>
    <row r="207" spans="2:4" x14ac:dyDescent="0.35">
      <c r="B207" s="1">
        <f>+Forwards!B200</f>
        <v>44908</v>
      </c>
      <c r="C207" s="33">
        <f>+(Forwards!C200-Normalización!$C$3)/Normalización!$C$6</f>
        <v>2.0358974517399147</v>
      </c>
      <c r="D207" s="33">
        <f>+(Forwards!E200-Normalización!$C$4)/Normalización!$C$7</f>
        <v>0.83904075133223399</v>
      </c>
    </row>
    <row r="208" spans="2:4" x14ac:dyDescent="0.35">
      <c r="B208" s="1">
        <f>+Forwards!B201</f>
        <v>44914</v>
      </c>
      <c r="C208" s="33">
        <f>+(Forwards!C201-Normalización!$C$3)/Normalización!$C$6</f>
        <v>1.9862699346854018</v>
      </c>
      <c r="D208" s="33">
        <f>+(Forwards!E201-Normalización!$C$4)/Normalización!$C$7</f>
        <v>0.93706870388346053</v>
      </c>
    </row>
    <row r="209" spans="2:4" x14ac:dyDescent="0.35">
      <c r="B209" s="1">
        <f>+Forwards!B202</f>
        <v>44916</v>
      </c>
      <c r="C209" s="33">
        <f>+(Forwards!C202-Normalización!$C$3)/Normalización!$C$6</f>
        <v>1.9366424176308887</v>
      </c>
      <c r="D209" s="33">
        <f>+(Forwards!E202-Normalización!$C$4)/Normalización!$C$7</f>
        <v>0.77840387991842064</v>
      </c>
    </row>
    <row r="210" spans="2:4" x14ac:dyDescent="0.35">
      <c r="B210" s="1">
        <f>+Forwards!B203</f>
        <v>44922</v>
      </c>
      <c r="C210" s="33">
        <f>+(Forwards!C203-Normalización!$C$3)/Normalización!$C$6</f>
        <v>1.9103690262490878</v>
      </c>
      <c r="D210" s="33">
        <f>+(Forwards!E203-Normalización!$C$4)/Normalización!$C$7</f>
        <v>1.0811848815013922</v>
      </c>
    </row>
    <row r="211" spans="2:4" x14ac:dyDescent="0.35">
      <c r="B211" s="1">
        <f>+Forwards!B204</f>
        <v>44936</v>
      </c>
      <c r="C211" s="33">
        <f>+(Forwards!C204-Normalización!$C$3)/Normalización!$C$6</f>
        <v>2.1585066115216529</v>
      </c>
      <c r="D211" s="33">
        <f>+(Forwards!E204-Normalización!$C$4)/Normalización!$C$7</f>
        <v>1.4320947174114291</v>
      </c>
    </row>
    <row r="212" spans="2:4" x14ac:dyDescent="0.35">
      <c r="B212" s="1">
        <f>+Forwards!B205</f>
        <v>44937</v>
      </c>
      <c r="C212" s="33">
        <f>+(Forwards!C205-Normalización!$C$3)/Normalización!$C$6</f>
        <v>1.9687543404308678</v>
      </c>
      <c r="D212" s="33">
        <f>+(Forwards!E205-Normalización!$C$4)/Normalización!$C$7</f>
        <v>1.357687360213506</v>
      </c>
    </row>
    <row r="213" spans="2:4" x14ac:dyDescent="0.35">
      <c r="B213" s="1">
        <f>+Forwards!B206</f>
        <v>44943</v>
      </c>
      <c r="C213" s="33">
        <f>+(Forwards!C206-Normalización!$C$3)/Normalización!$C$6</f>
        <v>1.7206167551583027</v>
      </c>
      <c r="D213" s="33">
        <f>+(Forwards!E206-Normalización!$C$4)/Normalización!$C$7</f>
        <v>2.045809984136314</v>
      </c>
    </row>
    <row r="214" spans="2:4" x14ac:dyDescent="0.35">
      <c r="B214" s="1">
        <f>+Forwards!B207</f>
        <v>44946</v>
      </c>
      <c r="C214" s="33">
        <f>+(Forwards!C207-Normalización!$C$3)/Normalización!$C$6</f>
        <v>1.7060204266128578</v>
      </c>
      <c r="D214" s="33">
        <f>+(Forwards!E207-Normalización!$C$4)/Normalización!$C$7</f>
        <v>2.2463185092364788</v>
      </c>
    </row>
    <row r="215" spans="2:4" x14ac:dyDescent="0.35">
      <c r="B215" s="1">
        <f>+Forwards!B208</f>
        <v>44949</v>
      </c>
      <c r="C215" s="33">
        <f>+(Forwards!C208-Normalización!$C$3)/Normalización!$C$6</f>
        <v>1.3177580873040207</v>
      </c>
      <c r="D215" s="33">
        <f>+(Forwards!E208-Normalización!$C$4)/Normalización!$C$7</f>
        <v>2.3887078548337866</v>
      </c>
    </row>
    <row r="216" spans="2:4" x14ac:dyDescent="0.35">
      <c r="B216" s="1">
        <f>+Forwards!B209</f>
        <v>44950</v>
      </c>
      <c r="C216" s="33">
        <f>+(Forwards!C209-Normalización!$C$3)/Normalización!$C$6</f>
        <v>1.3002424930494867</v>
      </c>
      <c r="D216" s="33">
        <f>+(Forwards!E209-Normalización!$C$4)/Normalización!$C$7</f>
        <v>2.1704039667648227</v>
      </c>
    </row>
    <row r="217" spans="2:4" x14ac:dyDescent="0.35">
      <c r="B217" s="1">
        <f>+Forwards!B210</f>
        <v>44952</v>
      </c>
      <c r="C217" s="33">
        <f>+(Forwards!C210-Normalización!$C$3)/Normalización!$C$6</f>
        <v>1.3177580873040207</v>
      </c>
      <c r="D217" s="33">
        <f>+(Forwards!E210-Normalización!$C$4)/Normalización!$C$7</f>
        <v>2.0279352956267909</v>
      </c>
    </row>
    <row r="218" spans="2:4" x14ac:dyDescent="0.35">
      <c r="B218" s="1">
        <f>+Forwards!B211</f>
        <v>44957</v>
      </c>
      <c r="C218" s="33">
        <f>+(Forwards!C211-Normalización!$C$3)/Normalización!$C$6</f>
        <v>1.5950883296674758</v>
      </c>
      <c r="D218" s="33">
        <f>+(Forwards!E211-Normalización!$C$4)/Normalización!$C$7</f>
        <v>2.5057711638138072</v>
      </c>
    </row>
    <row r="219" spans="2:4" x14ac:dyDescent="0.35">
      <c r="B219" s="1">
        <f>+Forwards!B212</f>
        <v>44959</v>
      </c>
      <c r="C219" s="33">
        <f>+(Forwards!C212-Normalización!$C$3)/Normalización!$C$6</f>
        <v>1.3849011986130677</v>
      </c>
      <c r="D219" s="33">
        <f>+(Forwards!E212-Normalización!$C$4)/Normalización!$C$7</f>
        <v>2.7164337991769201</v>
      </c>
    </row>
    <row r="220" spans="2:4" x14ac:dyDescent="0.35">
      <c r="B220" s="1">
        <f>+Forwards!B213</f>
        <v>44964</v>
      </c>
      <c r="C220" s="33">
        <f>+(Forwards!C213-Normalización!$C$3)/Normalización!$C$6</f>
        <v>1.9979469975217579</v>
      </c>
      <c r="D220" s="33">
        <f>+(Forwards!E213-Normalización!$C$4)/Normalización!$C$7</f>
        <v>2.2000830483410176</v>
      </c>
    </row>
    <row r="221" spans="2:4" x14ac:dyDescent="0.35">
      <c r="B221" s="1">
        <f>+Forwards!B214</f>
        <v>44964</v>
      </c>
      <c r="C221" s="33">
        <f>+(Forwards!C214-Normalización!$C$3)/Normalización!$C$6</f>
        <v>1.9979469975217579</v>
      </c>
      <c r="D221" s="33">
        <f>+(Forwards!E214-Normalización!$C$4)/Normalización!$C$7</f>
        <v>2.2000830483410176</v>
      </c>
    </row>
    <row r="222" spans="2:4" x14ac:dyDescent="0.35">
      <c r="B222" s="1">
        <f>+Forwards!B215</f>
        <v>44971</v>
      </c>
      <c r="C222" s="33">
        <f>+(Forwards!C215-Normalización!$C$3)/Normalización!$C$6</f>
        <v>1.8079319925171544</v>
      </c>
      <c r="D222" s="33">
        <f>+(Forwards!E215-Normalización!$C$4)/Normalización!$C$7</f>
        <v>2.3185164881428673</v>
      </c>
    </row>
    <row r="223" spans="2:4" x14ac:dyDescent="0.35">
      <c r="B223" s="1">
        <f>+Forwards!B216</f>
        <v>44971</v>
      </c>
      <c r="C223" s="33">
        <f>+(Forwards!C216-Normalización!$C$3)/Normalización!$C$6</f>
        <v>1.9541580118854229</v>
      </c>
      <c r="D223" s="33">
        <f>+(Forwards!E216-Normalización!$C$4)/Normalización!$C$7</f>
        <v>2.3185164881428673</v>
      </c>
    </row>
    <row r="224" spans="2:4" x14ac:dyDescent="0.35">
      <c r="B224" s="1">
        <f>+Forwards!B217</f>
        <v>44971</v>
      </c>
      <c r="C224" s="33">
        <f>+(Forwards!C217-Normalización!$C$3)/Normalización!$C$6</f>
        <v>1.9541580118854229</v>
      </c>
      <c r="D224" s="33">
        <f>+(Forwards!E217-Normalización!$C$4)/Normalización!$C$7</f>
        <v>2.3185164881428673</v>
      </c>
    </row>
    <row r="225" spans="2:4" x14ac:dyDescent="0.35">
      <c r="B225" s="1">
        <f>+Forwards!B218</f>
        <v>44974</v>
      </c>
      <c r="C225" s="33">
        <f>+(Forwards!C218-Normalización!$C$3)/Normalización!$C$6</f>
        <v>1.94224740779234</v>
      </c>
      <c r="D225" s="33">
        <f>+(Forwards!E218-Normalización!$C$4)/Normalización!$C$7</f>
        <v>2.445282859268727</v>
      </c>
    </row>
    <row r="226" spans="2:4" x14ac:dyDescent="0.35">
      <c r="B226" s="1">
        <f>+Forwards!B219</f>
        <v>44974</v>
      </c>
      <c r="C226" s="33">
        <f>+(Forwards!C219-Normalización!$C$3)/Normalización!$C$6</f>
        <v>1.8673390496971165</v>
      </c>
      <c r="D226" s="33">
        <f>+(Forwards!E219-Normalización!$C$4)/Normalización!$C$7</f>
        <v>2.445282859268727</v>
      </c>
    </row>
    <row r="227" spans="2:4" x14ac:dyDescent="0.35">
      <c r="B227" s="1">
        <f>+Forwards!B220</f>
        <v>44977</v>
      </c>
      <c r="C227" s="33">
        <f>+(Forwards!C220-Normalización!$C$3)/Normalización!$C$6</f>
        <v>2.377451539703328</v>
      </c>
      <c r="D227" s="33">
        <f>+(Forwards!E220-Normalización!$C$4)/Normalización!$C$7</f>
        <v>2.2280711160895881</v>
      </c>
    </row>
    <row r="228" spans="2:4" x14ac:dyDescent="0.35">
      <c r="B228" s="1">
        <f>+Forwards!B221</f>
        <v>44979</v>
      </c>
      <c r="C228" s="33">
        <f>+(Forwards!C221-Normalización!$C$3)/Normalización!$C$6</f>
        <v>2.4679487766850867</v>
      </c>
      <c r="D228" s="33">
        <f>+(Forwards!E221-Normalización!$C$4)/Normalización!$C$7</f>
        <v>2.2341819323938599</v>
      </c>
    </row>
    <row r="229" spans="2:4" x14ac:dyDescent="0.35">
      <c r="B229" s="1">
        <f>+Forwards!B222</f>
        <v>44979</v>
      </c>
      <c r="C229" s="33">
        <f>+(Forwards!C222-Normalización!$C$3)/Normalización!$C$6</f>
        <v>2.4679487766850867</v>
      </c>
      <c r="D229" s="33">
        <f>+(Forwards!E222-Normalización!$C$4)/Normalización!$C$7</f>
        <v>2.2341819323938599</v>
      </c>
    </row>
    <row r="230" spans="2:4" x14ac:dyDescent="0.35">
      <c r="B230" s="1">
        <f>+Forwards!B223</f>
        <v>44981</v>
      </c>
      <c r="C230" s="33">
        <f>+(Forwards!C223-Normalización!$C$3)/Normalización!$C$6</f>
        <v>2.257761645630679</v>
      </c>
      <c r="D230" s="33">
        <f>+(Forwards!E223-Normalización!$C$4)/Normalización!$C$7</f>
        <v>2.120166268881245</v>
      </c>
    </row>
    <row r="231" spans="2:4" x14ac:dyDescent="0.35">
      <c r="B231" s="1">
        <f>+Forwards!B224</f>
        <v>44981</v>
      </c>
      <c r="C231" s="33">
        <f>+(Forwards!C224-Normalización!$C$3)/Normalización!$C$6</f>
        <v>2.257761645630679</v>
      </c>
      <c r="D231" s="33">
        <f>+(Forwards!E224-Normalización!$C$4)/Normalización!$C$7</f>
        <v>2.120166268881245</v>
      </c>
    </row>
    <row r="232" spans="2:4" x14ac:dyDescent="0.35">
      <c r="B232" s="1">
        <f>+Forwards!B225</f>
        <v>44985</v>
      </c>
      <c r="C232" s="33">
        <f>+(Forwards!C225-Normalización!$C$3)/Normalización!$C$6</f>
        <v>2.3336625540669931</v>
      </c>
      <c r="D232" s="33">
        <f>+(Forwards!E225-Normalización!$C$4)/Normalización!$C$7</f>
        <v>2.025514750540609</v>
      </c>
    </row>
    <row r="233" spans="2:4" x14ac:dyDescent="0.35">
      <c r="B233" s="1">
        <f>+Forwards!B226</f>
        <v>44985</v>
      </c>
      <c r="C233" s="33">
        <f>+(Forwards!C226-Normalización!$C$3)/Normalización!$C$6</f>
        <v>2.0008662632308467</v>
      </c>
      <c r="D233" s="33">
        <f>+(Forwards!E226-Normalización!$C$4)/Normalización!$C$7</f>
        <v>2.025514750540609</v>
      </c>
    </row>
    <row r="234" spans="2:4" x14ac:dyDescent="0.35">
      <c r="B234" s="1">
        <f>+Forwards!B227</f>
        <v>44991</v>
      </c>
      <c r="C234" s="33">
        <f>+(Forwards!C227-Normalización!$C$3)/Normalización!$C$6</f>
        <v>1.9979469975217579</v>
      </c>
      <c r="D234" s="33">
        <f>+(Forwards!E227-Normalización!$C$4)/Normalización!$C$7</f>
        <v>2.0336360518627381</v>
      </c>
    </row>
    <row r="235" spans="2:4" x14ac:dyDescent="0.35">
      <c r="B235" s="1">
        <f>+Forwards!B228</f>
        <v>44992</v>
      </c>
      <c r="C235" s="33">
        <f>+(Forwards!C228-Normalización!$C$3)/Normalización!$C$6</f>
        <v>1.7206167551583027</v>
      </c>
      <c r="D235" s="33">
        <f>+(Forwards!E228-Normalización!$C$4)/Normalización!$C$7</f>
        <v>2.0113355404146782</v>
      </c>
    </row>
    <row r="236" spans="2:4" x14ac:dyDescent="0.35">
      <c r="B236" s="1">
        <f>+Forwards!B229</f>
        <v>44993</v>
      </c>
      <c r="C236" s="33">
        <f>+(Forwards!C229-Normalización!$C$3)/Normalización!$C$6</f>
        <v>1.9508300489770605</v>
      </c>
      <c r="D236" s="33">
        <f>+(Forwards!E229-Normalización!$C$4)/Normalización!$C$7</f>
        <v>2.0090340641442386</v>
      </c>
    </row>
    <row r="237" spans="2:4" x14ac:dyDescent="0.35">
      <c r="B237" s="1">
        <f>+Forwards!B230</f>
        <v>44993</v>
      </c>
      <c r="C237" s="33">
        <f>+(Forwards!C230-Normalización!$C$3)/Normalización!$C$6</f>
        <v>1.9775121375581348</v>
      </c>
      <c r="D237" s="33">
        <f>+(Forwards!E230-Normalización!$C$4)/Normalización!$C$7</f>
        <v>2.0090340641442386</v>
      </c>
    </row>
    <row r="238" spans="2:4" x14ac:dyDescent="0.35">
      <c r="B238" s="1">
        <f>+Forwards!B231</f>
        <v>45006</v>
      </c>
      <c r="C238" s="33">
        <f>+(Forwards!C231-Normalización!$C$3)/Normalización!$C$6</f>
        <v>2.0417359831580928</v>
      </c>
      <c r="D238" s="33">
        <f>+(Forwards!E231-Normalización!$C$4)/Normalización!$C$7</f>
        <v>1.8444051440197156</v>
      </c>
    </row>
    <row r="239" spans="2:4" x14ac:dyDescent="0.35">
      <c r="B239" s="1">
        <f>+Forwards!B232</f>
        <v>45009</v>
      </c>
      <c r="C239" s="33">
        <f>+(Forwards!C232-Normalización!$C$3)/Normalización!$C$6</f>
        <v>1.9950277318126688</v>
      </c>
      <c r="D239" s="33">
        <f>+(Forwards!E232-Normalización!$C$4)/Normalización!$C$7</f>
        <v>1.7525886998889344</v>
      </c>
    </row>
    <row r="240" spans="2:4" x14ac:dyDescent="0.35">
      <c r="B240" s="1">
        <f>+Forwards!B233</f>
        <v>45012</v>
      </c>
      <c r="C240" s="33">
        <f>+(Forwards!C233-Normalización!$C$3)/Normalización!$C$6</f>
        <v>1.8460284100207665</v>
      </c>
      <c r="D240" s="33">
        <f>+(Forwards!E233-Normalización!$C$4)/Normalización!$C$7</f>
        <v>1.8381167084216949</v>
      </c>
    </row>
    <row r="241" spans="2:4" x14ac:dyDescent="0.35">
      <c r="B241" s="1">
        <f>+Forwards!B234</f>
        <v>45013</v>
      </c>
      <c r="C241" s="33">
        <f>+(Forwards!C234-Normalización!$C$3)/Normalización!$C$6</f>
        <v>1.6184424553401877</v>
      </c>
      <c r="D241" s="33">
        <f>+(Forwards!E234-Normalización!$C$4)/Normalización!$C$7</f>
        <v>1.8626627448526283</v>
      </c>
    </row>
    <row r="242" spans="2:4" x14ac:dyDescent="0.35">
      <c r="B242" s="1">
        <f>+Forwards!B235</f>
        <v>45019</v>
      </c>
      <c r="C242" s="33">
        <f>+(Forwards!C235-Normalización!$C$3)/Normalización!$C$6</f>
        <v>1.5308644840675179</v>
      </c>
      <c r="D242" s="33">
        <f>+(Forwards!E235-Normalización!$C$4)/Normalización!$C$7</f>
        <v>2.2094719388823849</v>
      </c>
    </row>
    <row r="243" spans="2:4" x14ac:dyDescent="0.35">
      <c r="B243" s="1">
        <f>+Forwards!B236</f>
        <v>45019</v>
      </c>
      <c r="C243" s="33">
        <f>+(Forwards!C236-Normalización!$C$3)/Normalización!$C$6</f>
        <v>1.5308644840675179</v>
      </c>
      <c r="D243" s="33">
        <f>+(Forwards!E236-Normalización!$C$4)/Normalización!$C$7</f>
        <v>2.2094719388823849</v>
      </c>
    </row>
    <row r="244" spans="2:4" x14ac:dyDescent="0.35">
      <c r="B244" s="1">
        <f>+Forwards!B237</f>
        <v>45021</v>
      </c>
      <c r="C244" s="33">
        <f>+(Forwards!C237-Normalización!$C$3)/Normalización!$C$6</f>
        <v>1.3849011986130677</v>
      </c>
      <c r="D244" s="33">
        <f>+(Forwards!E237-Normalización!$C$4)/Normalización!$C$7</f>
        <v>2.3983895853198312</v>
      </c>
    </row>
    <row r="245" spans="2:4" x14ac:dyDescent="0.35">
      <c r="B245" s="1">
        <f>+Forwards!B238</f>
        <v>45026</v>
      </c>
      <c r="C245" s="33">
        <f>+(Forwards!C238-Normalización!$C$3)/Normalización!$C$6</f>
        <v>1.4403672470857587</v>
      </c>
      <c r="D245" s="33">
        <f>+(Forwards!E238-Normalización!$C$4)/Normalización!$C$7</f>
        <v>1.9256452870017382</v>
      </c>
    </row>
    <row r="246" spans="2:4" x14ac:dyDescent="0.35">
      <c r="B246" s="1">
        <f>+Forwards!B239</f>
        <v>45028</v>
      </c>
      <c r="C246" s="33">
        <f>+(Forwards!C239-Normalización!$C$3)/Normalización!$C$6</f>
        <v>1.0199929849769427</v>
      </c>
      <c r="D246" s="33">
        <f>+(Forwards!E239-Normalización!$C$4)/Normalización!$C$7</f>
        <v>1.657336681211971</v>
      </c>
    </row>
    <row r="247" spans="2:4" x14ac:dyDescent="0.35">
      <c r="B247" s="1">
        <f>+Forwards!B240</f>
        <v>45033</v>
      </c>
      <c r="C247" s="33">
        <f>+(Forwards!C240-Normalización!$C$3)/Normalización!$C$6</f>
        <v>0.97620399934060775</v>
      </c>
      <c r="D247" s="33">
        <f>+(Forwards!E240-Normalización!$C$4)/Normalización!$C$7</f>
        <v>1.773086475517841</v>
      </c>
    </row>
    <row r="248" spans="2:4" x14ac:dyDescent="0.35">
      <c r="B248" s="1">
        <f>+Forwards!B241</f>
        <v>45040</v>
      </c>
      <c r="C248" s="33">
        <f>+(Forwards!C241-Normalización!$C$3)/Normalización!$C$6</f>
        <v>1.1747140675586598</v>
      </c>
      <c r="D248" s="33">
        <f>+(Forwards!E241-Normalización!$C$4)/Normalización!$C$7</f>
        <v>1.2226989841307001</v>
      </c>
    </row>
    <row r="249" spans="2:4" x14ac:dyDescent="0.35">
      <c r="B249" s="1">
        <f>+Forwards!B242</f>
        <v>45043</v>
      </c>
      <c r="C249" s="33">
        <f>+(Forwards!C242-Normalización!$C$3)/Normalización!$C$6</f>
        <v>2.0579962931577178</v>
      </c>
      <c r="D249" s="33">
        <f>+(Forwards!E242-Normalización!$C$4)/Normalización!$C$7</f>
        <v>1.3629439877097178</v>
      </c>
    </row>
    <row r="250" spans="2:4" x14ac:dyDescent="0.35">
      <c r="B250" s="1">
        <f>+Forwards!B243</f>
        <v>45048</v>
      </c>
      <c r="C250" s="33">
        <f>+(Forwards!C243-Normalización!$C$3)/Normalización!$C$6</f>
        <v>1.7430659084611961</v>
      </c>
      <c r="D250" s="33">
        <f>+(Forwards!E243-Normalización!$C$4)/Normalización!$C$7</f>
        <v>1.5166798845805891</v>
      </c>
    </row>
    <row r="251" spans="2:4" x14ac:dyDescent="0.35">
      <c r="B251" s="1">
        <f>+Forwards!B244</f>
        <v>45049</v>
      </c>
      <c r="C251" s="33">
        <f>+(Forwards!C244-Normalización!$C$3)/Normalización!$C$6</f>
        <v>1.7206167551583027</v>
      </c>
      <c r="D251" s="33">
        <f>+(Forwards!E244-Normalización!$C$4)/Normalización!$C$7</f>
        <v>1.489060606226718</v>
      </c>
    </row>
    <row r="252" spans="2:4" x14ac:dyDescent="0.35">
      <c r="B252" s="1">
        <f>+Forwards!B245</f>
        <v>45050</v>
      </c>
      <c r="C252" s="33">
        <f>+(Forwards!C245-Normalización!$C$3)/Normalización!$C$6</f>
        <v>1.7336950655350203</v>
      </c>
      <c r="D252" s="33">
        <f>+(Forwards!E245-Normalización!$C$4)/Normalización!$C$7</f>
        <v>1.6997594024188376</v>
      </c>
    </row>
    <row r="253" spans="2:4" x14ac:dyDescent="0.35">
      <c r="B253" s="1">
        <f>+Forwards!B246</f>
        <v>45077</v>
      </c>
      <c r="C253" s="33">
        <f>+(Forwards!C246-Normalización!$C$3)/Normalización!$C$6</f>
        <v>1.0433471106496548</v>
      </c>
      <c r="D253" s="33">
        <f>+(Forwards!E246-Normalización!$C$4)/Normalización!$C$7</f>
        <v>2.0105987172470741</v>
      </c>
    </row>
    <row r="254" spans="2:4" x14ac:dyDescent="0.35">
      <c r="B254" s="1">
        <f>+Forwards!B247</f>
        <v>45077</v>
      </c>
      <c r="C254" s="33">
        <f>+(Forwards!C247-Normalización!$C$3)/Normalización!$C$6</f>
        <v>1.0433471106496548</v>
      </c>
      <c r="D254" s="33">
        <f>+(Forwards!E247-Normalización!$C$4)/Normalización!$C$7</f>
        <v>2.0105987172470741</v>
      </c>
    </row>
    <row r="255" spans="2:4" x14ac:dyDescent="0.35">
      <c r="B255" s="1">
        <f>+Forwards!B248</f>
        <v>45079</v>
      </c>
      <c r="C255" s="33">
        <f>+(Forwards!C248-Normalización!$C$3)/Normalización!$C$6</f>
        <v>0.76601686828619975</v>
      </c>
      <c r="D255" s="33">
        <f>+(Forwards!E248-Normalización!$C$4)/Normalización!$C$7</f>
        <v>1.9322077717256898</v>
      </c>
    </row>
    <row r="256" spans="2:4" x14ac:dyDescent="0.35">
      <c r="B256" s="1">
        <f>+Forwards!B249</f>
        <v>45082</v>
      </c>
      <c r="C256" s="33">
        <f>+(Forwards!C249-Normalización!$C$3)/Normalización!$C$6</f>
        <v>0.74266274261348775</v>
      </c>
      <c r="D256" s="33">
        <f>+(Forwards!E249-Normalización!$C$4)/Normalización!$C$7</f>
        <v>1.8816526370928643</v>
      </c>
    </row>
    <row r="257" spans="2:4" x14ac:dyDescent="0.35">
      <c r="B257" s="1">
        <f>+Forwards!B250</f>
        <v>45082</v>
      </c>
      <c r="C257" s="33">
        <f>+(Forwards!C250-Normalización!$C$3)/Normalización!$C$6</f>
        <v>0.74266274261348775</v>
      </c>
      <c r="D257" s="33">
        <f>+(Forwards!E250-Normalización!$C$4)/Normalización!$C$7</f>
        <v>1.8816526370928643</v>
      </c>
    </row>
    <row r="258" spans="2:4" x14ac:dyDescent="0.35">
      <c r="B258" s="1">
        <f>+Forwards!B251</f>
        <v>45083</v>
      </c>
      <c r="C258" s="33">
        <f>+(Forwards!C251-Normalización!$C$3)/Normalización!$C$6</f>
        <v>0.46241323454094369</v>
      </c>
      <c r="D258" s="33">
        <f>+(Forwards!E251-Normalización!$C$4)/Normalización!$C$7</f>
        <v>1.9104693289365353</v>
      </c>
    </row>
    <row r="259" spans="2:4" x14ac:dyDescent="0.35">
      <c r="B259" s="1">
        <f>+Forwards!B252</f>
        <v>45086</v>
      </c>
      <c r="C259" s="33">
        <f>+(Forwards!C252-Normalización!$C$3)/Normalización!$C$6</f>
        <v>0.88570676235884871</v>
      </c>
      <c r="D259" s="33">
        <f>+(Forwards!E252-Normalización!$C$4)/Normalización!$C$7</f>
        <v>1.7471128844648594</v>
      </c>
    </row>
    <row r="260" spans="2:4" x14ac:dyDescent="0.35">
      <c r="B260" s="1">
        <f>+Forwards!B253</f>
        <v>45091</v>
      </c>
      <c r="C260" s="33">
        <f>+(Forwards!C253-Normalización!$C$3)/Normalización!$C$6</f>
        <v>0.33104627763193867</v>
      </c>
      <c r="D260" s="33">
        <f>+(Forwards!E253-Normalización!$C$4)/Normalización!$C$7</f>
        <v>2.0775220906092922</v>
      </c>
    </row>
    <row r="261" spans="2:4" x14ac:dyDescent="0.35">
      <c r="B261" s="1">
        <f>+Forwards!B254</f>
        <v>45093</v>
      </c>
      <c r="C261" s="33">
        <f>+(Forwards!C254-Normalización!$C$3)/Normalización!$C$6</f>
        <v>0.12669767799570866</v>
      </c>
      <c r="D261" s="33">
        <f>+(Forwards!E254-Normalización!$C$4)/Normalización!$C$7</f>
        <v>2.0835662936203367</v>
      </c>
    </row>
    <row r="262" spans="2:4" x14ac:dyDescent="0.35">
      <c r="B262" s="1">
        <f>+Forwards!B255</f>
        <v>45097</v>
      </c>
      <c r="C262" s="33">
        <f>+(Forwards!C255-Normalización!$C$3)/Normalización!$C$6</f>
        <v>0.15880960079568765</v>
      </c>
      <c r="D262" s="33">
        <f>+(Forwards!E255-Normalización!$C$4)/Normalización!$C$7</f>
        <v>1.906534768586243</v>
      </c>
    </row>
    <row r="263" spans="2:4" x14ac:dyDescent="0.35">
      <c r="B263" s="1">
        <f>+Forwards!B256</f>
        <v>45097</v>
      </c>
      <c r="C263" s="33">
        <f>+(Forwards!C256-Normalización!$C$3)/Normalización!$C$6</f>
        <v>0.15880960079568765</v>
      </c>
      <c r="D263" s="33">
        <f>+(Forwards!E256-Normalización!$C$4)/Normalización!$C$7</f>
        <v>1.906534768586243</v>
      </c>
    </row>
    <row r="264" spans="2:4" x14ac:dyDescent="0.35">
      <c r="B264" s="1">
        <f>+Forwards!B257</f>
        <v>45100</v>
      </c>
      <c r="C264" s="33">
        <f>+(Forwards!C257-Normalización!$C$3)/Normalización!$C$6</f>
        <v>0.93533427941336178</v>
      </c>
      <c r="D264" s="33">
        <f>+(Forwards!E257-Normalización!$C$4)/Normalización!$C$7</f>
        <v>1.7751215435713916</v>
      </c>
    </row>
    <row r="265" spans="2:4" x14ac:dyDescent="0.35">
      <c r="B265" s="1">
        <f>+Forwards!B258</f>
        <v>45103</v>
      </c>
      <c r="C265" s="33">
        <f>+(Forwards!C258-Normalización!$C$3)/Normalización!$C$6</f>
        <v>0.26682243203198064</v>
      </c>
      <c r="D265" s="33">
        <f>+(Forwards!E258-Normalización!$C$4)/Normalización!$C$7</f>
        <v>1.6422549208028629</v>
      </c>
    </row>
    <row r="266" spans="2:4" x14ac:dyDescent="0.35">
      <c r="B266" s="1">
        <f>+Forwards!B259</f>
        <v>45106</v>
      </c>
      <c r="C266" s="33">
        <f>+(Forwards!C259-Normalización!$C$3)/Normalización!$C$6</f>
        <v>0.95722877223152925</v>
      </c>
      <c r="D266" s="33">
        <f>+(Forwards!E259-Normalización!$C$4)/Normalización!$C$7</f>
        <v>1.6015868717600501</v>
      </c>
    </row>
    <row r="267" spans="2:4" x14ac:dyDescent="0.35">
      <c r="B267" s="1">
        <f>+Forwards!B260</f>
        <v>45114</v>
      </c>
      <c r="C267" s="33">
        <f>+(Forwards!C260-Normalización!$C$3)/Normalización!$C$6</f>
        <v>0.2752883025883377</v>
      </c>
      <c r="D267" s="33">
        <f>+(Forwards!E260-Normalización!$C$4)/Normalización!$C$7</f>
        <v>1.3638091160814401</v>
      </c>
    </row>
    <row r="268" spans="2:4" x14ac:dyDescent="0.35">
      <c r="B268" s="1">
        <f>+Forwards!B261</f>
        <v>45114</v>
      </c>
      <c r="C268" s="33">
        <f>+(Forwards!C261-Normalización!$C$3)/Normalización!$C$6</f>
        <v>0.36315820043191765</v>
      </c>
      <c r="D268" s="33">
        <f>+(Forwards!E261-Normalización!$C$4)/Normalización!$C$7</f>
        <v>1.3638091160814401</v>
      </c>
    </row>
    <row r="269" spans="2:4" x14ac:dyDescent="0.35">
      <c r="B269" s="1">
        <f>+Forwards!B262</f>
        <v>45120</v>
      </c>
      <c r="C269" s="33">
        <f>+(Forwards!C262-Normalización!$C$3)/Normalización!$C$6</f>
        <v>3.0361909595771643E-2</v>
      </c>
      <c r="D269" s="33">
        <f>+(Forwards!E262-Normalización!$C$4)/Normalización!$C$7</f>
        <v>0.94844716328954304</v>
      </c>
    </row>
    <row r="270" spans="2:4" x14ac:dyDescent="0.35">
      <c r="B270" s="1">
        <f>+Forwards!B263</f>
        <v>45121</v>
      </c>
      <c r="C270" s="33">
        <f>+(Forwards!C263-Normalización!$C$3)/Normalización!$C$6</f>
        <v>3.0361909595771643E-2</v>
      </c>
      <c r="D270" s="33">
        <f>+(Forwards!E263-Normalización!$C$4)/Normalización!$C$7</f>
        <v>0.94844716328954304</v>
      </c>
    </row>
    <row r="271" spans="2:4" x14ac:dyDescent="0.35">
      <c r="B271" s="1">
        <f>+Forwards!B264</f>
        <v>45121</v>
      </c>
      <c r="C271" s="33">
        <f>+(Forwards!C264-Normalización!$C$3)/Normalización!$C$6</f>
        <v>3.0361909595771643E-2</v>
      </c>
      <c r="D271" s="33">
        <f>+(Forwards!E264-Normalización!$C$4)/Normalización!$C$7</f>
        <v>0.94844716328954304</v>
      </c>
    </row>
    <row r="272" spans="2:4" x14ac:dyDescent="0.35">
      <c r="B272" s="1">
        <f>+Forwards!B265</f>
        <v>45124</v>
      </c>
      <c r="C272" s="33">
        <f>+(Forwards!C265-Normalización!$C$3)/Normalización!$C$6</f>
        <v>-1.3427076040563363E-2</v>
      </c>
      <c r="D272" s="33">
        <f>+(Forwards!E265-Normalización!$C$4)/Normalización!$C$7</f>
        <v>1.1495937902462672</v>
      </c>
    </row>
    <row r="273" spans="2:4" x14ac:dyDescent="0.35">
      <c r="B273" s="1">
        <f>+Forwards!B266</f>
        <v>45131</v>
      </c>
      <c r="C273" s="33">
        <f>+(Forwards!C266-Normalización!$C$3)/Normalización!$C$6</f>
        <v>-0.39585088393122242</v>
      </c>
      <c r="D273" s="33">
        <f>+(Forwards!E266-Normalización!$C$4)/Normalización!$C$7</f>
        <v>1.2038832330516678</v>
      </c>
    </row>
    <row r="274" spans="2:4" x14ac:dyDescent="0.35">
      <c r="B274" s="1">
        <f>+Forwards!B267</f>
        <v>45132</v>
      </c>
      <c r="C274" s="33">
        <f>+(Forwards!C267-Normalización!$C$3)/Normalización!$C$6</f>
        <v>-0.29075731840401842</v>
      </c>
      <c r="D274" s="33">
        <f>+(Forwards!E267-Normalización!$C$4)/Normalización!$C$7</f>
        <v>1.2484970671539557</v>
      </c>
    </row>
    <row r="275" spans="2:4" x14ac:dyDescent="0.35">
      <c r="B275" s="1">
        <f>+Forwards!B268</f>
        <v>45134</v>
      </c>
      <c r="C275" s="33">
        <f>+(Forwards!C268-Normalización!$C$3)/Normalización!$C$6</f>
        <v>0.45102809827549767</v>
      </c>
      <c r="D275" s="33">
        <f>+(Forwards!E268-Normalización!$C$4)/Normalización!$C$7</f>
        <v>1.697074191740364</v>
      </c>
    </row>
    <row r="276" spans="2:4" x14ac:dyDescent="0.35">
      <c r="B276" s="1">
        <f>+Forwards!B269</f>
        <v>45140</v>
      </c>
      <c r="C276" s="33">
        <f>+(Forwards!C269-Normalización!$C$3)/Normalización!$C$6</f>
        <v>-0.14771329865865737</v>
      </c>
      <c r="D276" s="33">
        <f>+(Forwards!E269-Normalización!$C$4)/Normalización!$C$7</f>
        <v>1.4600498241854427</v>
      </c>
    </row>
    <row r="277" spans="2:4" x14ac:dyDescent="0.35">
      <c r="B277" s="1">
        <f>+Forwards!B270</f>
        <v>45140</v>
      </c>
      <c r="C277" s="33">
        <f>+(Forwards!C270-Normalización!$C$3)/Normalización!$C$6</f>
        <v>-0.14771329865865737</v>
      </c>
      <c r="D277" s="33">
        <f>+(Forwards!E270-Normalización!$C$4)/Normalización!$C$7</f>
        <v>1.4600498241854427</v>
      </c>
    </row>
    <row r="278" spans="2:4" x14ac:dyDescent="0.35">
      <c r="B278" s="1">
        <f>+Forwards!B271</f>
        <v>45161</v>
      </c>
      <c r="C278" s="33">
        <f>+(Forwards!C271-Normalización!$C$3)/Normalización!$C$6</f>
        <v>9.9270496321486393E-3</v>
      </c>
      <c r="D278" s="33">
        <f>+(Forwards!E271-Normalización!$C$4)/Normalización!$C$7</f>
        <v>1.1501907834368663</v>
      </c>
    </row>
    <row r="279" spans="2:4" x14ac:dyDescent="0.35">
      <c r="B279" s="1">
        <f>+Forwards!B272</f>
        <v>45166</v>
      </c>
      <c r="C279" s="33">
        <f>+(Forwards!C272-Normalización!$C$3)/Normalización!$C$6</f>
        <v>0.10042428661390765</v>
      </c>
      <c r="D279" s="33">
        <f>+(Forwards!E272-Normalización!$C$4)/Normalización!$C$7</f>
        <v>0.88311751139630823</v>
      </c>
    </row>
    <row r="280" spans="2:4" x14ac:dyDescent="0.35">
      <c r="B280" s="1">
        <f>+Forwards!B273</f>
        <v>45166</v>
      </c>
      <c r="C280" s="33">
        <f>+(Forwards!C273-Normalización!$C$3)/Normalización!$C$6</f>
        <v>0.10042428661390765</v>
      </c>
      <c r="D280" s="33">
        <f>+(Forwards!E273-Normalización!$C$4)/Normalización!$C$7</f>
        <v>0.88311751139630823</v>
      </c>
    </row>
    <row r="281" spans="2:4" x14ac:dyDescent="0.35">
      <c r="B281" s="1">
        <f>+Forwards!B274</f>
        <v>45167</v>
      </c>
      <c r="C281" s="33">
        <f>+(Forwards!C274-Normalización!$C$3)/Normalización!$C$6</f>
        <v>0.60242121794885228</v>
      </c>
      <c r="D281" s="33">
        <f>+(Forwards!E274-Normalización!$C$4)/Normalización!$C$7</f>
        <v>1.0311854131356872</v>
      </c>
    </row>
    <row r="282" spans="2:4" x14ac:dyDescent="0.35">
      <c r="B282" s="1">
        <f>+Forwards!B275</f>
        <v>45174</v>
      </c>
      <c r="C282" s="33">
        <f>+(Forwards!C275-Normalización!$C$3)/Normalización!$C$6</f>
        <v>-3.6781201713275362E-2</v>
      </c>
      <c r="D282" s="33">
        <f>+(Forwards!E275-Normalización!$C$4)/Normalización!$C$7</f>
        <v>0.40658376156238879</v>
      </c>
    </row>
    <row r="283" spans="2:4" x14ac:dyDescent="0.35">
      <c r="B283" s="1">
        <f>+Forwards!B276</f>
        <v>45174</v>
      </c>
      <c r="C283" s="33">
        <f>+(Forwards!C276-Normalización!$C$3)/Normalización!$C$6</f>
        <v>-3.6781201713275362E-2</v>
      </c>
      <c r="D283" s="33">
        <f>+(Forwards!E276-Normalización!$C$4)/Normalización!$C$7</f>
        <v>0.40658376156238879</v>
      </c>
    </row>
    <row r="284" spans="2:4" x14ac:dyDescent="0.35">
      <c r="B284" s="1">
        <f>+Forwards!B277</f>
        <v>45176</v>
      </c>
      <c r="C284" s="33">
        <f>+(Forwards!C277-Normalización!$C$3)/Normalización!$C$6</f>
        <v>0.33055000246139332</v>
      </c>
      <c r="D284" s="33">
        <f>+(Forwards!E277-Normalización!$C$4)/Normalización!$C$7</f>
        <v>0.34378778553728562</v>
      </c>
    </row>
    <row r="285" spans="2:4" x14ac:dyDescent="0.35">
      <c r="B285" s="1">
        <f>+Forwards!B278</f>
        <v>45181</v>
      </c>
      <c r="C285" s="33">
        <f>+(Forwards!C278-Normalización!$C$3)/Normalización!$C$6</f>
        <v>-0.24404906705859439</v>
      </c>
      <c r="D285" s="33">
        <f>+(Forwards!E278-Normalización!$C$4)/Normalización!$C$7</f>
        <v>0.30142899715057947</v>
      </c>
    </row>
    <row r="286" spans="2:4" x14ac:dyDescent="0.35">
      <c r="B286" s="1">
        <f>+Forwards!B279</f>
        <v>45187</v>
      </c>
      <c r="C286" s="33">
        <f>+(Forwards!C279-Normalización!$C$3)/Normalización!$C$6</f>
        <v>-0.49802518374933741</v>
      </c>
      <c r="D286" s="33">
        <f>+(Forwards!E279-Normalización!$C$4)/Normalización!$C$7</f>
        <v>0.27218860426705821</v>
      </c>
    </row>
    <row r="287" spans="2:4" x14ac:dyDescent="0.35">
      <c r="B287" s="1">
        <f>+Forwards!B280</f>
        <v>45187</v>
      </c>
      <c r="C287" s="33">
        <f>+(Forwards!C280-Normalización!$C$3)/Normalización!$C$6</f>
        <v>-0.49802518374933741</v>
      </c>
      <c r="D287" s="33">
        <f>+(Forwards!E280-Normalización!$C$4)/Normalización!$C$7</f>
        <v>0.27218860426705821</v>
      </c>
    </row>
    <row r="288" spans="2:4" x14ac:dyDescent="0.35">
      <c r="B288" s="1">
        <f>+Forwards!B281</f>
        <v>45190</v>
      </c>
      <c r="C288" s="33">
        <f>+(Forwards!C281-Normalización!$C$3)/Normalización!$C$6</f>
        <v>-0.40752794676757842</v>
      </c>
      <c r="D288" s="33">
        <f>+(Forwards!E281-Normalización!$C$4)/Normalización!$C$7</f>
        <v>0.32994955293191497</v>
      </c>
    </row>
    <row r="289" spans="2:4" x14ac:dyDescent="0.35">
      <c r="B289" s="1">
        <f>+Forwards!B282</f>
        <v>45194</v>
      </c>
      <c r="C289" s="33">
        <f>+(Forwards!C282-Normalización!$C$3)/Normalización!$C$6</f>
        <v>-0.20317934713134839</v>
      </c>
      <c r="D289" s="33">
        <f>+(Forwards!E282-Normalización!$C$4)/Normalización!$C$7</f>
        <v>0.29440231467602923</v>
      </c>
    </row>
    <row r="290" spans="2:4" x14ac:dyDescent="0.35">
      <c r="B290" s="1">
        <f>+Forwards!B283</f>
        <v>45195</v>
      </c>
      <c r="C290" s="33">
        <f>+(Forwards!C283-Normalización!$C$3)/Normalización!$C$6</f>
        <v>-7.473165593143237E-2</v>
      </c>
      <c r="D290" s="33">
        <f>+(Forwards!E283-Normalización!$C$4)/Normalización!$C$7</f>
        <v>0.24218153960959324</v>
      </c>
    </row>
    <row r="291" spans="2:4" x14ac:dyDescent="0.35">
      <c r="B291" s="1">
        <f>+Forwards!B284</f>
        <v>45201</v>
      </c>
      <c r="C291" s="33">
        <f>+(Forwards!C284-Normalización!$C$3)/Normalización!$C$6</f>
        <v>7.9989426650284648E-2</v>
      </c>
      <c r="D291" s="33">
        <f>+(Forwards!E284-Normalización!$C$4)/Normalización!$C$7</f>
        <v>0.20846762614170475</v>
      </c>
    </row>
    <row r="292" spans="2:4" x14ac:dyDescent="0.35">
      <c r="B292" s="1">
        <f>+Forwards!B285</f>
        <v>45203</v>
      </c>
      <c r="C292" s="33">
        <f>+(Forwards!C285-Normalización!$C$3)/Normalización!$C$6</f>
        <v>0.31644994908649365</v>
      </c>
      <c r="D292" s="33">
        <f>+(Forwards!E285-Normalización!$C$4)/Normalización!$C$7</f>
        <v>0.45668270402225997</v>
      </c>
    </row>
    <row r="293" spans="2:4" x14ac:dyDescent="0.35">
      <c r="B293" s="1">
        <f>+Forwards!B286</f>
        <v>45204</v>
      </c>
      <c r="C293" s="33">
        <f>+(Forwards!C286-Normalización!$C$3)/Normalización!$C$6</f>
        <v>0.96744620221334077</v>
      </c>
      <c r="D293" s="33">
        <f>+(Forwards!E286-Normalización!$C$4)/Normalización!$C$7</f>
        <v>0.28544504884195443</v>
      </c>
    </row>
    <row r="294" spans="2:4" x14ac:dyDescent="0.35">
      <c r="B294" s="1">
        <f>+Forwards!B287</f>
        <v>45209</v>
      </c>
      <c r="C294" s="33">
        <f>+(Forwards!C287-Normalización!$C$3)/Normalización!$C$6</f>
        <v>0.50328295446818971</v>
      </c>
      <c r="D294" s="33">
        <f>+(Forwards!E287-Normalización!$C$4)/Normalización!$C$7</f>
        <v>0.21859344414153065</v>
      </c>
    </row>
    <row r="295" spans="2:4" x14ac:dyDescent="0.35">
      <c r="B295" s="1">
        <f>+Forwards!B288</f>
        <v>45210</v>
      </c>
      <c r="C295" s="33">
        <f>+(Forwards!C288-Normalización!$C$3)/Normalización!$C$6</f>
        <v>0.25806463490471365</v>
      </c>
      <c r="D295" s="33">
        <f>+(Forwards!E288-Normalización!$C$4)/Normalización!$C$7</f>
        <v>0.11624846168779207</v>
      </c>
    </row>
    <row r="296" spans="2:4" x14ac:dyDescent="0.35">
      <c r="B296" s="1">
        <f>+Forwards!B289</f>
        <v>45216</v>
      </c>
      <c r="C296" s="33">
        <f>+(Forwards!C289-Normalización!$C$3)/Normalización!$C$6</f>
        <v>0.33396554334102768</v>
      </c>
      <c r="D296" s="33">
        <f>+(Forwards!E289-Normalización!$C$4)/Normalización!$C$7</f>
        <v>-0.20995131921760513</v>
      </c>
    </row>
    <row r="297" spans="2:4" x14ac:dyDescent="0.35">
      <c r="B297" s="1">
        <f>+Forwards!B290</f>
        <v>45218</v>
      </c>
      <c r="C297" s="33">
        <f>+(Forwards!C290-Normalización!$C$3)/Normalización!$C$6</f>
        <v>0.44489764028640966</v>
      </c>
      <c r="D297" s="33">
        <f>+(Forwards!E290-Normalización!$C$4)/Normalización!$C$7</f>
        <v>-0.22935471915444539</v>
      </c>
    </row>
    <row r="298" spans="2:4" x14ac:dyDescent="0.35">
      <c r="B298" s="1">
        <f>+Forwards!B291</f>
        <v>45222</v>
      </c>
      <c r="C298" s="33">
        <f>+(Forwards!C291-Normalización!$C$3)/Normalización!$C$6</f>
        <v>0.4069471860682527</v>
      </c>
      <c r="D298" s="33">
        <f>+(Forwards!E291-Normalización!$C$4)/Normalización!$C$7</f>
        <v>-0.22763173965185671</v>
      </c>
    </row>
    <row r="299" spans="2:4" x14ac:dyDescent="0.35">
      <c r="B299" s="1">
        <f>+Forwards!B292</f>
        <v>45224</v>
      </c>
      <c r="C299" s="33">
        <f>+(Forwards!C292-Normalización!$C$3)/Normalización!$C$6</f>
        <v>0.39235085752280768</v>
      </c>
      <c r="D299" s="33">
        <f>+(Forwards!E292-Normalización!$C$4)/Normalización!$C$7</f>
        <v>-0.30623152241465951</v>
      </c>
    </row>
    <row r="300" spans="2:4" x14ac:dyDescent="0.35">
      <c r="B300" s="1">
        <f>+Forwards!B293</f>
        <v>45225</v>
      </c>
      <c r="C300" s="33">
        <f>+(Forwards!C293-Normalización!$C$3)/Normalización!$C$6</f>
        <v>0.19967932072293365</v>
      </c>
      <c r="D300" s="33">
        <f>+(Forwards!E293-Normalización!$C$4)/Normalización!$C$7</f>
        <v>-0.38030213157252635</v>
      </c>
    </row>
    <row r="301" spans="2:4" x14ac:dyDescent="0.35">
      <c r="B301" s="1">
        <f>+Forwards!B294</f>
        <v>45231</v>
      </c>
      <c r="C301" s="33">
        <f>+(Forwards!C294-Normalización!$C$3)/Normalización!$C$6</f>
        <v>4.7877503850305647E-2</v>
      </c>
      <c r="D301" s="33">
        <f>+(Forwards!E294-Normalización!$C$4)/Normalización!$C$7</f>
        <v>0.24826487253644572</v>
      </c>
    </row>
    <row r="302" spans="2:4" x14ac:dyDescent="0.35">
      <c r="B302" s="1">
        <f>+Forwards!B295</f>
        <v>45231</v>
      </c>
      <c r="C302" s="33">
        <f>+(Forwards!C295-Normalización!$C$3)/Normalización!$C$6</f>
        <v>3.0361909595771643E-2</v>
      </c>
      <c r="D302" s="33">
        <f>+(Forwards!E295-Normalización!$C$4)/Normalización!$C$7</f>
        <v>0.24826487253644572</v>
      </c>
    </row>
    <row r="303" spans="2:4" x14ac:dyDescent="0.35">
      <c r="B303" s="1">
        <f>+Forwards!B296</f>
        <v>45237</v>
      </c>
      <c r="C303" s="33">
        <f>+(Forwards!C296-Normalización!$C$3)/Normalización!$C$6</f>
        <v>-0.32578850691308642</v>
      </c>
      <c r="D303" s="33">
        <f>+(Forwards!E296-Normalización!$C$4)/Normalización!$C$7</f>
        <v>-0.1082065569443284</v>
      </c>
    </row>
    <row r="304" spans="2:4" x14ac:dyDescent="0.35">
      <c r="B304" s="1">
        <f>+Forwards!B297</f>
        <v>45237</v>
      </c>
      <c r="C304" s="33">
        <f>+(Forwards!C297-Normalización!$C$3)/Normalización!$C$6</f>
        <v>-0.32578850691308642</v>
      </c>
      <c r="D304" s="33">
        <f>+(Forwards!E297-Normalización!$C$4)/Normalización!$C$7</f>
        <v>-0.1082065569443284</v>
      </c>
    </row>
    <row r="305" spans="2:4" x14ac:dyDescent="0.35">
      <c r="B305" s="1">
        <f>+Forwards!B298</f>
        <v>45240</v>
      </c>
      <c r="C305" s="33">
        <f>+(Forwards!C298-Normalización!$C$3)/Normalización!$C$6</f>
        <v>-0.14771329865865737</v>
      </c>
      <c r="D305" s="33">
        <f>+(Forwards!E298-Normalización!$C$4)/Normalización!$C$7</f>
        <v>-0.25253297993862489</v>
      </c>
    </row>
    <row r="306" spans="2:4" x14ac:dyDescent="0.35">
      <c r="B306" s="1">
        <f>+Forwards!B299</f>
        <v>45244</v>
      </c>
      <c r="C306" s="33">
        <f>+(Forwards!C299-Normalización!$C$3)/Normalización!$C$6</f>
        <v>-0.38709308680395538</v>
      </c>
      <c r="D306" s="33">
        <f>+(Forwards!E299-Normalización!$C$4)/Normalización!$C$7</f>
        <v>0.1748565542329967</v>
      </c>
    </row>
    <row r="307" spans="2:4" x14ac:dyDescent="0.35">
      <c r="B307" s="1">
        <f>+Forwards!B300</f>
        <v>45246</v>
      </c>
      <c r="C307" s="33">
        <f>+(Forwards!C300-Normalización!$C$3)/Normalización!$C$6</f>
        <v>-5.1377530258720369E-2</v>
      </c>
      <c r="D307" s="33">
        <f>+(Forwards!E300-Normalización!$C$4)/Normalización!$C$7</f>
        <v>0.16272338578009893</v>
      </c>
    </row>
    <row r="308" spans="2:4" x14ac:dyDescent="0.35">
      <c r="B308" s="1">
        <f>+Forwards!B301</f>
        <v>45250</v>
      </c>
      <c r="C308" s="33">
        <f>+(Forwards!C301-Normalización!$C$3)/Normalización!$C$6</f>
        <v>-7.765092164052137E-2</v>
      </c>
      <c r="D308" s="33">
        <f>+(Forwards!E301-Normalización!$C$4)/Normalización!$C$7</f>
        <v>0.15604749396758644</v>
      </c>
    </row>
    <row r="309" spans="2:4" x14ac:dyDescent="0.35">
      <c r="B309" s="1">
        <f>+Forwards!B302</f>
        <v>45252</v>
      </c>
      <c r="C309" s="33">
        <f>+(Forwards!C302-Normalización!$C$3)/Normalización!$C$6</f>
        <v>7.0077839230596392E-3</v>
      </c>
      <c r="D309" s="33">
        <f>+(Forwards!E302-Normalización!$C$4)/Normalización!$C$7</f>
        <v>8.4361131885618584E-2</v>
      </c>
    </row>
    <row r="310" spans="2:4" x14ac:dyDescent="0.35">
      <c r="B310" s="1">
        <f>+Forwards!B303</f>
        <v>45257</v>
      </c>
      <c r="C310" s="33">
        <f>+(Forwards!C303-Normalización!$C$3)/Normalización!$C$6</f>
        <v>-0.29367658411310738</v>
      </c>
      <c r="D310" s="33">
        <f>+(Forwards!E303-Normalización!$C$4)/Normalización!$C$7</f>
        <v>0.10799166957117518</v>
      </c>
    </row>
    <row r="311" spans="2:4" x14ac:dyDescent="0.35">
      <c r="B311" s="1">
        <f>+Forwards!B304</f>
        <v>45260</v>
      </c>
      <c r="C311" s="33">
        <f>+(Forwards!C304-Normalización!$C$3)/Normalización!$C$6</f>
        <v>-0.13311697011321239</v>
      </c>
      <c r="D311" s="33">
        <f>+(Forwards!E304-Normalización!$C$4)/Normalización!$C$7</f>
        <v>-5.445507973167534E-3</v>
      </c>
    </row>
    <row r="312" spans="2:4" x14ac:dyDescent="0.35">
      <c r="B312" s="1">
        <f>+Forwards!B305</f>
        <v>45265</v>
      </c>
      <c r="C312" s="33">
        <f>+(Forwards!C305-Normalización!$C$3)/Normalización!$C$6</f>
        <v>-0.16230962720410239</v>
      </c>
      <c r="D312" s="33">
        <f>+(Forwards!E305-Normalización!$C$4)/Normalización!$C$7</f>
        <v>3.7047073246149996E-2</v>
      </c>
    </row>
    <row r="313" spans="2:4" x14ac:dyDescent="0.35">
      <c r="B313" s="1">
        <f>+Forwards!B306</f>
        <v>45271</v>
      </c>
      <c r="C313" s="33">
        <f>+(Forwards!C306-Normalización!$C$3)/Normalización!$C$6</f>
        <v>-0.25864539560403937</v>
      </c>
      <c r="D313" s="33">
        <f>+(Forwards!E306-Normalización!$C$4)/Normalización!$C$7</f>
        <v>-0.21732559811787994</v>
      </c>
    </row>
    <row r="314" spans="2:4" x14ac:dyDescent="0.35">
      <c r="B314" s="1">
        <f>+Forwards!B307</f>
        <v>45271</v>
      </c>
      <c r="C314" s="33">
        <f>+(Forwards!C307-Normalización!$C$3)/Normalización!$C$6</f>
        <v>-0.56224902934929544</v>
      </c>
      <c r="D314" s="33">
        <f>+(Forwards!E307-Normalización!$C$4)/Normalización!$C$7</f>
        <v>-0.21732559811787994</v>
      </c>
    </row>
    <row r="315" spans="2:4" x14ac:dyDescent="0.35">
      <c r="B315" s="1">
        <f>+Forwards!B308</f>
        <v>45272</v>
      </c>
      <c r="C315" s="33">
        <f>+(Forwards!C308-Normalización!$C$3)/Normalización!$C$6</f>
        <v>-0.37541602396759938</v>
      </c>
      <c r="D315" s="33">
        <f>+(Forwards!E308-Normalización!$C$4)/Normalización!$C$7</f>
        <v>-0.29325062166810939</v>
      </c>
    </row>
    <row r="316" spans="2:4" x14ac:dyDescent="0.35">
      <c r="B316" s="1">
        <f>+Forwards!B309</f>
        <v>45275</v>
      </c>
      <c r="C316" s="33">
        <f>+(Forwards!C309-Normalización!$C$3)/Normalización!$C$6</f>
        <v>-0.34330410116762039</v>
      </c>
      <c r="D316" s="33">
        <f>+(Forwards!E309-Normalización!$C$4)/Normalización!$C$7</f>
        <v>-0.34708162231502898</v>
      </c>
    </row>
    <row r="317" spans="2:4" x14ac:dyDescent="0.35">
      <c r="B317" s="1">
        <f>+Forwards!B310</f>
        <v>45279</v>
      </c>
      <c r="C317" s="33">
        <f>+(Forwards!C310-Normalización!$C$3)/Normalización!$C$6</f>
        <v>-0.56224902934929544</v>
      </c>
      <c r="D317" s="33">
        <f>+(Forwards!E310-Normalización!$C$4)/Normalización!$C$7</f>
        <v>-0.42533790967280205</v>
      </c>
    </row>
    <row r="318" spans="2:4" x14ac:dyDescent="0.35">
      <c r="B318" s="1">
        <f>+Forwards!B311</f>
        <v>45279</v>
      </c>
      <c r="C318" s="33">
        <f>+(Forwards!C311-Normalización!$C$3)/Normalización!$C$6</f>
        <v>-0.56224902934929544</v>
      </c>
      <c r="D318" s="33">
        <f>+(Forwards!E311-Normalización!$C$4)/Normalización!$C$7</f>
        <v>-0.42533790967280205</v>
      </c>
    </row>
    <row r="319" spans="2:4" x14ac:dyDescent="0.35">
      <c r="B319" s="1">
        <f>+Forwards!B312</f>
        <v>45288</v>
      </c>
      <c r="C319" s="33">
        <f>+(Forwards!C312-Normalización!$C$3)/Normalización!$C$6</f>
        <v>-0.78995175465823742</v>
      </c>
      <c r="D319" s="33">
        <f>+(Forwards!E312-Normalización!$C$4)/Normalización!$C$7</f>
        <v>4.9259716601579698E-2</v>
      </c>
    </row>
    <row r="320" spans="2:4" x14ac:dyDescent="0.35">
      <c r="B320" s="1">
        <f>+Forwards!B313</f>
        <v>45300</v>
      </c>
      <c r="C320" s="33">
        <f>+(Forwards!C313-Normalización!$C$3)/Normalización!$C$6</f>
        <v>-0.51262151229478237</v>
      </c>
      <c r="D320" s="33">
        <f>+(Forwards!E313-Normalización!$C$4)/Normalización!$C$7</f>
        <v>0.45651560879895892</v>
      </c>
    </row>
    <row r="321" spans="2:4" x14ac:dyDescent="0.35">
      <c r="B321" s="1">
        <f>+Forwards!B314</f>
        <v>45300</v>
      </c>
      <c r="C321" s="33">
        <f>+(Forwards!C314-Normalización!$C$3)/Normalización!$C$6</f>
        <v>-0.51262151229478237</v>
      </c>
      <c r="D321" s="33">
        <f>+(Forwards!E314-Normalización!$C$4)/Normalización!$C$7</f>
        <v>0.45651560879895892</v>
      </c>
    </row>
    <row r="322" spans="2:4" x14ac:dyDescent="0.35">
      <c r="B322" s="1">
        <f>+Forwards!B315</f>
        <v>45301</v>
      </c>
      <c r="C322" s="33">
        <f>+(Forwards!C315-Normalización!$C$3)/Normalización!$C$6</f>
        <v>-0.39585088393122242</v>
      </c>
      <c r="D322" s="33">
        <f>+(Forwards!E315-Normalización!$C$4)/Normalización!$C$7</f>
        <v>0.53752702611110115</v>
      </c>
    </row>
    <row r="323" spans="2:4" x14ac:dyDescent="0.35">
      <c r="B323" s="1">
        <f>+Forwards!B316</f>
        <v>45304</v>
      </c>
      <c r="C323" s="33">
        <f>+(Forwards!C316-Normalización!$C$3)/Normalización!$C$6</f>
        <v>-0.48342885520389239</v>
      </c>
      <c r="D323" s="33">
        <f>+(Forwards!E316-Normalización!$C$4)/Normalización!$C$7</f>
        <v>0.48131177838828731</v>
      </c>
    </row>
    <row r="324" spans="2:4" x14ac:dyDescent="0.35">
      <c r="B324" s="1">
        <f>+Forwards!B317</f>
        <v>45309</v>
      </c>
      <c r="C324" s="33">
        <f>+(Forwards!C317-Normalización!$C$3)/Normalización!$C$6</f>
        <v>-0.49802518374933741</v>
      </c>
      <c r="D324" s="33">
        <f>+(Forwards!E317-Normalización!$C$4)/Normalización!$C$7</f>
        <v>0.44279294229546262</v>
      </c>
    </row>
    <row r="325" spans="2:4" x14ac:dyDescent="0.35">
      <c r="B325" s="1">
        <f>+Forwards!B318</f>
        <v>45313</v>
      </c>
      <c r="C325" s="33">
        <f>+(Forwards!C318-Normalización!$C$3)/Normalización!$C$6</f>
        <v>-0.51262151229478237</v>
      </c>
      <c r="D325" s="33">
        <f>+(Forwards!E318-Normalización!$C$4)/Normalización!$C$7</f>
        <v>0.41638078302135917</v>
      </c>
    </row>
    <row r="326" spans="2:4" x14ac:dyDescent="0.35">
      <c r="B326" s="1">
        <f>+Forwards!B319</f>
        <v>45313</v>
      </c>
      <c r="C326" s="33">
        <f>+(Forwards!C319-Normalización!$C$3)/Normalización!$C$6</f>
        <v>-0.51846004371296039</v>
      </c>
      <c r="D326" s="33">
        <f>+(Forwards!E319-Normalización!$C$4)/Normalización!$C$7</f>
        <v>0.41638078302135917</v>
      </c>
    </row>
    <row r="327" spans="2:4" x14ac:dyDescent="0.35">
      <c r="B327" s="1">
        <f>+Forwards!B320</f>
        <v>45315</v>
      </c>
      <c r="C327" s="33">
        <f>+(Forwards!C320-Normalización!$C$3)/Normalización!$C$6</f>
        <v>-0.46883252665844743</v>
      </c>
      <c r="D327" s="33">
        <f>+(Forwards!E320-Normalización!$C$4)/Normalización!$C$7</f>
        <v>0.18222122853409881</v>
      </c>
    </row>
    <row r="328" spans="2:4" x14ac:dyDescent="0.35">
      <c r="B328" s="1">
        <f>+Forwards!B321</f>
        <v>45316</v>
      </c>
      <c r="C328" s="33">
        <f>+(Forwards!C321-Normalización!$C$3)/Normalización!$C$6</f>
        <v>-0.48050958949480344</v>
      </c>
      <c r="D328" s="33">
        <f>+(Forwards!E321-Normalización!$C$4)/Normalización!$C$7</f>
        <v>0.12510526524928078</v>
      </c>
    </row>
    <row r="329" spans="2:4" x14ac:dyDescent="0.35">
      <c r="B329" s="1">
        <f>+Forwards!B322</f>
        <v>45320</v>
      </c>
      <c r="C329" s="33">
        <f>+(Forwards!C322-Normalización!$C$3)/Normalización!$C$6</f>
        <v>-0.51262151229478237</v>
      </c>
      <c r="D329" s="33">
        <f>+(Forwards!E322-Normalización!$C$4)/Normalización!$C$7</f>
        <v>0.16720047195594809</v>
      </c>
    </row>
    <row r="330" spans="2:4" x14ac:dyDescent="0.35">
      <c r="B330" s="1">
        <f>+Forwards!B323</f>
        <v>45323</v>
      </c>
      <c r="C330" s="33">
        <f>+(Forwards!C323-Normalización!$C$3)/Normalización!$C$6</f>
        <v>-0.57100682647656242</v>
      </c>
      <c r="D330" s="33">
        <f>+(Forwards!E323-Normalización!$C$4)/Normalización!$C$7</f>
        <v>-0.21451748489515654</v>
      </c>
    </row>
    <row r="331" spans="2:4" x14ac:dyDescent="0.35">
      <c r="B331" s="1">
        <f>+Forwards!B324</f>
        <v>45323</v>
      </c>
      <c r="C331" s="33">
        <f>+(Forwards!C324-Normalización!$C$3)/Normalización!$C$6</f>
        <v>-0.57100682647656242</v>
      </c>
      <c r="D331" s="33">
        <f>+(Forwards!E324-Normalización!$C$4)/Normalización!$C$7</f>
        <v>-0.21451748489515654</v>
      </c>
    </row>
    <row r="332" spans="2:4" x14ac:dyDescent="0.35">
      <c r="B332" s="1">
        <f>+Forwards!B325</f>
        <v>45327</v>
      </c>
      <c r="C332" s="33">
        <f>+(Forwards!C325-Normalización!$C$3)/Normalización!$C$6</f>
        <v>-0.28491878698584039</v>
      </c>
      <c r="D332" s="33">
        <f>+(Forwards!E325-Normalización!$C$4)/Normalización!$C$7</f>
        <v>-0.12317433025412609</v>
      </c>
    </row>
    <row r="333" spans="2:4" x14ac:dyDescent="0.35">
      <c r="B333" s="1">
        <f>+Forwards!B326</f>
        <v>45329</v>
      </c>
      <c r="C333" s="33">
        <f>+(Forwards!C326-Normalización!$C$3)/Normalización!$C$6</f>
        <v>-0.36665822684033239</v>
      </c>
      <c r="D333" s="33">
        <f>+(Forwards!E326-Normalización!$C$4)/Normalización!$C$7</f>
        <v>-0.11008746297086872</v>
      </c>
    </row>
    <row r="334" spans="2:4" x14ac:dyDescent="0.35">
      <c r="B334" s="1">
        <f>+Forwards!B327</f>
        <v>45331</v>
      </c>
      <c r="C334" s="33">
        <f>+(Forwards!C327-Normalización!$C$3)/Normalización!$C$6</f>
        <v>-0.41920500960393442</v>
      </c>
      <c r="D334" s="33">
        <f>+(Forwards!E327-Normalización!$C$4)/Normalización!$C$7</f>
        <v>-6.1846197135219418E-2</v>
      </c>
    </row>
    <row r="335" spans="2:4" x14ac:dyDescent="0.35">
      <c r="B335" s="1">
        <f>+Forwards!B328</f>
        <v>45337</v>
      </c>
      <c r="C335" s="33">
        <f>+(Forwards!C328-Normalización!$C$3)/Normalización!$C$6</f>
        <v>-0.49802518374933741</v>
      </c>
      <c r="D335" s="33">
        <f>+(Forwards!E328-Normalización!$C$4)/Normalización!$C$7</f>
        <v>8.9394542379179473E-2</v>
      </c>
    </row>
    <row r="336" spans="2:4" x14ac:dyDescent="0.35">
      <c r="B336" s="1">
        <f>+Forwards!B329</f>
        <v>45338</v>
      </c>
      <c r="C336" s="33">
        <f>+(Forwards!C329-Normalización!$C$3)/Normalización!$C$6</f>
        <v>-0.47467105807662541</v>
      </c>
      <c r="D336" s="33">
        <f>+(Forwards!E329-Normalización!$C$4)/Normalización!$C$7</f>
        <v>8.9394542379179473E-2</v>
      </c>
    </row>
    <row r="337" spans="2:4" x14ac:dyDescent="0.35">
      <c r="B337" s="1">
        <f>+Forwards!B330</f>
        <v>45342</v>
      </c>
      <c r="C337" s="33">
        <f>+(Forwards!C330-Normalización!$C$3)/Normalización!$C$6</f>
        <v>-0.50678298087660445</v>
      </c>
      <c r="D337" s="33">
        <f>+(Forwards!E330-Normalización!$C$4)/Normalización!$C$7</f>
        <v>3.0874522482996197E-2</v>
      </c>
    </row>
    <row r="338" spans="2:4" x14ac:dyDescent="0.35">
      <c r="B338" s="1">
        <f>+Forwards!B331</f>
        <v>45348</v>
      </c>
      <c r="C338" s="33">
        <f>+(Forwards!C331-Normalización!$C$3)/Normalización!$C$6</f>
        <v>-0.36081969542215442</v>
      </c>
      <c r="D338" s="33">
        <f>+(Forwards!E331-Normalización!$C$4)/Normalización!$C$7</f>
        <v>-0.27719669135707065</v>
      </c>
    </row>
    <row r="339" spans="2:4" x14ac:dyDescent="0.35">
      <c r="B339" s="1">
        <f>+Forwards!B332</f>
        <v>45348</v>
      </c>
      <c r="C339" s="33">
        <f>+(Forwards!C332-Normalización!$C$3)/Normalización!$C$6</f>
        <v>-0.36081969542215442</v>
      </c>
      <c r="D339" s="33">
        <f>+(Forwards!E332-Normalización!$C$4)/Normalización!$C$7</f>
        <v>-0.27719669135707065</v>
      </c>
    </row>
    <row r="340" spans="2:4" x14ac:dyDescent="0.35">
      <c r="B340" s="1">
        <f>+Forwards!B333</f>
        <v>45351</v>
      </c>
      <c r="C340" s="33">
        <f>+(Forwards!C333-Normalización!$C$3)/Normalización!$C$6</f>
        <v>-0.42504354102211239</v>
      </c>
      <c r="D340" s="33">
        <f>+(Forwards!E333-Normalización!$C$4)/Normalización!$C$7</f>
        <v>-0.2526654381095087</v>
      </c>
    </row>
    <row r="341" spans="2:4" x14ac:dyDescent="0.35">
      <c r="B341" s="1">
        <f>+Forwards!B334</f>
        <v>45355</v>
      </c>
      <c r="C341" s="33">
        <f>+(Forwards!C334-Normalización!$C$3)/Normalización!$C$6</f>
        <v>-0.37249675825851042</v>
      </c>
      <c r="D341" s="33">
        <f>+(Forwards!E334-Normalización!$C$4)/Normalización!$C$7</f>
        <v>-0.15218266967753838</v>
      </c>
    </row>
    <row r="342" spans="2:4" x14ac:dyDescent="0.35">
      <c r="B342" s="1">
        <f>+Forwards!B335</f>
        <v>45355</v>
      </c>
      <c r="C342" s="33">
        <f>+(Forwards!C335-Normalización!$C$3)/Normalización!$C$6</f>
        <v>-0.37249675825851042</v>
      </c>
      <c r="D342" s="33">
        <f>+(Forwards!E335-Normalización!$C$4)/Normalización!$C$7</f>
        <v>-0.15218266967753838</v>
      </c>
    </row>
    <row r="343" spans="2:4" x14ac:dyDescent="0.35">
      <c r="B343" s="1">
        <f>+Forwards!B336</f>
        <v>45362</v>
      </c>
      <c r="C343" s="33">
        <f>+(Forwards!C336-Normalización!$C$3)/Normalización!$C$6</f>
        <v>-0.54765270080385042</v>
      </c>
      <c r="D343" s="33">
        <f>+(Forwards!E336-Normalización!$C$4)/Normalización!$C$7</f>
        <v>-0.16715044298733608</v>
      </c>
    </row>
    <row r="344" spans="2:4" x14ac:dyDescent="0.35">
      <c r="B344" s="1">
        <f>+Forwards!B337</f>
        <v>45362</v>
      </c>
      <c r="C344" s="33">
        <f>+(Forwards!C337-Normalización!$C$3)/Normalización!$C$6</f>
        <v>-0.54765270080385042</v>
      </c>
      <c r="D344" s="33">
        <f>+(Forwards!E337-Normalización!$C$4)/Normalización!$C$7</f>
        <v>-0.16715044298733608</v>
      </c>
    </row>
    <row r="345" spans="2:4" x14ac:dyDescent="0.35">
      <c r="B345" s="1">
        <f>+Forwards!B338</f>
        <v>45366</v>
      </c>
      <c r="C345" s="33">
        <f>+(Forwards!C338-Normalización!$C$3)/Normalización!$C$6</f>
        <v>-0.59436095214927442</v>
      </c>
      <c r="D345" s="33">
        <f>+(Forwards!E338-Normalización!$C$4)/Normalización!$C$7</f>
        <v>-0.31804679125743895</v>
      </c>
    </row>
    <row r="346" spans="2:4" x14ac:dyDescent="0.35">
      <c r="B346" s="1">
        <f>+Forwards!B339</f>
        <v>45369</v>
      </c>
      <c r="C346" s="33">
        <f>+(Forwards!C339-Normalización!$C$3)/Normalización!$C$6</f>
        <v>-0.6118765464038084</v>
      </c>
      <c r="D346" s="33">
        <f>+(Forwards!E339-Normalización!$C$4)/Normalización!$C$7</f>
        <v>-0.330497859320455</v>
      </c>
    </row>
    <row r="347" spans="2:4" x14ac:dyDescent="0.35">
      <c r="B347" s="1">
        <f>+Forwards!B340</f>
        <v>45372</v>
      </c>
      <c r="C347" s="33">
        <f>+(Forwards!C340-Normalización!$C$3)/Normalización!$C$6</f>
        <v>-0.32389098420217827</v>
      </c>
      <c r="D347" s="33">
        <f>+(Forwards!E340-Normalización!$C$4)/Normalización!$C$7</f>
        <v>-0.41217156748701628</v>
      </c>
    </row>
    <row r="348" spans="2:4" x14ac:dyDescent="0.35">
      <c r="B348" s="1">
        <f>+Forwards!B341</f>
        <v>45377</v>
      </c>
      <c r="C348" s="33">
        <f>+(Forwards!C341-Normalización!$C$3)/Normalización!$C$6</f>
        <v>-0.62939214065834237</v>
      </c>
      <c r="D348" s="33">
        <f>+(Forwards!E341-Normalización!$C$4)/Normalización!$C$7</f>
        <v>-0.63419795352137764</v>
      </c>
    </row>
    <row r="349" spans="2:4" x14ac:dyDescent="0.35">
      <c r="B349" s="1">
        <f>+Forwards!B342</f>
        <v>45385</v>
      </c>
      <c r="C349" s="33">
        <f>+(Forwards!C342-Normalización!$C$3)/Normalización!$C$6</f>
        <v>-0.7753554261127924</v>
      </c>
      <c r="D349" s="33">
        <f>+(Forwards!E342-Normalización!$C$4)/Normalización!$C$7</f>
        <v>-0.33988199433372196</v>
      </c>
    </row>
    <row r="350" spans="2:4" x14ac:dyDescent="0.35">
      <c r="B350" s="1">
        <f>+Forwards!B343</f>
        <v>45391</v>
      </c>
      <c r="C350" s="33">
        <f>+(Forwards!C343-Normalización!$C$3)/Normalización!$C$6</f>
        <v>-0.94467283723995443</v>
      </c>
      <c r="D350" s="33">
        <f>+(Forwards!E343-Normalización!$C$4)/Normalización!$C$7</f>
        <v>-0.33752554116007089</v>
      </c>
    </row>
    <row r="351" spans="2:4" x14ac:dyDescent="0.35">
      <c r="B351" s="1">
        <f>+Forwards!B344</f>
        <v>45393</v>
      </c>
      <c r="C351" s="33">
        <f>+(Forwards!C344-Normalización!$C$3)/Normalización!$C$6</f>
        <v>-0.7753554261127924</v>
      </c>
      <c r="D351" s="33">
        <f>+(Forwards!E344-Normalización!$C$4)/Normalización!$C$7</f>
        <v>-0.39860798466131658</v>
      </c>
    </row>
    <row r="352" spans="2:4" x14ac:dyDescent="0.35">
      <c r="B352" s="1">
        <f>+Forwards!B345</f>
        <v>45398</v>
      </c>
      <c r="C352" s="33">
        <f>+(Forwards!C345-Normalización!$C$3)/Normalización!$C$6</f>
        <v>-0.45423619811300242</v>
      </c>
      <c r="D352" s="33">
        <f>+(Forwards!E345-Normalización!$C$4)/Normalización!$C$7</f>
        <v>-0.25804158130279226</v>
      </c>
    </row>
    <row r="353" spans="2:4" x14ac:dyDescent="0.35">
      <c r="B353" s="1">
        <f>+Forwards!B346</f>
        <v>45400</v>
      </c>
      <c r="C353" s="33">
        <f>+(Forwards!C346-Normalización!$C$3)/Normalización!$C$6</f>
        <v>-0.2413633426062323</v>
      </c>
      <c r="D353" s="33">
        <f>+(Forwards!E346-Normalización!$C$4)/Normalización!$C$7</f>
        <v>-0.39733708856766281</v>
      </c>
    </row>
    <row r="354" spans="2:4" x14ac:dyDescent="0.35">
      <c r="B354" s="1">
        <f>+Forwards!B347</f>
        <v>45404</v>
      </c>
      <c r="C354" s="33">
        <f>+(Forwards!C347-Normalización!$C$3)/Normalización!$C$6</f>
        <v>-0.48342885520389239</v>
      </c>
      <c r="D354" s="33">
        <f>+(Forwards!E347-Normalización!$C$4)/Normalización!$C$7</f>
        <v>-0.27432493750273512</v>
      </c>
    </row>
    <row r="355" spans="2:4" x14ac:dyDescent="0.35">
      <c r="B355" s="1">
        <f>+Forwards!B348</f>
        <v>45411</v>
      </c>
      <c r="C355" s="33">
        <f>+(Forwards!C348-Normalización!$C$3)/Normalización!$C$6</f>
        <v>-0.60019948356745245</v>
      </c>
      <c r="D355" s="33">
        <f>+(Forwards!E348-Normalización!$C$4)/Normalización!$C$7</f>
        <v>-0.37975635927211615</v>
      </c>
    </row>
    <row r="356" spans="2:4" x14ac:dyDescent="0.35">
      <c r="B356" s="1">
        <f>+Forwards!B349</f>
        <v>45414</v>
      </c>
      <c r="C356" s="33">
        <f>+(Forwards!C349-Normalización!$C$3)/Normalización!$C$6</f>
        <v>-0.54473343509476146</v>
      </c>
      <c r="D356" s="33">
        <f>+(Forwards!E349-Normalización!$C$4)/Normalización!$C$7</f>
        <v>-0.33569862802544287</v>
      </c>
    </row>
    <row r="357" spans="2:4" x14ac:dyDescent="0.35">
      <c r="B357" s="1">
        <f>+Forwards!B350</f>
        <v>45419</v>
      </c>
      <c r="C357" s="33">
        <f>+(Forwards!C350-Normalización!$C$3)/Normalización!$C$6</f>
        <v>-0.60019948356745245</v>
      </c>
      <c r="D357" s="33">
        <f>+(Forwards!E350-Normalización!$C$4)/Normalización!$C$7</f>
        <v>-0.27895841284418166</v>
      </c>
    </row>
    <row r="358" spans="2:4" x14ac:dyDescent="0.35">
      <c r="B358" s="1">
        <f>+Forwards!B351</f>
        <v>45432</v>
      </c>
      <c r="C358" s="33">
        <f>+(Forwards!C351-Normalización!$C$3)/Normalización!$C$6</f>
        <v>-0.74616276902190248</v>
      </c>
      <c r="D358" s="33">
        <f>+(Forwards!E351-Normalización!$C$4)/Normalización!$C$7</f>
        <v>-0.36551173222241001</v>
      </c>
    </row>
    <row r="359" spans="2:4" x14ac:dyDescent="0.35">
      <c r="B359" s="1">
        <f>+Forwards!B352</f>
        <v>45439</v>
      </c>
      <c r="C359" s="33">
        <f>+(Forwards!C352-Normalización!$C$3)/Normalización!$C$6</f>
        <v>-0.60019948356745245</v>
      </c>
      <c r="D359" s="33">
        <f>+(Forwards!E352-Normalización!$C$4)/Normalización!$C$7</f>
        <v>-0.34091459740981472</v>
      </c>
    </row>
    <row r="360" spans="2:4" x14ac:dyDescent="0.35">
      <c r="B360" s="1">
        <f>+Forwards!B353</f>
        <v>45439</v>
      </c>
      <c r="C360" s="33">
        <f>+(Forwards!C353-Normalización!$C$3)/Normalización!$C$6</f>
        <v>-0.60019948356745245</v>
      </c>
      <c r="D360" s="33">
        <f>+(Forwards!E353-Normalización!$C$4)/Normalización!$C$7</f>
        <v>-0.34091459740981472</v>
      </c>
    </row>
    <row r="361" spans="2:4" x14ac:dyDescent="0.35">
      <c r="B361" s="1">
        <f>+Forwards!B354</f>
        <v>45440</v>
      </c>
      <c r="C361" s="33">
        <f>+(Forwards!C354-Normalización!$C$3)/Normalización!$C$6</f>
        <v>-0.67901965771285544</v>
      </c>
      <c r="D361" s="33">
        <f>+(Forwards!E354-Normalización!$C$4)/Normalización!$C$7</f>
        <v>-0.3579657866663406</v>
      </c>
    </row>
    <row r="362" spans="2:4" x14ac:dyDescent="0.35">
      <c r="B362" s="1">
        <f>+Forwards!B355</f>
        <v>45447</v>
      </c>
      <c r="C362" s="33">
        <f>+(Forwards!C355-Normalización!$C$3)/Normalización!$C$6</f>
        <v>-0.51554077800387144</v>
      </c>
      <c r="D362" s="33">
        <f>+(Forwards!E355-Normalización!$C$4)/Normalización!$C$7</f>
        <v>-0.37359056903474486</v>
      </c>
    </row>
    <row r="363" spans="2:4" x14ac:dyDescent="0.35">
      <c r="B363" s="1">
        <f>+Forwards!B356</f>
        <v>45447</v>
      </c>
      <c r="C363" s="33">
        <f>+(Forwards!C356-Normalización!$C$3)/Normalización!$C$6</f>
        <v>-0.51554077800387144</v>
      </c>
      <c r="D363" s="33">
        <f>+(Forwards!E356-Normalización!$C$4)/Normalización!$C$7</f>
        <v>-0.37359056903474486</v>
      </c>
    </row>
    <row r="364" spans="2:4" x14ac:dyDescent="0.35">
      <c r="B364" s="1">
        <f>+Forwards!B357</f>
        <v>45450</v>
      </c>
      <c r="C364" s="33">
        <f>+(Forwards!C357-Normalización!$C$3)/Normalización!$C$6</f>
        <v>-0.36665822684033239</v>
      </c>
      <c r="D364" s="33">
        <f>+(Forwards!E357-Normalización!$C$4)/Normalización!$C$7</f>
        <v>-0.42135510252921748</v>
      </c>
    </row>
    <row r="365" spans="2:4" x14ac:dyDescent="0.35">
      <c r="B365" s="1">
        <f>+Forwards!B358</f>
        <v>45450</v>
      </c>
      <c r="C365" s="33">
        <f>+(Forwards!C358-Normalización!$C$3)/Normalización!$C$6</f>
        <v>-0.36665822684033239</v>
      </c>
      <c r="D365" s="33">
        <f>+(Forwards!E358-Normalización!$C$4)/Normalización!$C$7</f>
        <v>-0.42135510252921748</v>
      </c>
    </row>
    <row r="366" spans="2:4" x14ac:dyDescent="0.35">
      <c r="B366" s="1">
        <f>+Forwards!B359</f>
        <v>45454</v>
      </c>
      <c r="C366" s="33">
        <f>+(Forwards!C359-Normalización!$C$3)/Normalización!$C$6</f>
        <v>-0.46591326094935842</v>
      </c>
      <c r="D366" s="33">
        <f>+(Forwards!E359-Normalización!$C$4)/Normalización!$C$7</f>
        <v>-0.42339270312704275</v>
      </c>
    </row>
    <row r="367" spans="2:4" x14ac:dyDescent="0.35">
      <c r="B367" s="1">
        <f>+Forwards!B360</f>
        <v>45456</v>
      </c>
      <c r="C367" s="33">
        <f>+(Forwards!C360-Normalización!$C$3)/Normalización!$C$6</f>
        <v>-0.77885854496369866</v>
      </c>
      <c r="D367" s="33">
        <f>+(Forwards!E360-Normalización!$C$4)/Normalización!$C$7</f>
        <v>-0.48002212233932606</v>
      </c>
    </row>
    <row r="368" spans="2:4" x14ac:dyDescent="0.35">
      <c r="B368" s="1">
        <f>+Forwards!B361</f>
        <v>45460</v>
      </c>
      <c r="C368" s="33">
        <f>+(Forwards!C361-Normalización!$C$3)/Normalización!$C$6</f>
        <v>0.12961694370479765</v>
      </c>
      <c r="D368" s="33">
        <f>+(Forwards!E361-Normalización!$C$4)/Normalización!$C$7</f>
        <v>-0.49542320737743378</v>
      </c>
    </row>
    <row r="369" spans="2:4" x14ac:dyDescent="0.35">
      <c r="B369" s="1">
        <f>+Forwards!B362</f>
        <v>45464</v>
      </c>
      <c r="C369" s="33">
        <f>+(Forwards!C362-Normalización!$C$3)/Normalización!$C$6</f>
        <v>0.17924446075931066</v>
      </c>
      <c r="D369" s="33">
        <f>+(Forwards!E362-Normalización!$C$4)/Normalización!$C$7</f>
        <v>-0.45035783311644256</v>
      </c>
    </row>
    <row r="370" spans="2:4" x14ac:dyDescent="0.35">
      <c r="B370" s="1">
        <f>+Forwards!B363</f>
        <v>45464</v>
      </c>
      <c r="C370" s="33">
        <f>+(Forwards!C363-Normalización!$C$3)/Normalización!$C$6</f>
        <v>0.17924446075931066</v>
      </c>
      <c r="D370" s="33">
        <f>+(Forwards!E363-Normalización!$C$4)/Normalización!$C$7</f>
        <v>-0.45035783311644256</v>
      </c>
    </row>
    <row r="371" spans="2:4" x14ac:dyDescent="0.35">
      <c r="B371" s="1">
        <f>+Forwards!B364</f>
        <v>45463</v>
      </c>
      <c r="C371" s="33">
        <f>+(Forwards!C364-Normalización!$C$3)/Normalización!$C$6</f>
        <v>-1.9499148715468272E-2</v>
      </c>
      <c r="D371" s="33">
        <f>+(Forwards!E364-Normalización!$C$4)/Normalización!$C$7</f>
        <v>-0.45035783311644256</v>
      </c>
    </row>
    <row r="372" spans="2:4" x14ac:dyDescent="0.35">
      <c r="B372" s="1">
        <f>+Forwards!B365</f>
        <v>45467</v>
      </c>
      <c r="C372" s="33">
        <f>+(Forwards!C365-Normalización!$C$3)/Normalización!$C$6</f>
        <v>0.12669767799570866</v>
      </c>
      <c r="D372" s="33">
        <f>+(Forwards!E365-Normalización!$C$4)/Normalización!$C$7</f>
        <v>-0.54668077046817765</v>
      </c>
    </row>
    <row r="373" spans="2:4" x14ac:dyDescent="0.35">
      <c r="B373" s="1">
        <f>+Forwards!B366</f>
        <v>45467</v>
      </c>
      <c r="C373" s="33">
        <f>+(Forwards!C366-Normalización!$C$3)/Normalización!$C$6</f>
        <v>0.1609990500775044</v>
      </c>
      <c r="D373" s="33">
        <f>+(Forwards!E366-Normalización!$C$4)/Normalización!$C$7</f>
        <v>-0.54668077046817765</v>
      </c>
    </row>
    <row r="374" spans="2:4" x14ac:dyDescent="0.35">
      <c r="B374" s="1">
        <f>+Forwards!B367</f>
        <v>45468</v>
      </c>
      <c r="C374" s="33">
        <f>+(Forwards!C367-Normalización!$C$3)/Normalización!$C$6</f>
        <v>1.2846315341237639E-2</v>
      </c>
      <c r="D374" s="33">
        <f>+(Forwards!E367-Normalización!$C$4)/Normalización!$C$7</f>
        <v>-0.55409022718754242</v>
      </c>
    </row>
    <row r="375" spans="2:4" x14ac:dyDescent="0.35">
      <c r="B375" s="1">
        <f>+Forwards!B368</f>
        <v>45468</v>
      </c>
      <c r="C375" s="33">
        <f>+(Forwards!C368-Normalización!$C$3)/Normalización!$C$6</f>
        <v>1.2846315341237639E-2</v>
      </c>
      <c r="D375" s="33">
        <f>+(Forwards!E368-Normalización!$C$4)/Normalización!$C$7</f>
        <v>-0.55409022718754242</v>
      </c>
    </row>
    <row r="376" spans="2:4" x14ac:dyDescent="0.35">
      <c r="B376" s="1">
        <f>+Forwards!B369</f>
        <v>45468</v>
      </c>
      <c r="C376" s="33">
        <f>+(Forwards!C369-Normalización!$C$3)/Normalización!$C$6</f>
        <v>-0.58577831096455257</v>
      </c>
      <c r="D376" s="33">
        <f>+(Forwards!E369-Normalización!$C$4)/Normalización!$C$7</f>
        <v>-0.55409022718754242</v>
      </c>
    </row>
    <row r="377" spans="2:4" x14ac:dyDescent="0.35">
      <c r="B377" s="1">
        <f>+Forwards!B370</f>
        <v>45471</v>
      </c>
      <c r="C377" s="33">
        <f>+(Forwards!C370-Normalización!$C$3)/Normalización!$C$6</f>
        <v>0.19967932072293365</v>
      </c>
      <c r="D377" s="33">
        <f>+(Forwards!E370-Normalización!$C$4)/Normalización!$C$7</f>
        <v>-0.54019749583873533</v>
      </c>
    </row>
    <row r="378" spans="2:4" x14ac:dyDescent="0.35">
      <c r="B378" s="1">
        <f>+Forwards!B371</f>
        <v>45475</v>
      </c>
      <c r="C378" s="33">
        <f>+(Forwards!C371-Normalización!$C$3)/Normalización!$C$6</f>
        <v>0.15297106937750965</v>
      </c>
      <c r="D378" s="33">
        <f>+(Forwards!E371-Normalización!$C$4)/Normalización!$C$7</f>
        <v>-0.67519232518890004</v>
      </c>
    </row>
    <row r="379" spans="2:4" x14ac:dyDescent="0.35">
      <c r="B379" s="1">
        <f>+Forwards!B372</f>
        <v>45477</v>
      </c>
      <c r="C379" s="33">
        <f>+(Forwards!C372-Normalización!$C$3)/Normalización!$C$6</f>
        <v>4.203897243212764E-2</v>
      </c>
      <c r="D379" s="33">
        <f>+(Forwards!E372-Normalización!$C$4)/Normalización!$C$7</f>
        <v>-0.79823774980246687</v>
      </c>
    </row>
    <row r="380" spans="2:4" x14ac:dyDescent="0.35">
      <c r="B380" s="1">
        <f>+Forwards!B373</f>
        <v>45481</v>
      </c>
      <c r="C380" s="33">
        <f>+(Forwards!C373-Normalización!$C$3)/Normalización!$C$6</f>
        <v>-3.3861936004186362E-2</v>
      </c>
      <c r="D380" s="33">
        <f>+(Forwards!E373-Normalización!$C$4)/Normalización!$C$7</f>
        <v>-0.77492387987568523</v>
      </c>
    </row>
    <row r="381" spans="2:4" x14ac:dyDescent="0.35">
      <c r="B381" s="1">
        <f>+Forwards!B374</f>
        <v>45482</v>
      </c>
      <c r="C381" s="33">
        <f>+(Forwards!C374-Normalización!$C$3)/Normalización!$C$6</f>
        <v>-0.13311697011321239</v>
      </c>
      <c r="D381" s="33">
        <f>+(Forwards!E374-Normalización!$C$4)/Normalización!$C$7</f>
        <v>-0.68161553425036014</v>
      </c>
    </row>
    <row r="382" spans="2:4" x14ac:dyDescent="0.35">
      <c r="B382" s="1">
        <f>+Forwards!B375</f>
        <v>45483</v>
      </c>
      <c r="C382" s="33">
        <f>+(Forwards!C375-Normalización!$C$3)/Normalización!$C$6</f>
        <v>-0.27324172414948439</v>
      </c>
      <c r="D382" s="33">
        <f>+(Forwards!E375-Normalización!$C$4)/Normalización!$C$7</f>
        <v>-0.63897917122099746</v>
      </c>
    </row>
    <row r="383" spans="2:4" x14ac:dyDescent="0.35">
      <c r="B383" s="1">
        <f>+Forwards!B376</f>
        <v>45483</v>
      </c>
      <c r="C383" s="33">
        <f>+(Forwards!C376-Normalización!$C$3)/Normalización!$C$6</f>
        <v>-0.27908025556766242</v>
      </c>
      <c r="D383" s="33">
        <f>+(Forwards!E376-Normalización!$C$4)/Normalización!$C$7</f>
        <v>-0.63897917122099746</v>
      </c>
    </row>
    <row r="384" spans="2:4" x14ac:dyDescent="0.35">
      <c r="B384" s="1">
        <f>+Forwards!B377</f>
        <v>45484</v>
      </c>
      <c r="C384" s="33">
        <f>+(Forwards!C377-Normalización!$C$3)/Normalización!$C$6</f>
        <v>-0.72061919406737374</v>
      </c>
      <c r="D384" s="33">
        <f>+(Forwards!E377-Normalización!$C$4)/Normalización!$C$7</f>
        <v>-0.5607376122830483</v>
      </c>
    </row>
    <row r="385" spans="2:4" x14ac:dyDescent="0.35">
      <c r="B385" s="1">
        <f>+Forwards!B378</f>
        <v>45489</v>
      </c>
      <c r="C385" s="33">
        <f>+(Forwards!C378-Normalización!$C$3)/Normalización!$C$6</f>
        <v>3.7981193096492977E-2</v>
      </c>
      <c r="D385" s="33">
        <f>+(Forwards!E378-Normalización!$C$4)/Normalización!$C$7</f>
        <v>-0.44065267908875433</v>
      </c>
    </row>
    <row r="386" spans="2:4" x14ac:dyDescent="0.35">
      <c r="B386" s="1">
        <f>+Forwards!B379</f>
        <v>45491</v>
      </c>
      <c r="C386" s="33">
        <f>+(Forwards!C379-Normalización!$C$3)/Normalización!$C$6</f>
        <v>4.2710403545216838E-2</v>
      </c>
      <c r="D386" s="33">
        <f>+(Forwards!E379-Normalización!$C$4)/Normalización!$C$7</f>
        <v>-0.43203553442194126</v>
      </c>
    </row>
    <row r="387" spans="2:4" x14ac:dyDescent="0.35">
      <c r="B387" s="1">
        <f>+Forwards!B380</f>
        <v>45491</v>
      </c>
      <c r="C387" s="33">
        <f>+(Forwards!C380-Normalización!$C$3)/Normalización!$C$6</f>
        <v>-0.17106742433136937</v>
      </c>
      <c r="D387" s="33">
        <f>+(Forwards!E380-Normalización!$C$4)/Normalización!$C$7</f>
        <v>-0.43203553442194126</v>
      </c>
    </row>
    <row r="388" spans="2:4" x14ac:dyDescent="0.35">
      <c r="B388" s="1">
        <f>+Forwards!B381</f>
        <v>45496</v>
      </c>
      <c r="C388" s="33">
        <f>+(Forwards!C381-Normalización!$C$3)/Normalización!$C$6</f>
        <v>-0.24404906705859439</v>
      </c>
      <c r="D388" s="33">
        <f>+(Forwards!E381-Normalización!$C$4)/Normalización!$C$7</f>
        <v>-0.34245423602980768</v>
      </c>
    </row>
    <row r="389" spans="2:4" x14ac:dyDescent="0.35">
      <c r="B389" s="1">
        <f>+Forwards!B382</f>
        <v>45496</v>
      </c>
      <c r="C389" s="33">
        <f>+(Forwards!C382-Normalización!$C$3)/Normalización!$C$6</f>
        <v>5.4358273724483964E-2</v>
      </c>
      <c r="D389" s="33">
        <f>+(Forwards!E382-Normalización!$C$4)/Normalización!$C$7</f>
        <v>-0.34245423602980768</v>
      </c>
    </row>
    <row r="390" spans="2:4" x14ac:dyDescent="0.35">
      <c r="B390" s="1">
        <f>+Forwards!B383</f>
        <v>45498</v>
      </c>
      <c r="C390" s="33">
        <f>+(Forwards!C383-Normalización!$C$3)/Normalización!$C$6</f>
        <v>5.9175062144479755E-2</v>
      </c>
      <c r="D390" s="33">
        <f>+(Forwards!E383-Normalización!$C$4)/Normalización!$C$7</f>
        <v>-0.43864377419710554</v>
      </c>
    </row>
    <row r="391" spans="2:4" x14ac:dyDescent="0.35">
      <c r="B391" s="1">
        <f>+Forwards!B384</f>
        <v>45498</v>
      </c>
      <c r="C391" s="33">
        <f>+(Forwards!C384-Normalización!$C$3)/Normalización!$C$6</f>
        <v>-0.14771329865865737</v>
      </c>
      <c r="D391" s="33">
        <f>+(Forwards!E384-Normalización!$C$4)/Normalización!$C$7</f>
        <v>-0.43864377419710554</v>
      </c>
    </row>
    <row r="392" spans="2:4" x14ac:dyDescent="0.35">
      <c r="B392" s="1">
        <f>+Forwards!B385</f>
        <v>45502</v>
      </c>
      <c r="C392" s="33">
        <f>+(Forwards!C385-Normalización!$C$3)/Normalización!$C$6</f>
        <v>-9.224725018596637E-2</v>
      </c>
      <c r="D392" s="33">
        <f>+(Forwards!E385-Normalización!$C$4)/Normalización!$C$7</f>
        <v>-0.38683517435981468</v>
      </c>
    </row>
    <row r="393" spans="2:4" x14ac:dyDescent="0.35">
      <c r="B393" s="1">
        <f>+Forwards!B386</f>
        <v>45503</v>
      </c>
      <c r="C393" s="33">
        <f>+(Forwards!C386-Normalización!$C$3)/Normalización!$C$6</f>
        <v>-0.34505566059307352</v>
      </c>
      <c r="D393" s="33">
        <f>+(Forwards!E386-Normalización!$C$4)/Normalización!$C$7</f>
        <v>-0.40470385471185966</v>
      </c>
    </row>
    <row r="394" spans="2:4" x14ac:dyDescent="0.35">
      <c r="B394" s="1">
        <f>+Forwards!B387</f>
        <v>45504</v>
      </c>
      <c r="C394" s="33">
        <f>+(Forwards!C387-Normalización!$C$3)/Normalización!$C$6</f>
        <v>-7.181239022234337E-2</v>
      </c>
      <c r="D394" s="33">
        <f>+(Forwards!E387-Normalización!$C$4)/Normalización!$C$7</f>
        <v>-0.4357097157369319</v>
      </c>
    </row>
    <row r="395" spans="2:4" x14ac:dyDescent="0.35">
      <c r="B395" s="1">
        <f>+Forwards!B388</f>
        <v>45505</v>
      </c>
      <c r="C395" s="33">
        <f>+(Forwards!C388-Normalización!$C$3)/Normalización!$C$6</f>
        <v>-0.34093949594325845</v>
      </c>
      <c r="D395" s="33">
        <f>+(Forwards!E388-Normalización!$C$4)/Normalización!$C$7</f>
        <v>-0.40903886000436723</v>
      </c>
    </row>
    <row r="396" spans="2:4" x14ac:dyDescent="0.35">
      <c r="B396" s="1">
        <f>+Forwards!B389</f>
        <v>45510</v>
      </c>
      <c r="C396" s="33">
        <f>+(Forwards!C389-Normalización!$C$3)/Normalización!$C$6</f>
        <v>-0.33060529533308353</v>
      </c>
      <c r="D396" s="33">
        <f>+(Forwards!E389-Normalización!$C$4)/Normalización!$C$7</f>
        <v>-0.44855613385985199</v>
      </c>
    </row>
    <row r="397" spans="2:4" x14ac:dyDescent="0.35">
      <c r="B397" s="1">
        <f>+Forwards!B390</f>
        <v>45512</v>
      </c>
      <c r="C397" s="33">
        <f>+(Forwards!C390-Normalización!$C$3)/Normalización!$C$6</f>
        <v>-0.32608043348399501</v>
      </c>
      <c r="D397" s="33">
        <f>+(Forwards!E390-Normalización!$C$4)/Normalización!$C$7</f>
        <v>-0.47044262399519687</v>
      </c>
    </row>
    <row r="398" spans="2:4" x14ac:dyDescent="0.35">
      <c r="B398" s="1">
        <f>+Forwards!B391</f>
        <v>45527</v>
      </c>
      <c r="C398" s="33">
        <f>+(Forwards!C391-Normalización!$C$3)/Normalización!$C$6</f>
        <v>-0.13311697011321239</v>
      </c>
      <c r="D398" s="33">
        <f>+(Forwards!E391-Normalización!$C$4)/Normalización!$C$7</f>
        <v>-0.51572228293462596</v>
      </c>
    </row>
    <row r="399" spans="2:4" x14ac:dyDescent="0.35">
      <c r="B399" s="1">
        <f>+Forwards!B392</f>
        <v>45527</v>
      </c>
      <c r="C399" s="33">
        <f>+(Forwards!C392-Normalización!$C$3)/Normalización!$C$6</f>
        <v>-0.17769415749100134</v>
      </c>
      <c r="D399" s="33">
        <f>+(Forwards!E392-Normalización!$C$4)/Normalización!$C$7</f>
        <v>-0.51572228293462596</v>
      </c>
    </row>
    <row r="400" spans="2:4" x14ac:dyDescent="0.35">
      <c r="B400" s="1">
        <f>+Forwards!B393</f>
        <v>45531</v>
      </c>
      <c r="C400" s="33">
        <f>+(Forwards!C393-Normalización!$C$3)/Normalización!$C$6</f>
        <v>-0.13895550153139039</v>
      </c>
      <c r="D400" s="33">
        <f>+(Forwards!E393-Normalización!$C$4)/Normalización!$C$7</f>
        <v>-0.51500859303890822</v>
      </c>
    </row>
    <row r="401" spans="2:4" x14ac:dyDescent="0.35">
      <c r="B401" s="1">
        <f>+Forwards!B394</f>
        <v>45533</v>
      </c>
      <c r="C401" s="33">
        <f>+(Forwards!C394-Normalización!$C$3)/Normalización!$C$6</f>
        <v>-0.15939036149501337</v>
      </c>
      <c r="D401" s="33">
        <f>+(Forwards!E394-Normalización!$C$4)/Normalización!$C$7</f>
        <v>-0.52838367034384182</v>
      </c>
    </row>
    <row r="402" spans="2:4" x14ac:dyDescent="0.35">
      <c r="B402" s="1">
        <f>+Forwards!B395</f>
        <v>45533</v>
      </c>
      <c r="C402" s="33">
        <f>+(Forwards!C395-Normalización!$C$3)/Normalización!$C$6</f>
        <v>0.10334355232299665</v>
      </c>
      <c r="D402" s="33">
        <f>+(Forwards!E395-Normalización!$C$4)/Normalización!$C$7</f>
        <v>-0.52838367034384182</v>
      </c>
    </row>
    <row r="403" spans="2:4" x14ac:dyDescent="0.35">
      <c r="B403" s="1">
        <f>+Forwards!B396</f>
        <v>45538</v>
      </c>
      <c r="C403" s="33">
        <f>+(Forwards!C396-Normalización!$C$3)/Normalización!$C$6</f>
        <v>0.17632519505022165</v>
      </c>
      <c r="D403" s="33">
        <f>+(Forwards!E396-Normalización!$C$4)/Normalización!$C$7</f>
        <v>-0.3591627295091207</v>
      </c>
    </row>
    <row r="404" spans="2:4" x14ac:dyDescent="0.35">
      <c r="B404" s="1">
        <f>+Forwards!B397</f>
        <v>45540</v>
      </c>
      <c r="C404" s="33">
        <f>+(Forwards!C397-Normalización!$C$3)/Normalización!$C$6</f>
        <v>0.20259858643202266</v>
      </c>
      <c r="D404" s="33">
        <f>+(Forwards!E397-Normalización!$C$4)/Normalización!$C$7</f>
        <v>-0.36964490886093465</v>
      </c>
    </row>
    <row r="405" spans="2:4" x14ac:dyDescent="0.35">
      <c r="B405" s="1">
        <f>+Forwards!B398</f>
        <v>45545</v>
      </c>
      <c r="C405" s="33">
        <f>+(Forwards!C398-Normalización!$C$3)/Normalización!$C$6</f>
        <v>0.59378019144994865</v>
      </c>
      <c r="D405" s="33">
        <f>+(Forwards!E398-Normalización!$C$4)/Normalización!$C$7</f>
        <v>-0.11667322027217693</v>
      </c>
    </row>
    <row r="406" spans="2:4" x14ac:dyDescent="0.35">
      <c r="B406" s="1">
        <f>+Forwards!B399</f>
        <v>45547</v>
      </c>
      <c r="C406" s="33">
        <f>+(Forwards!C399-Normalización!$C$3)/Normalización!$C$6</f>
        <v>0.47409029737729969</v>
      </c>
      <c r="D406" s="33">
        <f>+(Forwards!E399-Normalización!$C$4)/Normalización!$C$7</f>
        <v>0.17041175729024549</v>
      </c>
    </row>
    <row r="407" spans="2:4" x14ac:dyDescent="0.35">
      <c r="B407" s="1">
        <f>+Forwards!B400</f>
        <v>45552</v>
      </c>
      <c r="C407" s="33">
        <f>+(Forwards!C400-Normalización!$C$3)/Normalización!$C$6</f>
        <v>0.49160589163183371</v>
      </c>
      <c r="D407" s="33">
        <f>+(Forwards!E400-Normalización!$C$4)/Normalización!$C$7</f>
        <v>0.23615640864041937</v>
      </c>
    </row>
    <row r="408" spans="2:4" x14ac:dyDescent="0.35">
      <c r="B408" s="1">
        <f>+Forwards!B401</f>
        <v>45554</v>
      </c>
      <c r="C408" s="33">
        <f>+(Forwards!C401-Normalización!$C$3)/Normalización!$C$6</f>
        <v>0.3018536205410487</v>
      </c>
      <c r="D408" s="33">
        <f>+(Forwards!E401-Normalización!$C$4)/Normalización!$C$7</f>
        <v>0.19058401176074199</v>
      </c>
    </row>
    <row r="409" spans="2:4" x14ac:dyDescent="0.35">
      <c r="B409" s="1">
        <f>+Forwards!B402</f>
        <v>45558</v>
      </c>
      <c r="C409" s="33">
        <f>+(Forwards!C402-Normalización!$C$3)/Normalización!$C$6</f>
        <v>0.20259858643202266</v>
      </c>
      <c r="D409" s="33">
        <f>+(Forwards!E402-Normalización!$C$4)/Normalización!$C$7</f>
        <v>6.8652766806886714E-2</v>
      </c>
    </row>
    <row r="410" spans="2:4" x14ac:dyDescent="0.35">
      <c r="B410" s="1">
        <f>+Forwards!B403</f>
        <v>45559</v>
      </c>
      <c r="C410" s="33">
        <f>+(Forwards!C403-Normalización!$C$3)/Normalización!$C$6</f>
        <v>0.14129400654115365</v>
      </c>
      <c r="D410" s="33">
        <f>+(Forwards!E403-Normalización!$C$4)/Normalización!$C$7</f>
        <v>0.1715471066910724</v>
      </c>
    </row>
    <row r="411" spans="2:4" x14ac:dyDescent="0.35">
      <c r="B411" s="1">
        <f>+Forwards!B404</f>
        <v>45562</v>
      </c>
      <c r="C411" s="33">
        <f>+(Forwards!C404-Normalización!$C$3)/Normalización!$C$6</f>
        <v>0.24472359061417778</v>
      </c>
      <c r="D411" s="33">
        <f>+(Forwards!E404-Normalización!$C$4)/Normalización!$C$7</f>
        <v>0.20080215636817919</v>
      </c>
    </row>
    <row r="412" spans="2:4" x14ac:dyDescent="0.35">
      <c r="B412" s="1">
        <f>+Forwards!B405</f>
        <v>45565</v>
      </c>
      <c r="C412" s="33">
        <f>+(Forwards!C405-Normalización!$C$3)/Normalización!$C$6</f>
        <v>0.23179124352291267</v>
      </c>
      <c r="D412" s="33">
        <f>+(Forwards!E405-Normalización!$C$4)/Normalización!$C$7</f>
        <v>0.12837742598523535</v>
      </c>
    </row>
    <row r="413" spans="2:4" x14ac:dyDescent="0.35">
      <c r="B413" s="1">
        <f>+Forwards!B406</f>
        <v>45567</v>
      </c>
      <c r="C413" s="33">
        <f>+(Forwards!C406-Normalización!$C$3)/Normalización!$C$6</f>
        <v>0.37483526326827366</v>
      </c>
      <c r="D413" s="33">
        <f>+(Forwards!E406-Normalización!$C$4)/Normalización!$C$7</f>
        <v>4.758279420550441E-2</v>
      </c>
    </row>
    <row r="414" spans="2:4" x14ac:dyDescent="0.35">
      <c r="B414" s="1">
        <f>+Forwards!B407</f>
        <v>45568</v>
      </c>
      <c r="C414" s="33">
        <f>+(Forwards!C407-Normalización!$C$3)/Normalización!$C$6</f>
        <v>0.23389311483345748</v>
      </c>
      <c r="D414" s="33">
        <f>+(Forwards!E407-Normalización!$C$4)/Normalización!$C$7</f>
        <v>2.9654835062224841E-2</v>
      </c>
    </row>
    <row r="415" spans="2:4" x14ac:dyDescent="0.35">
      <c r="B415" s="1">
        <f>+Forwards!B408</f>
        <v>45573</v>
      </c>
      <c r="C415" s="33">
        <f>+(Forwards!C408-Normalización!$C$3)/Normalización!$C$6</f>
        <v>0.3835930603955407</v>
      </c>
      <c r="D415" s="33">
        <f>+(Forwards!E408-Normalización!$C$4)/Normalización!$C$7</f>
        <v>-0.27229529860869089</v>
      </c>
    </row>
    <row r="416" spans="2:4" x14ac:dyDescent="0.35">
      <c r="B416" s="1">
        <f>+Forwards!B409</f>
        <v>45575</v>
      </c>
      <c r="C416" s="33">
        <f>+(Forwards!C409-Normalización!$C$3)/Normalización!$C$6</f>
        <v>0.24784720492290216</v>
      </c>
      <c r="D416" s="33">
        <f>+(Forwards!E409-Normalización!$C$4)/Normalización!$C$7</f>
        <v>-0.39879434464028934</v>
      </c>
    </row>
    <row r="417" spans="2:4" x14ac:dyDescent="0.35">
      <c r="B417" s="1">
        <f>+Forwards!B410</f>
        <v>45581</v>
      </c>
      <c r="C417" s="33">
        <f>+(Forwards!C410-Normalización!$C$3)/Normalización!$C$6</f>
        <v>0.52663708014090171</v>
      </c>
      <c r="D417" s="33">
        <f>+(Forwards!E410-Normalización!$C$4)/Normalización!$C$7</f>
        <v>-6.7615564766707215E-2</v>
      </c>
    </row>
    <row r="418" spans="2:4" x14ac:dyDescent="0.35">
      <c r="B418" s="1">
        <f>+Forwards!B411</f>
        <v>45582</v>
      </c>
      <c r="C418" s="33">
        <f>+(Forwards!C411-Normalización!$C$3)/Normalización!$C$6</f>
        <v>0.25426958948289741</v>
      </c>
      <c r="D418" s="33">
        <f>+(Forwards!E411-Normalización!$C$4)/Normalización!$C$7</f>
        <v>-9.2250006417193595E-2</v>
      </c>
    </row>
    <row r="419" spans="2:4" x14ac:dyDescent="0.35">
      <c r="B419" s="1">
        <f>+Forwards!B412</f>
        <v>45586</v>
      </c>
      <c r="C419" s="33">
        <f>+(Forwards!C412-Normalización!$C$3)/Normalización!$C$6</f>
        <v>0.56750680006814769</v>
      </c>
      <c r="D419" s="33">
        <f>+(Forwards!E412-Normalización!$C$4)/Normalización!$C$7</f>
        <v>-0.16113667122546663</v>
      </c>
    </row>
    <row r="420" spans="2:4" x14ac:dyDescent="0.35">
      <c r="B420" s="1">
        <f>+Forwards!B413</f>
        <v>45589</v>
      </c>
      <c r="C420" s="33">
        <f>+(Forwards!C413-Normalización!$C$3)/Normalización!$C$6</f>
        <v>0.62297284854083868</v>
      </c>
      <c r="D420" s="33">
        <f>+(Forwards!E413-Normalización!$C$4)/Normalización!$C$7</f>
        <v>-0.13314898832137684</v>
      </c>
    </row>
    <row r="421" spans="2:4" x14ac:dyDescent="0.35">
      <c r="B421" s="1">
        <f>+Forwards!B414</f>
        <v>45595</v>
      </c>
      <c r="C421" s="33">
        <f>+(Forwards!C414-Normalización!$C$3)/Normalización!$C$6</f>
        <v>0.95576913937698471</v>
      </c>
      <c r="D421" s="33">
        <f>+(Forwards!E414-Normalización!$C$4)/Normalización!$C$7</f>
        <v>2.2083172335638019E-2</v>
      </c>
    </row>
    <row r="422" spans="2:4" x14ac:dyDescent="0.35">
      <c r="B422" s="1">
        <f>+Forwards!B415</f>
        <v>45601</v>
      </c>
      <c r="C422" s="33">
        <f>+(Forwards!C415-Normalización!$C$3)/Normalización!$C$6</f>
        <v>0.9878810621769637</v>
      </c>
      <c r="D422" s="33">
        <f>+(Forwards!E415-Normalización!$C$4)/Normalización!$C$7</f>
        <v>0.15967575994281707</v>
      </c>
    </row>
    <row r="423" spans="2:4" x14ac:dyDescent="0.35">
      <c r="B423" s="1">
        <f>+Forwards!B416</f>
        <v>45610</v>
      </c>
      <c r="C423" s="33">
        <f>+(Forwards!C416-Normalización!$C$3)/Normalización!$C$6</f>
        <v>1.0929746277041676</v>
      </c>
      <c r="D423" s="33">
        <f>+(Forwards!E416-Normalización!$C$4)/Normalización!$C$7</f>
        <v>-0.12468752922348914</v>
      </c>
    </row>
    <row r="424" spans="2:4" x14ac:dyDescent="0.35">
      <c r="B424" s="1">
        <f>+Forwards!B417</f>
        <v>45614</v>
      </c>
      <c r="C424" s="33">
        <f>+(Forwards!C417-Normalización!$C$3)/Normalización!$C$6</f>
        <v>0.95868840508607378</v>
      </c>
      <c r="D424" s="33">
        <f>+(Forwards!E417-Normalización!$C$4)/Normalización!$C$7</f>
        <v>-0.17289900136186884</v>
      </c>
    </row>
    <row r="425" spans="2:4" x14ac:dyDescent="0.35">
      <c r="B425" s="1">
        <f>+Forwards!B418</f>
        <v>45621</v>
      </c>
      <c r="C425" s="33">
        <f>+(Forwards!C418-Normalización!$C$3)/Normalización!$C$6</f>
        <v>0.8711104338134037</v>
      </c>
      <c r="D425" s="33">
        <f>+(Forwards!E418-Normalización!$C$4)/Normalización!$C$7</f>
        <v>-0.10284994775161932</v>
      </c>
    </row>
    <row r="426" spans="2:4" x14ac:dyDescent="0.35">
      <c r="B426" s="1">
        <f>+Forwards!B419</f>
        <v>45623</v>
      </c>
      <c r="C426" s="33">
        <f>+(Forwards!C419-Normalización!$C$3)/Normalización!$C$6</f>
        <v>0.85455819724286886</v>
      </c>
      <c r="D426" s="33">
        <f>+(Forwards!E419-Normalización!$C$4)/Normalización!$C$7</f>
        <v>0.11283573011909584</v>
      </c>
    </row>
    <row r="427" spans="2:4" x14ac:dyDescent="0.35">
      <c r="B427" s="1">
        <f>+Forwards!B420</f>
        <v>45628</v>
      </c>
      <c r="C427" s="33">
        <f>+(Forwards!C420-Normalización!$C$3)/Normalización!$C$6</f>
        <v>0.86527190239522578</v>
      </c>
      <c r="D427" s="33">
        <f>+(Forwards!E420-Normalización!$C$4)/Normalización!$C$7</f>
        <v>0.27005206077751143</v>
      </c>
    </row>
    <row r="428" spans="2:4" x14ac:dyDescent="0.35">
      <c r="B428" s="1">
        <f>+Forwards!B421</f>
        <v>45628</v>
      </c>
      <c r="C428" s="33">
        <f>+(Forwards!C421-Normalización!$C$3)/Normalización!$C$6</f>
        <v>1.1221672847950577</v>
      </c>
      <c r="D428" s="33">
        <f>+(Forwards!E421-Normalización!$C$4)/Normalización!$C$7</f>
        <v>0.27005206077751143</v>
      </c>
    </row>
    <row r="429" spans="2:4" x14ac:dyDescent="0.35">
      <c r="B429" s="1">
        <f>+Forwards!B422</f>
        <v>45644</v>
      </c>
      <c r="C429" s="33">
        <f>+(Forwards!C422-Normalización!$C$3)/Normalización!$C$6</f>
        <v>0.77185539970437766</v>
      </c>
      <c r="D429" s="33">
        <f>+(Forwards!E422-Normalización!$C$4)/Normalización!$C$7</f>
        <v>0.22113743564961272</v>
      </c>
    </row>
    <row r="430" spans="2:4" x14ac:dyDescent="0.35">
      <c r="B430" s="1">
        <f>+Forwards!B423</f>
        <v>45652</v>
      </c>
      <c r="C430" s="33">
        <f>+(Forwards!C423-Normalización!$C$3)/Normalización!$C$6</f>
        <v>0.84775630814069169</v>
      </c>
      <c r="D430" s="33">
        <f>+(Forwards!E423-Normalización!$C$4)/Normalización!$C$7</f>
        <v>0.26576488991467501</v>
      </c>
    </row>
    <row r="431" spans="2:4" x14ac:dyDescent="0.35">
      <c r="B431" s="1">
        <f>+Forwards!B424</f>
        <v>45666</v>
      </c>
      <c r="C431" s="33">
        <f>+(Forwards!C424-Normalización!$C$3)/Normalización!$C$6</f>
        <v>0.6988737569771527</v>
      </c>
      <c r="D431" s="33">
        <f>+(Forwards!E424-Normalización!$C$4)/Normalización!$C$7</f>
        <v>0.35130084392271088</v>
      </c>
    </row>
    <row r="432" spans="2:4" x14ac:dyDescent="0.35">
      <c r="B432" s="1">
        <f>+Forwards!B425</f>
        <v>45666</v>
      </c>
      <c r="C432" s="33">
        <f>+(Forwards!C425-Normalización!$C$3)/Normalización!$C$6</f>
        <v>0.6988737569771527</v>
      </c>
      <c r="D432" s="33">
        <f>+(Forwards!E425-Normalización!$C$4)/Normalización!$C$7</f>
        <v>0.35130084392271088</v>
      </c>
    </row>
    <row r="433" spans="2:4" x14ac:dyDescent="0.35">
      <c r="B433" s="1">
        <f>+Forwards!B426</f>
        <v>45673</v>
      </c>
      <c r="C433" s="33">
        <f>+(Forwards!C426-Normalización!$C$3)/Normalización!$C$6</f>
        <v>0.71347008552259772</v>
      </c>
      <c r="D433" s="33">
        <f>+(Forwards!E426-Normalización!$C$4)/Normalización!$C$7</f>
        <v>0.50604627783116962</v>
      </c>
    </row>
    <row r="434" spans="2:4" x14ac:dyDescent="0.35">
      <c r="B434" s="1">
        <f>+Forwards!B427</f>
        <v>45677</v>
      </c>
      <c r="C434" s="33">
        <f>+(Forwards!C427-Normalización!$C$3)/Normalización!$C$6</f>
        <v>0.75142053974075473</v>
      </c>
      <c r="D434" s="33">
        <f>+(Forwards!E427-Normalización!$C$4)/Normalización!$C$7</f>
        <v>0.49665657705199484</v>
      </c>
    </row>
    <row r="435" spans="2:4" x14ac:dyDescent="0.35">
      <c r="B435" s="1">
        <f>+Forwards!B428</f>
        <v>45685</v>
      </c>
      <c r="C435" s="33">
        <f>+(Forwards!C428-Normalización!$C$3)/Normalización!$C$6</f>
        <v>0.36315820043191765</v>
      </c>
      <c r="D435" s="33">
        <f>+(Forwards!E428-Normalización!$C$4)/Normalización!$C$7</f>
        <v>0.89495396881126943</v>
      </c>
    </row>
    <row r="436" spans="2:4" x14ac:dyDescent="0.35">
      <c r="B436" s="1">
        <f>+Forwards!B429</f>
        <v>45686</v>
      </c>
      <c r="C436" s="33">
        <f>+(Forwards!C429-Normalización!$C$3)/Normalización!$C$6</f>
        <v>0.3368848090501167</v>
      </c>
      <c r="D436" s="33">
        <f>+(Forwards!E429-Normalización!$C$4)/Normalización!$C$7</f>
        <v>0.92143503505365798</v>
      </c>
    </row>
    <row r="437" spans="2:4" x14ac:dyDescent="0.35">
      <c r="B437" s="1">
        <f>+Forwards!B430</f>
        <v>45687</v>
      </c>
      <c r="C437" s="33">
        <f>+(Forwards!C430-Normalización!$C$3)/Normalización!$C$6</f>
        <v>0.29017655770469269</v>
      </c>
      <c r="D437" s="33">
        <f>+(Forwards!E430-Normalización!$C$4)/Normalización!$C$7</f>
        <v>0.93350149895852008</v>
      </c>
    </row>
    <row r="438" spans="2:4" x14ac:dyDescent="0.35">
      <c r="B438" s="1">
        <f>+Forwards!B431</f>
        <v>45693</v>
      </c>
      <c r="C438" s="33">
        <f>+(Forwards!C431-Normalización!$C$3)/Normalización!$C$6</f>
        <v>0.3018536205410487</v>
      </c>
      <c r="D438" s="33">
        <f>+(Forwards!E431-Normalización!$C$4)/Normalización!$C$7</f>
        <v>0.60984403153157352</v>
      </c>
    </row>
    <row r="439" spans="2:4" x14ac:dyDescent="0.35">
      <c r="B439" s="1">
        <f>+Forwards!B432</f>
        <v>45694</v>
      </c>
      <c r="C439" s="33">
        <f>+(Forwards!C432-Normalización!$C$3)/Normalización!$C$6</f>
        <v>0.3018536205410487</v>
      </c>
      <c r="D439" s="33">
        <f>+(Forwards!E432-Normalización!$C$4)/Normalización!$C$7</f>
        <v>0.74435015210872435</v>
      </c>
    </row>
    <row r="440" spans="2:4" x14ac:dyDescent="0.35">
      <c r="B440" s="1">
        <f>+Forwards!B433</f>
        <v>45699</v>
      </c>
      <c r="C440" s="33">
        <f>+(Forwards!C433-Normalización!$C$3)/Normalización!$C$6</f>
        <v>0.21427564926837867</v>
      </c>
      <c r="D440" s="33">
        <f>+(Forwards!E433-Normalización!$C$4)/Normalización!$C$7</f>
        <v>1.0624013488277211</v>
      </c>
    </row>
    <row r="441" spans="2:4" x14ac:dyDescent="0.35">
      <c r="B441" s="1">
        <f>+Forwards!B434</f>
        <v>45700</v>
      </c>
      <c r="C441" s="33">
        <f>+(Forwards!C434-Normalización!$C$3)/Normalización!$C$6</f>
        <v>0.20551785214111165</v>
      </c>
      <c r="D441" s="33">
        <f>+(Forwards!E434-Normalización!$C$4)/Normalización!$C$7</f>
        <v>1.0692289708708393</v>
      </c>
    </row>
    <row r="442" spans="2:4" x14ac:dyDescent="0.35">
      <c r="B442" s="1">
        <f>+Forwards!B435</f>
        <v>45701</v>
      </c>
      <c r="C442" s="33">
        <f>+(Forwards!C435-Normalización!$C$3)/Normalización!$C$6</f>
        <v>0.20551785214111165</v>
      </c>
      <c r="D442" s="33">
        <f>+(Forwards!E435-Normalización!$C$4)/Normalización!$C$7</f>
        <v>0.93352009721071583</v>
      </c>
    </row>
    <row r="443" spans="2:4" x14ac:dyDescent="0.35">
      <c r="B443" s="1">
        <f>+Forwards!B436</f>
        <v>45702</v>
      </c>
      <c r="C443" s="33">
        <f>+(Forwards!C436-Normalización!$C$3)/Normalización!$C$6</f>
        <v>0.26682243203198064</v>
      </c>
      <c r="D443" s="33">
        <f>+(Forwards!E436-Normalización!$C$4)/Normalización!$C$7</f>
        <v>0.93352009721071583</v>
      </c>
    </row>
    <row r="444" spans="2:4" x14ac:dyDescent="0.35">
      <c r="B444" s="1">
        <f>+Forwards!B437</f>
        <v>45707</v>
      </c>
      <c r="C444" s="33">
        <f>+(Forwards!C437-Normalización!$C$3)/Normalización!$C$6</f>
        <v>7.1231629523017648E-2</v>
      </c>
      <c r="D444" s="33">
        <f>+(Forwards!E437-Normalización!$C$4)/Normalización!$C$7</f>
        <v>0.82535896499869521</v>
      </c>
    </row>
    <row r="445" spans="2:4" x14ac:dyDescent="0.35">
      <c r="B445" s="1">
        <f>+Forwards!B438</f>
        <v>45708</v>
      </c>
      <c r="C445" s="33">
        <f>+(Forwards!C438-Normalización!$C$3)/Normalización!$C$6</f>
        <v>7.1231629523017648E-2</v>
      </c>
      <c r="D445" s="33">
        <f>+(Forwards!E438-Normalización!$C$4)/Normalización!$C$7</f>
        <v>0.89062997727190163</v>
      </c>
    </row>
    <row r="446" spans="2:4" x14ac:dyDescent="0.35">
      <c r="B446" s="1">
        <f>+Forwards!B439</f>
        <v>45709</v>
      </c>
      <c r="C446" s="33">
        <f>+(Forwards!C439-Normalización!$C$3)/Normalización!$C$6</f>
        <v>-1.0507810331474363E-2</v>
      </c>
      <c r="D446" s="33">
        <f>+(Forwards!E439-Normalización!$C$4)/Normalización!$C$7</f>
        <v>0.89062997727190163</v>
      </c>
    </row>
    <row r="447" spans="2:4" x14ac:dyDescent="0.35">
      <c r="B447" s="1">
        <f>+Forwards!B440</f>
        <v>45715</v>
      </c>
      <c r="C447" s="33">
        <f>+(Forwards!C440-Normalización!$C$3)/Normalización!$C$6</f>
        <v>0.83450284182142775</v>
      </c>
      <c r="D447" s="33">
        <f>+(Forwards!E440-Normalización!$C$4)/Normalización!$C$7</f>
        <v>0.93280833738382829</v>
      </c>
    </row>
    <row r="448" spans="2:4" x14ac:dyDescent="0.35">
      <c r="B448" s="1">
        <f>+Forwards!B441</f>
        <v>45721</v>
      </c>
      <c r="C448" s="33">
        <f>+(Forwards!C441-Normalización!$C$3)/Normalización!$C$6</f>
        <v>0.12085914657753065</v>
      </c>
      <c r="D448" s="33">
        <f>+(Forwards!E441-Normalización!$C$4)/Normalización!$C$7</f>
        <v>0.87271888299102307</v>
      </c>
    </row>
    <row r="449" spans="2:4" x14ac:dyDescent="0.35">
      <c r="B449" s="1">
        <f>+Forwards!B442</f>
        <v>45722</v>
      </c>
      <c r="C449" s="33">
        <f>+(Forwards!C442-Normalización!$C$3)/Normalización!$C$6</f>
        <v>0.83920285961306007</v>
      </c>
      <c r="D449" s="33">
        <f>+(Forwards!E442-Normalización!$C$4)/Normalización!$C$7</f>
        <v>0.85439213406663617</v>
      </c>
    </row>
    <row r="450" spans="2:4" x14ac:dyDescent="0.35">
      <c r="B450" s="1">
        <f>+Forwards!B443</f>
        <v>45722</v>
      </c>
      <c r="C450" s="33">
        <f>+(Forwards!C443-Normalización!$C$3)/Normalización!$C$6</f>
        <v>5.0796769559394647E-2</v>
      </c>
      <c r="D450" s="33">
        <f>+(Forwards!E443-Normalización!$C$4)/Normalización!$C$7</f>
        <v>0.85439213406663617</v>
      </c>
    </row>
    <row r="451" spans="2:4" x14ac:dyDescent="0.35">
      <c r="B451" s="1">
        <f>+Forwards!B444</f>
        <v>45728</v>
      </c>
      <c r="C451" s="33">
        <f>+(Forwards!C444-Normalización!$C$3)/Normalización!$C$6</f>
        <v>0.12961694370479765</v>
      </c>
      <c r="D451" s="33">
        <f>+(Forwards!E444-Normalización!$C$4)/Normalización!$C$7</f>
        <v>0.69361177640528493</v>
      </c>
    </row>
    <row r="452" spans="2:4" x14ac:dyDescent="0.35">
      <c r="B452" s="1">
        <f>+Forwards!B445</f>
        <v>45728</v>
      </c>
      <c r="C452" s="33">
        <f>+(Forwards!C445-Normalización!$C$3)/Normalización!$C$6</f>
        <v>0.12961694370479765</v>
      </c>
      <c r="D452" s="33">
        <f>+(Forwards!E445-Normalización!$C$4)/Normalización!$C$7</f>
        <v>0.69361177640528493</v>
      </c>
    </row>
    <row r="453" spans="2:4" x14ac:dyDescent="0.35">
      <c r="B453" s="1">
        <f>+Forwards!B446</f>
        <v>45734</v>
      </c>
      <c r="C453" s="33">
        <f>+(Forwards!C446-Normalización!$C$3)/Normalización!$C$6</f>
        <v>0.12961694370479765</v>
      </c>
      <c r="D453" s="33">
        <f>+(Forwards!E446-Normalización!$C$4)/Normalización!$C$7</f>
        <v>0.76183678569132529</v>
      </c>
    </row>
    <row r="454" spans="2:4" x14ac:dyDescent="0.35">
      <c r="B454" s="1">
        <f>+Forwards!B447</f>
        <v>45734</v>
      </c>
      <c r="C454" s="33">
        <f>+(Forwards!C447-Normalización!$C$3)/Normalización!$C$6</f>
        <v>0.12961694370479765</v>
      </c>
      <c r="D454" s="33">
        <f>+(Forwards!E447-Normalización!$C$4)/Normalización!$C$7</f>
        <v>0.76183678569132529</v>
      </c>
    </row>
    <row r="455" spans="2:4" x14ac:dyDescent="0.35">
      <c r="B455" s="1">
        <f>+Forwards!B448</f>
        <v>45735</v>
      </c>
      <c r="C455" s="33">
        <f>+(Forwards!C448-Normalización!$C$3)/Normalización!$C$6</f>
        <v>0.13837474083206466</v>
      </c>
      <c r="D455" s="33">
        <f>+(Forwards!E448-Normalización!$C$4)/Normalización!$C$7</f>
        <v>0.78235032606536137</v>
      </c>
    </row>
    <row r="456" spans="2:4" x14ac:dyDescent="0.35">
      <c r="B456" s="1">
        <f>+Forwards!B449</f>
        <v>45735</v>
      </c>
      <c r="C456" s="33">
        <f>+(Forwards!C449-Normalización!$C$3)/Normalización!$C$6</f>
        <v>0.13837474083206466</v>
      </c>
      <c r="D456" s="33">
        <f>+(Forwards!E449-Normalización!$C$4)/Normalización!$C$7</f>
        <v>0.78235032606536137</v>
      </c>
    </row>
    <row r="457" spans="2:4" x14ac:dyDescent="0.35">
      <c r="B457" s="1">
        <f>+Forwards!B450</f>
        <v>45741</v>
      </c>
      <c r="C457" s="33">
        <f>+(Forwards!C450-Normalización!$C$3)/Normalización!$C$6</f>
        <v>9.1666489486640648E-2</v>
      </c>
      <c r="D457" s="33">
        <f>+(Forwards!E450-Normalización!$C$4)/Normalización!$C$7</f>
        <v>0.77341859277434488</v>
      </c>
    </row>
    <row r="458" spans="2:4" x14ac:dyDescent="0.35">
      <c r="B458" s="1">
        <f>+Forwards!B451</f>
        <v>45741</v>
      </c>
      <c r="C458" s="33">
        <f>+(Forwards!C451-Normalización!$C$3)/Normalización!$C$6</f>
        <v>9.1666489486640648E-2</v>
      </c>
      <c r="D458" s="33">
        <f>+(Forwards!E451-Normalización!$C$4)/Normalización!$C$7</f>
        <v>0.77341859277434488</v>
      </c>
    </row>
    <row r="459" spans="2:4" x14ac:dyDescent="0.35">
      <c r="B459" s="1">
        <f>+Forwards!B452</f>
        <v>45749</v>
      </c>
      <c r="C459" s="33">
        <f>+(Forwards!C452-Normalización!$C$3)/Normalización!$C$6</f>
        <v>0.17340592934113266</v>
      </c>
      <c r="D459" s="33">
        <f>+(Forwards!E452-Normalización!$C$4)/Normalización!$C$7</f>
        <v>0.78967895625532403</v>
      </c>
    </row>
    <row r="460" spans="2:4" x14ac:dyDescent="0.35">
      <c r="B460" s="1">
        <f>+Forwards!B453</f>
        <v>45755</v>
      </c>
      <c r="C460" s="33">
        <f>+(Forwards!C453-Normalización!$C$3)/Normalización!$C$6</f>
        <v>0.75725907115893276</v>
      </c>
      <c r="D460" s="33">
        <f>+(Forwards!E453-Normalización!$C$4)/Normalización!$C$7</f>
        <v>0.64453543520617218</v>
      </c>
    </row>
    <row r="461" spans="2:4" x14ac:dyDescent="0.35">
      <c r="B461" s="1">
        <f>+Forwards!B454</f>
        <v>45756</v>
      </c>
      <c r="C461" s="33">
        <f>+(Forwards!C454-Normalización!$C$3)/Normalización!$C$6</f>
        <v>1.0053966564314978</v>
      </c>
      <c r="D461" s="33">
        <f>+(Forwards!E454-Normalización!$C$4)/Normalización!$C$7</f>
        <v>0.65369906824773871</v>
      </c>
    </row>
    <row r="462" spans="2:4" x14ac:dyDescent="0.35">
      <c r="B462" s="1">
        <f>+Forwards!B455</f>
        <v>45762</v>
      </c>
      <c r="C462" s="33">
        <f>+(Forwards!C455-Normalización!$C$3)/Normalización!$C$6</f>
        <v>0.6755196313044407</v>
      </c>
      <c r="D462" s="33">
        <f>+(Forwards!E455-Normalización!$C$4)/Normalización!$C$7</f>
        <v>0.57941570959758293</v>
      </c>
    </row>
    <row r="463" spans="2:4" x14ac:dyDescent="0.35">
      <c r="B463" s="1">
        <f>+Forwards!B456</f>
        <v>45768</v>
      </c>
      <c r="C463" s="33">
        <f>+(Forwards!C456-Normalización!$C$3)/Normalización!$C$6</f>
        <v>0.55291047152270267</v>
      </c>
      <c r="D463" s="33">
        <f>+(Forwards!E456-Normalización!$C$4)/Normalización!$C$7</f>
        <v>0.58257558306019219</v>
      </c>
    </row>
    <row r="464" spans="2:4" x14ac:dyDescent="0.35">
      <c r="B464" s="1">
        <f>+Forwards!B457</f>
        <v>45771</v>
      </c>
      <c r="C464" s="33">
        <f>+(Forwards!C457-Normalización!$C$3)/Normalización!$C$6</f>
        <v>0.25590437827998846</v>
      </c>
      <c r="D464" s="33">
        <f>+(Forwards!E457-Normalización!$C$4)/Normalización!$C$7</f>
        <v>0.2484716289470531</v>
      </c>
    </row>
    <row r="465" spans="2:4" x14ac:dyDescent="0.35">
      <c r="B465" s="1">
        <f>+Forwards!B458</f>
        <v>45771</v>
      </c>
      <c r="C465" s="33">
        <f>+(Forwards!C458-Normalización!$C$3)/Normalización!$C$6</f>
        <v>0.55291047152270267</v>
      </c>
      <c r="D465" s="33">
        <f>+(Forwards!E458-Normalización!$C$4)/Normalización!$C$7</f>
        <v>0.2484716289470531</v>
      </c>
    </row>
    <row r="466" spans="2:4" x14ac:dyDescent="0.35">
      <c r="B466" s="1">
        <f>+Forwards!B459</f>
        <v>45777</v>
      </c>
      <c r="C466" s="33">
        <f>+(Forwards!C459-Normalización!$C$3)/Normalización!$C$6</f>
        <v>0.39235085752280768</v>
      </c>
      <c r="D466" s="33">
        <f>+(Forwards!E459-Normalización!$C$4)/Normalización!$C$7</f>
        <v>0.18909234012886839</v>
      </c>
    </row>
    <row r="467" spans="2:4" x14ac:dyDescent="0.35">
      <c r="B467" s="1">
        <f>+Forwards!B460</f>
        <v>45784</v>
      </c>
      <c r="C467" s="33">
        <f>+(Forwards!C460-Normalización!$C$3)/Normalización!$C$6</f>
        <v>0.64048844279537265</v>
      </c>
      <c r="D467" s="33">
        <f>+(Forwards!E460-Normalización!$C$4)/Normalización!$C$7</f>
        <v>0.14148357995889857</v>
      </c>
    </row>
    <row r="468" spans="2:4" x14ac:dyDescent="0.35">
      <c r="B468" s="1">
        <f>+Forwards!B461</f>
        <v>45790</v>
      </c>
      <c r="C468" s="33">
        <f>+(Forwards!C461-Normalización!$C$3)/Normalización!$C$6</f>
        <v>0.33396554334102768</v>
      </c>
      <c r="D468" s="33">
        <f>+(Forwards!E461-Normalización!$C$4)/Normalización!$C$7</f>
        <v>0.22108605893778016</v>
      </c>
    </row>
    <row r="469" spans="2:4" x14ac:dyDescent="0.35">
      <c r="B469" s="1">
        <f>+Forwards!B462</f>
        <v>45798</v>
      </c>
      <c r="C469" s="33">
        <f>+(Forwards!C462-Normalización!$C$3)/Normalización!$C$6</f>
        <v>0.26390316632289168</v>
      </c>
      <c r="D469" s="33">
        <f>+(Forwards!E462-Normalización!$C$4)/Normalización!$C$7</f>
        <v>-1.9195985614742495E-2</v>
      </c>
    </row>
    <row r="470" spans="2:4" x14ac:dyDescent="0.35">
      <c r="B470" s="1">
        <f>+Forwards!B463</f>
        <v>45799</v>
      </c>
      <c r="C470" s="33">
        <f>+(Forwards!C463-Normalización!$C$3)/Normalización!$C$6</f>
        <v>0.25222610348653568</v>
      </c>
      <c r="D470" s="33">
        <f>+(Forwards!E463-Normalización!$C$4)/Normalización!$C$7</f>
        <v>-6.9514759471354885E-3</v>
      </c>
    </row>
    <row r="471" spans="2:4" x14ac:dyDescent="0.35">
      <c r="B471" s="1">
        <f>+Forwards!B464</f>
        <v>45804</v>
      </c>
      <c r="C471" s="33">
        <f>+(Forwards!C464-Normalización!$C$3)/Normalización!$C$6</f>
        <v>0.25222610348653568</v>
      </c>
      <c r="D471" s="33">
        <f>+(Forwards!E464-Normalización!$C$4)/Normalización!$C$7</f>
        <v>5.5587686333658563E-2</v>
      </c>
    </row>
    <row r="472" spans="2:4" x14ac:dyDescent="0.35">
      <c r="B472" s="1">
        <f>+Forwards!B465</f>
        <v>45819</v>
      </c>
      <c r="C472" s="33">
        <f>+(Forwards!C465-Normalización!$C$3)/Normalización!$C$6</f>
        <v>0.3252077462137607</v>
      </c>
      <c r="D472" s="33">
        <f>+(Forwards!E465-Normalización!$C$4)/Normalización!$C$7</f>
        <v>0.10677763642791643</v>
      </c>
    </row>
    <row r="473" spans="2:4" x14ac:dyDescent="0.35">
      <c r="B473" s="1">
        <f>+Forwards!B466</f>
        <v>45820</v>
      </c>
      <c r="C473" s="33">
        <f>+(Forwards!C466-Normalización!$C$3)/Normalización!$C$6</f>
        <v>0.25514536919562464</v>
      </c>
      <c r="D473" s="33">
        <f>+(Forwards!E466-Normalización!$C$4)/Normalización!$C$7</f>
        <v>4.5844743157282562E-2</v>
      </c>
    </row>
    <row r="474" spans="2:4" x14ac:dyDescent="0.35">
      <c r="B474" s="1">
        <f>+Forwards!B467</f>
        <v>45825</v>
      </c>
      <c r="C474" s="33">
        <f>+(Forwards!C467-Normalización!$C$3)/Normalización!$C$6</f>
        <v>0.23762977494109067</v>
      </c>
      <c r="D474" s="33">
        <f>+(Forwards!E467-Normalización!$C$4)/Normalización!$C$7</f>
        <v>0.20734060937543264</v>
      </c>
    </row>
    <row r="475" spans="2:4" x14ac:dyDescent="0.35">
      <c r="B475" s="1">
        <f>+Forwards!B468</f>
        <v>45826</v>
      </c>
      <c r="C475" s="33">
        <f>+(Forwards!C468-Normalización!$C$3)/Normalización!$C$6</f>
        <v>-2.8023404586008365E-2</v>
      </c>
      <c r="D475" s="33">
        <f>+(Forwards!E468-Normalización!$C$4)/Normalización!$C$7</f>
        <v>0.23283025530714191</v>
      </c>
    </row>
    <row r="476" spans="2:4" x14ac:dyDescent="0.35">
      <c r="B476" s="1">
        <f>+Forwards!B469</f>
        <v>45839</v>
      </c>
      <c r="C476" s="33">
        <f>+(Forwards!C469-Normalización!$C$3)/Normalización!$C$6</f>
        <v>-6.3054593095076369E-2</v>
      </c>
      <c r="D476" s="33">
        <f>+(Forwards!E469-Normalización!$C$4)/Normalización!$C$7</f>
        <v>0.18846036543634559</v>
      </c>
    </row>
    <row r="477" spans="2:4" x14ac:dyDescent="0.35">
      <c r="B477" s="1">
        <f>+Forwards!B470</f>
        <v>45846</v>
      </c>
      <c r="C477" s="33">
        <f>+(Forwards!C470-Normalización!$C$3)/Normalización!$C$6</f>
        <v>-0.11852064156776737</v>
      </c>
      <c r="D477" s="33">
        <f>+(Forwards!E470-Normalización!$C$4)/Normalización!$C$7</f>
        <v>0.62799876408519006</v>
      </c>
    </row>
    <row r="478" spans="2:4" x14ac:dyDescent="0.35">
      <c r="B478" s="1">
        <f>+Forwards!B471</f>
        <v>45846</v>
      </c>
      <c r="C478" s="33">
        <f>+(Forwards!C471-Normalización!$C$3)/Normalización!$C$6</f>
        <v>-0.10392431302232237</v>
      </c>
      <c r="D478" s="33">
        <f>+(Forwards!E471-Normalización!$C$4)/Normalización!$C$7</f>
        <v>0.62799876408519006</v>
      </c>
    </row>
    <row r="479" spans="2:4" x14ac:dyDescent="0.35">
      <c r="B479" s="1">
        <f>+Forwards!B472</f>
        <v>45846</v>
      </c>
      <c r="C479" s="33">
        <f>+(Forwards!C472-Normalización!$C$3)/Normalización!$C$6</f>
        <v>-0.10392431302232237</v>
      </c>
      <c r="D479" s="33">
        <f>+(Forwards!E472-Normalización!$C$4)/Normalización!$C$7</f>
        <v>0.62799876408519006</v>
      </c>
    </row>
    <row r="480" spans="2:4" x14ac:dyDescent="0.35">
      <c r="B480" s="1">
        <f>+Forwards!B473</f>
        <v>45854</v>
      </c>
      <c r="C480" s="33">
        <f>+(Forwards!C473-Normalización!$C$3)/Normalización!$C$6</f>
        <v>-0.16230962720410239</v>
      </c>
      <c r="D480" s="33">
        <f>+(Forwards!E473-Normalización!$C$4)/Normalización!$C$7</f>
        <v>0.59605770983398698</v>
      </c>
    </row>
    <row r="481" spans="2:4" x14ac:dyDescent="0.35">
      <c r="B481" s="1">
        <f>+Forwards!B474</f>
        <v>45854</v>
      </c>
      <c r="C481" s="33">
        <f>+(Forwards!C474-Normalización!$C$3)/Normalización!$C$6</f>
        <v>-0.16230962720410239</v>
      </c>
      <c r="D481" s="33">
        <f>+(Forwards!E474-Normalización!$C$4)/Normalización!$C$7</f>
        <v>0.59605770983398698</v>
      </c>
    </row>
    <row r="482" spans="2:4" x14ac:dyDescent="0.35">
      <c r="B482" s="1">
        <f>+Forwards!B475</f>
        <v>45861</v>
      </c>
      <c r="C482" s="33">
        <f>+(Forwards!C475-Normalización!$C$3)/Normalización!$C$6</f>
        <v>-5.7216061676898369E-2</v>
      </c>
      <c r="D482" s="33">
        <f>+(Forwards!E475-Normalización!$C$4)/Normalización!$C$7</f>
        <v>0.48259192024748782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0A10A-2D03-41D1-82FA-DB8E8C387093}">
  <dimension ref="C3:J50"/>
  <sheetViews>
    <sheetView zoomScale="90" zoomScaleNormal="90" workbookViewId="0">
      <selection activeCell="M10" sqref="M10"/>
    </sheetView>
  </sheetViews>
  <sheetFormatPr baseColWidth="10" defaultRowHeight="14.5" x14ac:dyDescent="0.35"/>
  <cols>
    <col min="3" max="3" width="12.08984375" bestFit="1" customWidth="1"/>
    <col min="4" max="7" width="18" bestFit="1" customWidth="1"/>
    <col min="8" max="8" width="18" customWidth="1"/>
    <col min="10" max="10" width="14.54296875" bestFit="1" customWidth="1"/>
  </cols>
  <sheetData>
    <row r="3" spans="3:8" x14ac:dyDescent="0.35">
      <c r="C3" s="130" t="s">
        <v>17</v>
      </c>
      <c r="D3" s="130"/>
      <c r="E3" s="130"/>
      <c r="F3" s="130"/>
      <c r="G3" s="130"/>
      <c r="H3" s="130"/>
    </row>
    <row r="4" spans="3:8" x14ac:dyDescent="0.35">
      <c r="C4" s="30"/>
      <c r="D4" s="24">
        <v>2021</v>
      </c>
      <c r="E4" s="24">
        <v>2022</v>
      </c>
      <c r="F4" s="24">
        <v>2023</v>
      </c>
      <c r="G4" s="24">
        <v>2024</v>
      </c>
      <c r="H4" s="24">
        <v>2025</v>
      </c>
    </row>
    <row r="5" spans="3:8" x14ac:dyDescent="0.35">
      <c r="C5" s="24" t="s">
        <v>20</v>
      </c>
      <c r="D5" s="21">
        <f>+SUM(Forwards!F25:F32)</f>
        <v>1516876451.97</v>
      </c>
      <c r="E5" s="21">
        <f>+SUM(Forwards!F120:F125)</f>
        <v>1105469715.02</v>
      </c>
      <c r="F5" s="21">
        <f>+SUM(Forwards!$F$204:$F$211)</f>
        <v>1585657285.72</v>
      </c>
      <c r="G5" s="21">
        <f>+SUM(Forwards!$F$313:$F$322)</f>
        <v>1721759250.4000001</v>
      </c>
      <c r="H5" s="21">
        <f>+SUM(Forwards!$F$424:$F$430)</f>
        <v>1476027249.7</v>
      </c>
    </row>
    <row r="6" spans="3:8" x14ac:dyDescent="0.35">
      <c r="C6" s="24" t="s">
        <v>21</v>
      </c>
      <c r="D6" s="21">
        <f>+SUM(Forwards!F33:F39)</f>
        <v>1601050953</v>
      </c>
      <c r="E6" s="21">
        <f>+SUM(Forwards!F126:F133)</f>
        <v>1677480354.8299999</v>
      </c>
      <c r="F6" s="21">
        <f>+SUM(Forwards!$F$212:$F$226)</f>
        <v>4228495567.3099995</v>
      </c>
      <c r="G6" s="21">
        <f>+SUM(Forwards!$F$323:$F$333)</f>
        <v>1401026763.3800001</v>
      </c>
      <c r="H6" s="21">
        <f>+SUM(Forwards!$F$431:$F$440)</f>
        <v>1897799726.5500002</v>
      </c>
    </row>
    <row r="7" spans="3:8" x14ac:dyDescent="0.35">
      <c r="C7" s="24" t="s">
        <v>22</v>
      </c>
      <c r="D7" s="21">
        <f>+SUM(Forwards!F40:F46)</f>
        <v>1492876280.1799998</v>
      </c>
      <c r="E7" s="21">
        <f>+SUM(Forwards!$F$134:$F$141)</f>
        <v>1558543442.3800001</v>
      </c>
      <c r="F7" s="21">
        <f>+SUM(Forwards!$F$227:$F$234)</f>
        <v>1530782413.8</v>
      </c>
      <c r="G7" s="21">
        <f>+SUM(Forwards!$F$334:$F$341)</f>
        <v>1171871568.24</v>
      </c>
      <c r="H7" s="21">
        <f>+SUM(Forwards!$F$441:$F$451)</f>
        <v>698860302.86000001</v>
      </c>
    </row>
    <row r="8" spans="3:8" x14ac:dyDescent="0.35">
      <c r="C8" s="24" t="s">
        <v>23</v>
      </c>
      <c r="D8" s="21">
        <f>+SUM(Forwards!F47:F53)</f>
        <v>1888326320.3099999</v>
      </c>
      <c r="E8" s="21">
        <f>+SUM(Forwards!$F$142:$F$148)</f>
        <v>995169181.96000004</v>
      </c>
      <c r="F8" s="21">
        <f>+SUM(Forwards!$F$235:$F$242)</f>
        <v>1906727469.9699998</v>
      </c>
      <c r="G8" s="21">
        <f>+SUM(Forwards!$F$342:$F$348)</f>
        <v>784439308.62</v>
      </c>
      <c r="H8" s="21">
        <f>+SUM(Forwards!$F$452:$F$459)</f>
        <v>1113873679.25</v>
      </c>
    </row>
    <row r="9" spans="3:8" x14ac:dyDescent="0.35">
      <c r="C9" s="24" t="s">
        <v>24</v>
      </c>
      <c r="D9" s="21">
        <f>+SUM(Forwards!F54:F59)</f>
        <v>1725989228.24</v>
      </c>
      <c r="E9" s="21">
        <f>+SUM(Forwards!$F$149:$F$156)</f>
        <v>1673002401.2500002</v>
      </c>
      <c r="F9" s="21">
        <f>+SUM(Forwards!$F$243:$F$247)</f>
        <v>893190501.81999993</v>
      </c>
      <c r="G9" s="21">
        <f>+SUM(Forwards!$F$349:$F$354)</f>
        <v>753038665.92999995</v>
      </c>
      <c r="H9" s="21">
        <f>+SUM(Forwards!$F$460:$F$464)</f>
        <v>280076338.33999997</v>
      </c>
    </row>
    <row r="10" spans="3:8" x14ac:dyDescent="0.35">
      <c r="C10" s="24" t="s">
        <v>25</v>
      </c>
      <c r="D10" s="21">
        <f>+SUM(Forwards!F60:F67)</f>
        <v>1630109300.8</v>
      </c>
      <c r="E10" s="21">
        <f>+SUM(Forwards!$F$157:$F$160)</f>
        <v>1252901163.8699999</v>
      </c>
      <c r="F10" s="21">
        <f>+SUM(Forwards!$F$248:$F$259)</f>
        <v>1668785675.9200001</v>
      </c>
      <c r="G10" s="21">
        <f>+SUM(Forwards!$F$355:$F$370)</f>
        <v>4844573954.1700001</v>
      </c>
      <c r="H10" s="21">
        <f>+SUM(Forwards!$F$465:$F$468)</f>
        <v>636384269.71999991</v>
      </c>
    </row>
    <row r="11" spans="3:8" x14ac:dyDescent="0.35">
      <c r="C11" s="24" t="s">
        <v>26</v>
      </c>
      <c r="D11" s="21">
        <f>+SUM(Forwards!F68:F76)</f>
        <v>1891054976.01</v>
      </c>
      <c r="E11" s="21">
        <f>+SUM(Forwards!$F$161:$F$166)</f>
        <v>1125472465.8</v>
      </c>
      <c r="F11" s="21">
        <f>+SUM(Forwards!$F$260:$F$268)</f>
        <v>884685965.01999998</v>
      </c>
      <c r="G11" s="21">
        <f>+SUM(Forwards!$F$371:$F$387)</f>
        <v>6535500459.0799999</v>
      </c>
      <c r="H11" s="21">
        <f>+SUM(Forwards!$F$469:$F$475)</f>
        <v>3337099566.4000001</v>
      </c>
    </row>
    <row r="12" spans="3:8" x14ac:dyDescent="0.35">
      <c r="C12" s="24" t="s">
        <v>27</v>
      </c>
      <c r="D12" s="21">
        <f>+SUM(Forwards!F77:F85)</f>
        <v>1454840419.0699999</v>
      </c>
      <c r="E12" s="21">
        <f>+SUM(Forwards!$F$167:$F$173)</f>
        <v>1456300316.1099999</v>
      </c>
      <c r="F12" s="21">
        <f>+SUM(Forwards!$F$269:$F$274)</f>
        <v>249215995.14999998</v>
      </c>
      <c r="G12" s="21">
        <f>+SUM(Forwards!$F$388:$F$395)</f>
        <v>2880669148.2600002</v>
      </c>
      <c r="H12" s="30"/>
    </row>
    <row r="13" spans="3:8" x14ac:dyDescent="0.35">
      <c r="C13" s="24" t="s">
        <v>28</v>
      </c>
      <c r="D13" s="21">
        <f>+SUM(Forwards!F86:F96)</f>
        <v>1698239040.4100001</v>
      </c>
      <c r="E13" s="21">
        <f>+SUM(Forwards!$F$174:$F$180)</f>
        <v>2021008529.9300001</v>
      </c>
      <c r="F13" s="21">
        <f>+SUM(Forwards!$F$275:$F$283)</f>
        <v>1223941232.48</v>
      </c>
      <c r="G13" s="21">
        <f>+SUM(Forwards!$F$396:$F$405)</f>
        <v>4173240256.48</v>
      </c>
      <c r="H13" s="30"/>
    </row>
    <row r="14" spans="3:8" x14ac:dyDescent="0.35">
      <c r="C14" s="24" t="s">
        <v>29</v>
      </c>
      <c r="D14" s="21">
        <f>+SUM(Forwards!F97:F105)</f>
        <v>1465946466.54</v>
      </c>
      <c r="E14" s="21">
        <f>+SUM(Forwards!$F$181:$F$189)</f>
        <v>2285606310.8900003</v>
      </c>
      <c r="F14" s="21">
        <f>+SUM(Forwards!$F$284:$F$293)</f>
        <v>1617487517.9300001</v>
      </c>
      <c r="G14" s="21">
        <f>+SUM(Forwards!$F$406:$F$414)</f>
        <v>2623383250.9300003</v>
      </c>
      <c r="H14" s="30"/>
    </row>
    <row r="15" spans="3:8" x14ac:dyDescent="0.35">
      <c r="C15" s="24" t="s">
        <v>30</v>
      </c>
      <c r="D15" s="21">
        <f>+SUM(Forwards!F106:F112)</f>
        <v>1351350129.1099999</v>
      </c>
      <c r="E15" s="21">
        <f>+SUM(Forwards!$F$190:$F$197)</f>
        <v>2519917556.25</v>
      </c>
      <c r="F15" s="21">
        <f>+SUM(Forwards!$F$294:$F$304)</f>
        <v>1422076038.6800001</v>
      </c>
      <c r="G15" s="21">
        <f>+SUM(Forwards!$F$415:$F$419)</f>
        <v>1990641231.8000002</v>
      </c>
      <c r="H15" s="30"/>
    </row>
    <row r="16" spans="3:8" x14ac:dyDescent="0.35">
      <c r="C16" s="24" t="s">
        <v>31</v>
      </c>
      <c r="D16" s="21">
        <f>+SUM(Forwards!F113:F119)</f>
        <v>1036245569.8</v>
      </c>
      <c r="E16" s="21">
        <f>+SUM(Forwards!$F$198:$F$203)</f>
        <v>2340908261.4200001</v>
      </c>
      <c r="F16" s="21">
        <f>+SUM(Forwards!$F$305:$F$312)</f>
        <v>1191756989.21</v>
      </c>
      <c r="G16" s="21">
        <f>+SUM(Forwards!$F$420:$F$423)</f>
        <v>568453036.27999997</v>
      </c>
      <c r="H16" s="30"/>
    </row>
    <row r="17" spans="3:8" x14ac:dyDescent="0.35">
      <c r="C17" s="24" t="s">
        <v>37</v>
      </c>
      <c r="D17" s="34">
        <f t="shared" ref="D17:H17" si="0">+SUM(D5:D16)</f>
        <v>18752905135.439999</v>
      </c>
      <c r="E17" s="34">
        <f t="shared" si="0"/>
        <v>20011779699.709999</v>
      </c>
      <c r="F17" s="34">
        <f t="shared" si="0"/>
        <v>18402802653.009998</v>
      </c>
      <c r="G17" s="34">
        <f t="shared" si="0"/>
        <v>29448596893.57</v>
      </c>
      <c r="H17" s="34">
        <f t="shared" si="0"/>
        <v>9440121132.8200016</v>
      </c>
    </row>
    <row r="20" spans="3:8" x14ac:dyDescent="0.35">
      <c r="C20" s="130" t="s">
        <v>35</v>
      </c>
      <c r="D20" s="130"/>
      <c r="E20" s="130"/>
      <c r="F20" s="130"/>
      <c r="G20" s="130"/>
      <c r="H20" s="130"/>
    </row>
    <row r="21" spans="3:8" x14ac:dyDescent="0.35">
      <c r="C21" s="30"/>
      <c r="D21" s="24">
        <v>2021</v>
      </c>
      <c r="E21" s="24">
        <v>2022</v>
      </c>
      <c r="F21" s="24">
        <v>2023</v>
      </c>
      <c r="G21" s="24">
        <v>2024</v>
      </c>
      <c r="H21" s="24">
        <v>2025</v>
      </c>
    </row>
    <row r="22" spans="3:8" x14ac:dyDescent="0.35">
      <c r="C22" s="24" t="s">
        <v>20</v>
      </c>
      <c r="D22" s="21">
        <f>+SUM(Forwards!G25:G32)</f>
        <v>1662310488.2241223</v>
      </c>
      <c r="E22" s="21">
        <f>+SUM(Forwards!G120:G125)</f>
        <v>1049300332.9235733</v>
      </c>
      <c r="F22" s="21">
        <f>+SUM(Forwards!$G$204:$G$211)</f>
        <v>1677908278.4960253</v>
      </c>
      <c r="G22" s="21">
        <f>+SUM(Forwards!$G$313:$G$322)</f>
        <v>1868215699.887465</v>
      </c>
      <c r="H22" s="21">
        <f>+SUM(Forwards!$G$424:$G$430)</f>
        <v>1510620853.374907</v>
      </c>
    </row>
    <row r="23" spans="3:8" x14ac:dyDescent="0.35">
      <c r="C23" s="24" t="s">
        <v>21</v>
      </c>
      <c r="D23" s="21">
        <f>+SUM(Forwards!G33:G39)</f>
        <v>1659192170.0539794</v>
      </c>
      <c r="E23" s="21">
        <f>+SUM(Forwards!G126:G133)</f>
        <v>1670977865.333847</v>
      </c>
      <c r="F23" s="21">
        <f>+SUM(Forwards!$G$212:$G$226)</f>
        <v>4429962734.1155396</v>
      </c>
      <c r="G23" s="21">
        <f>+SUM(Forwards!$G$323:$G$333)</f>
        <v>1457380435.8351891</v>
      </c>
      <c r="H23" s="21">
        <f>+SUM(Forwards!$G$431:$G$440)</f>
        <v>2018792893.4116137</v>
      </c>
    </row>
    <row r="24" spans="3:8" x14ac:dyDescent="0.35">
      <c r="C24" s="24" t="s">
        <v>22</v>
      </c>
      <c r="D24" s="21">
        <f>+SUM(Forwards!G40:G46)</f>
        <v>1424113864.7967148</v>
      </c>
      <c r="E24" s="21">
        <f>+SUM(Forwards!$G$134:$G$141)</f>
        <v>1595884892.1996493</v>
      </c>
      <c r="F24" s="21">
        <f>+SUM(Forwards!$G$227:$G$234)</f>
        <v>1575780818.6249709</v>
      </c>
      <c r="G24" s="21">
        <f>+SUM(Forwards!$G$334:$G$341)</f>
        <v>1191064314.3396332</v>
      </c>
      <c r="H24" s="21">
        <f>+SUM(Forwards!$G$441:$G$451)</f>
        <v>729273564.9124552</v>
      </c>
    </row>
    <row r="25" spans="3:8" x14ac:dyDescent="0.35">
      <c r="C25" s="24" t="s">
        <v>23</v>
      </c>
      <c r="D25" s="21">
        <f>+SUM(Forwards!G47:G53)</f>
        <v>1810846289.0573411</v>
      </c>
      <c r="E25" s="21">
        <f>+SUM(Forwards!$G$142:$G$148)</f>
        <v>1022331818.3062012</v>
      </c>
      <c r="F25" s="21">
        <f>+SUM(Forwards!$G$235:$G$242)</f>
        <v>2021514378.2847643</v>
      </c>
      <c r="G25" s="21">
        <f>+SUM(Forwards!$G$342:$G$348)</f>
        <v>800793420.99333632</v>
      </c>
      <c r="H25" s="21">
        <f>+SUM(Forwards!$G$452:$G$459)</f>
        <v>1115858264.6372123</v>
      </c>
    </row>
    <row r="26" spans="3:8" x14ac:dyDescent="0.35">
      <c r="C26" s="24" t="s">
        <v>24</v>
      </c>
      <c r="D26" s="21">
        <f>+SUM(Forwards!G54:G59)</f>
        <v>1660788563.3864315</v>
      </c>
      <c r="E26" s="21">
        <f>+SUM(Forwards!$G$149:$G$156)</f>
        <v>1714768631.5784023</v>
      </c>
      <c r="F26" s="21">
        <f>+SUM(Forwards!$G$243:$G$247)</f>
        <v>911405492.26580441</v>
      </c>
      <c r="G26" s="21">
        <f>+SUM(Forwards!$G$349:$G$354)</f>
        <v>775303698.84294164</v>
      </c>
      <c r="H26" s="21">
        <f>+SUM(Forwards!$G$460:$G$464)</f>
        <v>274952073.08658183</v>
      </c>
    </row>
    <row r="27" spans="3:8" x14ac:dyDescent="0.35">
      <c r="C27" s="24" t="s">
        <v>25</v>
      </c>
      <c r="D27" s="21">
        <f>+SUM(Forwards!G60:G67)</f>
        <v>1622486387.3915613</v>
      </c>
      <c r="E27" s="21">
        <f>+SUM(Forwards!$G$157:$G$160)</f>
        <v>1244527913.6704295</v>
      </c>
      <c r="F27" s="21">
        <f>+SUM(Forwards!$G$248:$G$259)</f>
        <v>1867482183.6451852</v>
      </c>
      <c r="G27" s="21">
        <f>+SUM(Forwards!$G$355:$G$370)</f>
        <v>4681232189.2753725</v>
      </c>
      <c r="H27" s="21">
        <f>+SUM(Forwards!$G$465:$G$468)</f>
        <v>639836658.10161948</v>
      </c>
    </row>
    <row r="28" spans="3:8" x14ac:dyDescent="0.35">
      <c r="C28" s="24" t="s">
        <v>26</v>
      </c>
      <c r="D28" s="21">
        <f>+SUM(Forwards!G68:G76)</f>
        <v>1811045629.9278719</v>
      </c>
      <c r="E28" s="21">
        <f>+SUM(Forwards!$G$161:$G$166)</f>
        <v>1066622343.1537296</v>
      </c>
      <c r="F28" s="21">
        <f>+SUM(Forwards!$G$260:$G$268)</f>
        <v>989243821.77273703</v>
      </c>
      <c r="G28" s="21">
        <f>+SUM(Forwards!$G$371:$G$387)</f>
        <v>6350286689.9071255</v>
      </c>
      <c r="H28" s="21">
        <f>+SUM(Forwards!$G$469:$G$475)</f>
        <v>3574938935.8172851</v>
      </c>
    </row>
    <row r="29" spans="3:8" x14ac:dyDescent="0.35">
      <c r="C29" s="24" t="s">
        <v>27</v>
      </c>
      <c r="D29" s="21">
        <f>+SUM(Forwards!G77:G85)</f>
        <v>1400128246.1543412</v>
      </c>
      <c r="E29" s="21">
        <f>+SUM(Forwards!$G$167:$G$173)</f>
        <v>1360397715.2541237</v>
      </c>
      <c r="F29" s="21">
        <f>+SUM(Forwards!$G$269:$G$274)</f>
        <v>268688630.18746364</v>
      </c>
      <c r="G29" s="21">
        <f>+SUM(Forwards!$G$388:$G$395)</f>
        <v>2823587186.2707596</v>
      </c>
      <c r="H29" s="30"/>
    </row>
    <row r="30" spans="3:8" x14ac:dyDescent="0.35">
      <c r="C30" s="24" t="s">
        <v>28</v>
      </c>
      <c r="D30" s="21">
        <f>+SUM(Forwards!G86:G96)</f>
        <v>1652200703.7653754</v>
      </c>
      <c r="E30" s="21">
        <f>+SUM(Forwards!$G$174:$G$180)</f>
        <v>1835069889.1551554</v>
      </c>
      <c r="F30" s="21">
        <f>+SUM(Forwards!$G$275:$G$283)</f>
        <v>1285579157.8466973</v>
      </c>
      <c r="G30" s="21">
        <f>+SUM(Forwards!$G$396:$G$405)</f>
        <v>4111386920.7208195</v>
      </c>
      <c r="H30" s="30"/>
    </row>
    <row r="31" spans="3:8" x14ac:dyDescent="0.35">
      <c r="C31" s="24" t="s">
        <v>29</v>
      </c>
      <c r="D31" s="21">
        <f>+SUM(Forwards!G97:G105)</f>
        <v>1497999087.2646155</v>
      </c>
      <c r="E31" s="21">
        <f>+SUM(Forwards!$G$181:$G$189)</f>
        <v>2137724421.1617281</v>
      </c>
      <c r="F31" s="21">
        <f>+SUM(Forwards!$G$284:$G$293)</f>
        <v>1594252497.0441589</v>
      </c>
      <c r="G31" s="21">
        <f>+SUM(Forwards!$G$406:$G$414)</f>
        <v>2517506940.8024349</v>
      </c>
      <c r="H31" s="30"/>
    </row>
    <row r="32" spans="3:8" x14ac:dyDescent="0.35">
      <c r="C32" s="24" t="s">
        <v>30</v>
      </c>
      <c r="D32" s="21">
        <f>+SUM(Forwards!G106:G112)</f>
        <v>1345033886.2397101</v>
      </c>
      <c r="E32" s="21">
        <f>+SUM(Forwards!$G$190:$G$197)</f>
        <v>2257673347.4136133</v>
      </c>
      <c r="F32" s="21">
        <f>+SUM(Forwards!$G$294:$G$304)</f>
        <v>1458060227.9503186</v>
      </c>
      <c r="G32" s="21">
        <f>+SUM(Forwards!$G$415:$G$419)</f>
        <v>1865028138.7569337</v>
      </c>
      <c r="H32" s="30"/>
    </row>
    <row r="33" spans="3:8" x14ac:dyDescent="0.35">
      <c r="C33" s="24" t="s">
        <v>31</v>
      </c>
      <c r="D33" s="21">
        <f>+SUM(Forwards!G113:G119)</f>
        <v>1010148563.3192775</v>
      </c>
      <c r="E33" s="21">
        <f>+SUM(Forwards!$G$198:$G$203)</f>
        <v>2207091995.1596632</v>
      </c>
      <c r="F33" s="21">
        <f>+SUM(Forwards!$G$305:$G$312)</f>
        <v>1236911697.6847422</v>
      </c>
      <c r="G33" s="21">
        <f>+SUM(Forwards!$G$420:$G$423)</f>
        <v>548721823.3046546</v>
      </c>
      <c r="H33" s="30"/>
    </row>
    <row r="34" spans="3:8" x14ac:dyDescent="0.35">
      <c r="C34" s="24" t="s">
        <v>37</v>
      </c>
      <c r="D34" s="34">
        <f>+SUM(D22:D33)</f>
        <v>18556293879.581345</v>
      </c>
      <c r="E34" s="34">
        <f t="shared" ref="E34:H34" si="1">+SUM(E22:E33)</f>
        <v>19162371165.310116</v>
      </c>
      <c r="F34" s="34">
        <f t="shared" si="1"/>
        <v>19316789917.918407</v>
      </c>
      <c r="G34" s="34">
        <f t="shared" si="1"/>
        <v>28990507458.936665</v>
      </c>
      <c r="H34" s="34">
        <f t="shared" si="1"/>
        <v>9864273243.3416748</v>
      </c>
    </row>
    <row r="37" spans="3:8" x14ac:dyDescent="0.35">
      <c r="C37" s="130" t="s">
        <v>36</v>
      </c>
      <c r="D37" s="130"/>
      <c r="E37" s="130"/>
      <c r="F37" s="130"/>
      <c r="G37" s="130"/>
      <c r="H37" s="130"/>
    </row>
    <row r="38" spans="3:8" x14ac:dyDescent="0.35">
      <c r="C38" s="30"/>
      <c r="D38" s="24">
        <v>2021</v>
      </c>
      <c r="E38" s="24">
        <v>2022</v>
      </c>
      <c r="F38" s="24">
        <v>2023</v>
      </c>
      <c r="G38" s="24">
        <v>2024</v>
      </c>
      <c r="H38" s="24">
        <v>2025</v>
      </c>
    </row>
    <row r="39" spans="3:8" x14ac:dyDescent="0.35">
      <c r="C39" s="24" t="s">
        <v>20</v>
      </c>
      <c r="D39" s="21">
        <f>+D5-D22</f>
        <v>-145434036.25412226</v>
      </c>
      <c r="E39" s="21">
        <f t="shared" ref="E39:H39" si="2">+E5-E22</f>
        <v>56169382.096426725</v>
      </c>
      <c r="F39" s="21">
        <f t="shared" si="2"/>
        <v>-92250992.776025295</v>
      </c>
      <c r="G39" s="21">
        <f t="shared" si="2"/>
        <v>-146456449.4874649</v>
      </c>
      <c r="H39" s="21">
        <f t="shared" si="2"/>
        <v>-34593603.674906969</v>
      </c>
    </row>
    <row r="40" spans="3:8" x14ac:dyDescent="0.35">
      <c r="C40" s="24" t="s">
        <v>21</v>
      </c>
      <c r="D40" s="21">
        <f t="shared" ref="D40:H50" si="3">+D6-D23</f>
        <v>-58141217.053979397</v>
      </c>
      <c r="E40" s="21">
        <f t="shared" si="3"/>
        <v>6502489.4961528778</v>
      </c>
      <c r="F40" s="21">
        <f t="shared" si="3"/>
        <v>-201467166.80554008</v>
      </c>
      <c r="G40" s="21">
        <f t="shared" si="3"/>
        <v>-56353672.45518899</v>
      </c>
      <c r="H40" s="21">
        <f t="shared" si="3"/>
        <v>-120993166.86161351</v>
      </c>
    </row>
    <row r="41" spans="3:8" x14ac:dyDescent="0.35">
      <c r="C41" s="24" t="s">
        <v>22</v>
      </c>
      <c r="D41" s="21">
        <f t="shared" si="3"/>
        <v>68762415.383285046</v>
      </c>
      <c r="E41" s="21">
        <f t="shared" si="3"/>
        <v>-37341449.81964922</v>
      </c>
      <c r="F41" s="21">
        <f t="shared" si="3"/>
        <v>-44998404.824970961</v>
      </c>
      <c r="G41" s="21">
        <f t="shared" si="3"/>
        <v>-19192746.099633217</v>
      </c>
      <c r="H41" s="21">
        <f t="shared" si="3"/>
        <v>-30413262.052455187</v>
      </c>
    </row>
    <row r="42" spans="3:8" x14ac:dyDescent="0.35">
      <c r="C42" s="24" t="s">
        <v>23</v>
      </c>
      <c r="D42" s="21">
        <f t="shared" si="3"/>
        <v>77480031.252658844</v>
      </c>
      <c r="E42" s="21">
        <f t="shared" si="3"/>
        <v>-27162636.346201181</v>
      </c>
      <c r="F42" s="21">
        <f t="shared" si="3"/>
        <v>-114786908.3147645</v>
      </c>
      <c r="G42" s="21">
        <f t="shared" si="3"/>
        <v>-16354112.373336315</v>
      </c>
      <c r="H42" s="21">
        <f t="shared" si="3"/>
        <v>-1984585.3872122765</v>
      </c>
    </row>
    <row r="43" spans="3:8" x14ac:dyDescent="0.35">
      <c r="C43" s="24" t="s">
        <v>24</v>
      </c>
      <c r="D43" s="21">
        <f t="shared" si="3"/>
        <v>65200664.853568554</v>
      </c>
      <c r="E43" s="21">
        <f t="shared" si="3"/>
        <v>-41766230.328402042</v>
      </c>
      <c r="F43" s="21">
        <f t="shared" si="3"/>
        <v>-18214990.445804477</v>
      </c>
      <c r="G43" s="21">
        <f t="shared" si="3"/>
        <v>-22265032.912941694</v>
      </c>
      <c r="H43" s="21">
        <f t="shared" si="3"/>
        <v>5124265.2534181476</v>
      </c>
    </row>
    <row r="44" spans="3:8" x14ac:dyDescent="0.35">
      <c r="C44" s="24" t="s">
        <v>25</v>
      </c>
      <c r="D44" s="21">
        <f t="shared" si="3"/>
        <v>7622913.4084386826</v>
      </c>
      <c r="E44" s="21">
        <f t="shared" si="3"/>
        <v>8373250.1995704174</v>
      </c>
      <c r="F44" s="21">
        <f t="shared" si="3"/>
        <v>-198696507.72518516</v>
      </c>
      <c r="G44" s="21">
        <f t="shared" si="3"/>
        <v>163341764.89462757</v>
      </c>
      <c r="H44" s="21">
        <f t="shared" si="3"/>
        <v>-3452388.3816195726</v>
      </c>
    </row>
    <row r="45" spans="3:8" x14ac:dyDescent="0.35">
      <c r="C45" s="24" t="s">
        <v>26</v>
      </c>
      <c r="D45" s="21">
        <f t="shared" si="3"/>
        <v>80009346.082128048</v>
      </c>
      <c r="E45" s="21">
        <f t="shared" si="3"/>
        <v>58850122.646270394</v>
      </c>
      <c r="F45" s="21">
        <f t="shared" si="3"/>
        <v>-104557856.75273705</v>
      </c>
      <c r="G45" s="21">
        <f t="shared" si="3"/>
        <v>185213769.17287445</v>
      </c>
      <c r="H45" s="21">
        <f>+H11-H28</f>
        <v>-237839369.41728497</v>
      </c>
    </row>
    <row r="46" spans="3:8" x14ac:dyDescent="0.35">
      <c r="C46" s="24" t="s">
        <v>27</v>
      </c>
      <c r="D46" s="21">
        <f t="shared" si="3"/>
        <v>54712172.915658712</v>
      </c>
      <c r="E46" s="21">
        <f t="shared" si="3"/>
        <v>95902600.855876207</v>
      </c>
      <c r="F46" s="21">
        <f t="shared" si="3"/>
        <v>-19472635.037463665</v>
      </c>
      <c r="G46" s="21">
        <f t="shared" si="3"/>
        <v>57081961.989240646</v>
      </c>
      <c r="H46" s="21">
        <f t="shared" si="3"/>
        <v>0</v>
      </c>
    </row>
    <row r="47" spans="3:8" x14ac:dyDescent="0.35">
      <c r="C47" s="24" t="s">
        <v>28</v>
      </c>
      <c r="D47" s="21">
        <f t="shared" si="3"/>
        <v>46038336.64462471</v>
      </c>
      <c r="E47" s="21">
        <f t="shared" si="3"/>
        <v>185938640.77484465</v>
      </c>
      <c r="F47" s="21">
        <f t="shared" si="3"/>
        <v>-61637925.366697311</v>
      </c>
      <c r="G47" s="21">
        <f t="shared" si="3"/>
        <v>61853335.759180546</v>
      </c>
      <c r="H47" s="21">
        <f t="shared" si="3"/>
        <v>0</v>
      </c>
    </row>
    <row r="48" spans="3:8" x14ac:dyDescent="0.35">
      <c r="C48" s="24" t="s">
        <v>29</v>
      </c>
      <c r="D48" s="21">
        <f t="shared" si="3"/>
        <v>-32052620.724615574</v>
      </c>
      <c r="E48" s="21">
        <f t="shared" si="3"/>
        <v>147881889.7282722</v>
      </c>
      <c r="F48" s="21">
        <f t="shared" si="3"/>
        <v>23235020.885841131</v>
      </c>
      <c r="G48" s="21">
        <f t="shared" si="3"/>
        <v>105876310.12756538</v>
      </c>
      <c r="H48" s="21">
        <f t="shared" si="3"/>
        <v>0</v>
      </c>
    </row>
    <row r="49" spans="3:10" x14ac:dyDescent="0.35">
      <c r="C49" s="24" t="s">
        <v>30</v>
      </c>
      <c r="D49" s="21">
        <f t="shared" si="3"/>
        <v>6316242.8702898026</v>
      </c>
      <c r="E49" s="21">
        <f t="shared" si="3"/>
        <v>262244208.83638668</v>
      </c>
      <c r="F49" s="21">
        <f t="shared" si="3"/>
        <v>-35984189.270318508</v>
      </c>
      <c r="G49" s="21">
        <f t="shared" si="3"/>
        <v>125613093.0430665</v>
      </c>
      <c r="H49" s="21">
        <f t="shared" si="3"/>
        <v>0</v>
      </c>
    </row>
    <row r="50" spans="3:10" x14ac:dyDescent="0.35">
      <c r="C50" s="24" t="s">
        <v>31</v>
      </c>
      <c r="D50" s="21">
        <f t="shared" si="3"/>
        <v>26097006.480722427</v>
      </c>
      <c r="E50" s="21">
        <f t="shared" si="3"/>
        <v>133816266.26033688</v>
      </c>
      <c r="F50" s="21">
        <f t="shared" si="3"/>
        <v>-45154708.474742174</v>
      </c>
      <c r="G50" s="21">
        <f t="shared" si="3"/>
        <v>19731212.975345373</v>
      </c>
      <c r="H50" s="21">
        <f t="shared" si="3"/>
        <v>0</v>
      </c>
      <c r="J50" s="12"/>
    </row>
  </sheetData>
  <mergeCells count="3">
    <mergeCell ref="C20:H20"/>
    <mergeCell ref="C3:H3"/>
    <mergeCell ref="C37:H3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64262-67A4-46F3-A30B-78EE1C406F08}">
  <dimension ref="B4:O50"/>
  <sheetViews>
    <sheetView topLeftCell="A10" zoomScale="69" workbookViewId="0">
      <selection activeCell="C38" sqref="C38"/>
    </sheetView>
  </sheetViews>
  <sheetFormatPr baseColWidth="10" defaultRowHeight="14" x14ac:dyDescent="0.3"/>
  <cols>
    <col min="1" max="1" width="10.90625" style="6"/>
    <col min="2" max="2" width="39.54296875" style="6" customWidth="1"/>
    <col min="3" max="3" width="15.1796875" style="6" customWidth="1"/>
    <col min="4" max="4" width="22.26953125" style="6" customWidth="1"/>
    <col min="5" max="5" width="11.1796875" style="6" hidden="1" customWidth="1"/>
    <col min="6" max="6" width="10.453125" style="6" customWidth="1"/>
    <col min="7" max="7" width="19" style="6" customWidth="1"/>
    <col min="8" max="8" width="10" style="6" hidden="1" customWidth="1"/>
    <col min="9" max="9" width="15.453125" style="6" hidden="1" customWidth="1"/>
    <col min="10" max="10" width="11.26953125" style="6" customWidth="1"/>
    <col min="11" max="12" width="12.453125" style="6" customWidth="1"/>
    <col min="13" max="13" width="19.26953125" style="6" customWidth="1"/>
    <col min="14" max="14" width="16.54296875" style="6" customWidth="1"/>
    <col min="15" max="15" width="18.453125" style="6" bestFit="1" customWidth="1"/>
    <col min="16" max="16384" width="10.90625" style="6"/>
  </cols>
  <sheetData>
    <row r="4" spans="2:10" ht="15.5" x14ac:dyDescent="0.3">
      <c r="B4" s="112"/>
      <c r="C4" s="109"/>
      <c r="D4" s="109"/>
      <c r="E4" s="109"/>
      <c r="F4" s="109"/>
      <c r="G4" s="109"/>
      <c r="H4" s="107"/>
      <c r="I4" s="107"/>
      <c r="J4" s="107"/>
    </row>
    <row r="5" spans="2:10" ht="15.5" x14ac:dyDescent="0.3">
      <c r="B5" s="113"/>
      <c r="C5" s="109"/>
      <c r="D5" s="109"/>
      <c r="E5" s="109"/>
      <c r="F5" s="109"/>
      <c r="G5" s="109"/>
      <c r="H5" s="111"/>
      <c r="I5" s="107"/>
      <c r="J5" s="107"/>
    </row>
    <row r="6" spans="2:10" ht="15.5" x14ac:dyDescent="0.3">
      <c r="B6" s="112"/>
      <c r="C6" s="109"/>
      <c r="D6" s="109"/>
      <c r="E6" s="109"/>
      <c r="F6" s="109"/>
      <c r="G6" s="109"/>
      <c r="H6" s="111"/>
      <c r="I6" s="107"/>
      <c r="J6" s="107"/>
    </row>
    <row r="7" spans="2:10" ht="16" thickBot="1" x14ac:dyDescent="0.35">
      <c r="B7" s="110"/>
      <c r="C7" s="109"/>
      <c r="D7" s="109"/>
      <c r="E7" s="109"/>
      <c r="F7" s="109"/>
      <c r="G7" s="109"/>
      <c r="H7" s="108"/>
      <c r="I7" s="107"/>
      <c r="J7" s="107"/>
    </row>
    <row r="8" spans="2:10" x14ac:dyDescent="0.3">
      <c r="B8" s="105"/>
      <c r="C8" s="105"/>
      <c r="D8" s="105">
        <v>2020</v>
      </c>
      <c r="E8" s="106" t="s">
        <v>79</v>
      </c>
      <c r="F8" s="102"/>
      <c r="G8" s="105">
        <v>2021</v>
      </c>
      <c r="H8" s="104" t="s">
        <v>79</v>
      </c>
      <c r="I8" s="103" t="s">
        <v>78</v>
      </c>
      <c r="J8" s="102"/>
    </row>
    <row r="9" spans="2:10" ht="24" customHeight="1" x14ac:dyDescent="0.3">
      <c r="B9" s="99" t="s">
        <v>77</v>
      </c>
      <c r="C9" s="81" t="s">
        <v>76</v>
      </c>
      <c r="D9" s="51">
        <v>8772385721.6000004</v>
      </c>
      <c r="E9" s="84">
        <v>1</v>
      </c>
      <c r="F9" s="83">
        <v>1</v>
      </c>
      <c r="G9" s="51">
        <v>44518404976</v>
      </c>
      <c r="H9" s="84">
        <v>1</v>
      </c>
      <c r="I9" s="83">
        <f>+(D9/G9)-1</f>
        <v>-0.8029492357974366</v>
      </c>
      <c r="J9" s="83">
        <v>1</v>
      </c>
    </row>
    <row r="10" spans="2:10" x14ac:dyDescent="0.3">
      <c r="B10" s="6" t="s">
        <v>75</v>
      </c>
      <c r="C10" s="81"/>
      <c r="D10" s="85">
        <v>-6162203215.7399998</v>
      </c>
      <c r="E10" s="84">
        <f>(+D10/D9)*-1</f>
        <v>0.70245465843652755</v>
      </c>
      <c r="F10" s="83">
        <f>+(-1*(D10))/D9</f>
        <v>0.70245465843652755</v>
      </c>
      <c r="G10" s="85">
        <v>-31203224279</v>
      </c>
      <c r="H10" s="84">
        <f>(+G10/G9)*-1</f>
        <v>0.70090615995388306</v>
      </c>
      <c r="I10" s="83">
        <f>+(D10/G10)-1</f>
        <v>-0.80251389533846318</v>
      </c>
      <c r="J10" s="83">
        <f>+(-1*(G10))/G9</f>
        <v>0.70090615995388306</v>
      </c>
    </row>
    <row r="11" spans="2:10" x14ac:dyDescent="0.3">
      <c r="B11" s="6" t="s">
        <v>74</v>
      </c>
      <c r="C11" s="81"/>
      <c r="D11" s="85">
        <v>-3941645350</v>
      </c>
      <c r="E11" s="84"/>
      <c r="F11" s="83">
        <f>+D11/D10</f>
        <v>0.639648711995075</v>
      </c>
      <c r="G11" s="85">
        <v>-25436189490.619999</v>
      </c>
      <c r="H11" s="84"/>
      <c r="I11" s="83"/>
      <c r="J11" s="83">
        <f>+G11/G10</f>
        <v>0.81517824129920902</v>
      </c>
    </row>
    <row r="12" spans="2:10" x14ac:dyDescent="0.3">
      <c r="B12" s="6" t="s">
        <v>73</v>
      </c>
      <c r="C12" s="81"/>
      <c r="D12" s="85">
        <v>-2955780286</v>
      </c>
      <c r="E12" s="84"/>
      <c r="F12" s="83">
        <f>+D12/$D$10</f>
        <v>0.47966290343202345</v>
      </c>
      <c r="G12" s="85">
        <v>-18752905135.439999</v>
      </c>
      <c r="H12" s="84"/>
      <c r="I12" s="83"/>
      <c r="J12" s="83">
        <f>+G12/G10</f>
        <v>0.60099254383979939</v>
      </c>
    </row>
    <row r="13" spans="2:10" x14ac:dyDescent="0.3">
      <c r="B13" s="6" t="s">
        <v>72</v>
      </c>
      <c r="C13" s="81"/>
      <c r="D13" s="85">
        <v>-985865064</v>
      </c>
      <c r="E13" s="84"/>
      <c r="F13" s="83">
        <f>+D13/$D$10</f>
        <v>0.1599858085630515</v>
      </c>
      <c r="G13" s="85">
        <v>-6683284355.1800003</v>
      </c>
      <c r="H13" s="84"/>
      <c r="I13" s="83"/>
      <c r="J13" s="83">
        <f>+G13/G10</f>
        <v>0.21418569745940966</v>
      </c>
    </row>
    <row r="14" spans="2:10" x14ac:dyDescent="0.3">
      <c r="B14" s="6" t="s">
        <v>71</v>
      </c>
      <c r="C14" s="81"/>
      <c r="D14" s="85">
        <v>-2220557865.7399998</v>
      </c>
      <c r="E14" s="84"/>
      <c r="F14" s="83">
        <f>+D14/$D$10</f>
        <v>0.360351288004925</v>
      </c>
      <c r="G14" s="85">
        <v>-5767034788.3800001</v>
      </c>
      <c r="H14" s="84"/>
      <c r="I14" s="83"/>
      <c r="J14" s="83">
        <f>+G14/G10</f>
        <v>0.18482175870079096</v>
      </c>
    </row>
    <row r="15" spans="2:10" ht="14.5" thickBot="1" x14ac:dyDescent="0.35">
      <c r="B15" s="93" t="s">
        <v>70</v>
      </c>
      <c r="C15" s="92"/>
      <c r="D15" s="91">
        <f>SUM(D9:D10)</f>
        <v>2610182505.8600006</v>
      </c>
      <c r="E15" s="90">
        <f>+D15/D9</f>
        <v>0.2975453415634724</v>
      </c>
      <c r="F15" s="89">
        <f>+D15/D9</f>
        <v>0.2975453415634724</v>
      </c>
      <c r="G15" s="91">
        <f>SUM(G9:G10)</f>
        <v>13315180697</v>
      </c>
      <c r="H15" s="90">
        <f>+G15/G9</f>
        <v>0.29909384004611694</v>
      </c>
      <c r="I15" s="89">
        <f>+(D15/G15)-1</f>
        <v>-0.80396942668242632</v>
      </c>
      <c r="J15" s="89">
        <f>+H15/H9</f>
        <v>0.29909384004611694</v>
      </c>
    </row>
    <row r="16" spans="2:10" x14ac:dyDescent="0.3">
      <c r="E16" s="101"/>
      <c r="F16" s="100"/>
      <c r="H16" s="101"/>
      <c r="I16" s="100"/>
      <c r="J16" s="100"/>
    </row>
    <row r="17" spans="2:15" x14ac:dyDescent="0.3">
      <c r="B17" s="99" t="s">
        <v>69</v>
      </c>
      <c r="E17" s="101"/>
      <c r="F17" s="100"/>
      <c r="H17" s="101"/>
      <c r="I17" s="100"/>
      <c r="J17" s="100"/>
    </row>
    <row r="18" spans="2:15" x14ac:dyDescent="0.3">
      <c r="B18" s="81" t="s">
        <v>68</v>
      </c>
      <c r="C18" s="81" t="s">
        <v>66</v>
      </c>
      <c r="D18" s="85">
        <v>-529302607.16000003</v>
      </c>
      <c r="E18" s="84">
        <f>(+D18/D9)*-1</f>
        <v>6.0337361347063551E-2</v>
      </c>
      <c r="F18" s="83">
        <f>+((-1)*D18)/D9</f>
        <v>6.0337361347063551E-2</v>
      </c>
      <c r="G18" s="85">
        <v>-3389806998</v>
      </c>
      <c r="H18" s="84">
        <f>(+G18/G9)*-1</f>
        <v>7.6143945404770333E-2</v>
      </c>
      <c r="I18" s="83">
        <f>+(D18/G18)-1</f>
        <v>-0.84385464792765763</v>
      </c>
      <c r="J18" s="83">
        <f>+((-1)*G18)/G9</f>
        <v>7.6143945404770333E-2</v>
      </c>
    </row>
    <row r="19" spans="2:15" x14ac:dyDescent="0.3">
      <c r="B19" s="81" t="s">
        <v>67</v>
      </c>
      <c r="C19" s="81" t="s">
        <v>66</v>
      </c>
      <c r="D19" s="85">
        <v>-1034223448.27</v>
      </c>
      <c r="E19" s="84">
        <f>+-1*(D19/D9)</f>
        <v>0.11789534581493157</v>
      </c>
      <c r="F19" s="83">
        <f>+((-1)*D19)/D9</f>
        <v>0.11789534581493157</v>
      </c>
      <c r="G19" s="85">
        <v>-5004883789</v>
      </c>
      <c r="H19" s="84">
        <f>+-1*(G19/G9)</f>
        <v>0.1124228011245719</v>
      </c>
      <c r="I19" s="83">
        <f>+(D19/G19)-1</f>
        <v>-0.79335715036119892</v>
      </c>
      <c r="J19" s="83">
        <f>+((-1)*G19)/G9</f>
        <v>0.1124228011245719</v>
      </c>
    </row>
    <row r="20" spans="2:15" ht="14.5" thickBot="1" x14ac:dyDescent="0.35">
      <c r="B20" s="93" t="s">
        <v>65</v>
      </c>
      <c r="C20" s="92"/>
      <c r="D20" s="91">
        <f>D15+SUM(D18:D19)</f>
        <v>1046656450.4300005</v>
      </c>
      <c r="E20" s="90">
        <f>+D20/D9</f>
        <v>0.11931263440147731</v>
      </c>
      <c r="F20" s="89">
        <f>+((1)*D20)/D9</f>
        <v>0.11931263440147731</v>
      </c>
      <c r="G20" s="91">
        <f>G15+SUM(G18:G19)</f>
        <v>4920489910</v>
      </c>
      <c r="H20" s="90">
        <f>+G20/G9</f>
        <v>0.1105270935167747</v>
      </c>
      <c r="I20" s="89">
        <f>+(D20/G20)-1</f>
        <v>-0.78728613012642057</v>
      </c>
      <c r="J20" s="89">
        <f>+((1)*H20)/H9</f>
        <v>0.1105270935167747</v>
      </c>
    </row>
    <row r="21" spans="2:15" ht="22.5" customHeight="1" x14ac:dyDescent="0.3">
      <c r="B21" s="99" t="s">
        <v>64</v>
      </c>
      <c r="C21" s="99"/>
      <c r="D21" s="99"/>
      <c r="E21" s="98"/>
      <c r="F21" s="97"/>
      <c r="G21" s="99"/>
      <c r="H21" s="98"/>
      <c r="I21" s="97"/>
      <c r="J21" s="97"/>
    </row>
    <row r="22" spans="2:15" x14ac:dyDescent="0.3">
      <c r="B22" s="96" t="s">
        <v>63</v>
      </c>
      <c r="C22" s="81" t="s">
        <v>62</v>
      </c>
      <c r="D22" s="85">
        <v>-77438747.489999995</v>
      </c>
      <c r="E22" s="84">
        <f>+(D22/D9)*-1</f>
        <v>8.827558425677149E-3</v>
      </c>
      <c r="F22" s="83">
        <f>+((-1)*D22)/D9</f>
        <v>8.827558425677149E-3</v>
      </c>
      <c r="G22" s="85">
        <v>-748639651</v>
      </c>
      <c r="H22" s="84">
        <f>+-1*(G22/G9)</f>
        <v>1.6816407762218655E-2</v>
      </c>
      <c r="I22" s="83">
        <f>+(D22/G22)-1</f>
        <v>-0.89656071864940534</v>
      </c>
      <c r="J22" s="83">
        <f>(((G22)*(-1))/(G9))</f>
        <v>1.6816407762218655E-2</v>
      </c>
    </row>
    <row r="23" spans="2:15" x14ac:dyDescent="0.3">
      <c r="B23" s="81" t="s">
        <v>61</v>
      </c>
      <c r="C23" s="81"/>
      <c r="D23" s="51">
        <f>298412759.37-92352974.09</f>
        <v>206059785.28</v>
      </c>
      <c r="E23" s="95"/>
      <c r="F23" s="94"/>
      <c r="G23" s="51">
        <v>561268663</v>
      </c>
      <c r="H23" s="84"/>
      <c r="I23" s="83">
        <f>+(D23/G23)-1</f>
        <v>-0.63286782451276813</v>
      </c>
      <c r="J23" s="83"/>
    </row>
    <row r="24" spans="2:15" ht="14.5" thickBot="1" x14ac:dyDescent="0.35">
      <c r="B24" s="93" t="s">
        <v>60</v>
      </c>
      <c r="C24" s="92"/>
      <c r="D24" s="91">
        <f>D20+SUM(D22:D23)</f>
        <v>1175277488.2200005</v>
      </c>
      <c r="E24" s="90">
        <f>+D24/D9</f>
        <v>0.13397467069033997</v>
      </c>
      <c r="F24" s="89">
        <f>+((1)*D24)/D9</f>
        <v>0.13397467069033997</v>
      </c>
      <c r="G24" s="91">
        <f>G20+SUM(G22:G23)</f>
        <v>4733118922</v>
      </c>
      <c r="H24" s="90">
        <f>+G24/G9</f>
        <v>0.10631825027315417</v>
      </c>
      <c r="I24" s="89">
        <f>+(D24/G24)-1</f>
        <v>-0.75169069115141063</v>
      </c>
      <c r="J24" s="89">
        <f>+((1)*H24)/H9</f>
        <v>0.10631825027315417</v>
      </c>
      <c r="O24" s="62"/>
    </row>
    <row r="25" spans="2:15" x14ac:dyDescent="0.3">
      <c r="B25" s="81" t="s">
        <v>59</v>
      </c>
      <c r="D25" s="88"/>
      <c r="E25" s="87"/>
      <c r="F25" s="86"/>
      <c r="G25" s="88"/>
      <c r="H25" s="87"/>
      <c r="I25" s="86"/>
      <c r="J25" s="86"/>
      <c r="O25" s="62"/>
    </row>
    <row r="26" spans="2:15" s="81" customFormat="1" ht="19.5" customHeight="1" thickBot="1" x14ac:dyDescent="0.35">
      <c r="B26" s="81" t="s">
        <v>58</v>
      </c>
      <c r="C26" s="81" t="s">
        <v>57</v>
      </c>
      <c r="D26" s="85">
        <v>-1200331224</v>
      </c>
      <c r="E26" s="84">
        <f>+-1*(D26/D9)</f>
        <v>0.13683064813765061</v>
      </c>
      <c r="F26" s="83">
        <f>+((-1)*D26)/D9</f>
        <v>0.13683064813765061</v>
      </c>
      <c r="G26" s="85">
        <v>-1399258320</v>
      </c>
      <c r="H26" s="84">
        <f>+-1*(G26/G9)</f>
        <v>3.1431007484530142E-2</v>
      </c>
      <c r="I26" s="83">
        <f>+(D26/G26)-1</f>
        <v>-0.14216609839418359</v>
      </c>
      <c r="J26" s="83">
        <f>+((-1)*G26)/G9</f>
        <v>3.1431007484530142E-2</v>
      </c>
      <c r="K26" s="6"/>
      <c r="L26" s="6"/>
      <c r="O26" s="82"/>
    </row>
    <row r="27" spans="2:15" ht="22.5" customHeight="1" thickTop="1" thickBot="1" x14ac:dyDescent="0.35">
      <c r="B27" s="80" t="s">
        <v>56</v>
      </c>
      <c r="C27" s="79"/>
      <c r="D27" s="78">
        <f>+D24+D26+D25</f>
        <v>-25053735.779999495</v>
      </c>
      <c r="E27" s="77">
        <f>+D27/D9</f>
        <v>-2.8559774473106421E-3</v>
      </c>
      <c r="F27" s="76">
        <f>+D27/D9</f>
        <v>-2.8559774473106421E-3</v>
      </c>
      <c r="G27" s="78">
        <f>+G24+G26+G25</f>
        <v>3333860602</v>
      </c>
      <c r="H27" s="77">
        <f>+G27/G9</f>
        <v>7.4887242788624034E-2</v>
      </c>
      <c r="I27" s="76">
        <f>+(D27/G27)-1</f>
        <v>-1.0075149320175443</v>
      </c>
      <c r="J27" s="76">
        <f>+H27/H9</f>
        <v>7.4887242788624034E-2</v>
      </c>
      <c r="O27" s="62"/>
    </row>
    <row r="28" spans="2:15" ht="39" customHeight="1" thickTop="1" thickBot="1" x14ac:dyDescent="0.35">
      <c r="B28" s="75" t="s">
        <v>55</v>
      </c>
      <c r="C28" s="75"/>
      <c r="D28" s="74">
        <v>4496.1000000000004</v>
      </c>
      <c r="E28" s="73"/>
      <c r="F28" s="72"/>
      <c r="G28" s="74">
        <v>4323.57</v>
      </c>
      <c r="H28" s="73"/>
      <c r="I28" s="72"/>
      <c r="J28" s="72"/>
      <c r="M28" s="67"/>
      <c r="O28" s="62"/>
    </row>
    <row r="29" spans="2:15" ht="39" customHeight="1" thickBot="1" x14ac:dyDescent="0.35">
      <c r="B29" s="71"/>
      <c r="C29" s="71"/>
      <c r="D29" s="70"/>
      <c r="E29" s="69"/>
      <c r="F29" s="68"/>
      <c r="G29" s="68"/>
      <c r="H29" s="68"/>
      <c r="I29" s="68"/>
      <c r="J29" s="68"/>
      <c r="M29" s="67"/>
      <c r="O29" s="62"/>
    </row>
    <row r="30" spans="2:15" ht="21" customHeight="1" thickTop="1" x14ac:dyDescent="0.3">
      <c r="B30" s="66" t="s">
        <v>54</v>
      </c>
      <c r="C30" s="52"/>
      <c r="O30" s="62"/>
    </row>
    <row r="31" spans="2:15" x14ac:dyDescent="0.3">
      <c r="B31" s="46" t="s">
        <v>53</v>
      </c>
      <c r="G31" s="65"/>
      <c r="O31" s="62"/>
    </row>
    <row r="32" spans="2:15" hidden="1" x14ac:dyDescent="0.3">
      <c r="B32" s="6" t="s">
        <v>52</v>
      </c>
      <c r="O32" s="62"/>
    </row>
    <row r="33" spans="2:15" x14ac:dyDescent="0.3">
      <c r="B33" s="46"/>
      <c r="O33" s="62"/>
    </row>
    <row r="34" spans="2:15" x14ac:dyDescent="0.3">
      <c r="B34" s="46"/>
      <c r="D34" s="64"/>
      <c r="G34" s="62"/>
      <c r="O34" s="62"/>
    </row>
    <row r="35" spans="2:15" x14ac:dyDescent="0.3">
      <c r="O35" s="62"/>
    </row>
    <row r="36" spans="2:15" x14ac:dyDescent="0.3">
      <c r="B36" s="54" t="s">
        <v>51</v>
      </c>
      <c r="C36" s="54" t="s">
        <v>50</v>
      </c>
      <c r="D36" s="54"/>
      <c r="E36" s="63"/>
      <c r="F36" s="63"/>
      <c r="G36" s="54" t="s">
        <v>49</v>
      </c>
      <c r="H36" s="63"/>
      <c r="I36" s="63"/>
      <c r="J36" s="57"/>
      <c r="O36" s="62"/>
    </row>
    <row r="37" spans="2:15" s="46" customFormat="1" x14ac:dyDescent="0.3">
      <c r="B37" s="54" t="s">
        <v>48</v>
      </c>
      <c r="C37" s="60" t="s">
        <v>47</v>
      </c>
      <c r="D37" s="61"/>
      <c r="E37" s="59"/>
      <c r="F37" s="59"/>
      <c r="G37" s="61" t="s">
        <v>46</v>
      </c>
      <c r="H37" s="59"/>
      <c r="I37" s="59"/>
      <c r="J37" s="57"/>
      <c r="K37" s="57"/>
      <c r="L37" s="57"/>
      <c r="M37" s="57"/>
      <c r="N37" s="57"/>
      <c r="O37" s="57"/>
    </row>
    <row r="38" spans="2:15" s="46" customFormat="1" x14ac:dyDescent="0.3">
      <c r="B38" s="57"/>
      <c r="C38" s="60" t="s">
        <v>45</v>
      </c>
      <c r="D38" s="60"/>
      <c r="E38" s="59"/>
      <c r="F38" s="59"/>
      <c r="G38" s="60" t="s">
        <v>44</v>
      </c>
      <c r="H38" s="59"/>
      <c r="I38" s="59"/>
      <c r="J38" s="57"/>
      <c r="K38" s="57"/>
      <c r="L38" s="57"/>
      <c r="M38" s="57"/>
      <c r="N38" s="57"/>
      <c r="O38" s="58"/>
    </row>
    <row r="39" spans="2:15" s="46" customFormat="1" x14ac:dyDescent="0.3">
      <c r="B39" s="54"/>
      <c r="C39" s="54"/>
      <c r="D39" s="54"/>
      <c r="E39" s="56"/>
      <c r="F39" s="56"/>
      <c r="G39" s="54"/>
      <c r="H39" s="54"/>
      <c r="I39" s="54"/>
      <c r="J39" s="54"/>
      <c r="K39" s="57"/>
      <c r="L39" s="57"/>
      <c r="M39" s="57"/>
      <c r="N39" s="57"/>
      <c r="O39" s="57"/>
    </row>
    <row r="40" spans="2:15" x14ac:dyDescent="0.3">
      <c r="B40" s="54"/>
      <c r="C40" s="54"/>
      <c r="D40" s="54"/>
      <c r="E40" s="54"/>
      <c r="F40" s="54"/>
      <c r="G40" s="54"/>
      <c r="H40" s="56"/>
      <c r="I40" s="54"/>
      <c r="J40" s="54"/>
      <c r="K40" s="54"/>
      <c r="L40" s="54"/>
      <c r="M40" s="54"/>
      <c r="N40" s="54"/>
      <c r="O40" s="55"/>
    </row>
    <row r="41" spans="2:15" x14ac:dyDescent="0.3">
      <c r="H41" s="51"/>
      <c r="K41" s="54"/>
      <c r="L41" s="54"/>
      <c r="M41" s="54"/>
      <c r="N41" s="54"/>
      <c r="O41" s="54"/>
    </row>
    <row r="42" spans="2:15" x14ac:dyDescent="0.3">
      <c r="B42" s="53"/>
      <c r="C42" s="52"/>
      <c r="D42" s="52"/>
      <c r="E42" s="52"/>
      <c r="F42" s="52"/>
      <c r="G42" s="52"/>
      <c r="H42" s="51"/>
    </row>
    <row r="43" spans="2:15" x14ac:dyDescent="0.3">
      <c r="H43" s="51"/>
    </row>
    <row r="44" spans="2:15" x14ac:dyDescent="0.3">
      <c r="B44" s="50"/>
      <c r="C44" s="49"/>
      <c r="D44" s="49"/>
      <c r="E44" s="49"/>
      <c r="F44" s="49"/>
      <c r="G44" s="49"/>
      <c r="H44" s="48"/>
    </row>
    <row r="48" spans="2:15" x14ac:dyDescent="0.3">
      <c r="B48" s="47"/>
      <c r="C48" s="47"/>
      <c r="D48" s="47"/>
      <c r="E48" s="47"/>
      <c r="F48" s="47"/>
      <c r="G48" s="47"/>
      <c r="H48" s="46"/>
    </row>
    <row r="49" spans="2:8" x14ac:dyDescent="0.3">
      <c r="B49" s="46"/>
      <c r="C49" s="46"/>
      <c r="D49" s="46"/>
      <c r="E49" s="46"/>
      <c r="F49" s="46"/>
      <c r="G49" s="46"/>
      <c r="H49" s="46"/>
    </row>
    <row r="50" spans="2:8" x14ac:dyDescent="0.3">
      <c r="B50" s="46"/>
      <c r="C50" s="46"/>
      <c r="D50" s="46"/>
      <c r="E50" s="46"/>
      <c r="F50" s="46"/>
      <c r="G50" s="46"/>
      <c r="H50" s="46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57295-B703-4CA2-9C3C-2CD0ABCDE3F7}">
  <dimension ref="B4:P50"/>
  <sheetViews>
    <sheetView topLeftCell="A3" workbookViewId="0">
      <selection activeCell="L24" sqref="L24"/>
    </sheetView>
  </sheetViews>
  <sheetFormatPr baseColWidth="10" defaultRowHeight="14" x14ac:dyDescent="0.3"/>
  <cols>
    <col min="1" max="1" width="10.90625" style="6"/>
    <col min="2" max="2" width="39.54296875" style="6" customWidth="1"/>
    <col min="3" max="3" width="15.1796875" style="6" customWidth="1"/>
    <col min="4" max="4" width="22.26953125" style="6" customWidth="1"/>
    <col min="5" max="5" width="11.1796875" style="6" hidden="1" customWidth="1"/>
    <col min="6" max="6" width="10.453125" style="6" customWidth="1"/>
    <col min="7" max="7" width="19" style="6" customWidth="1"/>
    <col min="8" max="8" width="10" style="6" hidden="1" customWidth="1"/>
    <col min="9" max="9" width="15.453125" style="6" hidden="1" customWidth="1"/>
    <col min="10" max="10" width="11.26953125" style="6" customWidth="1"/>
    <col min="11" max="11" width="12" style="6" customWidth="1"/>
    <col min="12" max="13" width="12.453125" style="6" customWidth="1"/>
    <col min="14" max="14" width="19.26953125" style="6" customWidth="1"/>
    <col min="15" max="15" width="16.54296875" style="6" customWidth="1"/>
    <col min="16" max="16" width="18.453125" style="6" bestFit="1" customWidth="1"/>
    <col min="17" max="16384" width="10.90625" style="6"/>
  </cols>
  <sheetData>
    <row r="4" spans="2:11" ht="15.5" x14ac:dyDescent="0.3">
      <c r="B4" s="112"/>
      <c r="C4" s="109"/>
      <c r="D4" s="109"/>
      <c r="E4" s="109"/>
      <c r="F4" s="109"/>
      <c r="G4" s="109"/>
      <c r="H4" s="107"/>
      <c r="I4" s="107"/>
      <c r="J4" s="107"/>
      <c r="K4" s="107"/>
    </row>
    <row r="5" spans="2:11" ht="15.5" x14ac:dyDescent="0.3">
      <c r="B5" s="113"/>
      <c r="C5" s="109"/>
      <c r="D5" s="109"/>
      <c r="E5" s="109"/>
      <c r="F5" s="109"/>
      <c r="G5" s="109"/>
      <c r="H5" s="111"/>
      <c r="I5" s="107"/>
      <c r="J5" s="107"/>
      <c r="K5" s="107"/>
    </row>
    <row r="6" spans="2:11" ht="15.5" x14ac:dyDescent="0.3">
      <c r="B6" s="112"/>
      <c r="C6" s="109"/>
      <c r="D6" s="109"/>
      <c r="E6" s="109"/>
      <c r="F6" s="109"/>
      <c r="G6" s="109"/>
      <c r="H6" s="111"/>
      <c r="I6" s="107"/>
      <c r="J6" s="107"/>
      <c r="K6" s="107"/>
    </row>
    <row r="7" spans="2:11" ht="16" thickBot="1" x14ac:dyDescent="0.35">
      <c r="B7" s="110"/>
      <c r="C7" s="109"/>
      <c r="D7" s="109"/>
      <c r="E7" s="109"/>
      <c r="F7" s="109"/>
      <c r="G7" s="109"/>
      <c r="H7" s="108"/>
      <c r="I7" s="107"/>
      <c r="J7" s="107"/>
      <c r="K7" s="107"/>
    </row>
    <row r="8" spans="2:11" x14ac:dyDescent="0.3">
      <c r="B8" s="105"/>
      <c r="C8" s="105"/>
      <c r="D8" s="105">
        <v>2020</v>
      </c>
      <c r="E8" s="106" t="s">
        <v>79</v>
      </c>
      <c r="F8" s="102"/>
      <c r="G8" s="105">
        <v>2021</v>
      </c>
      <c r="H8" s="104" t="s">
        <v>79</v>
      </c>
      <c r="I8" s="103" t="s">
        <v>78</v>
      </c>
      <c r="J8" s="102"/>
      <c r="K8" s="121" t="s">
        <v>80</v>
      </c>
    </row>
    <row r="9" spans="2:11" ht="24" customHeight="1" x14ac:dyDescent="0.3">
      <c r="B9" s="99" t="s">
        <v>77</v>
      </c>
      <c r="C9" s="81" t="s">
        <v>76</v>
      </c>
      <c r="D9" s="51">
        <v>8772385721.6000004</v>
      </c>
      <c r="E9" s="84">
        <v>1</v>
      </c>
      <c r="F9" s="83">
        <v>1</v>
      </c>
      <c r="G9" s="51">
        <v>44518404976</v>
      </c>
      <c r="H9" s="84">
        <v>1</v>
      </c>
      <c r="I9" s="83">
        <f>+(D9/G9)-1</f>
        <v>-0.8029492357974366</v>
      </c>
      <c r="J9" s="83">
        <v>1</v>
      </c>
      <c r="K9" s="116">
        <f>+(G9/D9)-1</f>
        <v>4.0748344166380619</v>
      </c>
    </row>
    <row r="10" spans="2:11" x14ac:dyDescent="0.3">
      <c r="B10" s="6" t="s">
        <v>75</v>
      </c>
      <c r="C10" s="81"/>
      <c r="D10" s="85">
        <f>+D11+D14</f>
        <v>-6322388261.7399998</v>
      </c>
      <c r="E10" s="84">
        <f>(+D10/D9)*-1</f>
        <v>0.72071480465941662</v>
      </c>
      <c r="F10" s="83">
        <f>+(-1*(D10))/D9</f>
        <v>0.72071480465941662</v>
      </c>
      <c r="G10" s="85">
        <f>+G11+G14</f>
        <v>-31006613023.1413</v>
      </c>
      <c r="H10" s="84">
        <f>(+G10/G9)*-1</f>
        <v>0.69648975608755648</v>
      </c>
      <c r="I10" s="83">
        <f>+(D10/G10)-1</f>
        <v>-0.79609548914544825</v>
      </c>
      <c r="J10" s="83">
        <f>+(-1*(G10))/G9</f>
        <v>0.69648975608755648</v>
      </c>
      <c r="K10" s="116">
        <f>+(G10/D10)-1</f>
        <v>3.904256388488216</v>
      </c>
    </row>
    <row r="11" spans="2:11" x14ac:dyDescent="0.3">
      <c r="B11" s="6" t="s">
        <v>74</v>
      </c>
      <c r="C11" s="81"/>
      <c r="D11" s="85">
        <f>+D12+D13</f>
        <v>-4101830396</v>
      </c>
      <c r="E11" s="84"/>
      <c r="F11" s="83">
        <f>+D11/D10</f>
        <v>0.6487786301930033</v>
      </c>
      <c r="G11" s="85">
        <f>+G12+G13</f>
        <v>-25239578234.761299</v>
      </c>
      <c r="H11" s="84"/>
      <c r="I11" s="83"/>
      <c r="J11" s="83">
        <f>+G11/G10</f>
        <v>0.81400629652532941</v>
      </c>
      <c r="K11" s="116"/>
    </row>
    <row r="12" spans="2:11" x14ac:dyDescent="0.3">
      <c r="B12" s="6" t="s">
        <v>73</v>
      </c>
      <c r="C12" s="81"/>
      <c r="D12" s="85">
        <v>-3115965332</v>
      </c>
      <c r="E12" s="84"/>
      <c r="F12" s="83">
        <f>+D12/$D$10</f>
        <v>0.49284624781054615</v>
      </c>
      <c r="G12" s="85">
        <v>-18556293879.581299</v>
      </c>
      <c r="H12" s="84"/>
      <c r="I12" s="83"/>
      <c r="J12" s="83">
        <f>+G12/G10</f>
        <v>0.59846245914483143</v>
      </c>
      <c r="K12" s="116"/>
    </row>
    <row r="13" spans="2:11" x14ac:dyDescent="0.3">
      <c r="B13" s="6" t="s">
        <v>72</v>
      </c>
      <c r="C13" s="81"/>
      <c r="D13" s="85">
        <v>-985865064</v>
      </c>
      <c r="E13" s="84"/>
      <c r="F13" s="83">
        <f>+D13/$D$10</f>
        <v>0.1559323823824571</v>
      </c>
      <c r="G13" s="85">
        <v>-6683284355.1800003</v>
      </c>
      <c r="H13" s="84"/>
      <c r="I13" s="83"/>
      <c r="J13" s="83">
        <f>+G13/G10</f>
        <v>0.21554383738049801</v>
      </c>
      <c r="K13" s="116"/>
    </row>
    <row r="14" spans="2:11" x14ac:dyDescent="0.3">
      <c r="B14" s="6" t="s">
        <v>71</v>
      </c>
      <c r="C14" s="81"/>
      <c r="D14" s="85">
        <v>-2220557865.7399998</v>
      </c>
      <c r="E14" s="84"/>
      <c r="F14" s="83">
        <f>+D14/$D$10</f>
        <v>0.35122136980699675</v>
      </c>
      <c r="G14" s="85">
        <v>-5767034788.3800001</v>
      </c>
      <c r="H14" s="84"/>
      <c r="I14" s="83"/>
      <c r="J14" s="83">
        <f>+G14/G10</f>
        <v>0.18599370347467051</v>
      </c>
      <c r="K14" s="116"/>
    </row>
    <row r="15" spans="2:11" ht="14.5" thickBot="1" x14ac:dyDescent="0.35">
      <c r="B15" s="93" t="s">
        <v>70</v>
      </c>
      <c r="C15" s="92"/>
      <c r="D15" s="91">
        <f>SUM(D9:D10)</f>
        <v>2449997459.8600006</v>
      </c>
      <c r="E15" s="90">
        <f>+D15/D9</f>
        <v>0.27928519534058338</v>
      </c>
      <c r="F15" s="89">
        <f>+D15/D9</f>
        <v>0.27928519534058338</v>
      </c>
      <c r="G15" s="91">
        <f>SUM(G9:G10)</f>
        <v>13511791952.8587</v>
      </c>
      <c r="H15" s="90">
        <f>+G15/G9</f>
        <v>0.30351024391244352</v>
      </c>
      <c r="I15" s="89">
        <f>+(D15/G15)-1</f>
        <v>-0.81867708824944918</v>
      </c>
      <c r="J15" s="89">
        <f>+H15/H9</f>
        <v>0.30351024391244352</v>
      </c>
      <c r="K15" s="118">
        <f>+(D15/G15)-1</f>
        <v>-0.81867708824944918</v>
      </c>
    </row>
    <row r="16" spans="2:11" x14ac:dyDescent="0.3">
      <c r="E16" s="101"/>
      <c r="F16" s="100"/>
      <c r="H16" s="101"/>
      <c r="I16" s="100"/>
      <c r="J16" s="100"/>
      <c r="K16" s="120"/>
    </row>
    <row r="17" spans="2:16" x14ac:dyDescent="0.3">
      <c r="B17" s="99" t="s">
        <v>69</v>
      </c>
      <c r="E17" s="101"/>
      <c r="F17" s="100"/>
      <c r="H17" s="101"/>
      <c r="I17" s="100"/>
      <c r="J17" s="100"/>
      <c r="K17" s="120"/>
    </row>
    <row r="18" spans="2:16" x14ac:dyDescent="0.3">
      <c r="B18" s="81" t="s">
        <v>68</v>
      </c>
      <c r="C18" s="81" t="s">
        <v>66</v>
      </c>
      <c r="D18" s="85">
        <v>-529302607.16000003</v>
      </c>
      <c r="E18" s="84">
        <f>(+D18/D9)*-1</f>
        <v>6.0337361347063551E-2</v>
      </c>
      <c r="F18" s="83">
        <f>+((-1)*D18)/D9</f>
        <v>6.0337361347063551E-2</v>
      </c>
      <c r="G18" s="85">
        <v>-3389806998</v>
      </c>
      <c r="H18" s="84">
        <f>(+G18/G9)*-1</f>
        <v>7.6143945404770333E-2</v>
      </c>
      <c r="I18" s="83">
        <f>+(D18/G18)-1</f>
        <v>-0.84385464792765763</v>
      </c>
      <c r="J18" s="83">
        <f>+((-1)*G18)/G9</f>
        <v>7.6143945404770333E-2</v>
      </c>
      <c r="K18" s="116">
        <f>+(G18/D18)-1</f>
        <v>5.4042892518292724</v>
      </c>
    </row>
    <row r="19" spans="2:16" x14ac:dyDescent="0.3">
      <c r="B19" s="81" t="s">
        <v>67</v>
      </c>
      <c r="C19" s="81" t="s">
        <v>66</v>
      </c>
      <c r="D19" s="85">
        <v>-1034223448.27</v>
      </c>
      <c r="E19" s="84">
        <f>+-1*(D19/D9)</f>
        <v>0.11789534581493157</v>
      </c>
      <c r="F19" s="83">
        <f>+((-1)*D19)/D9</f>
        <v>0.11789534581493157</v>
      </c>
      <c r="G19" s="85">
        <v>-5004883789</v>
      </c>
      <c r="H19" s="84">
        <f>+-1*(G19/G9)</f>
        <v>0.1124228011245719</v>
      </c>
      <c r="I19" s="83">
        <f>+(D19/G19)-1</f>
        <v>-0.79335715036119892</v>
      </c>
      <c r="J19" s="83">
        <f>+((-1)*G19)/G9</f>
        <v>0.1124228011245719</v>
      </c>
      <c r="K19" s="116">
        <f>+(G19/D19)-1</f>
        <v>3.8392673724154411</v>
      </c>
    </row>
    <row r="20" spans="2:16" ht="14.5" thickBot="1" x14ac:dyDescent="0.35">
      <c r="B20" s="93" t="s">
        <v>65</v>
      </c>
      <c r="C20" s="92"/>
      <c r="D20" s="91">
        <f>D15+SUM(D18:D19)</f>
        <v>886471404.43000054</v>
      </c>
      <c r="E20" s="90">
        <f>+D20/D9</f>
        <v>0.10105248817858827</v>
      </c>
      <c r="F20" s="89">
        <f>+((1)*D20)/D9</f>
        <v>0.10105248817858827</v>
      </c>
      <c r="G20" s="91">
        <f>G15+SUM(G18:G19)</f>
        <v>5117101165.8586998</v>
      </c>
      <c r="H20" s="90">
        <f>+G20/G9</f>
        <v>0.11494349738310129</v>
      </c>
      <c r="I20" s="89">
        <f>+(D20/G20)-1</f>
        <v>-0.8267629707334031</v>
      </c>
      <c r="J20" s="89">
        <f>+((1)*H20)/H9</f>
        <v>0.11494349738310129</v>
      </c>
      <c r="K20" s="118">
        <f>+(G20/D20)-1</f>
        <v>4.7724379379715991</v>
      </c>
    </row>
    <row r="21" spans="2:16" ht="22.5" customHeight="1" x14ac:dyDescent="0.3">
      <c r="B21" s="99" t="s">
        <v>64</v>
      </c>
      <c r="C21" s="99"/>
      <c r="D21" s="99"/>
      <c r="E21" s="98"/>
      <c r="F21" s="97"/>
      <c r="G21" s="99"/>
      <c r="H21" s="98"/>
      <c r="I21" s="97"/>
      <c r="J21" s="97"/>
      <c r="K21" s="119"/>
    </row>
    <row r="22" spans="2:16" x14ac:dyDescent="0.3">
      <c r="B22" s="96" t="s">
        <v>63</v>
      </c>
      <c r="C22" s="81" t="s">
        <v>62</v>
      </c>
      <c r="D22" s="85">
        <v>-77438747.489999995</v>
      </c>
      <c r="E22" s="84">
        <f>+(D22/D9)*-1</f>
        <v>8.827558425677149E-3</v>
      </c>
      <c r="F22" s="83">
        <f>+((-1)*D22)/D9</f>
        <v>8.827558425677149E-3</v>
      </c>
      <c r="G22" s="85">
        <v>-748639651</v>
      </c>
      <c r="H22" s="84">
        <f>+-1*(G22/G9)</f>
        <v>1.6816407762218655E-2</v>
      </c>
      <c r="I22" s="83">
        <f>+(D22/G22)-1</f>
        <v>-0.89656071864940534</v>
      </c>
      <c r="J22" s="83">
        <f>(((G22)*(-1))/(G9))</f>
        <v>1.6816407762218655E-2</v>
      </c>
      <c r="K22" s="116">
        <f>+(G22/D22)-1</f>
        <v>8.6675072268785751</v>
      </c>
    </row>
    <row r="23" spans="2:16" x14ac:dyDescent="0.3">
      <c r="B23" s="81" t="s">
        <v>61</v>
      </c>
      <c r="C23" s="81"/>
      <c r="D23" s="51">
        <f>298412759.37-92352974.09</f>
        <v>206059785.28</v>
      </c>
      <c r="E23" s="95"/>
      <c r="F23" s="94"/>
      <c r="G23" s="51">
        <v>561268663</v>
      </c>
      <c r="H23" s="84"/>
      <c r="I23" s="83">
        <f>+(D23/G23)-1</f>
        <v>-0.63286782451276813</v>
      </c>
      <c r="J23" s="83"/>
      <c r="K23" s="116">
        <f>+(G23/D23)-1</f>
        <v>1.7238146552338289</v>
      </c>
    </row>
    <row r="24" spans="2:16" ht="14.5" thickBot="1" x14ac:dyDescent="0.35">
      <c r="B24" s="93" t="s">
        <v>60</v>
      </c>
      <c r="C24" s="92"/>
      <c r="D24" s="91">
        <f>D20+SUM(D22:D23)</f>
        <v>1015092442.2200005</v>
      </c>
      <c r="E24" s="90">
        <f>+D24/D9</f>
        <v>0.11571452446745094</v>
      </c>
      <c r="F24" s="89">
        <f>+((1)*D24)/D9</f>
        <v>0.11571452446745094</v>
      </c>
      <c r="G24" s="91">
        <f>G20+SUM(G22:G23)</f>
        <v>4929730177.8586998</v>
      </c>
      <c r="H24" s="90">
        <f>+G24/G9</f>
        <v>0.11073465413948078</v>
      </c>
      <c r="I24" s="89">
        <f>+(D24/G24)-1</f>
        <v>-0.7940876263818315</v>
      </c>
      <c r="J24" s="89">
        <f>+((1)*H24)/H9</f>
        <v>0.11073465413948078</v>
      </c>
      <c r="K24" s="118">
        <f>+(G24/D24)-1</f>
        <v>3.8564347174897806</v>
      </c>
      <c r="P24" s="62"/>
    </row>
    <row r="25" spans="2:16" x14ac:dyDescent="0.3">
      <c r="B25" s="81" t="s">
        <v>59</v>
      </c>
      <c r="D25" s="88"/>
      <c r="E25" s="87"/>
      <c r="F25" s="86"/>
      <c r="G25" s="88"/>
      <c r="H25" s="87"/>
      <c r="I25" s="86"/>
      <c r="J25" s="86"/>
      <c r="K25" s="117"/>
      <c r="P25" s="62"/>
    </row>
    <row r="26" spans="2:16" s="81" customFormat="1" ht="19.5" customHeight="1" thickBot="1" x14ac:dyDescent="0.35">
      <c r="B26" s="81" t="s">
        <v>58</v>
      </c>
      <c r="C26" s="81" t="s">
        <v>57</v>
      </c>
      <c r="D26" s="85">
        <v>-1200331224</v>
      </c>
      <c r="E26" s="84">
        <f>+-1*(D26/D9)</f>
        <v>0.13683064813765061</v>
      </c>
      <c r="F26" s="83">
        <f>+((-1)*D26)/D9</f>
        <v>0.13683064813765061</v>
      </c>
      <c r="G26" s="85">
        <v>-1399258320</v>
      </c>
      <c r="H26" s="84">
        <f>+-1*(G26/G9)</f>
        <v>3.1431007484530142E-2</v>
      </c>
      <c r="I26" s="83">
        <f>+(D26/G26)-1</f>
        <v>-0.14216609839418359</v>
      </c>
      <c r="J26" s="83">
        <f>+((-1)*G26)/G9</f>
        <v>3.1431007484530142E-2</v>
      </c>
      <c r="K26" s="116">
        <f>+(G26/D26)-1</f>
        <v>0.16572683607870564</v>
      </c>
      <c r="L26" s="6"/>
      <c r="M26" s="6"/>
      <c r="P26" s="82"/>
    </row>
    <row r="27" spans="2:16" ht="22.5" customHeight="1" thickTop="1" thickBot="1" x14ac:dyDescent="0.35">
      <c r="B27" s="80" t="s">
        <v>56</v>
      </c>
      <c r="C27" s="79"/>
      <c r="D27" s="78">
        <f>+D24+D26+D25</f>
        <v>-185238781.77999949</v>
      </c>
      <c r="E27" s="77">
        <f>+D27/D9</f>
        <v>-2.1116123670199684E-2</v>
      </c>
      <c r="F27" s="76">
        <f>+D27/D9</f>
        <v>-2.1116123670199684E-2</v>
      </c>
      <c r="G27" s="78">
        <f>+G24+G26+G25</f>
        <v>3530471857.8586998</v>
      </c>
      <c r="H27" s="77">
        <f>+G27/G9</f>
        <v>7.9303646654950627E-2</v>
      </c>
      <c r="I27" s="76">
        <f>+(D27/G27)-1</f>
        <v>-1.0524685620613756</v>
      </c>
      <c r="J27" s="76">
        <f>+H27/H9</f>
        <v>7.9303646654950627E-2</v>
      </c>
      <c r="K27" s="115">
        <f>+(G27/D27)-1</f>
        <v>-20.059031936690754</v>
      </c>
      <c r="P27" s="62"/>
    </row>
    <row r="28" spans="2:16" ht="39" customHeight="1" thickTop="1" thickBot="1" x14ac:dyDescent="0.35">
      <c r="B28" s="75" t="s">
        <v>55</v>
      </c>
      <c r="C28" s="75"/>
      <c r="D28" s="74">
        <v>4496.1000000000004</v>
      </c>
      <c r="E28" s="73"/>
      <c r="F28" s="72"/>
      <c r="G28" s="74">
        <v>4323.57</v>
      </c>
      <c r="H28" s="73"/>
      <c r="I28" s="72"/>
      <c r="J28" s="72"/>
      <c r="K28" s="114">
        <f>+(G28/D28)-1</f>
        <v>-3.8373256822579749E-2</v>
      </c>
      <c r="N28" s="67"/>
      <c r="P28" s="62"/>
    </row>
    <row r="29" spans="2:16" ht="39" customHeight="1" thickBot="1" x14ac:dyDescent="0.35">
      <c r="B29" s="71"/>
      <c r="C29" s="71"/>
      <c r="D29" s="70"/>
      <c r="E29" s="69"/>
      <c r="F29" s="68"/>
      <c r="G29" s="68"/>
      <c r="H29" s="68"/>
      <c r="I29" s="68"/>
      <c r="J29" s="68"/>
      <c r="K29" s="68"/>
      <c r="N29" s="67"/>
      <c r="P29" s="62"/>
    </row>
    <row r="30" spans="2:16" ht="21" customHeight="1" thickTop="1" x14ac:dyDescent="0.3">
      <c r="B30" s="66" t="s">
        <v>54</v>
      </c>
      <c r="C30" s="52"/>
      <c r="P30" s="62"/>
    </row>
    <row r="31" spans="2:16" x14ac:dyDescent="0.3">
      <c r="B31" s="46" t="s">
        <v>53</v>
      </c>
      <c r="P31" s="62"/>
    </row>
    <row r="32" spans="2:16" hidden="1" x14ac:dyDescent="0.3">
      <c r="B32" s="6" t="s">
        <v>52</v>
      </c>
      <c r="P32" s="62"/>
    </row>
    <row r="33" spans="2:16" x14ac:dyDescent="0.3">
      <c r="B33" s="46"/>
      <c r="P33" s="62"/>
    </row>
    <row r="34" spans="2:16" x14ac:dyDescent="0.3">
      <c r="B34" s="46"/>
      <c r="D34" s="64"/>
      <c r="G34" s="62"/>
      <c r="P34" s="62"/>
    </row>
    <row r="35" spans="2:16" x14ac:dyDescent="0.3">
      <c r="P35" s="62"/>
    </row>
    <row r="36" spans="2:16" x14ac:dyDescent="0.3">
      <c r="B36" s="54" t="s">
        <v>51</v>
      </c>
      <c r="C36" s="54" t="s">
        <v>50</v>
      </c>
      <c r="D36" s="54"/>
      <c r="E36" s="63"/>
      <c r="F36" s="63"/>
      <c r="G36" s="54" t="s">
        <v>49</v>
      </c>
      <c r="H36" s="63"/>
      <c r="I36" s="63"/>
      <c r="J36" s="57"/>
      <c r="K36" s="57"/>
      <c r="P36" s="62"/>
    </row>
    <row r="37" spans="2:16" s="46" customFormat="1" x14ac:dyDescent="0.3">
      <c r="B37" s="54" t="s">
        <v>48</v>
      </c>
      <c r="C37" s="60" t="s">
        <v>47</v>
      </c>
      <c r="D37" s="61"/>
      <c r="E37" s="59"/>
      <c r="F37" s="59"/>
      <c r="G37" s="61" t="s">
        <v>46</v>
      </c>
      <c r="H37" s="59"/>
      <c r="I37" s="59"/>
      <c r="J37" s="57"/>
      <c r="K37" s="57"/>
      <c r="L37" s="57"/>
      <c r="M37" s="57"/>
      <c r="N37" s="57"/>
      <c r="O37" s="57"/>
      <c r="P37" s="57"/>
    </row>
    <row r="38" spans="2:16" s="46" customFormat="1" x14ac:dyDescent="0.3">
      <c r="B38" s="57"/>
      <c r="C38" s="60" t="s">
        <v>45</v>
      </c>
      <c r="D38" s="60"/>
      <c r="E38" s="59"/>
      <c r="F38" s="59"/>
      <c r="G38" s="60" t="s">
        <v>44</v>
      </c>
      <c r="H38" s="59"/>
      <c r="I38" s="59"/>
      <c r="J38" s="57"/>
      <c r="K38" s="57"/>
      <c r="L38" s="57"/>
      <c r="M38" s="57"/>
      <c r="N38" s="57"/>
      <c r="O38" s="57"/>
      <c r="P38" s="58"/>
    </row>
    <row r="39" spans="2:16" s="46" customFormat="1" x14ac:dyDescent="0.3">
      <c r="B39" s="54"/>
      <c r="C39" s="54"/>
      <c r="D39" s="54"/>
      <c r="E39" s="56"/>
      <c r="F39" s="56"/>
      <c r="G39" s="54"/>
      <c r="H39" s="54"/>
      <c r="I39" s="54"/>
      <c r="J39" s="54"/>
      <c r="K39" s="54"/>
      <c r="L39" s="57"/>
      <c r="M39" s="57"/>
      <c r="N39" s="57"/>
      <c r="O39" s="57"/>
      <c r="P39" s="57"/>
    </row>
    <row r="40" spans="2:16" x14ac:dyDescent="0.3">
      <c r="B40" s="54"/>
      <c r="C40" s="54"/>
      <c r="D40" s="54"/>
      <c r="E40" s="54"/>
      <c r="F40" s="54"/>
      <c r="G40" s="54"/>
      <c r="H40" s="56"/>
      <c r="I40" s="54"/>
      <c r="J40" s="54"/>
      <c r="K40" s="54"/>
      <c r="L40" s="54"/>
      <c r="M40" s="54"/>
      <c r="N40" s="54"/>
      <c r="O40" s="54"/>
      <c r="P40" s="55"/>
    </row>
    <row r="41" spans="2:16" x14ac:dyDescent="0.3">
      <c r="H41" s="51"/>
      <c r="L41" s="54"/>
      <c r="M41" s="54"/>
      <c r="N41" s="54"/>
      <c r="O41" s="54"/>
      <c r="P41" s="54"/>
    </row>
    <row r="42" spans="2:16" x14ac:dyDescent="0.3">
      <c r="B42" s="53"/>
      <c r="C42" s="52"/>
      <c r="D42" s="52"/>
      <c r="E42" s="52"/>
      <c r="F42" s="52"/>
      <c r="G42" s="52"/>
      <c r="H42" s="51"/>
    </row>
    <row r="43" spans="2:16" x14ac:dyDescent="0.3">
      <c r="H43" s="51"/>
    </row>
    <row r="44" spans="2:16" x14ac:dyDescent="0.3">
      <c r="B44" s="50"/>
      <c r="C44" s="49"/>
      <c r="D44" s="49"/>
      <c r="E44" s="49"/>
      <c r="F44" s="49"/>
      <c r="G44" s="49"/>
      <c r="H44" s="48"/>
    </row>
    <row r="48" spans="2:16" x14ac:dyDescent="0.3">
      <c r="B48" s="47"/>
      <c r="C48" s="47"/>
      <c r="D48" s="47"/>
      <c r="E48" s="47"/>
      <c r="F48" s="47"/>
      <c r="G48" s="47"/>
      <c r="H48" s="46"/>
    </row>
    <row r="49" spans="2:8" x14ac:dyDescent="0.3">
      <c r="B49" s="46"/>
      <c r="C49" s="46"/>
      <c r="D49" s="46"/>
      <c r="E49" s="46"/>
      <c r="F49" s="46"/>
      <c r="G49" s="46"/>
      <c r="H49" s="46"/>
    </row>
    <row r="50" spans="2:8" x14ac:dyDescent="0.3">
      <c r="B50" s="46"/>
      <c r="C50" s="46"/>
      <c r="D50" s="46"/>
      <c r="E50" s="46"/>
      <c r="F50" s="46"/>
      <c r="G50" s="46"/>
      <c r="H50" s="4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Bloomberg</vt:lpstr>
      <vt:lpstr>TRM Diaria Bloomberg</vt:lpstr>
      <vt:lpstr>Tasa BANREP</vt:lpstr>
      <vt:lpstr>Tasa Diaria FED</vt:lpstr>
      <vt:lpstr>Forwards</vt:lpstr>
      <vt:lpstr>Normalización</vt:lpstr>
      <vt:lpstr>Comparativa SPOT vs FORWARD</vt:lpstr>
      <vt:lpstr>2020-2021</vt:lpstr>
      <vt:lpstr>2020-2021 Con Forward</vt:lpstr>
      <vt:lpstr>2022-2023</vt:lpstr>
      <vt:lpstr>2022-2023 Con Forward</vt:lpstr>
      <vt:lpstr>2024</vt:lpstr>
      <vt:lpstr>2024 Con Forward</vt:lpstr>
      <vt:lpstr>2025</vt:lpstr>
      <vt:lpstr>2025 Con Forward</vt:lpstr>
      <vt:lpstr>Graficos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 Molina Sierra</dc:creator>
  <cp:lastModifiedBy>Juan Pablo Garcia Santamaria</cp:lastModifiedBy>
  <dcterms:created xsi:type="dcterms:W3CDTF">2025-07-30T14:47:03Z</dcterms:created>
  <dcterms:modified xsi:type="dcterms:W3CDTF">2025-11-30T17:00:33Z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readsheetBuilder_1">
    <vt:lpwstr>eyIwIjoiSGlzdG9yeSIsIjEiOjAsIjIiOjEsIjMiOjEsIjQiOjEsIjUiOjEsIjYiOjEsIjciOjEsIjgiOjAsIjkiOjEsIjEwIjoxLCIxMSI6MCwiMTIiOjB9</vt:lpwstr>
  </property>
</Properties>
</file>