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026"/>
  <workbookPr/>
  <mc:AlternateContent xmlns:mc="http://schemas.openxmlformats.org/markup-compatibility/2006">
    <mc:Choice Requires="x15">
      <x15ac:absPath xmlns:x15ac="http://schemas.microsoft.com/office/spreadsheetml/2010/11/ac" url="D:\Proyectos y Diseño\Formacion\Gerencia de proyectos\Semestre 5\Trabajo de grado\Encuesta sobre la GP en Busscar\"/>
    </mc:Choice>
  </mc:AlternateContent>
  <xr:revisionPtr revIDLastSave="0" documentId="13_ncr:1_{BFA264A7-735A-4B04-A52D-04700B15CF3D}" xr6:coauthVersionLast="47" xr6:coauthVersionMax="47" xr10:uidLastSave="{00000000-0000-0000-0000-000000000000}"/>
  <bookViews>
    <workbookView xWindow="-120" yWindow="-120" windowWidth="29040" windowHeight="15840" activeTab="1" xr2:uid="{00000000-000D-0000-FFFF-FFFF00000000}"/>
  </bookViews>
  <sheets>
    <sheet name="Resultados" sheetId="1" r:id="rId1"/>
    <sheet name="Clasificación preguntas" sheetId="2" r:id="rId2"/>
    <sheet name="Graficos de resultados" sheetId="3" r:id="rId3"/>
  </sheets>
  <definedNames>
    <definedName name="_xlnm._FilterDatabase" localSheetId="2" hidden="1">'Graficos de resultados'!$L$4:$N$25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O24" i="3" l="1"/>
  <c r="O4" i="3"/>
  <c r="N7" i="3" l="1"/>
  <c r="N20" i="3"/>
  <c r="N15" i="3"/>
  <c r="N13" i="3"/>
  <c r="N11" i="3"/>
  <c r="N8" i="3"/>
  <c r="N6" i="3"/>
  <c r="N24" i="3"/>
  <c r="N23" i="3"/>
  <c r="N18" i="3"/>
  <c r="N16" i="3"/>
  <c r="N5" i="3"/>
  <c r="N25" i="3"/>
  <c r="N22" i="3"/>
  <c r="N21" i="3"/>
  <c r="N19" i="3"/>
  <c r="N17" i="3"/>
  <c r="N14" i="3"/>
  <c r="N12" i="3"/>
  <c r="N10" i="3"/>
  <c r="N9" i="3"/>
  <c r="N4" i="3"/>
  <c r="I25" i="3"/>
  <c r="I24" i="3"/>
  <c r="I20" i="3"/>
  <c r="I22" i="3"/>
  <c r="I19" i="3"/>
  <c r="I21" i="3"/>
  <c r="I23" i="3"/>
  <c r="I15" i="3"/>
  <c r="I16" i="3"/>
  <c r="I18" i="3"/>
  <c r="I14" i="3"/>
  <c r="I17" i="3"/>
  <c r="I11" i="3"/>
  <c r="I8" i="3"/>
  <c r="I13" i="3"/>
  <c r="I12" i="3"/>
  <c r="I7" i="3"/>
  <c r="I6" i="3"/>
  <c r="I10" i="3"/>
  <c r="I5" i="3"/>
  <c r="I9" i="3"/>
  <c r="I4" i="3"/>
  <c r="J25" i="3"/>
  <c r="E30" i="3"/>
  <c r="E25" i="3"/>
  <c r="E24" i="3"/>
  <c r="E23" i="3"/>
  <c r="E22" i="3"/>
  <c r="E21" i="3"/>
  <c r="E20" i="3"/>
  <c r="E19" i="3"/>
  <c r="E18" i="3"/>
  <c r="E17" i="3"/>
  <c r="E16" i="3"/>
  <c r="E15" i="3"/>
  <c r="E14" i="3"/>
  <c r="E13" i="3"/>
  <c r="E12" i="3"/>
  <c r="E11" i="3"/>
  <c r="E10" i="3"/>
  <c r="E9" i="3"/>
  <c r="E8" i="3"/>
  <c r="E7" i="3"/>
  <c r="E6" i="3"/>
  <c r="E5" i="3"/>
  <c r="E4" i="3"/>
  <c r="D47" i="2"/>
  <c r="D46" i="2"/>
  <c r="D45" i="2"/>
  <c r="D44" i="2"/>
  <c r="D43" i="2"/>
  <c r="D42" i="2"/>
  <c r="D41" i="2"/>
  <c r="D40" i="2"/>
  <c r="D39" i="2"/>
  <c r="D38" i="2"/>
  <c r="D37" i="2"/>
  <c r="D36" i="2"/>
  <c r="D35" i="2"/>
  <c r="D34" i="2"/>
  <c r="D33" i="2"/>
  <c r="D32" i="2"/>
  <c r="D31" i="2"/>
  <c r="D30" i="2"/>
  <c r="D29" i="2"/>
  <c r="D28" i="2"/>
  <c r="D27" i="2"/>
  <c r="D26" i="2"/>
  <c r="D25" i="2"/>
  <c r="J8" i="2"/>
  <c r="J9" i="2"/>
  <c r="J10" i="2"/>
  <c r="J11" i="2"/>
  <c r="J12" i="2"/>
  <c r="J7" i="2"/>
  <c r="F8" i="2"/>
  <c r="F9" i="2"/>
  <c r="F10" i="2"/>
  <c r="F11" i="2"/>
  <c r="F12" i="2"/>
  <c r="F13" i="2"/>
  <c r="F14" i="2"/>
  <c r="F15" i="2"/>
  <c r="F16" i="2"/>
  <c r="F17" i="2"/>
  <c r="F7" i="2"/>
  <c r="O12" i="3" l="1"/>
  <c r="O20" i="3"/>
  <c r="O10" i="3"/>
  <c r="O16" i="3"/>
  <c r="O18" i="3"/>
  <c r="O8" i="3"/>
  <c r="J14" i="3"/>
  <c r="J5" i="3"/>
  <c r="J19" i="3"/>
  <c r="O14" i="3"/>
  <c r="O22" i="3"/>
</calcChain>
</file>

<file path=xl/sharedStrings.xml><?xml version="1.0" encoding="utf-8"?>
<sst xmlns="http://schemas.openxmlformats.org/spreadsheetml/2006/main" count="616" uniqueCount="229">
  <si>
    <t>ID</t>
  </si>
  <si>
    <t>Hora de inicio</t>
  </si>
  <si>
    <t>Hora de finalización</t>
  </si>
  <si>
    <t>Nombre2</t>
  </si>
  <si>
    <t>Cargo</t>
  </si>
  <si>
    <t>¿Considera ud que los proyectos (no relacionados con desarrollo de producto) en Busscar se gestionan adecuadamente?</t>
  </si>
  <si>
    <t>¿Asigna Busscar Gerentes o directores de proyecto responsables de acompañar y dar seguimiento al alcance de los objetivos propuestos para cada nuevo proyecto que se desarrolla en la compañía?</t>
  </si>
  <si>
    <t>Al momento de iniciar un nuevo proyecto en Busscar, ¿Se definen documentos como actas de constitución de proyectos o cartas de proyectos para formalizar y definir claramente los objetivos, el alca...</t>
  </si>
  <si>
    <t>Para determinar el alcance de los proyectos, generalmente en Busscar ¿Se elabora un plan para la dirección del proyecto, se recopilan los requisitos, se crea una Estructura Desglosada de Trabajo (...</t>
  </si>
  <si>
    <t>Generalmente cada que se inicia un proyecto en Busscar ¿Se definen las actividades a desarrollar, se realiza una secuencia, y se estima la duración de las mismas para establecer un cronograma clar...</t>
  </si>
  <si>
    <t>En cuanto a la gestión de costos ¿Se realiza en Busscar una planificación de la gestión de los costos de los proyectos, se estiman los costos de cada actividad y se determina un presupuesto claro ...</t>
  </si>
  <si>
    <t>¿Se planifica en Busscar la gestión de la calidad de los proyectos? Es decir ¿Se tiene en cuenta el cumplimiento de requisitos, necesidades y especificaciones de clientes e interesados en el proyecto?</t>
  </si>
  <si>
    <t>¿Planifica Busscar la gestión de los recursos que van a estar involucrados en el desarrollo de los proyectos?</t>
  </si>
  <si>
    <t>¿Planifica Busscar la gestión de las comunicaciones del proyecto de manera que se mantenga al tanto a todos los involucrados e interesados sobre las situaciones relacionadas con los proyectos?</t>
  </si>
  <si>
    <t>¿Se realiza en Busscar una correcta planificación de los riesgos relacionados con el proyecto, de manera que se identifiquen por medio de análisis cualitativos y cuantitativos los mismos, se calcu...</t>
  </si>
  <si>
    <t>¿Se planifica en Busscar la gestión de las adquisiciones requeridas para el correcto desarrollo de los proyectos?</t>
  </si>
  <si>
    <t>¿Se planifica en Busscar como se involucrarán los interesados en el proceso de desarrollo de los proyectos?</t>
  </si>
  <si>
    <t>¿Durante la ejecución de los proyectos se dirigen y gestionan adecuadamente todos los planes anteriormente mencionados de los proyectos?</t>
  </si>
  <si>
    <t>¿Durante la ejecución de los proyectos se desarrollan y dirigen equipos de trabajo enfocados a ejecutar lo planeado?</t>
  </si>
  <si>
    <t>¿Durante la ejecución de los proyectos se gestionan las comunicaciones de manera que se mantiene informado a todos los interesados e involucrados sobre el estado y la información real de los proye...</t>
  </si>
  <si>
    <t>¿Durante la ejecución de los proyectos, se efectúan realmente las adquisiciones requeridas para el desarrollo de los proyectos?</t>
  </si>
  <si>
    <t>¿Durante la ejecución de los proyectos se gestiona la participación de los interesados en el desarrollo de los mismos?</t>
  </si>
  <si>
    <t>¿En Busscar se monitorea y controla el trabajo de los proyectos y se realiza un control integrado de los cambios que sufren los mismos respecto al plan inicial?</t>
  </si>
  <si>
    <t>¿En Busscar se valida y controla constantemente el alcance de los proyectos de manera que durante el desarrollo se mantenga alineado con el plan inicial?</t>
  </si>
  <si>
    <t>¿En Busscar se controlan de manera recurrente los cronogramas de los proyectos de manera que se pueda cumplir con los tiempos inicialmente estimados o se informe oportunamente sobre desviaciones?</t>
  </si>
  <si>
    <t>¿En Busscar se controlan de manera recurrente los costos de los proyectos de manera que se pueda cumplir con el presupuesto inicial o se puedan informar oportunamente sobrecostos o desviaciones fr...</t>
  </si>
  <si>
    <t>¿En Busscar se controla de manera recurrente la calidad de los proyectos de manera que se pueda lograr el cumplimiento de requisitos, necesidades y especificaciones de clientes e interesados?</t>
  </si>
  <si>
    <t>¿En Busscar se controlan de manera recurrente los riesgos de los proyectos de manera que se pueda identificar oportunamente una eventual materialización y su impacto sobre el plan inicial del proy...</t>
  </si>
  <si>
    <t>¿Al finalizar un proyecto, en Busscar se realiza un proceso oficial de cierre que corrobore el cumplimiento del plan inicial o ajustado del proyecto y se puedan extraer aprendizajes y experiencias...</t>
  </si>
  <si>
    <t>¿Según su criterio, que calificación le otorgaría al modelo general de gestión de proyectos manejado actualmente en la compañía? 1=muy ineficiente - 10=totalmente eficiente.</t>
  </si>
  <si>
    <t>Describa a continuación ¿Cual seria para ud el primer paso que debe dar Busscar para mejorar considerablemente su proceso de gestión y administración de proyectos?</t>
  </si>
  <si>
    <t>¿Existe en Busscar un área encargada de estandarizar y definir los procesos relacionados con la correcta gestión y administración de proyectos, que guie y apoye a las demás áreas en cuanto a las m...</t>
  </si>
  <si>
    <t>¿Cual de las siguientes áreas considera ud que debería hacerse cargo de la definición y estandarización de procesos relacionados con la gestión de proyectos?</t>
  </si>
  <si>
    <t>¿Cuál de las siguientes áreas, considera ud que podría aportar más al proceso de construcción y definición de una correcta metodología de gestión de proyectos en Busscar?</t>
  </si>
  <si>
    <t>¿Considera que definir un modelo de gestión de proyectos estandarizado, controlado y alineado con estándares internacionales, puede aportar en gran medida a optimizar la gestión y administración g...</t>
  </si>
  <si>
    <t xml:space="preserve">Santiago Ayala </t>
  </si>
  <si>
    <t>Diseñador industrial</t>
  </si>
  <si>
    <t>Si;</t>
  </si>
  <si>
    <t>Si</t>
  </si>
  <si>
    <t>Mejorar la comunicación entre toda la compañía de los proyectos, concepción, cambio y futuro de los mismo.</t>
  </si>
  <si>
    <t>No</t>
  </si>
  <si>
    <t>Área técnica</t>
  </si>
  <si>
    <t>Daniel peña</t>
  </si>
  <si>
    <t>No;</t>
  </si>
  <si>
    <t xml:space="preserve">Tener un área que gestione y controle lo proyectos </t>
  </si>
  <si>
    <t>Gestión humana</t>
  </si>
  <si>
    <t>Calidad y SGC</t>
  </si>
  <si>
    <t>Carlos Andres</t>
  </si>
  <si>
    <t>El primer paso es la coordinación entre el pedido comercial y los tiempos estimados de fabricación del prototipo, adicional la claridad del factor de innovación del proyecto.</t>
  </si>
  <si>
    <t>Nelson Guapacha</t>
  </si>
  <si>
    <t>Descripción clara de los entregables de cada especificación definida por el cliente al área comercial</t>
  </si>
  <si>
    <t xml:space="preserve">Claudio Roberto Nielson </t>
  </si>
  <si>
    <t xml:space="preserve">Gerente Ingenieria </t>
  </si>
  <si>
    <t xml:space="preserve">Control de costos objetivos </t>
  </si>
  <si>
    <t>Área financiera</t>
  </si>
  <si>
    <t>Diego Arango</t>
  </si>
  <si>
    <t>Consolidar todos los proyectos en una sola area que se encargue de analizar impactos, involucrados y prioridades para asi evitar q en diferentes areas se manejen proyectos que buscan el mismo objetovo, evitando la perdida de tiempo y recursos.</t>
  </si>
  <si>
    <t>Planeacion estrategica</t>
  </si>
  <si>
    <t>Alejandro Restrepo Delgado</t>
  </si>
  <si>
    <t>Generar un area interdiciplinaria (Proyectos Especiales Internos) que se ocupe de idear, planear y desarrollar los proyectos internos y las mejoras generales de infraestructura...ademas de esto se tiene que crear un plan macro prospectivo de cual es el camino que quiere seguir la compalia para poder desglosarlo en proyectos mas pequeños y ejecutables.</t>
  </si>
  <si>
    <t>Departamento aparte interdiciplinario</t>
  </si>
  <si>
    <t>Francisco Javier Hernandez Alarcon</t>
  </si>
  <si>
    <t>Proyectista de herramientas tecnologicas</t>
  </si>
  <si>
    <t>Que la gerencia de proyectos sea crítico imparcial al momento de hallar inconvenientes o errores de producción para así llegar al foco del problema y no desviarnos a otras áreas.</t>
  </si>
  <si>
    <t>Estructurar un área de planeación y proyectos con el soporte requerido</t>
  </si>
  <si>
    <t>Gerencia General</t>
  </si>
  <si>
    <t>Juan Gabriel Ocampo</t>
  </si>
  <si>
    <t>Director de Producción</t>
  </si>
  <si>
    <t>Definir Claramente una hoja de Ruta, dónde se involucre el total de las áreas.
Mejorar en la comunicación de los objetivos y planes a desarrollar.</t>
  </si>
  <si>
    <t>Juan David Pineda</t>
  </si>
  <si>
    <t>Director Ventas y Mercadeo</t>
  </si>
  <si>
    <t>1. Crear una oficina de proyectos y definir claramente el rol del encargado de la oficina de proyectos, funciones y alcance.
2. Dar continuidad del comite de proyectos, que este comite tome desiciones agiles, orientadas a los objetivos de la empresa y las posibilidades de la misma en recursos.
3. Implementar una metodologia por tipo de proyectos para la gestión y control de los mismo.</t>
  </si>
  <si>
    <t>Oficina de proyectos / Gerencia.</t>
  </si>
  <si>
    <t>Gerencia estrategica</t>
  </si>
  <si>
    <t xml:space="preserve">Alejandro </t>
  </si>
  <si>
    <t>Focalizacion de proyectos</t>
  </si>
  <si>
    <t>ANDRES CASTRO GIRALDO</t>
  </si>
  <si>
    <t>Es importante liberar los proyectos y sus costos una vez se tenga definido los planos, nuevas piezas y desarrollos de nuevos diseños con el fin de que no existan sobrecostos o gastos no previstos</t>
  </si>
  <si>
    <t>Diego Alejandro Segura</t>
  </si>
  <si>
    <t>Director de Diseño</t>
  </si>
  <si>
    <t>Estandarizar los procesos relacionados con la gestión de proyectos y unificar el control en una sola área que agrupe los informes y presente de manera clara y recurrente, el estado real de los proyectos en curso.</t>
  </si>
  <si>
    <t>Gerencia estratégica</t>
  </si>
  <si>
    <t>Mauricio Henao</t>
  </si>
  <si>
    <t>Respetar tiempo de desarrollo del proyecto</t>
  </si>
  <si>
    <t>Alexander galvez</t>
  </si>
  <si>
    <t>Director calidad</t>
  </si>
  <si>
    <t>Una planeacion respetada y bien ejecutada</t>
  </si>
  <si>
    <t>Jhonier Calvo Vásquez</t>
  </si>
  <si>
    <t>El primer paso es lograr una cultura organizacional enfocada en 5S para garantizar que se empiecen a implementar pequeñas mejoras de manera continua, como resultado reducir problemas desde la base de los procesos para enfocar el uso de recursos que actualmente resuelven estas situaciones en procesos de mejora de mayor complejidad.</t>
  </si>
  <si>
    <t xml:space="preserve">Rodrigo Camelo </t>
  </si>
  <si>
    <t xml:space="preserve">Gerente de producción </t>
  </si>
  <si>
    <t>Definir alcance integral
Planeación y control del costo, del riesgo</t>
  </si>
  <si>
    <t xml:space="preserve">Victor Alejandro Aguirre Monsalve </t>
  </si>
  <si>
    <t>Director de Ingeniería</t>
  </si>
  <si>
    <t xml:space="preserve">Se debe establecer un procedimiento que establezca responsabilidades y en que momento aplican la gestión y administración de proyectos </t>
  </si>
  <si>
    <t>Diego Fernando Acosta Ocampo</t>
  </si>
  <si>
    <t>Gerente Administrativo y Financiero</t>
  </si>
  <si>
    <t>Estructurar un Area de Gestión de Proyectos</t>
  </si>
  <si>
    <t>Andres Felipe Velez</t>
  </si>
  <si>
    <t>Planificar</t>
  </si>
  <si>
    <t>Comercial</t>
  </si>
  <si>
    <t>Julio César Garcés Cardenas</t>
  </si>
  <si>
    <t>Jefe de Costos</t>
  </si>
  <si>
    <t>*Mejorar la comunicación entre las areas
*Obtener un presupuesto integral de cada proyecto ( costos directos, inversion en medios de producción, financiaientos, tiempos de proceso, personal, etc)
*Incluir en los EDT todos los proyectos que sena importantes para la empresa y no solo los nuevos proyectos.</t>
  </si>
  <si>
    <t>lowis douglas</t>
  </si>
  <si>
    <t>Metodología para un mejor planeamiento y la mejora de la comunicación.</t>
  </si>
  <si>
    <t>Jorge Díaz</t>
  </si>
  <si>
    <t>Hacer un estudio de tiempos de cada proyecto, considero que se manejan unos tiempos de entrega cortos, lo cual lleva a cometer errores en los diseños.</t>
  </si>
  <si>
    <t>Jonathan Felipe Diaz Rios</t>
  </si>
  <si>
    <t>Director de Innovación</t>
  </si>
  <si>
    <t>La planificación y gestión de los temas asociados a los riesgos y a la comunicación interna de los equipos de trabajo y  de los interesados en el proyecto, además la administración de estos proyectos en herramientas que permitan el trabajo virtual colaborativo, eliminarían mucho tiempo de reprocesamiento de información, para invertirse en trabajo efectivo en el proyecto y mejorar la gestión, seguimiento, comunicación y control de los proyectos.</t>
  </si>
  <si>
    <t>Jhony Galvez</t>
  </si>
  <si>
    <t xml:space="preserve">Director de compras y desarrollo </t>
  </si>
  <si>
    <t>Crear el área de gestión de proyectos</t>
  </si>
  <si>
    <t>Carlos Prieto</t>
  </si>
  <si>
    <t>Gerente de Logistica</t>
  </si>
  <si>
    <t>No existe en la compañia un programa  general de proyectos que se mantenga actualizado, en el que se especifique  a que aspecto de mejora aplica, definicion o descripcion, justificacion, inversiones y recursos, con una priorizacion acorde con las necesidades e impactos requeridos en la empresa.</t>
  </si>
  <si>
    <t>Nora Liliana Acevedo Gutiérrez</t>
  </si>
  <si>
    <t>Coordinador Financiero</t>
  </si>
  <si>
    <t>Generar un proceso claro para la gestión de proyectos que permita a todas las áreas cumplir con este, adicionalmente a este asignar una persona para el direccionamiento de los proyectos.</t>
  </si>
  <si>
    <t>Innovación</t>
  </si>
  <si>
    <t>Miller Restrepo</t>
  </si>
  <si>
    <t>Ingeniero de Chasis</t>
  </si>
  <si>
    <t>No;Si;</t>
  </si>
  <si>
    <t xml:space="preserve">Esta encuesta se comprende a los proyectos globales de la compañía, por tanto, los gerentes y directivos deben ser seleccionados por su recorrido dentro de las diferentes área de la empresa, minimizar las contrataciones externas. </t>
  </si>
  <si>
    <t>Cada área debe encargarse de la definición y estandarización de sus procesos.</t>
  </si>
  <si>
    <t>SGC en el registro de la metodología.</t>
  </si>
  <si>
    <t>Gloria Gómez Herrera</t>
  </si>
  <si>
    <t>Coordinadora SIG</t>
  </si>
  <si>
    <t>Estandarizar la manera como se planifican, se realiza seguimiento y evalúan los resultados obtenidos Vs. la planificación inicial.</t>
  </si>
  <si>
    <t>Angélica Gálvez</t>
  </si>
  <si>
    <t xml:space="preserve">Gerente estratégica </t>
  </si>
  <si>
    <t xml:space="preserve">Definir gerentes y capacitarlos en herramientas de gestión de proyectos </t>
  </si>
  <si>
    <t>Innovación y SIG</t>
  </si>
  <si>
    <t>ROBERTO GÁLVEZ M.</t>
  </si>
  <si>
    <t>Consolidar una área de Planeacion y Gestión de proyectos que integre toda la organización en un Sistema e implemente una cultura de rendición y petición de cuentas y una administración de alta responsabilidad</t>
  </si>
  <si>
    <t xml:space="preserve">Estratégica, Planeacion y Gestión de proyectos </t>
  </si>
  <si>
    <t>Estrategia</t>
  </si>
  <si>
    <t xml:space="preserve">Gerente Comercial </t>
  </si>
  <si>
    <t>Francisco Guzmán</t>
  </si>
  <si>
    <t>Asesor Externo</t>
  </si>
  <si>
    <t>Desarrollo de materiales</t>
  </si>
  <si>
    <t>Directo T.I.</t>
  </si>
  <si>
    <t>Presidente</t>
  </si>
  <si>
    <t>Proyectista ingeniería</t>
  </si>
  <si>
    <t>Alcance</t>
  </si>
  <si>
    <t>Calidad</t>
  </si>
  <si>
    <t>Comunicaciones</t>
  </si>
  <si>
    <t>Costos</t>
  </si>
  <si>
    <t>Cronograma</t>
  </si>
  <si>
    <t>Integración</t>
  </si>
  <si>
    <t>Interesados</t>
  </si>
  <si>
    <t>Recursos</t>
  </si>
  <si>
    <t>Riesgos</t>
  </si>
  <si>
    <t>Grupos de procesos</t>
  </si>
  <si>
    <t>Iniciación</t>
  </si>
  <si>
    <t>Planificación</t>
  </si>
  <si>
    <t>Ejecución</t>
  </si>
  <si>
    <t>Monitoreo y control</t>
  </si>
  <si>
    <t>Cierre</t>
  </si>
  <si>
    <t xml:space="preserve">Áreas del conocimiento </t>
  </si>
  <si>
    <r>
      <t>1.</t>
    </r>
    <r>
      <rPr>
        <sz val="7"/>
        <color rgb="FF2F5597"/>
        <rFont val="Times New Roman"/>
        <family val="1"/>
      </rPr>
      <t xml:space="preserve">    </t>
    </r>
    <r>
      <rPr>
        <sz val="12"/>
        <color rgb="FF2F5597"/>
        <rFont val="Arial"/>
        <family val="2"/>
      </rPr>
      <t>Nombre</t>
    </r>
  </si>
  <si>
    <r>
      <t>2.</t>
    </r>
    <r>
      <rPr>
        <sz val="7"/>
        <color rgb="FF2F5597"/>
        <rFont val="Times New Roman"/>
        <family val="1"/>
      </rPr>
      <t xml:space="preserve">    </t>
    </r>
    <r>
      <rPr>
        <sz val="12"/>
        <color rgb="FF2F5597"/>
        <rFont val="Arial"/>
        <family val="2"/>
      </rPr>
      <t>Cargo</t>
    </r>
  </si>
  <si>
    <r>
      <t>3.</t>
    </r>
    <r>
      <rPr>
        <sz val="7"/>
        <color rgb="FF2F5597"/>
        <rFont val="Times New Roman"/>
        <family val="1"/>
      </rPr>
      <t xml:space="preserve">    </t>
    </r>
    <r>
      <rPr>
        <sz val="12"/>
        <color rgb="FF2F5597"/>
        <rFont val="Arial"/>
        <family val="2"/>
      </rPr>
      <t>¿Considera ud que los proyectos (no relacionados con desarrollo de producto) en Busscar se gestionan adecuadamente? Si/No</t>
    </r>
  </si>
  <si>
    <r>
      <t>4.</t>
    </r>
    <r>
      <rPr>
        <sz val="7"/>
        <color rgb="FF2F5597"/>
        <rFont val="Times New Roman"/>
        <family val="1"/>
      </rPr>
      <t xml:space="preserve">    </t>
    </r>
    <r>
      <rPr>
        <sz val="12"/>
        <color rgb="FF2F5597"/>
        <rFont val="Arial"/>
        <family val="2"/>
      </rPr>
      <t>¿Asigna Busscar Gerentes o directores de proyecto responsables de acompañar y dar seguimiento al alcance de los objetivos propuestos para cada nuevo proyecto que se desarrolla en la compañía? Si/No</t>
    </r>
  </si>
  <si>
    <r>
      <t>5.</t>
    </r>
    <r>
      <rPr>
        <sz val="7"/>
        <color rgb="FF2F5597"/>
        <rFont val="Times New Roman"/>
        <family val="1"/>
      </rPr>
      <t xml:space="preserve">    </t>
    </r>
    <r>
      <rPr>
        <sz val="12"/>
        <color rgb="FF2F5597"/>
        <rFont val="Arial"/>
        <family val="2"/>
      </rPr>
      <t>Al momento de iniciar un nuevo proyecto en Busscar, ¿Se definen documentos como actas de constitución de proyectos o cartas de proyectos para formalizar y definir claramente los objetivos, el alcance, los tiempos, el presupuesto y los interesados de los mismos? Califique que tan bueno es Busscar en este aspecto (puntuación de 10 estrellas)</t>
    </r>
  </si>
  <si>
    <r>
      <t>6.</t>
    </r>
    <r>
      <rPr>
        <sz val="7"/>
        <color rgb="FF2F5597"/>
        <rFont val="Times New Roman"/>
        <family val="1"/>
      </rPr>
      <t xml:space="preserve">    </t>
    </r>
    <r>
      <rPr>
        <sz val="12"/>
        <color rgb="FF2F5597"/>
        <rFont val="Arial"/>
        <family val="2"/>
      </rPr>
      <t>Para determinar el alcance de los proyectos, generalmente en Busscar ¿Se elabora un plan para la dirección del proyecto, se recopilan los requisitos, se crea una Estructura Desglosada de Trabajo (EDT) y se define claramente por escrito a donde se pretende llegar con el proyecto?</t>
    </r>
  </si>
  <si>
    <r>
      <t>7.</t>
    </r>
    <r>
      <rPr>
        <sz val="7"/>
        <color rgb="FF2F5597"/>
        <rFont val="Times New Roman"/>
        <family val="1"/>
      </rPr>
      <t xml:space="preserve">    </t>
    </r>
    <r>
      <rPr>
        <sz val="12"/>
        <color rgb="FF2F5597"/>
        <rFont val="Arial"/>
        <family val="2"/>
      </rPr>
      <t>Generalmente cada que se inicia un proyecto en Busscar ¿Se definen las actividades a desarrollar, se realiza una secuencia, y se estima la duración de las mismas para establecer un cronograma claro y realista de la duración de los proyectos?</t>
    </r>
  </si>
  <si>
    <r>
      <t>8.</t>
    </r>
    <r>
      <rPr>
        <sz val="7"/>
        <color rgb="FF2F5597"/>
        <rFont val="Times New Roman"/>
        <family val="1"/>
      </rPr>
      <t xml:space="preserve">    </t>
    </r>
    <r>
      <rPr>
        <sz val="12"/>
        <color rgb="FF2F5597"/>
        <rFont val="Arial"/>
        <family val="2"/>
      </rPr>
      <t>En cuanto a la gestión de costos ¿Se realiza en Busscar una planificación de la gestión de los costos de los proyectos, se estiman los costos de cada actividad y se determina un presupuesto claro para las inversiones requeridas en los proyectos?</t>
    </r>
  </si>
  <si>
    <r>
      <t>9.</t>
    </r>
    <r>
      <rPr>
        <sz val="7"/>
        <color rgb="FF2F5597"/>
        <rFont val="Times New Roman"/>
        <family val="1"/>
      </rPr>
      <t xml:space="preserve">    </t>
    </r>
    <r>
      <rPr>
        <sz val="12"/>
        <color rgb="FF2F5597"/>
        <rFont val="Arial"/>
        <family val="2"/>
      </rPr>
      <t>¿Se planifica en Busscar la gestión de la calidad de los proyectos? Es decir ¿Se tiene en cuenta el cumplimiento de requisitos, necesidades y especificaciones de clientes e interesados en el proyecto?</t>
    </r>
  </si>
  <si>
    <r>
      <t>10.</t>
    </r>
    <r>
      <rPr>
        <sz val="7"/>
        <color rgb="FF2F5597"/>
        <rFont val="Times New Roman"/>
        <family val="1"/>
      </rPr>
      <t xml:space="preserve"> </t>
    </r>
    <r>
      <rPr>
        <sz val="12"/>
        <color rgb="FF2F5597"/>
        <rFont val="Arial"/>
        <family val="2"/>
      </rPr>
      <t>¿Planifica Busscar la gestión de los recursos que van a estar involucrados en el desarrollo de los proyectos?</t>
    </r>
  </si>
  <si>
    <r>
      <t>11.</t>
    </r>
    <r>
      <rPr>
        <sz val="7"/>
        <color rgb="FF2F5597"/>
        <rFont val="Times New Roman"/>
        <family val="1"/>
      </rPr>
      <t xml:space="preserve"> </t>
    </r>
    <r>
      <rPr>
        <sz val="12"/>
        <color rgb="FF2F5597"/>
        <rFont val="Arial"/>
        <family val="2"/>
      </rPr>
      <t>¿Planifica Busscar la gestión de las comunicaciones del proyecto de manera que se mantenga al tanto a todos los involucrados e interesados sobre las situaciones relacionadas con los proyectos?</t>
    </r>
  </si>
  <si>
    <r>
      <t>12.</t>
    </r>
    <r>
      <rPr>
        <sz val="7"/>
        <color rgb="FF2F5597"/>
        <rFont val="Times New Roman"/>
        <family val="1"/>
      </rPr>
      <t xml:space="preserve"> </t>
    </r>
    <r>
      <rPr>
        <sz val="12"/>
        <color rgb="FF2F5597"/>
        <rFont val="Arial"/>
        <family val="2"/>
      </rPr>
      <t>¿Se realiza en Busscar una correcta planificación de los riesgos relacionados con el proyecto, de manera que se identifiquen por medio de análisis cualitativos y cuantitativos los mismos, se calcule su posible impacto y se planifique una respuesta a cada uno de ellos en caso de una eventual materialización?</t>
    </r>
  </si>
  <si>
    <r>
      <t>13.</t>
    </r>
    <r>
      <rPr>
        <sz val="7"/>
        <color rgb="FF2F5597"/>
        <rFont val="Times New Roman"/>
        <family val="1"/>
      </rPr>
      <t xml:space="preserve"> </t>
    </r>
    <r>
      <rPr>
        <sz val="12"/>
        <color rgb="FF2F5597"/>
        <rFont val="Arial"/>
        <family val="2"/>
      </rPr>
      <t>¿Se planifica en Busscar la gestión de las adquisiciones requeridas para el correcto desarrollo de los proyectos?</t>
    </r>
  </si>
  <si>
    <r>
      <t>14.</t>
    </r>
    <r>
      <rPr>
        <sz val="7"/>
        <color rgb="FF2F5597"/>
        <rFont val="Times New Roman"/>
        <family val="1"/>
      </rPr>
      <t xml:space="preserve"> </t>
    </r>
    <r>
      <rPr>
        <sz val="12"/>
        <color rgb="FF2F5597"/>
        <rFont val="Arial"/>
        <family val="2"/>
      </rPr>
      <t>¿Se planifica en Busscar como se involucrarán los interesados en el proceso de desarrollo de los proyectos?</t>
    </r>
  </si>
  <si>
    <r>
      <t>15.</t>
    </r>
    <r>
      <rPr>
        <sz val="7"/>
        <color rgb="FF2F5597"/>
        <rFont val="Times New Roman"/>
        <family val="1"/>
      </rPr>
      <t xml:space="preserve"> </t>
    </r>
    <r>
      <rPr>
        <sz val="12"/>
        <color rgb="FF2F5597"/>
        <rFont val="Arial"/>
        <family val="2"/>
      </rPr>
      <t>¿Durante la ejecución de los proyectos se dirigen y gestionan adecuadamente todos los planes anteriormente mencionados de los proyectos?</t>
    </r>
  </si>
  <si>
    <r>
      <t>16.</t>
    </r>
    <r>
      <rPr>
        <sz val="7"/>
        <color rgb="FF2F5597"/>
        <rFont val="Times New Roman"/>
        <family val="1"/>
      </rPr>
      <t xml:space="preserve"> </t>
    </r>
    <r>
      <rPr>
        <sz val="12"/>
        <color rgb="FF2F5597"/>
        <rFont val="Arial"/>
        <family val="2"/>
      </rPr>
      <t>¿Durante la ejecución de los proyectos se desarrollan y dirigen equipos de trabajo enfocados a ejecutar lo planeado?</t>
    </r>
  </si>
  <si>
    <r>
      <t>17.</t>
    </r>
    <r>
      <rPr>
        <sz val="7"/>
        <color rgb="FF2F5597"/>
        <rFont val="Times New Roman"/>
        <family val="1"/>
      </rPr>
      <t xml:space="preserve"> </t>
    </r>
    <r>
      <rPr>
        <sz val="12"/>
        <color rgb="FF2F5597"/>
        <rFont val="Arial"/>
        <family val="2"/>
      </rPr>
      <t>¿Durante la ejecución de los proyectos se gestionan las comunicaciones de manera que se mantiene informado a todos los interesados e involucrados sobre el estado y la información real de los proyectos?</t>
    </r>
  </si>
  <si>
    <r>
      <t>18.</t>
    </r>
    <r>
      <rPr>
        <sz val="7"/>
        <color rgb="FF2F5597"/>
        <rFont val="Times New Roman"/>
        <family val="1"/>
      </rPr>
      <t xml:space="preserve"> </t>
    </r>
    <r>
      <rPr>
        <sz val="12"/>
        <color rgb="FF2F5597"/>
        <rFont val="Arial"/>
        <family val="2"/>
      </rPr>
      <t>¿Durante la ejecución de los proyectos, se efectúan realmente las adquisiciones requeridas para el desarrollo de los proyectos?</t>
    </r>
  </si>
  <si>
    <r>
      <t>19.</t>
    </r>
    <r>
      <rPr>
        <sz val="7"/>
        <color rgb="FF2F5597"/>
        <rFont val="Times New Roman"/>
        <family val="1"/>
      </rPr>
      <t xml:space="preserve"> </t>
    </r>
    <r>
      <rPr>
        <sz val="12"/>
        <color rgb="FF2F5597"/>
        <rFont val="Arial"/>
        <family val="2"/>
      </rPr>
      <t>¿Durante la ejecución de los proyectos se gestiona la participación de los interesados en el desarrollo de los mismos?</t>
    </r>
  </si>
  <si>
    <r>
      <t>20.</t>
    </r>
    <r>
      <rPr>
        <sz val="7"/>
        <color rgb="FF2F5597"/>
        <rFont val="Times New Roman"/>
        <family val="1"/>
      </rPr>
      <t xml:space="preserve"> </t>
    </r>
    <r>
      <rPr>
        <sz val="12"/>
        <color rgb="FF2F5597"/>
        <rFont val="Arial"/>
        <family val="2"/>
      </rPr>
      <t>¿En Busscar se monitorea y controla el trabajo de los proyectos y se realiza un control integrado de los cambios que sufren los mismos respecto al plan inicial?</t>
    </r>
  </si>
  <si>
    <r>
      <t>21.</t>
    </r>
    <r>
      <rPr>
        <sz val="7"/>
        <color rgb="FF2F5597"/>
        <rFont val="Times New Roman"/>
        <family val="1"/>
      </rPr>
      <t xml:space="preserve"> </t>
    </r>
    <r>
      <rPr>
        <sz val="12"/>
        <color rgb="FF2F5597"/>
        <rFont val="Arial"/>
        <family val="2"/>
      </rPr>
      <t>¿En Busscar se valida y controla constantemente el alcance de los proyectos de manera que durante el desarrollo se mantenga alineado con el plan inicial?</t>
    </r>
  </si>
  <si>
    <r>
      <t>22.</t>
    </r>
    <r>
      <rPr>
        <sz val="7"/>
        <color rgb="FF2F5597"/>
        <rFont val="Times New Roman"/>
        <family val="1"/>
      </rPr>
      <t xml:space="preserve"> </t>
    </r>
    <r>
      <rPr>
        <sz val="12"/>
        <color rgb="FF2F5597"/>
        <rFont val="Arial"/>
        <family val="2"/>
      </rPr>
      <t>¿En Busscar se controlan de manera recurrente los cronogramas de los proyectos de manera que se pueda cumplir con los tiempos inicialmente estimados o se informe oportunamente sobre desviaciones?</t>
    </r>
  </si>
  <si>
    <r>
      <t>23.</t>
    </r>
    <r>
      <rPr>
        <sz val="7"/>
        <color rgb="FF2F5597"/>
        <rFont val="Times New Roman"/>
        <family val="1"/>
      </rPr>
      <t xml:space="preserve"> </t>
    </r>
    <r>
      <rPr>
        <sz val="12"/>
        <color rgb="FF2F5597"/>
        <rFont val="Arial"/>
        <family val="2"/>
      </rPr>
      <t>¿En Busscar se controlan de manera recurrente los costos de los proyectos de manera que se pueda cumplir con el presupuesto inicial o se puedan informar oportunamente sobrecostos o desviaciones frente a lo planeado?</t>
    </r>
  </si>
  <si>
    <r>
      <t>24.</t>
    </r>
    <r>
      <rPr>
        <sz val="7"/>
        <color rgb="FF2F5597"/>
        <rFont val="Times New Roman"/>
        <family val="1"/>
      </rPr>
      <t xml:space="preserve"> </t>
    </r>
    <r>
      <rPr>
        <sz val="12"/>
        <color rgb="FF2F5597"/>
        <rFont val="Arial"/>
        <family val="2"/>
      </rPr>
      <t>¿En Busscar se controla de manera recurrente la calidad de los proyectos de manera que se pueda lograr el cumplimiento de requisitos, necesidades y especificaciones de clientes e interesados?</t>
    </r>
  </si>
  <si>
    <r>
      <t>25.</t>
    </r>
    <r>
      <rPr>
        <sz val="7"/>
        <color rgb="FF2F5597"/>
        <rFont val="Times New Roman"/>
        <family val="1"/>
      </rPr>
      <t xml:space="preserve"> </t>
    </r>
    <r>
      <rPr>
        <sz val="12"/>
        <color rgb="FF2F5597"/>
        <rFont val="Arial"/>
        <family val="2"/>
      </rPr>
      <t>¿En Busscar se controlan de manera recurrente los riesgos de los proyectos de manera que se pueda identificar oportunamente una eventual materialización y su impacto sobre el plan inicial del proyecto?</t>
    </r>
  </si>
  <si>
    <r>
      <t>26.</t>
    </r>
    <r>
      <rPr>
        <sz val="7"/>
        <color rgb="FF2F5597"/>
        <rFont val="Times New Roman"/>
        <family val="1"/>
      </rPr>
      <t xml:space="preserve"> </t>
    </r>
    <r>
      <rPr>
        <sz val="12"/>
        <color rgb="FF2F5597"/>
        <rFont val="Arial"/>
        <family val="2"/>
      </rPr>
      <t>¿Al finalizar un proyecto, en Busscar se realiza un proceso oficial de cierre que corrobore el cumplimiento del plan inicial o ajustado del proyecto y se puedan extraer aprendizajes y experiencias que sirvan como lecciones aprendidas para proyectos futuros?</t>
    </r>
  </si>
  <si>
    <r>
      <t>27.</t>
    </r>
    <r>
      <rPr>
        <sz val="7"/>
        <color rgb="FF2F5597"/>
        <rFont val="Times New Roman"/>
        <family val="1"/>
      </rPr>
      <t xml:space="preserve"> </t>
    </r>
    <r>
      <rPr>
        <sz val="12"/>
        <color rgb="FF2F5597"/>
        <rFont val="Arial"/>
        <family val="2"/>
      </rPr>
      <t>¿Según su criterio, que calificación le otorgaría al modelo general de gestión de proyectos manejado actualmente en la compañía? 1=muy ineficiente - 10=totalmente eficiente.</t>
    </r>
  </si>
  <si>
    <r>
      <t>28.</t>
    </r>
    <r>
      <rPr>
        <sz val="7"/>
        <color rgb="FF2F5597"/>
        <rFont val="Times New Roman"/>
        <family val="1"/>
      </rPr>
      <t xml:space="preserve"> </t>
    </r>
    <r>
      <rPr>
        <sz val="12"/>
        <color rgb="FF2F5597"/>
        <rFont val="Arial"/>
        <family val="2"/>
      </rPr>
      <t>Describa a continuación ¿Cual sería para ud el primer paso que debe dar Busscar para mejorar considerablemente su proceso de gestión y administración de proyectos?</t>
    </r>
  </si>
  <si>
    <r>
      <t>29.</t>
    </r>
    <r>
      <rPr>
        <sz val="7"/>
        <color rgb="FF2F5597"/>
        <rFont val="Times New Roman"/>
        <family val="1"/>
      </rPr>
      <t xml:space="preserve"> </t>
    </r>
    <r>
      <rPr>
        <sz val="12"/>
        <color rgb="FF2F5597"/>
        <rFont val="Arial"/>
        <family val="2"/>
      </rPr>
      <t>¿Existe en Busscar un área encargada de estandarizar y definir los procesos relacionados con la correcta gestión y administración de proyectos, que guie y apoye a las demás áreas en cuanto a las mejores practicas en este aspecto? Si/No</t>
    </r>
  </si>
  <si>
    <r>
      <t>30.</t>
    </r>
    <r>
      <rPr>
        <sz val="7"/>
        <color rgb="FF2F5597"/>
        <rFont val="Times New Roman"/>
        <family val="1"/>
      </rPr>
      <t xml:space="preserve"> </t>
    </r>
    <r>
      <rPr>
        <sz val="12"/>
        <color rgb="FF2F5597"/>
        <rFont val="Arial"/>
        <family val="2"/>
      </rPr>
      <t>¿Cual de las siguientes áreas considera ud que debería hacerse cargo de la definición y estandarización de procesos relacionados con la gestión de proyectos? Producción/Calidad y SIG/Área técnica/Logística/Comercial/Gestión humana/Área financiera/Otras</t>
    </r>
  </si>
  <si>
    <r>
      <t>31.</t>
    </r>
    <r>
      <rPr>
        <sz val="7"/>
        <color rgb="FF2F5597"/>
        <rFont val="Times New Roman"/>
        <family val="1"/>
      </rPr>
      <t xml:space="preserve"> </t>
    </r>
    <r>
      <rPr>
        <sz val="12"/>
        <color rgb="FF2F5597"/>
        <rFont val="Arial"/>
        <family val="2"/>
      </rPr>
      <t>¿Cuál de las siguientes áreas, considera ud que podría aportar más al proceso de construcción y definición de una correcta metodología de gestión de proyectos en Busscar? Producción/Calidad y SIG/Área técnica/Logística/Comercial/Gestión humana/Área financiera/Otras</t>
    </r>
  </si>
  <si>
    <r>
      <t>32.</t>
    </r>
    <r>
      <rPr>
        <sz val="7"/>
        <color rgb="FF2F5597"/>
        <rFont val="Times New Roman"/>
        <family val="1"/>
      </rPr>
      <t xml:space="preserve"> </t>
    </r>
    <r>
      <rPr>
        <sz val="12"/>
        <color rgb="FF2F5597"/>
        <rFont val="Arial"/>
        <family val="2"/>
      </rPr>
      <t>¿Considera que definir un modelo de gestión de proyectos estandarizado, controlado y alineado con estándares internacionales, puede aportar en gran medida a optimizar la gestión y administración general de la compañía? Si/No</t>
    </r>
  </si>
  <si>
    <t>Otros</t>
  </si>
  <si>
    <t>Adquisiciones</t>
  </si>
  <si>
    <t>Cantidad de preguntas</t>
  </si>
  <si>
    <t>Porcentaje</t>
  </si>
  <si>
    <r>
      <rPr>
        <b/>
        <sz val="11"/>
        <color theme="1"/>
        <rFont val="Calibri"/>
        <family val="2"/>
        <scheme val="minor"/>
      </rPr>
      <t>No = 64%</t>
    </r>
    <r>
      <rPr>
        <sz val="11"/>
        <color theme="1"/>
        <rFont val="Calibri"/>
        <family val="2"/>
        <scheme val="minor"/>
      </rPr>
      <t>:21 - 36%:12</t>
    </r>
  </si>
  <si>
    <r>
      <rPr>
        <b/>
        <sz val="11"/>
        <color theme="1"/>
        <rFont val="Calibri"/>
        <family val="2"/>
        <scheme val="minor"/>
      </rPr>
      <t>Si = 69%</t>
    </r>
    <r>
      <rPr>
        <sz val="11"/>
        <color theme="1"/>
        <rFont val="Calibri"/>
        <family val="2"/>
        <scheme val="minor"/>
      </rPr>
      <t>:22 - 31%:10</t>
    </r>
  </si>
  <si>
    <r>
      <rPr>
        <b/>
        <sz val="11"/>
        <color theme="1"/>
        <rFont val="Calibri"/>
        <family val="2"/>
        <scheme val="minor"/>
      </rPr>
      <t>No = 88%</t>
    </r>
    <r>
      <rPr>
        <sz val="11"/>
        <color theme="1"/>
        <rFont val="Calibri"/>
        <family val="2"/>
        <scheme val="minor"/>
      </rPr>
      <t>:21 - 13%:4</t>
    </r>
  </si>
  <si>
    <t>Área tecnica: 10</t>
  </si>
  <si>
    <t>Área tecnica: 19</t>
  </si>
  <si>
    <t>Si = 100%</t>
  </si>
  <si>
    <t>Abierta</t>
  </si>
  <si>
    <t>Carta de constitución</t>
  </si>
  <si>
    <t>Acción</t>
  </si>
  <si>
    <t>Estimacion de costos, Presupuesto</t>
  </si>
  <si>
    <t>Secuencia y duración de actividades, Cronograma</t>
  </si>
  <si>
    <t>Planificación de la gestión de la calidad</t>
  </si>
  <si>
    <t>Planificación de la gestión de comunicaciones</t>
  </si>
  <si>
    <t>Planificación de la gestión de riesgos</t>
  </si>
  <si>
    <t>Planificación de la gestión de recursos</t>
  </si>
  <si>
    <t>Planificación de la gestión de las adquisiciones</t>
  </si>
  <si>
    <t>Planificación de involucramiento de interesados</t>
  </si>
  <si>
    <t>Direccion y gestión de los planes</t>
  </si>
  <si>
    <t>Desarrollo y dirección de equipos para ejecución</t>
  </si>
  <si>
    <t>Gestión de las comunicaciones</t>
  </si>
  <si>
    <t>Ejecución de las adquisiciones requeridas</t>
  </si>
  <si>
    <t>Gestión de la participación de interesados</t>
  </si>
  <si>
    <t>Monitoreo y control de proyectos, control integrado de cambios</t>
  </si>
  <si>
    <t>Validación y control del alcance</t>
  </si>
  <si>
    <t>Monitoreo y control recurrente de cronogramas</t>
  </si>
  <si>
    <t>Monitoreo y control de costos</t>
  </si>
  <si>
    <t>Monitoreo y control de la calidad</t>
  </si>
  <si>
    <t>Monitoreo y control de la riesgos</t>
  </si>
  <si>
    <t>Proceso de cierre , documentación de lecciones aprendidas</t>
  </si>
  <si>
    <t>Plan de dirección, EDT y alcance escrito</t>
  </si>
  <si>
    <t>Calificación</t>
  </si>
  <si>
    <t>Actividad / Acción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</si>
</sst>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d/yy\ h:mm:ss"/>
    <numFmt numFmtId="165" formatCode="0.0%"/>
  </numFmts>
  <fonts count="7" x14ac:knownFonts="1">
    <font>
      <sz val="11"/>
      <color theme="1"/>
      <name val="Calibri"/>
      <family val="2"/>
      <scheme val="minor"/>
    </font>
    <font>
      <sz val="11"/>
      <color theme="1"/>
      <name val="Calibri"/>
      <family val="2"/>
      <scheme val="minor"/>
    </font>
    <font>
      <b/>
      <sz val="11"/>
      <color theme="1"/>
      <name val="Calibri"/>
      <family val="2"/>
      <scheme val="minor"/>
    </font>
    <font>
      <sz val="12"/>
      <color rgb="FF2F5597"/>
      <name val="Arial"/>
      <family val="2"/>
    </font>
    <font>
      <sz val="7"/>
      <color rgb="FF2F5597"/>
      <name val="Times New Roman"/>
      <family val="1"/>
    </font>
    <font>
      <sz val="8"/>
      <name val="Calibri"/>
      <family val="2"/>
      <scheme val="minor"/>
    </font>
    <font>
      <sz val="24"/>
      <color theme="1"/>
      <name val="Calibri"/>
      <family val="2"/>
      <scheme val="minor"/>
    </font>
  </fonts>
  <fills count="3">
    <fill>
      <patternFill patternType="none"/>
    </fill>
    <fill>
      <patternFill patternType="gray125"/>
    </fill>
    <fill>
      <patternFill patternType="solid">
        <fgColor rgb="FF00B050"/>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s>
  <cellStyleXfs count="2">
    <xf numFmtId="0" fontId="0" fillId="0" borderId="0"/>
    <xf numFmtId="9" fontId="1" fillId="0" borderId="0" applyFont="0" applyFill="0" applyBorder="0" applyAlignment="0" applyProtection="0"/>
  </cellStyleXfs>
  <cellXfs count="30">
    <xf numFmtId="0" fontId="0" fillId="0" borderId="0" xfId="0"/>
    <xf numFmtId="164" fontId="0" fillId="0" borderId="0" xfId="0" applyNumberFormat="1"/>
    <xf numFmtId="0" fontId="0" fillId="0" borderId="0" xfId="0" applyNumberFormat="1" applyAlignment="1">
      <alignment wrapText="1"/>
    </xf>
    <xf numFmtId="0" fontId="0" fillId="0" borderId="0" xfId="0" applyNumberFormat="1"/>
    <xf numFmtId="0" fontId="2" fillId="0" borderId="0" xfId="0" applyFont="1"/>
    <xf numFmtId="0" fontId="3" fillId="0" borderId="0" xfId="0" applyFont="1" applyAlignment="1">
      <alignment horizontal="left" vertical="center" indent="5"/>
    </xf>
    <xf numFmtId="0" fontId="0" fillId="0" borderId="0" xfId="0" applyAlignment="1">
      <alignment vertical="center"/>
    </xf>
    <xf numFmtId="0" fontId="0" fillId="2" borderId="0" xfId="0" applyFill="1" applyAlignment="1">
      <alignment vertical="center"/>
    </xf>
    <xf numFmtId="0" fontId="0" fillId="2" borderId="0" xfId="0" applyFill="1"/>
    <xf numFmtId="0" fontId="2" fillId="0" borderId="1" xfId="0" applyFont="1" applyBorder="1" applyAlignment="1">
      <alignment horizontal="center" vertical="center"/>
    </xf>
    <xf numFmtId="0" fontId="0" fillId="0" borderId="1" xfId="0" applyBorder="1" applyAlignment="1">
      <alignment horizontal="center" vertical="center"/>
    </xf>
    <xf numFmtId="165" fontId="0" fillId="0" borderId="1" xfId="1" applyNumberFormat="1" applyFont="1" applyBorder="1" applyAlignment="1">
      <alignment horizontal="center" vertical="center"/>
    </xf>
    <xf numFmtId="0" fontId="0" fillId="0" borderId="0" xfId="0" applyAlignment="1">
      <alignment wrapText="1"/>
    </xf>
    <xf numFmtId="0" fontId="0" fillId="0" borderId="0" xfId="0" applyNumberFormat="1" applyAlignment="1">
      <alignment horizontal="center" vertical="center" wrapText="1"/>
    </xf>
    <xf numFmtId="0" fontId="0" fillId="0" borderId="0" xfId="0" applyNumberFormat="1" applyAlignment="1">
      <alignment horizontal="center" vertical="center"/>
    </xf>
    <xf numFmtId="0" fontId="0" fillId="0" borderId="0" xfId="0" applyAlignment="1">
      <alignment horizontal="center" vertical="center"/>
    </xf>
    <xf numFmtId="0" fontId="0" fillId="0" borderId="0" xfId="0" applyFill="1" applyAlignment="1">
      <alignment vertical="center"/>
    </xf>
    <xf numFmtId="2" fontId="0" fillId="0" borderId="0" xfId="0" applyNumberFormat="1" applyFill="1" applyAlignment="1">
      <alignment vertical="center"/>
    </xf>
    <xf numFmtId="0" fontId="2" fillId="0" borderId="0" xfId="0" applyFont="1" applyFill="1" applyAlignment="1">
      <alignment vertical="center"/>
    </xf>
    <xf numFmtId="2" fontId="6" fillId="0" borderId="0" xfId="0" applyNumberFormat="1" applyFont="1" applyFill="1" applyAlignment="1">
      <alignment vertical="center"/>
    </xf>
    <xf numFmtId="2" fontId="0" fillId="0" borderId="1" xfId="0" applyNumberFormat="1" applyFill="1" applyBorder="1" applyAlignment="1">
      <alignment vertical="center"/>
    </xf>
    <xf numFmtId="2" fontId="0" fillId="0" borderId="1" xfId="0" applyNumberFormat="1" applyFill="1" applyBorder="1" applyAlignment="1">
      <alignment horizontal="center" vertical="center"/>
    </xf>
    <xf numFmtId="0" fontId="0" fillId="0" borderId="1" xfId="0" applyFill="1" applyBorder="1" applyAlignment="1">
      <alignment vertical="center"/>
    </xf>
    <xf numFmtId="0" fontId="0" fillId="0" borderId="1" xfId="0" applyFill="1" applyBorder="1" applyAlignment="1">
      <alignment horizontal="center" vertical="center"/>
    </xf>
    <xf numFmtId="0" fontId="0" fillId="0" borderId="1" xfId="0" applyFill="1" applyBorder="1"/>
    <xf numFmtId="0" fontId="0" fillId="0" borderId="2" xfId="0" applyFill="1" applyBorder="1" applyAlignment="1">
      <alignment vertical="center"/>
    </xf>
    <xf numFmtId="2" fontId="0" fillId="0" borderId="1" xfId="0" applyNumberFormat="1" applyBorder="1" applyAlignment="1">
      <alignment horizontal="center" vertical="center"/>
    </xf>
    <xf numFmtId="0" fontId="0" fillId="0" borderId="1" xfId="0" applyBorder="1" applyAlignment="1">
      <alignment horizontal="center" vertical="center"/>
    </xf>
    <xf numFmtId="2" fontId="0" fillId="0" borderId="1" xfId="0" applyNumberFormat="1" applyFill="1" applyBorder="1" applyAlignment="1">
      <alignment horizontal="center" vertical="center"/>
    </xf>
    <xf numFmtId="0" fontId="0" fillId="0" borderId="1" xfId="0" applyFill="1" applyBorder="1" applyAlignment="1">
      <alignment horizontal="center" vertical="center"/>
    </xf>
  </cellXfs>
  <cellStyles count="2">
    <cellStyle name="Normal" xfId="0" builtinId="0"/>
    <cellStyle name="Porcentaje" xfId="1" builtinId="5"/>
  </cellStyles>
  <dxfs count="36">
    <dxf>
      <numFmt numFmtId="0" formatCode="General"/>
      <alignment horizontal="center" vertical="center" textRotation="0" indent="0" justifyLastLine="0" shrinkToFit="0" readingOrder="0"/>
    </dxf>
    <dxf>
      <numFmt numFmtId="0" formatCode="General"/>
      <alignment horizontal="center" vertical="center" textRotation="0" indent="0" justifyLastLine="0" shrinkToFit="0" readingOrder="0"/>
    </dxf>
    <dxf>
      <numFmt numFmtId="0" formatCode="General"/>
      <alignment horizontal="center" vertical="center" textRotation="0" indent="0" justifyLastLine="0" shrinkToFit="0" readingOrder="0"/>
    </dxf>
    <dxf>
      <numFmt numFmtId="0" formatCode="General"/>
      <alignment horizontal="center" vertical="center" textRotation="0" indent="0" justifyLastLine="0" shrinkToFit="0" readingOrder="0"/>
    </dxf>
    <dxf>
      <numFmt numFmtId="0" formatCode="General"/>
      <alignment horizontal="center" vertical="center" textRotation="0" indent="0" justifyLastLine="0" shrinkToFit="0" readingOrder="0"/>
    </dxf>
    <dxf>
      <numFmt numFmtId="0" formatCode="General"/>
      <alignment horizontal="center" vertical="center" textRotation="0" indent="0" justifyLastLine="0" shrinkToFit="0" readingOrder="0"/>
    </dxf>
    <dxf>
      <numFmt numFmtId="0" formatCode="General"/>
      <alignment horizontal="center" vertical="center" textRotation="0" indent="0" justifyLastLine="0" shrinkToFit="0" readingOrder="0"/>
    </dxf>
    <dxf>
      <numFmt numFmtId="0" formatCode="General"/>
      <alignment horizontal="center" vertical="center" textRotation="0" indent="0" justifyLastLine="0" shrinkToFit="0" readingOrder="0"/>
    </dxf>
    <dxf>
      <numFmt numFmtId="0" formatCode="General"/>
      <alignment horizontal="center" vertical="center" textRotation="0" indent="0" justifyLastLine="0" shrinkToFit="0" readingOrder="0"/>
    </dxf>
    <dxf>
      <numFmt numFmtId="0" formatCode="General"/>
      <alignment horizontal="center" vertical="center" textRotation="0" indent="0" justifyLastLine="0" shrinkToFit="0" readingOrder="0"/>
    </dxf>
    <dxf>
      <numFmt numFmtId="0" formatCode="General"/>
      <alignment horizontal="center" vertical="center" textRotation="0" indent="0" justifyLastLine="0" shrinkToFit="0" readingOrder="0"/>
    </dxf>
    <dxf>
      <numFmt numFmtId="0" formatCode="General"/>
      <alignment horizontal="center" vertical="center" textRotation="0" indent="0" justifyLastLine="0" shrinkToFit="0" readingOrder="0"/>
    </dxf>
    <dxf>
      <numFmt numFmtId="0" formatCode="General"/>
      <alignment horizontal="center" vertical="center" textRotation="0" indent="0" justifyLastLine="0" shrinkToFit="0" readingOrder="0"/>
    </dxf>
    <dxf>
      <numFmt numFmtId="0" formatCode="General"/>
      <alignment horizontal="center" vertical="center" textRotation="0" indent="0" justifyLastLine="0" shrinkToFit="0" readingOrder="0"/>
    </dxf>
    <dxf>
      <numFmt numFmtId="0" formatCode="General"/>
      <alignment horizontal="center" vertical="center" textRotation="0" indent="0" justifyLastLine="0" shrinkToFit="0" readingOrder="0"/>
    </dxf>
    <dxf>
      <numFmt numFmtId="0" formatCode="General"/>
      <alignment horizontal="center" vertical="center" textRotation="0" indent="0" justifyLastLine="0" shrinkToFit="0" readingOrder="0"/>
    </dxf>
    <dxf>
      <numFmt numFmtId="0" formatCode="General"/>
      <alignment horizontal="center" vertical="center" textRotation="0" indent="0" justifyLastLine="0" shrinkToFit="0" readingOrder="0"/>
    </dxf>
    <dxf>
      <numFmt numFmtId="0" formatCode="General"/>
      <alignment horizontal="center" vertical="center" textRotation="0" indent="0" justifyLastLine="0" shrinkToFit="0" readingOrder="0"/>
    </dxf>
    <dxf>
      <numFmt numFmtId="0" formatCode="General"/>
      <alignment horizontal="center" vertical="center" textRotation="0" indent="0" justifyLastLine="0" shrinkToFit="0" readingOrder="0"/>
    </dxf>
    <dxf>
      <numFmt numFmtId="0" formatCode="General"/>
      <alignment horizontal="center" vertical="center" textRotation="0" indent="0" justifyLastLine="0" shrinkToFit="0" readingOrder="0"/>
    </dxf>
    <dxf>
      <numFmt numFmtId="0" formatCode="General"/>
      <alignment horizontal="center" vertical="center" textRotation="0" indent="0" justifyLastLine="0" shrinkToFit="0" readingOrder="0"/>
    </dxf>
    <dxf>
      <numFmt numFmtId="0" formatCode="General"/>
      <alignment horizontal="center" vertical="center" textRotation="0" indent="0" justifyLastLine="0" shrinkToFit="0" readingOrder="0"/>
    </dxf>
    <dxf>
      <numFmt numFmtId="0" formatCode="General"/>
      <alignment horizontal="center" vertical="center" textRotation="0" indent="0" justifyLastLine="0" shrinkToFit="0" readingOrder="0"/>
    </dxf>
    <dxf>
      <numFmt numFmtId="0" formatCode="General"/>
      <alignment horizontal="center" vertical="center" textRotation="0" indent="0" justifyLastLine="0" shrinkToFit="0" readingOrder="0"/>
    </dxf>
    <dxf>
      <numFmt numFmtId="0" formatCode="General"/>
      <alignment horizontal="center" vertical="center" textRotation="0" indent="0" justifyLastLine="0" shrinkToFit="0" readingOrder="0"/>
    </dxf>
    <dxf>
      <numFmt numFmtId="0" formatCode="General"/>
      <alignment horizontal="center" vertical="center" textRotation="0" indent="0" justifyLastLine="0" shrinkToFit="0" readingOrder="0"/>
    </dxf>
    <dxf>
      <numFmt numFmtId="0" formatCode="General"/>
      <alignment horizontal="center" vertical="center" textRotation="0" indent="0" justifyLastLine="0" shrinkToFit="0" readingOrder="0"/>
    </dxf>
    <dxf>
      <numFmt numFmtId="0" formatCode="General"/>
      <alignment horizontal="center" vertical="center" textRotation="0" indent="0" justifyLastLine="0" shrinkToFit="0" readingOrder="0"/>
    </dxf>
    <dxf>
      <numFmt numFmtId="0" formatCode="General"/>
      <alignment horizontal="center" vertical="center" textRotation="0" indent="0" justifyLastLine="0" shrinkToFit="0" readingOrder="0"/>
    </dxf>
    <dxf>
      <numFmt numFmtId="0" formatCode="General"/>
      <alignment horizontal="center" vertical="center" textRotation="0" indent="0" justifyLastLine="0" shrinkToFit="0" readingOrder="0"/>
    </dxf>
    <dxf>
      <numFmt numFmtId="0" formatCode="General"/>
    </dxf>
    <dxf>
      <numFmt numFmtId="0" formatCode="General"/>
    </dxf>
    <dxf>
      <numFmt numFmtId="164" formatCode="m/d/yy\ h:mm:ss"/>
    </dxf>
    <dxf>
      <numFmt numFmtId="164" formatCode="m/d/yy\ h:mm:ss"/>
    </dxf>
    <dxf>
      <numFmt numFmtId="0" formatCode="General"/>
    </dxf>
    <dxf>
      <alignment horizontal="general" vertical="bottom"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438150</xdr:colOff>
      <xdr:row>53</xdr:row>
      <xdr:rowOff>66675</xdr:rowOff>
    </xdr:from>
    <xdr:to>
      <xdr:col>9</xdr:col>
      <xdr:colOff>865595</xdr:colOff>
      <xdr:row>83</xdr:row>
      <xdr:rowOff>132627</xdr:rowOff>
    </xdr:to>
    <xdr:pic>
      <xdr:nvPicPr>
        <xdr:cNvPr id="2" name="Imagen 1">
          <a:extLst>
            <a:ext uri="{FF2B5EF4-FFF2-40B4-BE49-F238E27FC236}">
              <a16:creationId xmlns:a16="http://schemas.microsoft.com/office/drawing/2014/main" id="{91FB6347-4CDB-45CF-8155-5B0D0B26F8FF}"/>
            </a:ext>
          </a:extLst>
        </xdr:cNvPr>
        <xdr:cNvPicPr>
          <a:picLocks noChangeAspect="1"/>
        </xdr:cNvPicPr>
      </xdr:nvPicPr>
      <xdr:blipFill>
        <a:blip xmlns:r="http://schemas.openxmlformats.org/officeDocument/2006/relationships" r:embed="rId1"/>
        <a:stretch>
          <a:fillRect/>
        </a:stretch>
      </xdr:blipFill>
      <xdr:spPr>
        <a:xfrm>
          <a:off x="3714750" y="10163175"/>
          <a:ext cx="9438095" cy="5780952"/>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1:AI33" totalsRowShown="0" headerRowDxfId="35">
  <autoFilter ref="A1:AI33" xr:uid="{00000000-0009-0000-0100-000001000000}"/>
  <sortState xmlns:xlrd2="http://schemas.microsoft.com/office/spreadsheetml/2017/richdata2" ref="A2:AI33">
    <sortCondition ref="A1:A33"/>
  </sortState>
  <tableColumns count="35">
    <tableColumn id="1" xr3:uid="{00000000-0010-0000-0000-000001000000}" name="ID" dataDxfId="34"/>
    <tableColumn id="2" xr3:uid="{00000000-0010-0000-0000-000002000000}" name="Hora de inicio" dataDxfId="33"/>
    <tableColumn id="3" xr3:uid="{00000000-0010-0000-0000-000003000000}" name="Hora de finalización" dataDxfId="32"/>
    <tableColumn id="6" xr3:uid="{00000000-0010-0000-0000-000006000000}" name="Nombre2" dataDxfId="31"/>
    <tableColumn id="7" xr3:uid="{00000000-0010-0000-0000-000007000000}" name="Cargo" dataDxfId="30"/>
    <tableColumn id="8" xr3:uid="{00000000-0010-0000-0000-000008000000}" name="¿Considera ud que los proyectos (no relacionados con desarrollo de producto) en Busscar se gestionan adecuadamente?" dataDxfId="29"/>
    <tableColumn id="9" xr3:uid="{00000000-0010-0000-0000-000009000000}" name="¿Asigna Busscar Gerentes o directores de proyecto responsables de acompañar y dar seguimiento al alcance de los objetivos propuestos para cada nuevo proyecto que se desarrolla en la compañía?" dataDxfId="28"/>
    <tableColumn id="10" xr3:uid="{00000000-0010-0000-0000-00000A000000}" name="Al momento de iniciar un nuevo proyecto en Busscar, ¿Se definen documentos como actas de constitución de proyectos o cartas de proyectos para formalizar y definir claramente los objetivos, el alca..." dataDxfId="27"/>
    <tableColumn id="11" xr3:uid="{00000000-0010-0000-0000-00000B000000}" name="Para determinar el alcance de los proyectos, generalmente en Busscar ¿Se elabora un plan para la dirección del proyecto, se recopilan los requisitos, se crea una Estructura Desglosada de Trabajo (..." dataDxfId="26"/>
    <tableColumn id="12" xr3:uid="{00000000-0010-0000-0000-00000C000000}" name="Generalmente cada que se inicia un proyecto en Busscar ¿Se definen las actividades a desarrollar, se realiza una secuencia, y se estima la duración de las mismas para establecer un cronograma clar..." dataDxfId="25"/>
    <tableColumn id="13" xr3:uid="{00000000-0010-0000-0000-00000D000000}" name="En cuanto a la gestión de costos ¿Se realiza en Busscar una planificación de la gestión de los costos de los proyectos, se estiman los costos de cada actividad y se determina un presupuesto claro ..." dataDxfId="24"/>
    <tableColumn id="14" xr3:uid="{00000000-0010-0000-0000-00000E000000}" name="¿Se planifica en Busscar la gestión de la calidad de los proyectos? Es decir ¿Se tiene en cuenta el cumplimiento de requisitos, necesidades y especificaciones de clientes e interesados en el proyecto?" dataDxfId="23"/>
    <tableColumn id="15" xr3:uid="{00000000-0010-0000-0000-00000F000000}" name="¿Planifica Busscar la gestión de los recursos que van a estar involucrados en el desarrollo de los proyectos?" dataDxfId="22"/>
    <tableColumn id="16" xr3:uid="{00000000-0010-0000-0000-000010000000}" name="¿Planifica Busscar la gestión de las comunicaciones del proyecto de manera que se mantenga al tanto a todos los involucrados e interesados sobre las situaciones relacionadas con los proyectos?" dataDxfId="21"/>
    <tableColumn id="17" xr3:uid="{00000000-0010-0000-0000-000011000000}" name="¿Se realiza en Busscar una correcta planificación de los riesgos relacionados con el proyecto, de manera que se identifiquen por medio de análisis cualitativos y cuantitativos los mismos, se calcu..." dataDxfId="20"/>
    <tableColumn id="18" xr3:uid="{00000000-0010-0000-0000-000012000000}" name="¿Se planifica en Busscar la gestión de las adquisiciones requeridas para el correcto desarrollo de los proyectos?" dataDxfId="19"/>
    <tableColumn id="19" xr3:uid="{00000000-0010-0000-0000-000013000000}" name="¿Se planifica en Busscar como se involucrarán los interesados en el proceso de desarrollo de los proyectos?" dataDxfId="18"/>
    <tableColumn id="20" xr3:uid="{00000000-0010-0000-0000-000014000000}" name="¿Durante la ejecución de los proyectos se dirigen y gestionan adecuadamente todos los planes anteriormente mencionados de los proyectos?" dataDxfId="17"/>
    <tableColumn id="21" xr3:uid="{00000000-0010-0000-0000-000015000000}" name="¿Durante la ejecución de los proyectos se desarrollan y dirigen equipos de trabajo enfocados a ejecutar lo planeado?" dataDxfId="16"/>
    <tableColumn id="22" xr3:uid="{00000000-0010-0000-0000-000016000000}" name="¿Durante la ejecución de los proyectos se gestionan las comunicaciones de manera que se mantiene informado a todos los interesados e involucrados sobre el estado y la información real de los proye..." dataDxfId="15"/>
    <tableColumn id="23" xr3:uid="{00000000-0010-0000-0000-000017000000}" name="¿Durante la ejecución de los proyectos, se efectúan realmente las adquisiciones requeridas para el desarrollo de los proyectos?" dataDxfId="14"/>
    <tableColumn id="24" xr3:uid="{00000000-0010-0000-0000-000018000000}" name="¿Durante la ejecución de los proyectos se gestiona la participación de los interesados en el desarrollo de los mismos?" dataDxfId="13"/>
    <tableColumn id="25" xr3:uid="{00000000-0010-0000-0000-000019000000}" name="¿En Busscar se monitorea y controla el trabajo de los proyectos y se realiza un control integrado de los cambios que sufren los mismos respecto al plan inicial?" dataDxfId="12"/>
    <tableColumn id="26" xr3:uid="{00000000-0010-0000-0000-00001A000000}" name="¿En Busscar se valida y controla constantemente el alcance de los proyectos de manera que durante el desarrollo se mantenga alineado con el plan inicial?" dataDxfId="11"/>
    <tableColumn id="27" xr3:uid="{00000000-0010-0000-0000-00001B000000}" name="¿En Busscar se controlan de manera recurrente los cronogramas de los proyectos de manera que se pueda cumplir con los tiempos inicialmente estimados o se informe oportunamente sobre desviaciones?" dataDxfId="10"/>
    <tableColumn id="28" xr3:uid="{00000000-0010-0000-0000-00001C000000}" name="¿En Busscar se controlan de manera recurrente los costos de los proyectos de manera que se pueda cumplir con el presupuesto inicial o se puedan informar oportunamente sobrecostos o desviaciones fr..." dataDxfId="9"/>
    <tableColumn id="29" xr3:uid="{00000000-0010-0000-0000-00001D000000}" name="¿En Busscar se controla de manera recurrente la calidad de los proyectos de manera que se pueda lograr el cumplimiento de requisitos, necesidades y especificaciones de clientes e interesados?" dataDxfId="8"/>
    <tableColumn id="30" xr3:uid="{00000000-0010-0000-0000-00001E000000}" name="¿En Busscar se controlan de manera recurrente los riesgos de los proyectos de manera que se pueda identificar oportunamente una eventual materialización y su impacto sobre el plan inicial del proy..." dataDxfId="7"/>
    <tableColumn id="31" xr3:uid="{00000000-0010-0000-0000-00001F000000}" name="¿Al finalizar un proyecto, en Busscar se realiza un proceso oficial de cierre que corrobore el cumplimiento del plan inicial o ajustado del proyecto y se puedan extraer aprendizajes y experiencias..." dataDxfId="6"/>
    <tableColumn id="32" xr3:uid="{00000000-0010-0000-0000-000020000000}" name="¿Según su criterio, que calificación le otorgaría al modelo general de gestión de proyectos manejado actualmente en la compañía? 1=muy ineficiente - 10=totalmente eficiente." dataDxfId="5"/>
    <tableColumn id="33" xr3:uid="{00000000-0010-0000-0000-000021000000}" name="Describa a continuación ¿Cual seria para ud el primer paso que debe dar Busscar para mejorar considerablemente su proceso de gestión y administración de proyectos?" dataDxfId="4"/>
    <tableColumn id="34" xr3:uid="{00000000-0010-0000-0000-000022000000}" name="¿Existe en Busscar un área encargada de estandarizar y definir los procesos relacionados con la correcta gestión y administración de proyectos, que guie y apoye a las demás áreas en cuanto a las m..." dataDxfId="3"/>
    <tableColumn id="35" xr3:uid="{00000000-0010-0000-0000-000023000000}" name="¿Cual de las siguientes áreas considera ud que debería hacerse cargo de la definición y estandarización de procesos relacionados con la gestión de proyectos?" dataDxfId="2"/>
    <tableColumn id="36" xr3:uid="{00000000-0010-0000-0000-000024000000}" name="¿Cuál de las siguientes áreas, considera ud que podría aportar más al proceso de construcción y definición de una correcta metodología de gestión de proyectos en Busscar?" dataDxfId="1"/>
    <tableColumn id="37" xr3:uid="{00000000-0010-0000-0000-000025000000}" name="¿Considera que definir un modelo de gestión de proyectos estandarizado, controlado y alineado con estándares internacionales, puede aportar en gran medida a optimizar la gestión y administración g..."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I33"/>
  <sheetViews>
    <sheetView topLeftCell="AD1" workbookViewId="0">
      <selection activeCell="AE8" sqref="A8:AE8"/>
    </sheetView>
  </sheetViews>
  <sheetFormatPr baseColWidth="10" defaultColWidth="9.140625" defaultRowHeight="15" x14ac:dyDescent="0.25"/>
  <cols>
    <col min="1" max="3" width="20" bestFit="1" customWidth="1"/>
    <col min="4" max="4" width="36.28515625" customWidth="1"/>
    <col min="5" max="5" width="38" bestFit="1" customWidth="1"/>
    <col min="6" max="30" width="41.85546875" style="15" customWidth="1"/>
    <col min="31" max="31" width="255.7109375" style="15" bestFit="1" customWidth="1"/>
    <col min="32" max="35" width="41.85546875" style="15" customWidth="1"/>
  </cols>
  <sheetData>
    <row r="1" spans="1:35" s="12" customFormat="1" ht="93.75" customHeight="1" x14ac:dyDescent="0.25">
      <c r="A1" s="2" t="s">
        <v>0</v>
      </c>
      <c r="B1" s="2" t="s">
        <v>1</v>
      </c>
      <c r="C1" s="2" t="s">
        <v>2</v>
      </c>
      <c r="D1" s="2" t="s">
        <v>3</v>
      </c>
      <c r="E1" s="2" t="s">
        <v>4</v>
      </c>
      <c r="F1" s="13" t="s">
        <v>5</v>
      </c>
      <c r="G1" s="13" t="s">
        <v>6</v>
      </c>
      <c r="H1" s="13" t="s">
        <v>7</v>
      </c>
      <c r="I1" s="13" t="s">
        <v>8</v>
      </c>
      <c r="J1" s="13" t="s">
        <v>9</v>
      </c>
      <c r="K1" s="13" t="s">
        <v>10</v>
      </c>
      <c r="L1" s="13" t="s">
        <v>11</v>
      </c>
      <c r="M1" s="13" t="s">
        <v>12</v>
      </c>
      <c r="N1" s="13" t="s">
        <v>13</v>
      </c>
      <c r="O1" s="13" t="s">
        <v>14</v>
      </c>
      <c r="P1" s="13" t="s">
        <v>15</v>
      </c>
      <c r="Q1" s="13" t="s">
        <v>16</v>
      </c>
      <c r="R1" s="13" t="s">
        <v>17</v>
      </c>
      <c r="S1" s="13" t="s">
        <v>18</v>
      </c>
      <c r="T1" s="13" t="s">
        <v>19</v>
      </c>
      <c r="U1" s="13" t="s">
        <v>20</v>
      </c>
      <c r="V1" s="13" t="s">
        <v>21</v>
      </c>
      <c r="W1" s="13" t="s">
        <v>22</v>
      </c>
      <c r="X1" s="13" t="s">
        <v>23</v>
      </c>
      <c r="Y1" s="13" t="s">
        <v>24</v>
      </c>
      <c r="Z1" s="13" t="s">
        <v>25</v>
      </c>
      <c r="AA1" s="13" t="s">
        <v>26</v>
      </c>
      <c r="AB1" s="13" t="s">
        <v>27</v>
      </c>
      <c r="AC1" s="13" t="s">
        <v>28</v>
      </c>
      <c r="AD1" s="13" t="s">
        <v>29</v>
      </c>
      <c r="AE1" s="13" t="s">
        <v>30</v>
      </c>
      <c r="AF1" s="13" t="s">
        <v>31</v>
      </c>
      <c r="AG1" s="13" t="s">
        <v>32</v>
      </c>
      <c r="AH1" s="13" t="s">
        <v>33</v>
      </c>
      <c r="AI1" s="13" t="s">
        <v>34</v>
      </c>
    </row>
    <row r="2" spans="1:35" x14ac:dyDescent="0.25">
      <c r="A2">
        <v>1</v>
      </c>
      <c r="B2" s="1">
        <v>44341.398958333302</v>
      </c>
      <c r="C2" s="1">
        <v>44341.404039351903</v>
      </c>
      <c r="D2" s="3" t="s">
        <v>35</v>
      </c>
      <c r="E2" s="3" t="s">
        <v>36</v>
      </c>
      <c r="F2" s="14" t="s">
        <v>37</v>
      </c>
      <c r="G2" s="14" t="s">
        <v>38</v>
      </c>
      <c r="H2" s="15">
        <v>8</v>
      </c>
      <c r="I2" s="15">
        <v>6</v>
      </c>
      <c r="J2" s="15">
        <v>10</v>
      </c>
      <c r="K2" s="15">
        <v>8</v>
      </c>
      <c r="L2" s="15">
        <v>10</v>
      </c>
      <c r="M2" s="15">
        <v>10</v>
      </c>
      <c r="N2" s="15">
        <v>4</v>
      </c>
      <c r="O2" s="15">
        <v>4</v>
      </c>
      <c r="P2" s="15">
        <v>10</v>
      </c>
      <c r="Q2" s="15">
        <v>4</v>
      </c>
      <c r="R2" s="15">
        <v>5</v>
      </c>
      <c r="S2" s="15">
        <v>7</v>
      </c>
      <c r="T2" s="15">
        <v>2</v>
      </c>
      <c r="U2" s="15">
        <v>4</v>
      </c>
      <c r="V2" s="15">
        <v>4</v>
      </c>
      <c r="W2" s="15">
        <v>5</v>
      </c>
      <c r="X2" s="15">
        <v>2</v>
      </c>
      <c r="Y2" s="15">
        <v>8</v>
      </c>
      <c r="Z2" s="15">
        <v>6</v>
      </c>
      <c r="AA2" s="15">
        <v>6</v>
      </c>
      <c r="AB2" s="15">
        <v>3</v>
      </c>
      <c r="AC2" s="15">
        <v>1</v>
      </c>
      <c r="AD2" s="15">
        <v>7</v>
      </c>
      <c r="AE2" s="14" t="s">
        <v>39</v>
      </c>
      <c r="AF2" s="14" t="s">
        <v>40</v>
      </c>
      <c r="AG2" s="14" t="s">
        <v>41</v>
      </c>
      <c r="AH2" s="14" t="s">
        <v>41</v>
      </c>
      <c r="AI2" s="14" t="s">
        <v>38</v>
      </c>
    </row>
    <row r="3" spans="1:35" x14ac:dyDescent="0.25">
      <c r="A3">
        <v>2</v>
      </c>
      <c r="B3" s="1">
        <v>44341.404120370396</v>
      </c>
      <c r="C3" s="1">
        <v>44341.408020833303</v>
      </c>
      <c r="D3" s="3" t="s">
        <v>42</v>
      </c>
      <c r="E3" s="3" t="s">
        <v>144</v>
      </c>
      <c r="F3" s="14" t="s">
        <v>43</v>
      </c>
      <c r="G3" s="14" t="s">
        <v>38</v>
      </c>
      <c r="H3" s="15">
        <v>3</v>
      </c>
      <c r="I3" s="15">
        <v>3</v>
      </c>
      <c r="J3" s="15">
        <v>5</v>
      </c>
      <c r="K3" s="15">
        <v>2</v>
      </c>
      <c r="L3" s="15">
        <v>2</v>
      </c>
      <c r="M3" s="15">
        <v>4</v>
      </c>
      <c r="N3" s="15">
        <v>1</v>
      </c>
      <c r="O3" s="15">
        <v>2</v>
      </c>
      <c r="P3" s="15">
        <v>3</v>
      </c>
      <c r="Q3" s="15">
        <v>2</v>
      </c>
      <c r="R3" s="15">
        <v>2</v>
      </c>
      <c r="S3" s="15">
        <v>1</v>
      </c>
      <c r="T3" s="15">
        <v>2</v>
      </c>
      <c r="U3" s="15">
        <v>2</v>
      </c>
      <c r="V3" s="15">
        <v>2</v>
      </c>
      <c r="W3" s="15">
        <v>1</v>
      </c>
      <c r="X3" s="15">
        <v>3</v>
      </c>
      <c r="Y3" s="15">
        <v>2</v>
      </c>
      <c r="Z3" s="15">
        <v>2</v>
      </c>
      <c r="AA3" s="15">
        <v>2</v>
      </c>
      <c r="AB3" s="15">
        <v>1</v>
      </c>
      <c r="AC3" s="15">
        <v>1</v>
      </c>
      <c r="AD3" s="15">
        <v>2</v>
      </c>
      <c r="AE3" s="14" t="s">
        <v>44</v>
      </c>
      <c r="AF3" s="14" t="s">
        <v>40</v>
      </c>
      <c r="AG3" s="14" t="s">
        <v>45</v>
      </c>
      <c r="AH3" s="14" t="s">
        <v>46</v>
      </c>
      <c r="AI3" s="14" t="s">
        <v>38</v>
      </c>
    </row>
    <row r="4" spans="1:35" x14ac:dyDescent="0.25">
      <c r="A4">
        <v>3</v>
      </c>
      <c r="B4" s="1">
        <v>44341.399085648103</v>
      </c>
      <c r="C4" s="1">
        <v>44341.408414351798</v>
      </c>
      <c r="D4" s="3" t="s">
        <v>47</v>
      </c>
      <c r="E4" s="3" t="s">
        <v>36</v>
      </c>
      <c r="F4" s="14" t="s">
        <v>37</v>
      </c>
      <c r="G4" s="14" t="s">
        <v>38</v>
      </c>
      <c r="H4" s="15">
        <v>5</v>
      </c>
      <c r="I4" s="15">
        <v>5</v>
      </c>
      <c r="J4" s="15">
        <v>7</v>
      </c>
      <c r="K4" s="15">
        <v>6</v>
      </c>
      <c r="L4" s="15">
        <v>8</v>
      </c>
      <c r="M4" s="15">
        <v>5</v>
      </c>
      <c r="N4" s="15">
        <v>6</v>
      </c>
      <c r="O4" s="15">
        <v>5</v>
      </c>
      <c r="P4" s="15">
        <v>7</v>
      </c>
      <c r="Q4" s="15">
        <v>5</v>
      </c>
      <c r="R4" s="15">
        <v>3</v>
      </c>
      <c r="S4" s="15">
        <v>4</v>
      </c>
      <c r="T4" s="15">
        <v>3</v>
      </c>
      <c r="U4" s="15">
        <v>5</v>
      </c>
      <c r="V4" s="15">
        <v>5</v>
      </c>
      <c r="W4" s="15">
        <v>4</v>
      </c>
      <c r="X4" s="15">
        <v>7</v>
      </c>
      <c r="Y4" s="15">
        <v>6</v>
      </c>
      <c r="Z4" s="15">
        <v>6</v>
      </c>
      <c r="AA4" s="15">
        <v>6</v>
      </c>
      <c r="AB4" s="15">
        <v>5</v>
      </c>
      <c r="AC4" s="15">
        <v>3</v>
      </c>
      <c r="AD4" s="15">
        <v>6</v>
      </c>
      <c r="AE4" s="14" t="s">
        <v>48</v>
      </c>
      <c r="AF4" s="14" t="s">
        <v>40</v>
      </c>
      <c r="AG4" s="14" t="s">
        <v>41</v>
      </c>
      <c r="AH4" s="14" t="s">
        <v>41</v>
      </c>
      <c r="AI4" s="14" t="s">
        <v>38</v>
      </c>
    </row>
    <row r="5" spans="1:35" x14ac:dyDescent="0.25">
      <c r="A5">
        <v>4</v>
      </c>
      <c r="B5" s="1">
        <v>44341.401967592603</v>
      </c>
      <c r="C5" s="1">
        <v>44341.410289351901</v>
      </c>
      <c r="D5" s="3" t="s">
        <v>49</v>
      </c>
      <c r="E5" s="3" t="s">
        <v>144</v>
      </c>
      <c r="F5" s="14" t="s">
        <v>37</v>
      </c>
      <c r="G5" s="14" t="s">
        <v>40</v>
      </c>
      <c r="H5" s="15">
        <v>6</v>
      </c>
      <c r="I5" s="15">
        <v>6</v>
      </c>
      <c r="J5" s="15">
        <v>6</v>
      </c>
      <c r="K5" s="15">
        <v>5</v>
      </c>
      <c r="L5" s="15">
        <v>6</v>
      </c>
      <c r="M5" s="15">
        <v>5</v>
      </c>
      <c r="N5" s="15">
        <v>5</v>
      </c>
      <c r="O5" s="15">
        <v>4</v>
      </c>
      <c r="P5" s="15">
        <v>5</v>
      </c>
      <c r="Q5" s="15">
        <v>7</v>
      </c>
      <c r="R5" s="15">
        <v>6</v>
      </c>
      <c r="S5" s="15">
        <v>7</v>
      </c>
      <c r="T5" s="15">
        <v>7</v>
      </c>
      <c r="U5" s="15">
        <v>6</v>
      </c>
      <c r="V5" s="15">
        <v>6</v>
      </c>
      <c r="W5" s="15">
        <v>6</v>
      </c>
      <c r="X5" s="15">
        <v>5</v>
      </c>
      <c r="Y5" s="15">
        <v>6</v>
      </c>
      <c r="Z5" s="15">
        <v>5</v>
      </c>
      <c r="AA5" s="15">
        <v>5</v>
      </c>
      <c r="AB5" s="15">
        <v>6</v>
      </c>
      <c r="AC5" s="15">
        <v>6</v>
      </c>
      <c r="AD5" s="15">
        <v>7</v>
      </c>
      <c r="AE5" s="14" t="s">
        <v>50</v>
      </c>
      <c r="AF5" s="14" t="s">
        <v>38</v>
      </c>
      <c r="AG5" s="14" t="s">
        <v>41</v>
      </c>
      <c r="AH5" s="14" t="s">
        <v>41</v>
      </c>
      <c r="AI5" s="14" t="s">
        <v>38</v>
      </c>
    </row>
    <row r="6" spans="1:35" x14ac:dyDescent="0.25">
      <c r="A6">
        <v>5</v>
      </c>
      <c r="B6" s="1">
        <v>44341.407476851797</v>
      </c>
      <c r="C6" s="1">
        <v>44341.411134259302</v>
      </c>
      <c r="D6" s="3" t="s">
        <v>51</v>
      </c>
      <c r="E6" s="3" t="s">
        <v>52</v>
      </c>
      <c r="F6" s="14" t="s">
        <v>37</v>
      </c>
      <c r="G6" s="14" t="s">
        <v>38</v>
      </c>
      <c r="H6" s="15">
        <v>7</v>
      </c>
      <c r="I6" s="15">
        <v>8</v>
      </c>
      <c r="J6" s="15">
        <v>7</v>
      </c>
      <c r="K6" s="15">
        <v>6</v>
      </c>
      <c r="L6" s="15">
        <v>8</v>
      </c>
      <c r="M6" s="15">
        <v>7</v>
      </c>
      <c r="N6" s="15">
        <v>7</v>
      </c>
      <c r="O6" s="15">
        <v>7</v>
      </c>
      <c r="P6" s="15">
        <v>7</v>
      </c>
      <c r="Q6" s="15">
        <v>8</v>
      </c>
      <c r="R6" s="15">
        <v>7</v>
      </c>
      <c r="S6" s="15">
        <v>7</v>
      </c>
      <c r="T6" s="15">
        <v>7</v>
      </c>
      <c r="U6" s="15">
        <v>7</v>
      </c>
      <c r="V6" s="15">
        <v>7</v>
      </c>
      <c r="W6" s="15">
        <v>6</v>
      </c>
      <c r="X6" s="15">
        <v>6</v>
      </c>
      <c r="Y6" s="15">
        <v>8</v>
      </c>
      <c r="Z6" s="15">
        <v>5</v>
      </c>
      <c r="AA6" s="15">
        <v>8</v>
      </c>
      <c r="AB6" s="15">
        <v>8</v>
      </c>
      <c r="AC6" s="15">
        <v>7</v>
      </c>
      <c r="AD6" s="15">
        <v>7</v>
      </c>
      <c r="AE6" s="14" t="s">
        <v>53</v>
      </c>
      <c r="AF6" s="14" t="s">
        <v>40</v>
      </c>
      <c r="AG6" s="14" t="s">
        <v>54</v>
      </c>
      <c r="AH6" s="14" t="s">
        <v>46</v>
      </c>
      <c r="AI6" s="14" t="s">
        <v>38</v>
      </c>
    </row>
    <row r="7" spans="1:35" x14ac:dyDescent="0.25">
      <c r="A7">
        <v>6</v>
      </c>
      <c r="B7" s="1">
        <v>44341.405138888898</v>
      </c>
      <c r="C7" s="1">
        <v>44341.412546296298</v>
      </c>
      <c r="D7" s="3" t="s">
        <v>55</v>
      </c>
      <c r="E7" s="3" t="s">
        <v>142</v>
      </c>
      <c r="F7" s="14" t="s">
        <v>43</v>
      </c>
      <c r="G7" s="14" t="s">
        <v>38</v>
      </c>
      <c r="H7" s="15">
        <v>7</v>
      </c>
      <c r="I7" s="15">
        <v>7</v>
      </c>
      <c r="J7" s="15">
        <v>6</v>
      </c>
      <c r="K7" s="15">
        <v>5</v>
      </c>
      <c r="L7" s="15">
        <v>5</v>
      </c>
      <c r="M7" s="15">
        <v>7</v>
      </c>
      <c r="N7" s="15">
        <v>7</v>
      </c>
      <c r="O7" s="15">
        <v>6</v>
      </c>
      <c r="P7" s="15">
        <v>6</v>
      </c>
      <c r="Q7" s="15">
        <v>6</v>
      </c>
      <c r="R7" s="15">
        <v>7</v>
      </c>
      <c r="S7" s="15">
        <v>7</v>
      </c>
      <c r="T7" s="15">
        <v>7</v>
      </c>
      <c r="U7" s="15">
        <v>7</v>
      </c>
      <c r="V7" s="15">
        <v>7</v>
      </c>
      <c r="W7" s="15">
        <v>7</v>
      </c>
      <c r="X7" s="15">
        <v>7</v>
      </c>
      <c r="Y7" s="15">
        <v>7</v>
      </c>
      <c r="Z7" s="15">
        <v>7</v>
      </c>
      <c r="AA7" s="15">
        <v>7</v>
      </c>
      <c r="AB7" s="15">
        <v>7</v>
      </c>
      <c r="AC7" s="15">
        <v>7</v>
      </c>
      <c r="AD7" s="15">
        <v>5</v>
      </c>
      <c r="AE7" s="14" t="s">
        <v>56</v>
      </c>
      <c r="AF7" s="14" t="s">
        <v>40</v>
      </c>
      <c r="AG7" s="14" t="s">
        <v>57</v>
      </c>
      <c r="AH7" s="14" t="s">
        <v>57</v>
      </c>
      <c r="AI7" s="14" t="s">
        <v>38</v>
      </c>
    </row>
    <row r="8" spans="1:35" x14ac:dyDescent="0.25">
      <c r="A8">
        <v>7</v>
      </c>
      <c r="B8" s="1">
        <v>44341.406469907401</v>
      </c>
      <c r="C8" s="1">
        <v>44341.4148726852</v>
      </c>
      <c r="D8" s="3" t="s">
        <v>58</v>
      </c>
      <c r="E8" s="3" t="s">
        <v>36</v>
      </c>
      <c r="F8" s="14" t="s">
        <v>43</v>
      </c>
      <c r="G8" s="14" t="s">
        <v>40</v>
      </c>
      <c r="H8" s="15">
        <v>1</v>
      </c>
      <c r="I8" s="15">
        <v>1</v>
      </c>
      <c r="J8" s="15">
        <v>1</v>
      </c>
      <c r="K8" s="15">
        <v>1</v>
      </c>
      <c r="L8" s="15">
        <v>3</v>
      </c>
      <c r="M8" s="15">
        <v>1</v>
      </c>
      <c r="N8" s="15">
        <v>1</v>
      </c>
      <c r="O8" s="15">
        <v>1</v>
      </c>
      <c r="P8" s="15">
        <v>1</v>
      </c>
      <c r="Q8" s="15">
        <v>1</v>
      </c>
      <c r="R8" s="15">
        <v>1</v>
      </c>
      <c r="S8" s="15">
        <v>1</v>
      </c>
      <c r="T8" s="15">
        <v>1</v>
      </c>
      <c r="U8" s="15">
        <v>1</v>
      </c>
      <c r="V8" s="15">
        <v>1</v>
      </c>
      <c r="W8" s="15">
        <v>1</v>
      </c>
      <c r="X8" s="15">
        <v>1</v>
      </c>
      <c r="Y8" s="15">
        <v>1</v>
      </c>
      <c r="Z8" s="15">
        <v>1</v>
      </c>
      <c r="AA8" s="15">
        <v>1</v>
      </c>
      <c r="AB8" s="15">
        <v>1</v>
      </c>
      <c r="AC8" s="15">
        <v>1</v>
      </c>
      <c r="AD8" s="15">
        <v>1</v>
      </c>
      <c r="AE8" s="14" t="s">
        <v>59</v>
      </c>
      <c r="AF8" s="14" t="s">
        <v>40</v>
      </c>
      <c r="AG8" s="14" t="s">
        <v>60</v>
      </c>
      <c r="AH8" s="14" t="s">
        <v>60</v>
      </c>
      <c r="AI8" s="14" t="s">
        <v>38</v>
      </c>
    </row>
    <row r="9" spans="1:35" x14ac:dyDescent="0.25">
      <c r="A9">
        <v>8</v>
      </c>
      <c r="B9" s="1">
        <v>44341.4069212963</v>
      </c>
      <c r="C9" s="1">
        <v>44341.418067129598</v>
      </c>
      <c r="D9" s="3" t="s">
        <v>61</v>
      </c>
      <c r="E9" s="3" t="s">
        <v>62</v>
      </c>
      <c r="F9" s="14" t="s">
        <v>43</v>
      </c>
      <c r="G9" s="14" t="s">
        <v>38</v>
      </c>
      <c r="H9" s="15">
        <v>8</v>
      </c>
      <c r="I9" s="15">
        <v>7</v>
      </c>
      <c r="J9" s="15">
        <v>6</v>
      </c>
      <c r="K9" s="15">
        <v>8</v>
      </c>
      <c r="L9" s="15">
        <v>7</v>
      </c>
      <c r="M9" s="15">
        <v>7</v>
      </c>
      <c r="N9" s="15">
        <v>7</v>
      </c>
      <c r="O9" s="15">
        <v>6</v>
      </c>
      <c r="P9" s="15">
        <v>7</v>
      </c>
      <c r="Q9" s="15">
        <v>5</v>
      </c>
      <c r="R9" s="15">
        <v>5</v>
      </c>
      <c r="S9" s="15">
        <v>7</v>
      </c>
      <c r="T9" s="15">
        <v>6</v>
      </c>
      <c r="U9" s="15">
        <v>6</v>
      </c>
      <c r="V9" s="15">
        <v>8</v>
      </c>
      <c r="W9" s="15">
        <v>6</v>
      </c>
      <c r="X9" s="15">
        <v>6</v>
      </c>
      <c r="Y9" s="15">
        <v>7</v>
      </c>
      <c r="Z9" s="15">
        <v>8</v>
      </c>
      <c r="AA9" s="15">
        <v>8</v>
      </c>
      <c r="AB9" s="15">
        <v>8</v>
      </c>
      <c r="AC9" s="15">
        <v>9</v>
      </c>
      <c r="AD9" s="15">
        <v>7</v>
      </c>
      <c r="AE9" s="14" t="s">
        <v>63</v>
      </c>
      <c r="AF9" s="14" t="s">
        <v>40</v>
      </c>
      <c r="AG9" s="14" t="s">
        <v>41</v>
      </c>
      <c r="AH9" s="14" t="s">
        <v>41</v>
      </c>
      <c r="AI9" s="14" t="s">
        <v>38</v>
      </c>
    </row>
    <row r="10" spans="1:35" x14ac:dyDescent="0.25">
      <c r="A10">
        <v>9</v>
      </c>
      <c r="B10" s="1">
        <v>44341.4109606481</v>
      </c>
      <c r="C10" s="1">
        <v>44341.419710648101</v>
      </c>
      <c r="D10" s="3" t="s">
        <v>139</v>
      </c>
      <c r="E10" s="3" t="s">
        <v>140</v>
      </c>
      <c r="F10" s="14" t="s">
        <v>37</v>
      </c>
      <c r="G10" s="14" t="s">
        <v>38</v>
      </c>
      <c r="H10" s="15">
        <v>3</v>
      </c>
      <c r="I10" s="15">
        <v>4</v>
      </c>
      <c r="J10" s="15">
        <v>7</v>
      </c>
      <c r="K10" s="15">
        <v>4</v>
      </c>
      <c r="L10" s="15">
        <v>8</v>
      </c>
      <c r="M10" s="15">
        <v>5</v>
      </c>
      <c r="N10" s="15">
        <v>2</v>
      </c>
      <c r="O10" s="15">
        <v>2</v>
      </c>
      <c r="P10" s="15">
        <v>4</v>
      </c>
      <c r="Q10" s="15">
        <v>5</v>
      </c>
      <c r="R10" s="15">
        <v>5</v>
      </c>
      <c r="S10" s="15">
        <v>5</v>
      </c>
      <c r="T10" s="15">
        <v>2</v>
      </c>
      <c r="U10" s="15">
        <v>4</v>
      </c>
      <c r="V10" s="15">
        <v>7</v>
      </c>
      <c r="W10" s="15">
        <v>2</v>
      </c>
      <c r="X10" s="15">
        <v>4</v>
      </c>
      <c r="Y10" s="15">
        <v>5</v>
      </c>
      <c r="Z10" s="15">
        <v>2</v>
      </c>
      <c r="AA10" s="15">
        <v>6</v>
      </c>
      <c r="AB10" s="15">
        <v>2</v>
      </c>
      <c r="AC10" s="15">
        <v>2</v>
      </c>
      <c r="AD10" s="15">
        <v>5</v>
      </c>
      <c r="AE10" s="14" t="s">
        <v>64</v>
      </c>
      <c r="AF10" s="14" t="s">
        <v>40</v>
      </c>
      <c r="AG10" s="14" t="s">
        <v>65</v>
      </c>
      <c r="AH10" s="14" t="s">
        <v>65</v>
      </c>
      <c r="AI10" s="14" t="s">
        <v>38</v>
      </c>
    </row>
    <row r="11" spans="1:35" x14ac:dyDescent="0.25">
      <c r="A11">
        <v>10</v>
      </c>
      <c r="B11" s="1">
        <v>44341.422986111102</v>
      </c>
      <c r="C11" s="1">
        <v>44341.425648148201</v>
      </c>
      <c r="D11" s="3" t="s">
        <v>66</v>
      </c>
      <c r="E11" s="3" t="s">
        <v>67</v>
      </c>
      <c r="F11" s="14" t="s">
        <v>37</v>
      </c>
      <c r="G11" s="14" t="s">
        <v>38</v>
      </c>
      <c r="H11" s="15">
        <v>9</v>
      </c>
      <c r="I11" s="15">
        <v>9</v>
      </c>
      <c r="J11" s="15">
        <v>9</v>
      </c>
      <c r="K11" s="15">
        <v>6</v>
      </c>
      <c r="L11" s="15">
        <v>6</v>
      </c>
      <c r="M11" s="15">
        <v>8</v>
      </c>
      <c r="N11" s="15">
        <v>6</v>
      </c>
      <c r="O11" s="15">
        <v>6</v>
      </c>
      <c r="P11" s="15">
        <v>7</v>
      </c>
      <c r="Q11" s="15">
        <v>7</v>
      </c>
      <c r="R11" s="15">
        <v>7</v>
      </c>
      <c r="S11" s="15">
        <v>8</v>
      </c>
      <c r="T11" s="15">
        <v>6</v>
      </c>
      <c r="U11" s="15">
        <v>7</v>
      </c>
      <c r="V11" s="15">
        <v>7</v>
      </c>
      <c r="W11" s="15">
        <v>8</v>
      </c>
      <c r="X11" s="15">
        <v>8</v>
      </c>
      <c r="Y11" s="15">
        <v>8</v>
      </c>
      <c r="Z11" s="15">
        <v>6</v>
      </c>
      <c r="AA11" s="15">
        <v>7</v>
      </c>
      <c r="AB11" s="15">
        <v>7</v>
      </c>
      <c r="AC11" s="15">
        <v>7</v>
      </c>
      <c r="AD11" s="15">
        <v>6</v>
      </c>
      <c r="AE11" s="14" t="s">
        <v>68</v>
      </c>
      <c r="AF11" s="14" t="s">
        <v>40</v>
      </c>
      <c r="AG11" s="14" t="s">
        <v>41</v>
      </c>
      <c r="AH11" s="14" t="s">
        <v>41</v>
      </c>
      <c r="AI11" s="14" t="s">
        <v>38</v>
      </c>
    </row>
    <row r="12" spans="1:35" x14ac:dyDescent="0.25">
      <c r="A12">
        <v>11</v>
      </c>
      <c r="B12" s="1">
        <v>44341.429722222201</v>
      </c>
      <c r="C12" s="1">
        <v>44341.434456018498</v>
      </c>
      <c r="D12" s="3" t="s">
        <v>69</v>
      </c>
      <c r="E12" s="3" t="s">
        <v>70</v>
      </c>
      <c r="F12" s="14" t="s">
        <v>43</v>
      </c>
      <c r="G12" s="14" t="s">
        <v>38</v>
      </c>
      <c r="H12" s="15">
        <v>1</v>
      </c>
      <c r="I12" s="15">
        <v>1</v>
      </c>
      <c r="J12" s="15">
        <v>5</v>
      </c>
      <c r="K12" s="15">
        <v>10</v>
      </c>
      <c r="L12" s="15">
        <v>3</v>
      </c>
      <c r="M12" s="15">
        <v>1</v>
      </c>
      <c r="N12" s="15">
        <v>1</v>
      </c>
      <c r="O12" s="15">
        <v>1</v>
      </c>
      <c r="P12" s="15">
        <v>4</v>
      </c>
      <c r="Q12" s="15">
        <v>1</v>
      </c>
      <c r="R12" s="15">
        <v>1</v>
      </c>
      <c r="S12" s="15">
        <v>1</v>
      </c>
      <c r="T12" s="15">
        <v>1</v>
      </c>
      <c r="U12" s="15">
        <v>5</v>
      </c>
      <c r="V12" s="15">
        <v>1</v>
      </c>
      <c r="W12" s="15">
        <v>1</v>
      </c>
      <c r="X12" s="15">
        <v>5</v>
      </c>
      <c r="Y12" s="15">
        <v>5</v>
      </c>
      <c r="Z12" s="15">
        <v>5</v>
      </c>
      <c r="AA12" s="15">
        <v>5</v>
      </c>
      <c r="AB12" s="15">
        <v>1</v>
      </c>
      <c r="AC12" s="15">
        <v>1</v>
      </c>
      <c r="AD12" s="15">
        <v>2</v>
      </c>
      <c r="AE12" s="14" t="s">
        <v>71</v>
      </c>
      <c r="AF12" s="14" t="s">
        <v>40</v>
      </c>
      <c r="AG12" s="14" t="s">
        <v>72</v>
      </c>
      <c r="AH12" s="14" t="s">
        <v>73</v>
      </c>
      <c r="AI12" s="14" t="s">
        <v>38</v>
      </c>
    </row>
    <row r="13" spans="1:35" x14ac:dyDescent="0.25">
      <c r="A13">
        <v>12</v>
      </c>
      <c r="B13" s="1">
        <v>44341.438842592601</v>
      </c>
      <c r="C13" s="1">
        <v>44341.443599537</v>
      </c>
      <c r="D13" s="3" t="s">
        <v>74</v>
      </c>
      <c r="E13" s="3" t="s">
        <v>138</v>
      </c>
      <c r="F13" s="14" t="s">
        <v>43</v>
      </c>
      <c r="G13" s="14" t="s">
        <v>38</v>
      </c>
      <c r="H13" s="15">
        <v>5</v>
      </c>
      <c r="I13" s="15">
        <v>8</v>
      </c>
      <c r="J13" s="15">
        <v>8</v>
      </c>
      <c r="K13" s="15">
        <v>4</v>
      </c>
      <c r="L13" s="15">
        <v>9</v>
      </c>
      <c r="M13" s="15">
        <v>4</v>
      </c>
      <c r="N13" s="15">
        <v>5</v>
      </c>
      <c r="O13" s="15">
        <v>6</v>
      </c>
      <c r="P13" s="15">
        <v>5</v>
      </c>
      <c r="Q13" s="15">
        <v>7</v>
      </c>
      <c r="R13" s="15">
        <v>8</v>
      </c>
      <c r="S13" s="15">
        <v>8</v>
      </c>
      <c r="T13" s="15">
        <v>9</v>
      </c>
      <c r="U13" s="15">
        <v>6</v>
      </c>
      <c r="V13" s="15">
        <v>8</v>
      </c>
      <c r="W13" s="15">
        <v>8</v>
      </c>
      <c r="X13" s="15">
        <v>8</v>
      </c>
      <c r="Y13" s="15">
        <v>6</v>
      </c>
      <c r="Z13" s="15">
        <v>7</v>
      </c>
      <c r="AA13" s="15">
        <v>7</v>
      </c>
      <c r="AB13" s="15">
        <v>7</v>
      </c>
      <c r="AC13" s="15">
        <v>4</v>
      </c>
      <c r="AD13" s="15">
        <v>8</v>
      </c>
      <c r="AE13" s="14" t="s">
        <v>75</v>
      </c>
      <c r="AF13" s="14" t="s">
        <v>40</v>
      </c>
      <c r="AG13" s="14" t="s">
        <v>54</v>
      </c>
      <c r="AH13" s="14" t="s">
        <v>41</v>
      </c>
      <c r="AI13" s="14" t="s">
        <v>38</v>
      </c>
    </row>
    <row r="14" spans="1:35" x14ac:dyDescent="0.25">
      <c r="A14">
        <v>13</v>
      </c>
      <c r="B14" s="1">
        <v>44341.427523148101</v>
      </c>
      <c r="C14" s="1">
        <v>44341.451076388897</v>
      </c>
      <c r="D14" s="3" t="s">
        <v>76</v>
      </c>
      <c r="E14" s="3" t="s">
        <v>36</v>
      </c>
      <c r="F14" s="14" t="s">
        <v>37</v>
      </c>
      <c r="G14" s="14" t="s">
        <v>38</v>
      </c>
      <c r="H14" s="15">
        <v>9</v>
      </c>
      <c r="I14" s="15">
        <v>9</v>
      </c>
      <c r="J14" s="15">
        <v>10</v>
      </c>
      <c r="K14" s="15">
        <v>7</v>
      </c>
      <c r="L14" s="15">
        <v>10</v>
      </c>
      <c r="M14" s="15">
        <v>9</v>
      </c>
      <c r="N14" s="15">
        <v>9</v>
      </c>
      <c r="O14" s="15">
        <v>10</v>
      </c>
      <c r="P14" s="15">
        <v>9</v>
      </c>
      <c r="Q14" s="15">
        <v>10</v>
      </c>
      <c r="R14" s="15">
        <v>9</v>
      </c>
      <c r="S14" s="15">
        <v>9</v>
      </c>
      <c r="T14" s="15">
        <v>10</v>
      </c>
      <c r="U14" s="15">
        <v>9</v>
      </c>
      <c r="V14" s="15">
        <v>10</v>
      </c>
      <c r="W14" s="15">
        <v>10</v>
      </c>
      <c r="X14" s="15">
        <v>10</v>
      </c>
      <c r="Y14" s="15">
        <v>10</v>
      </c>
      <c r="Z14" s="15">
        <v>7</v>
      </c>
      <c r="AA14" s="15">
        <v>9</v>
      </c>
      <c r="AB14" s="15">
        <v>9</v>
      </c>
      <c r="AC14" s="15">
        <v>8</v>
      </c>
      <c r="AD14" s="15">
        <v>9</v>
      </c>
      <c r="AE14" s="14" t="s">
        <v>77</v>
      </c>
      <c r="AF14" s="14" t="s">
        <v>40</v>
      </c>
      <c r="AG14" s="14" t="s">
        <v>46</v>
      </c>
      <c r="AH14" s="14" t="s">
        <v>46</v>
      </c>
      <c r="AI14" s="14" t="s">
        <v>38</v>
      </c>
    </row>
    <row r="15" spans="1:35" x14ac:dyDescent="0.25">
      <c r="A15">
        <v>14</v>
      </c>
      <c r="B15" s="1">
        <v>44341.740104166704</v>
      </c>
      <c r="C15" s="1">
        <v>44341.744236111103</v>
      </c>
      <c r="D15" s="3" t="s">
        <v>78</v>
      </c>
      <c r="E15" s="3" t="s">
        <v>79</v>
      </c>
      <c r="F15" s="14" t="s">
        <v>43</v>
      </c>
      <c r="G15" s="14" t="s">
        <v>40</v>
      </c>
      <c r="H15" s="15">
        <v>4</v>
      </c>
      <c r="I15" s="15">
        <v>4</v>
      </c>
      <c r="J15" s="15">
        <v>6</v>
      </c>
      <c r="K15" s="15">
        <v>4</v>
      </c>
      <c r="L15" s="15">
        <v>3</v>
      </c>
      <c r="M15" s="15">
        <v>4</v>
      </c>
      <c r="N15" s="15">
        <v>5</v>
      </c>
      <c r="O15" s="15">
        <v>3</v>
      </c>
      <c r="P15" s="15">
        <v>4</v>
      </c>
      <c r="Q15" s="15">
        <v>3</v>
      </c>
      <c r="R15" s="15">
        <v>4</v>
      </c>
      <c r="S15" s="15">
        <v>6</v>
      </c>
      <c r="T15" s="15">
        <v>7</v>
      </c>
      <c r="U15" s="15">
        <v>4</v>
      </c>
      <c r="V15" s="15">
        <v>5</v>
      </c>
      <c r="W15" s="15">
        <v>3</v>
      </c>
      <c r="X15" s="15">
        <v>4</v>
      </c>
      <c r="Y15" s="15">
        <v>5</v>
      </c>
      <c r="Z15" s="15">
        <v>5</v>
      </c>
      <c r="AA15" s="15">
        <v>6</v>
      </c>
      <c r="AB15" s="15">
        <v>3</v>
      </c>
      <c r="AC15" s="15">
        <v>1</v>
      </c>
      <c r="AD15" s="15">
        <v>5</v>
      </c>
      <c r="AE15" s="14" t="s">
        <v>80</v>
      </c>
      <c r="AF15" s="14" t="s">
        <v>40</v>
      </c>
      <c r="AG15" s="14" t="s">
        <v>81</v>
      </c>
      <c r="AH15" s="14" t="s">
        <v>41</v>
      </c>
      <c r="AI15" s="14" t="s">
        <v>38</v>
      </c>
    </row>
    <row r="16" spans="1:35" x14ac:dyDescent="0.25">
      <c r="A16">
        <v>15</v>
      </c>
      <c r="B16" s="1">
        <v>44341.7488773148</v>
      </c>
      <c r="C16" s="1">
        <v>44341.752222222203</v>
      </c>
      <c r="D16" s="3" t="s">
        <v>82</v>
      </c>
      <c r="E16" s="3" t="s">
        <v>141</v>
      </c>
      <c r="F16" s="14" t="s">
        <v>43</v>
      </c>
      <c r="G16" s="14" t="s">
        <v>40</v>
      </c>
      <c r="H16" s="15">
        <v>6</v>
      </c>
      <c r="I16" s="15">
        <v>7</v>
      </c>
      <c r="J16" s="15">
        <v>8</v>
      </c>
      <c r="K16" s="15">
        <v>5</v>
      </c>
      <c r="L16" s="15">
        <v>7</v>
      </c>
      <c r="M16" s="15">
        <v>6</v>
      </c>
      <c r="N16" s="15">
        <v>4</v>
      </c>
      <c r="O16" s="15">
        <v>6</v>
      </c>
      <c r="P16" s="15">
        <v>7</v>
      </c>
      <c r="Q16" s="15">
        <v>4</v>
      </c>
      <c r="R16" s="15">
        <v>5</v>
      </c>
      <c r="S16" s="15">
        <v>7</v>
      </c>
      <c r="T16" s="15">
        <v>4</v>
      </c>
      <c r="U16" s="15">
        <v>4</v>
      </c>
      <c r="V16" s="15">
        <v>5</v>
      </c>
      <c r="W16" s="15">
        <v>7</v>
      </c>
      <c r="X16" s="15">
        <v>7</v>
      </c>
      <c r="Y16" s="15">
        <v>7</v>
      </c>
      <c r="Z16" s="15">
        <v>6</v>
      </c>
      <c r="AA16" s="15">
        <v>8</v>
      </c>
      <c r="AB16" s="15">
        <v>7</v>
      </c>
      <c r="AC16" s="15">
        <v>6</v>
      </c>
      <c r="AD16" s="15">
        <v>6</v>
      </c>
      <c r="AE16" s="14" t="s">
        <v>83</v>
      </c>
      <c r="AF16" s="14" t="s">
        <v>40</v>
      </c>
      <c r="AG16" s="14" t="s">
        <v>41</v>
      </c>
      <c r="AH16" s="14" t="s">
        <v>41</v>
      </c>
      <c r="AI16" s="14" t="s">
        <v>38</v>
      </c>
    </row>
    <row r="17" spans="1:35" x14ac:dyDescent="0.25">
      <c r="A17">
        <v>16</v>
      </c>
      <c r="B17" s="1">
        <v>44341.7784606481</v>
      </c>
      <c r="C17" s="1">
        <v>44341.785451388903</v>
      </c>
      <c r="D17" s="3" t="s">
        <v>84</v>
      </c>
      <c r="E17" s="3" t="s">
        <v>85</v>
      </c>
      <c r="F17" s="14" t="s">
        <v>37</v>
      </c>
      <c r="G17" s="14" t="s">
        <v>38</v>
      </c>
      <c r="H17" s="15">
        <v>4</v>
      </c>
      <c r="I17" s="15">
        <v>5</v>
      </c>
      <c r="J17" s="15">
        <v>6</v>
      </c>
      <c r="K17" s="15">
        <v>6</v>
      </c>
      <c r="L17" s="15">
        <v>6</v>
      </c>
      <c r="M17" s="15">
        <v>5</v>
      </c>
      <c r="N17" s="15">
        <v>5</v>
      </c>
      <c r="O17" s="15">
        <v>3</v>
      </c>
      <c r="P17" s="15">
        <v>5</v>
      </c>
      <c r="Q17" s="15">
        <v>4</v>
      </c>
      <c r="R17" s="15">
        <v>3</v>
      </c>
      <c r="S17" s="15">
        <v>5</v>
      </c>
      <c r="T17" s="15">
        <v>4</v>
      </c>
      <c r="U17" s="15">
        <v>5</v>
      </c>
      <c r="V17" s="15">
        <v>5</v>
      </c>
      <c r="W17" s="15">
        <v>3</v>
      </c>
      <c r="X17" s="15">
        <v>3</v>
      </c>
      <c r="Y17" s="15">
        <v>7</v>
      </c>
      <c r="Z17" s="15">
        <v>5</v>
      </c>
      <c r="AA17" s="15">
        <v>6</v>
      </c>
      <c r="AB17" s="15">
        <v>4</v>
      </c>
      <c r="AC17" s="15">
        <v>5</v>
      </c>
      <c r="AD17" s="15">
        <v>5</v>
      </c>
      <c r="AE17" s="14" t="s">
        <v>86</v>
      </c>
      <c r="AF17" s="14" t="s">
        <v>38</v>
      </c>
      <c r="AG17" s="14" t="s">
        <v>54</v>
      </c>
      <c r="AH17" s="14" t="s">
        <v>54</v>
      </c>
      <c r="AI17" s="14" t="s">
        <v>38</v>
      </c>
    </row>
    <row r="18" spans="1:35" x14ac:dyDescent="0.25">
      <c r="A18">
        <v>17</v>
      </c>
      <c r="B18" s="1">
        <v>44341.840509259302</v>
      </c>
      <c r="C18" s="1">
        <v>44341.854930555601</v>
      </c>
      <c r="D18" s="3" t="s">
        <v>87</v>
      </c>
      <c r="E18" s="3" t="s">
        <v>36</v>
      </c>
      <c r="F18" s="14" t="s">
        <v>43</v>
      </c>
      <c r="G18" s="14" t="s">
        <v>38</v>
      </c>
      <c r="H18" s="15">
        <v>5</v>
      </c>
      <c r="I18" s="15">
        <v>3</v>
      </c>
      <c r="J18" s="15">
        <v>4</v>
      </c>
      <c r="K18" s="15">
        <v>6</v>
      </c>
      <c r="L18" s="15">
        <v>4</v>
      </c>
      <c r="M18" s="15">
        <v>5</v>
      </c>
      <c r="N18" s="15">
        <v>3</v>
      </c>
      <c r="O18" s="15">
        <v>2</v>
      </c>
      <c r="P18" s="15">
        <v>4</v>
      </c>
      <c r="Q18" s="15">
        <v>2</v>
      </c>
      <c r="R18" s="15">
        <v>3</v>
      </c>
      <c r="S18" s="15">
        <v>5</v>
      </c>
      <c r="T18" s="15">
        <v>4</v>
      </c>
      <c r="U18" s="15">
        <v>4</v>
      </c>
      <c r="V18" s="15">
        <v>4</v>
      </c>
      <c r="W18" s="15">
        <v>4</v>
      </c>
      <c r="X18" s="15">
        <v>4</v>
      </c>
      <c r="Y18" s="15">
        <v>3</v>
      </c>
      <c r="Z18" s="15">
        <v>3</v>
      </c>
      <c r="AA18" s="15">
        <v>3</v>
      </c>
      <c r="AB18" s="15">
        <v>2</v>
      </c>
      <c r="AC18" s="15">
        <v>2</v>
      </c>
      <c r="AD18" s="15">
        <v>3</v>
      </c>
      <c r="AE18" s="14" t="s">
        <v>88</v>
      </c>
      <c r="AF18" s="14" t="s">
        <v>40</v>
      </c>
      <c r="AG18" s="14" t="s">
        <v>41</v>
      </c>
      <c r="AH18" s="14" t="s">
        <v>41</v>
      </c>
      <c r="AI18" s="14" t="s">
        <v>38</v>
      </c>
    </row>
    <row r="19" spans="1:35" x14ac:dyDescent="0.25">
      <c r="A19">
        <v>18</v>
      </c>
      <c r="B19" s="1">
        <v>44342.382638888899</v>
      </c>
      <c r="C19" s="1">
        <v>44342.386342592603</v>
      </c>
      <c r="D19" s="3" t="s">
        <v>89</v>
      </c>
      <c r="E19" s="3" t="s">
        <v>90</v>
      </c>
      <c r="F19" s="14" t="s">
        <v>43</v>
      </c>
      <c r="G19" s="14" t="s">
        <v>38</v>
      </c>
      <c r="H19" s="15">
        <v>3</v>
      </c>
      <c r="I19" s="15">
        <v>6</v>
      </c>
      <c r="J19" s="15">
        <v>8</v>
      </c>
      <c r="K19" s="15">
        <v>1</v>
      </c>
      <c r="L19" s="15">
        <v>7</v>
      </c>
      <c r="M19" s="15">
        <v>6</v>
      </c>
      <c r="N19" s="15">
        <v>6</v>
      </c>
      <c r="O19" s="15">
        <v>2</v>
      </c>
      <c r="P19" s="15">
        <v>2</v>
      </c>
      <c r="Q19" s="15">
        <v>4</v>
      </c>
      <c r="R19" s="15">
        <v>4</v>
      </c>
      <c r="S19" s="15">
        <v>6</v>
      </c>
      <c r="T19" s="15">
        <v>4</v>
      </c>
      <c r="U19" s="15">
        <v>2</v>
      </c>
      <c r="V19" s="15">
        <v>6</v>
      </c>
      <c r="W19" s="15">
        <v>6</v>
      </c>
      <c r="X19" s="15">
        <v>6</v>
      </c>
      <c r="Y19" s="15">
        <v>9</v>
      </c>
      <c r="Z19" s="15">
        <v>2</v>
      </c>
      <c r="AA19" s="15">
        <v>8</v>
      </c>
      <c r="AB19" s="15">
        <v>3</v>
      </c>
      <c r="AC19" s="15">
        <v>1</v>
      </c>
      <c r="AD19" s="15">
        <v>5</v>
      </c>
      <c r="AE19" s="14" t="s">
        <v>91</v>
      </c>
      <c r="AF19" s="14" t="s">
        <v>38</v>
      </c>
      <c r="AG19" s="14" t="s">
        <v>46</v>
      </c>
      <c r="AH19" s="14" t="s">
        <v>41</v>
      </c>
      <c r="AI19" s="14" t="s">
        <v>38</v>
      </c>
    </row>
    <row r="20" spans="1:35" x14ac:dyDescent="0.25">
      <c r="A20">
        <v>19</v>
      </c>
      <c r="B20" s="1">
        <v>44342.389745370398</v>
      </c>
      <c r="C20" s="1">
        <v>44342.3979398148</v>
      </c>
      <c r="D20" s="3" t="s">
        <v>92</v>
      </c>
      <c r="E20" s="3" t="s">
        <v>93</v>
      </c>
      <c r="F20" s="14" t="s">
        <v>37</v>
      </c>
      <c r="G20" s="14" t="s">
        <v>38</v>
      </c>
      <c r="H20" s="15">
        <v>8</v>
      </c>
      <c r="I20" s="15">
        <v>6</v>
      </c>
      <c r="J20" s="15">
        <v>5</v>
      </c>
      <c r="K20" s="15">
        <v>7</v>
      </c>
      <c r="L20" s="15">
        <v>7</v>
      </c>
      <c r="M20" s="15">
        <v>5</v>
      </c>
      <c r="N20" s="15">
        <v>8</v>
      </c>
      <c r="O20" s="15">
        <v>6</v>
      </c>
      <c r="P20" s="15">
        <v>7</v>
      </c>
      <c r="Q20" s="15">
        <v>6</v>
      </c>
      <c r="R20" s="15">
        <v>5</v>
      </c>
      <c r="S20" s="15">
        <v>6</v>
      </c>
      <c r="T20" s="15">
        <v>6</v>
      </c>
      <c r="U20" s="15">
        <v>5</v>
      </c>
      <c r="V20" s="15">
        <v>5</v>
      </c>
      <c r="W20" s="15">
        <v>5</v>
      </c>
      <c r="X20" s="15">
        <v>5</v>
      </c>
      <c r="Y20" s="15">
        <v>6</v>
      </c>
      <c r="Z20" s="15">
        <v>4</v>
      </c>
      <c r="AA20" s="15">
        <v>6</v>
      </c>
      <c r="AB20" s="15">
        <v>4</v>
      </c>
      <c r="AC20" s="15">
        <v>4</v>
      </c>
      <c r="AD20" s="15">
        <v>5</v>
      </c>
      <c r="AE20" s="14" t="s">
        <v>94</v>
      </c>
      <c r="AF20" s="14" t="s">
        <v>40</v>
      </c>
      <c r="AG20" s="14" t="s">
        <v>54</v>
      </c>
      <c r="AH20" s="14" t="s">
        <v>41</v>
      </c>
      <c r="AI20" s="14" t="s">
        <v>38</v>
      </c>
    </row>
    <row r="21" spans="1:35" x14ac:dyDescent="0.25">
      <c r="A21">
        <v>20</v>
      </c>
      <c r="B21" s="1">
        <v>44342.391111111101</v>
      </c>
      <c r="C21" s="1">
        <v>44342.399525462999</v>
      </c>
      <c r="D21" s="3" t="s">
        <v>95</v>
      </c>
      <c r="E21" s="3" t="s">
        <v>96</v>
      </c>
      <c r="F21" s="14" t="s">
        <v>43</v>
      </c>
      <c r="G21" s="14" t="s">
        <v>38</v>
      </c>
      <c r="H21" s="15">
        <v>6</v>
      </c>
      <c r="I21" s="15">
        <v>6</v>
      </c>
      <c r="J21" s="15">
        <v>6</v>
      </c>
      <c r="K21" s="15">
        <v>7</v>
      </c>
      <c r="L21" s="15">
        <v>7</v>
      </c>
      <c r="M21" s="15">
        <v>7</v>
      </c>
      <c r="N21" s="15">
        <v>6</v>
      </c>
      <c r="O21" s="15">
        <v>5</v>
      </c>
      <c r="P21" s="15">
        <v>6</v>
      </c>
      <c r="Q21" s="15">
        <v>7</v>
      </c>
      <c r="R21" s="15">
        <v>6</v>
      </c>
      <c r="S21" s="15">
        <v>7</v>
      </c>
      <c r="T21" s="15">
        <v>5</v>
      </c>
      <c r="U21" s="15">
        <v>8</v>
      </c>
      <c r="V21" s="15">
        <v>7</v>
      </c>
      <c r="W21" s="15">
        <v>5</v>
      </c>
      <c r="X21" s="15">
        <v>6</v>
      </c>
      <c r="Y21" s="15">
        <v>8</v>
      </c>
      <c r="Z21" s="15">
        <v>7</v>
      </c>
      <c r="AA21" s="15">
        <v>8</v>
      </c>
      <c r="AB21" s="15">
        <v>5</v>
      </c>
      <c r="AC21" s="15">
        <v>8</v>
      </c>
      <c r="AD21" s="15">
        <v>6</v>
      </c>
      <c r="AE21" s="14" t="s">
        <v>97</v>
      </c>
      <c r="AF21" s="14" t="s">
        <v>40</v>
      </c>
      <c r="AG21" s="14" t="s">
        <v>54</v>
      </c>
      <c r="AH21" s="14" t="s">
        <v>41</v>
      </c>
      <c r="AI21" s="14" t="s">
        <v>38</v>
      </c>
    </row>
    <row r="22" spans="1:35" x14ac:dyDescent="0.25">
      <c r="A22">
        <v>21</v>
      </c>
      <c r="B22" s="1">
        <v>44342.397083333301</v>
      </c>
      <c r="C22" s="1">
        <v>44342.402777777803</v>
      </c>
      <c r="D22" s="3" t="s">
        <v>98</v>
      </c>
      <c r="E22" s="3" t="s">
        <v>144</v>
      </c>
      <c r="F22" s="14" t="s">
        <v>43</v>
      </c>
      <c r="G22" s="14" t="s">
        <v>38</v>
      </c>
      <c r="H22" s="15">
        <v>5</v>
      </c>
      <c r="I22" s="15">
        <v>5</v>
      </c>
      <c r="J22" s="15">
        <v>7</v>
      </c>
      <c r="K22" s="15">
        <v>7</v>
      </c>
      <c r="L22" s="15">
        <v>7</v>
      </c>
      <c r="M22" s="15">
        <v>6</v>
      </c>
      <c r="N22" s="15">
        <v>7</v>
      </c>
      <c r="O22" s="15">
        <v>6</v>
      </c>
      <c r="P22" s="15">
        <v>6</v>
      </c>
      <c r="Q22" s="15">
        <v>7</v>
      </c>
      <c r="R22" s="15">
        <v>6</v>
      </c>
      <c r="S22" s="15">
        <v>7</v>
      </c>
      <c r="T22" s="15">
        <v>7</v>
      </c>
      <c r="U22" s="15">
        <v>6</v>
      </c>
      <c r="V22" s="15">
        <v>6</v>
      </c>
      <c r="W22" s="15">
        <v>6</v>
      </c>
      <c r="X22" s="15">
        <v>7</v>
      </c>
      <c r="Y22" s="15">
        <v>5</v>
      </c>
      <c r="Z22" s="15">
        <v>6</v>
      </c>
      <c r="AA22" s="15">
        <v>6</v>
      </c>
      <c r="AB22" s="15">
        <v>6</v>
      </c>
      <c r="AC22" s="15">
        <v>7</v>
      </c>
      <c r="AD22" s="15">
        <v>6</v>
      </c>
      <c r="AE22" s="14" t="s">
        <v>99</v>
      </c>
      <c r="AF22" s="14" t="s">
        <v>40</v>
      </c>
      <c r="AG22" s="14" t="s">
        <v>100</v>
      </c>
      <c r="AH22" s="14" t="s">
        <v>41</v>
      </c>
      <c r="AI22" s="14" t="s">
        <v>38</v>
      </c>
    </row>
    <row r="23" spans="1:35" x14ac:dyDescent="0.25">
      <c r="A23">
        <v>22</v>
      </c>
      <c r="B23" s="1">
        <v>44342.444074074097</v>
      </c>
      <c r="C23" s="1">
        <v>44342.448599536998</v>
      </c>
      <c r="D23" s="3" t="s">
        <v>101</v>
      </c>
      <c r="E23" s="3" t="s">
        <v>102</v>
      </c>
      <c r="F23" s="14" t="s">
        <v>43</v>
      </c>
      <c r="G23" s="14" t="s">
        <v>38</v>
      </c>
      <c r="H23" s="15">
        <v>5</v>
      </c>
      <c r="I23" s="15">
        <v>5</v>
      </c>
      <c r="J23" s="15">
        <v>5</v>
      </c>
      <c r="K23" s="15">
        <v>5</v>
      </c>
      <c r="L23" s="15">
        <v>5</v>
      </c>
      <c r="M23" s="15">
        <v>7</v>
      </c>
      <c r="N23" s="15">
        <v>2</v>
      </c>
      <c r="O23" s="15">
        <v>5</v>
      </c>
      <c r="P23" s="15">
        <v>5</v>
      </c>
      <c r="Q23" s="15">
        <v>5</v>
      </c>
      <c r="R23" s="15">
        <v>5</v>
      </c>
      <c r="S23" s="15">
        <v>7</v>
      </c>
      <c r="T23" s="15">
        <v>5</v>
      </c>
      <c r="U23" s="15">
        <v>4</v>
      </c>
      <c r="V23" s="15">
        <v>5</v>
      </c>
      <c r="W23" s="15">
        <v>5</v>
      </c>
      <c r="X23" s="15">
        <v>5</v>
      </c>
      <c r="Y23" s="15">
        <v>5</v>
      </c>
      <c r="Z23" s="15">
        <v>7</v>
      </c>
      <c r="AA23" s="15">
        <v>6</v>
      </c>
      <c r="AB23" s="15">
        <v>5</v>
      </c>
      <c r="AC23" s="15">
        <v>7</v>
      </c>
      <c r="AD23" s="15">
        <v>7</v>
      </c>
      <c r="AE23" s="14" t="s">
        <v>103</v>
      </c>
      <c r="AF23" s="14" t="s">
        <v>40</v>
      </c>
      <c r="AG23" s="14" t="s">
        <v>41</v>
      </c>
      <c r="AH23" s="14" t="s">
        <v>41</v>
      </c>
      <c r="AI23" s="14" t="s">
        <v>38</v>
      </c>
    </row>
    <row r="24" spans="1:35" x14ac:dyDescent="0.25">
      <c r="A24">
        <v>23</v>
      </c>
      <c r="B24" s="1">
        <v>44342.4371875</v>
      </c>
      <c r="C24" s="1">
        <v>44342.549826388902</v>
      </c>
      <c r="D24" s="3" t="s">
        <v>104</v>
      </c>
      <c r="E24" s="3" t="s">
        <v>36</v>
      </c>
      <c r="F24" s="14" t="s">
        <v>43</v>
      </c>
      <c r="G24" s="14" t="s">
        <v>40</v>
      </c>
      <c r="H24" s="15">
        <v>1</v>
      </c>
      <c r="I24" s="15">
        <v>1</v>
      </c>
      <c r="J24" s="15">
        <v>3</v>
      </c>
      <c r="K24" s="15">
        <v>3</v>
      </c>
      <c r="L24" s="15">
        <v>1</v>
      </c>
      <c r="M24" s="15">
        <v>1</v>
      </c>
      <c r="N24" s="15">
        <v>1</v>
      </c>
      <c r="O24" s="15">
        <v>3</v>
      </c>
      <c r="P24" s="15">
        <v>2</v>
      </c>
      <c r="Q24" s="15">
        <v>1</v>
      </c>
      <c r="R24" s="15">
        <v>1</v>
      </c>
      <c r="S24" s="15">
        <v>4</v>
      </c>
      <c r="T24" s="15">
        <v>1</v>
      </c>
      <c r="U24" s="15">
        <v>2</v>
      </c>
      <c r="V24" s="15">
        <v>4</v>
      </c>
      <c r="W24" s="15">
        <v>1</v>
      </c>
      <c r="X24" s="15">
        <v>2</v>
      </c>
      <c r="Y24" s="15">
        <v>5</v>
      </c>
      <c r="Z24" s="15">
        <v>4</v>
      </c>
      <c r="AA24" s="15">
        <v>2</v>
      </c>
      <c r="AB24" s="15">
        <v>3</v>
      </c>
      <c r="AC24" s="15">
        <v>2</v>
      </c>
      <c r="AD24" s="15">
        <v>3</v>
      </c>
      <c r="AE24" s="14" t="s">
        <v>105</v>
      </c>
      <c r="AF24" s="14" t="s">
        <v>40</v>
      </c>
      <c r="AG24" s="14" t="s">
        <v>41</v>
      </c>
      <c r="AH24" s="14" t="s">
        <v>41</v>
      </c>
      <c r="AI24" s="14" t="s">
        <v>38</v>
      </c>
    </row>
    <row r="25" spans="1:35" x14ac:dyDescent="0.25">
      <c r="A25">
        <v>24</v>
      </c>
      <c r="B25" s="1">
        <v>44342.696377314802</v>
      </c>
      <c r="C25" s="1">
        <v>44342.704756944397</v>
      </c>
      <c r="D25" s="3" t="s">
        <v>106</v>
      </c>
      <c r="E25" s="3" t="s">
        <v>144</v>
      </c>
      <c r="F25" s="14" t="s">
        <v>43</v>
      </c>
      <c r="G25" s="14" t="s">
        <v>40</v>
      </c>
      <c r="H25" s="15">
        <v>2</v>
      </c>
      <c r="I25" s="15">
        <v>2</v>
      </c>
      <c r="J25" s="15">
        <v>6</v>
      </c>
      <c r="K25" s="15">
        <v>2</v>
      </c>
      <c r="L25" s="15">
        <v>7</v>
      </c>
      <c r="M25" s="15">
        <v>4</v>
      </c>
      <c r="N25" s="15">
        <v>7</v>
      </c>
      <c r="O25" s="15">
        <v>3</v>
      </c>
      <c r="P25" s="15">
        <v>5</v>
      </c>
      <c r="Q25" s="15">
        <v>6</v>
      </c>
      <c r="R25" s="15">
        <v>4</v>
      </c>
      <c r="S25" s="15">
        <v>2</v>
      </c>
      <c r="T25" s="15">
        <v>5</v>
      </c>
      <c r="U25" s="15">
        <v>3</v>
      </c>
      <c r="V25" s="15">
        <v>3</v>
      </c>
      <c r="W25" s="15">
        <v>2</v>
      </c>
      <c r="X25" s="15">
        <v>4</v>
      </c>
      <c r="Y25" s="15">
        <v>7</v>
      </c>
      <c r="Z25" s="15">
        <v>2</v>
      </c>
      <c r="AA25" s="15">
        <v>5</v>
      </c>
      <c r="AB25" s="15">
        <v>3</v>
      </c>
      <c r="AC25" s="15">
        <v>2</v>
      </c>
      <c r="AD25" s="15">
        <v>3</v>
      </c>
      <c r="AE25" s="14" t="s">
        <v>107</v>
      </c>
      <c r="AF25" s="14" t="s">
        <v>40</v>
      </c>
      <c r="AG25" s="14" t="s">
        <v>41</v>
      </c>
      <c r="AH25" s="14" t="s">
        <v>41</v>
      </c>
      <c r="AI25" s="14" t="s">
        <v>38</v>
      </c>
    </row>
    <row r="26" spans="1:35" x14ac:dyDescent="0.25">
      <c r="A26">
        <v>25</v>
      </c>
      <c r="B26" s="1">
        <v>44342.698946759301</v>
      </c>
      <c r="C26" s="1">
        <v>44342.708599537</v>
      </c>
      <c r="D26" s="3" t="s">
        <v>108</v>
      </c>
      <c r="E26" s="3" t="s">
        <v>109</v>
      </c>
      <c r="F26" s="14" t="s">
        <v>43</v>
      </c>
      <c r="G26" s="14" t="s">
        <v>38</v>
      </c>
      <c r="H26" s="15">
        <v>5</v>
      </c>
      <c r="I26" s="15">
        <v>8</v>
      </c>
      <c r="J26" s="15">
        <v>7</v>
      </c>
      <c r="K26" s="15">
        <v>6</v>
      </c>
      <c r="L26" s="15">
        <v>7</v>
      </c>
      <c r="M26" s="15">
        <v>7</v>
      </c>
      <c r="N26" s="15">
        <v>1</v>
      </c>
      <c r="O26" s="15">
        <v>1</v>
      </c>
      <c r="P26" s="15">
        <v>3</v>
      </c>
      <c r="Q26" s="15">
        <v>3</v>
      </c>
      <c r="R26" s="15">
        <v>7</v>
      </c>
      <c r="S26" s="15">
        <v>7</v>
      </c>
      <c r="T26" s="15">
        <v>4</v>
      </c>
      <c r="U26" s="15">
        <v>5</v>
      </c>
      <c r="V26" s="15">
        <v>3</v>
      </c>
      <c r="W26" s="15">
        <v>3</v>
      </c>
      <c r="X26" s="15">
        <v>6</v>
      </c>
      <c r="Y26" s="15">
        <v>8</v>
      </c>
      <c r="Z26" s="15">
        <v>8</v>
      </c>
      <c r="AA26" s="15">
        <v>8</v>
      </c>
      <c r="AB26" s="15">
        <v>4</v>
      </c>
      <c r="AC26" s="15">
        <v>3</v>
      </c>
      <c r="AD26" s="15">
        <v>6</v>
      </c>
      <c r="AE26" s="14" t="s">
        <v>110</v>
      </c>
      <c r="AF26" s="14" t="s">
        <v>40</v>
      </c>
      <c r="AG26" s="14" t="s">
        <v>46</v>
      </c>
      <c r="AH26" s="14" t="s">
        <v>41</v>
      </c>
      <c r="AI26" s="14" t="s">
        <v>38</v>
      </c>
    </row>
    <row r="27" spans="1:35" x14ac:dyDescent="0.25">
      <c r="A27">
        <v>26</v>
      </c>
      <c r="B27" s="1">
        <v>44342.7186574074</v>
      </c>
      <c r="C27" s="1">
        <v>44342.726099537002</v>
      </c>
      <c r="D27" s="3" t="s">
        <v>111</v>
      </c>
      <c r="E27" s="3" t="s">
        <v>112</v>
      </c>
      <c r="F27" s="14" t="s">
        <v>43</v>
      </c>
      <c r="G27" s="14" t="s">
        <v>40</v>
      </c>
      <c r="H27" s="15">
        <v>3</v>
      </c>
      <c r="I27" s="15">
        <v>2</v>
      </c>
      <c r="J27" s="15">
        <v>7</v>
      </c>
      <c r="K27" s="15">
        <v>2</v>
      </c>
      <c r="L27" s="15">
        <v>8</v>
      </c>
      <c r="M27" s="15">
        <v>7</v>
      </c>
      <c r="N27" s="15">
        <v>2</v>
      </c>
      <c r="O27" s="15">
        <v>2</v>
      </c>
      <c r="P27" s="15">
        <v>6</v>
      </c>
      <c r="Q27" s="15">
        <v>3</v>
      </c>
      <c r="R27" s="15">
        <v>7</v>
      </c>
      <c r="S27" s="15">
        <v>7</v>
      </c>
      <c r="T27" s="15">
        <v>3</v>
      </c>
      <c r="U27" s="15">
        <v>6</v>
      </c>
      <c r="V27" s="15">
        <v>6</v>
      </c>
      <c r="W27" s="15">
        <v>2</v>
      </c>
      <c r="X27" s="15">
        <v>3</v>
      </c>
      <c r="Y27" s="15">
        <v>3</v>
      </c>
      <c r="Z27" s="15">
        <v>3</v>
      </c>
      <c r="AA27" s="15">
        <v>8</v>
      </c>
      <c r="AB27" s="15">
        <v>2</v>
      </c>
      <c r="AC27" s="15">
        <v>2</v>
      </c>
      <c r="AD27" s="15">
        <v>2</v>
      </c>
      <c r="AE27" s="14" t="s">
        <v>113</v>
      </c>
      <c r="AF27" s="14" t="s">
        <v>40</v>
      </c>
      <c r="AG27" s="14" t="s">
        <v>54</v>
      </c>
      <c r="AH27" s="14" t="s">
        <v>46</v>
      </c>
      <c r="AI27" s="14" t="s">
        <v>38</v>
      </c>
    </row>
    <row r="28" spans="1:35" x14ac:dyDescent="0.25">
      <c r="A28">
        <v>27</v>
      </c>
      <c r="B28" s="1">
        <v>44342.727569444403</v>
      </c>
      <c r="C28" s="1">
        <v>44342.742615740703</v>
      </c>
      <c r="D28" s="3" t="s">
        <v>114</v>
      </c>
      <c r="E28" s="3" t="s">
        <v>115</v>
      </c>
      <c r="F28" s="14" t="s">
        <v>43</v>
      </c>
      <c r="G28" s="14" t="s">
        <v>40</v>
      </c>
      <c r="H28" s="15">
        <v>4</v>
      </c>
      <c r="I28" s="15">
        <v>4</v>
      </c>
      <c r="J28" s="15">
        <v>4</v>
      </c>
      <c r="K28" s="15">
        <v>4</v>
      </c>
      <c r="L28" s="15">
        <v>5</v>
      </c>
      <c r="M28" s="15">
        <v>5</v>
      </c>
      <c r="N28" s="15">
        <v>6</v>
      </c>
      <c r="O28" s="15">
        <v>4</v>
      </c>
      <c r="P28" s="15">
        <v>6</v>
      </c>
      <c r="Q28" s="15">
        <v>5</v>
      </c>
      <c r="R28" s="15">
        <v>6</v>
      </c>
      <c r="S28" s="15">
        <v>6</v>
      </c>
      <c r="T28" s="15">
        <v>6</v>
      </c>
      <c r="U28" s="15">
        <v>6</v>
      </c>
      <c r="V28" s="15">
        <v>6</v>
      </c>
      <c r="W28" s="15">
        <v>5</v>
      </c>
      <c r="X28" s="15">
        <v>5</v>
      </c>
      <c r="Y28" s="15">
        <v>5</v>
      </c>
      <c r="Z28" s="15">
        <v>4</v>
      </c>
      <c r="AA28" s="15">
        <v>6</v>
      </c>
      <c r="AB28" s="15">
        <v>5</v>
      </c>
      <c r="AC28" s="15">
        <v>6</v>
      </c>
      <c r="AD28" s="15">
        <v>5</v>
      </c>
      <c r="AE28" s="14" t="s">
        <v>116</v>
      </c>
      <c r="AF28" s="14" t="s">
        <v>40</v>
      </c>
      <c r="AG28" s="14" t="s">
        <v>54</v>
      </c>
      <c r="AH28" s="14" t="s">
        <v>41</v>
      </c>
      <c r="AI28" s="14" t="s">
        <v>38</v>
      </c>
    </row>
    <row r="29" spans="1:35" x14ac:dyDescent="0.25">
      <c r="A29">
        <v>28</v>
      </c>
      <c r="B29" s="1">
        <v>44342.8179282407</v>
      </c>
      <c r="C29" s="1">
        <v>44342.824780092596</v>
      </c>
      <c r="D29" s="3" t="s">
        <v>117</v>
      </c>
      <c r="E29" s="3" t="s">
        <v>118</v>
      </c>
      <c r="F29" s="14" t="s">
        <v>43</v>
      </c>
      <c r="G29" s="14" t="s">
        <v>40</v>
      </c>
      <c r="H29" s="15">
        <v>3</v>
      </c>
      <c r="I29" s="15">
        <v>3</v>
      </c>
      <c r="J29" s="15">
        <v>3</v>
      </c>
      <c r="K29" s="15">
        <v>3</v>
      </c>
      <c r="L29" s="15">
        <v>3</v>
      </c>
      <c r="M29" s="15">
        <v>3</v>
      </c>
      <c r="N29" s="15">
        <v>3</v>
      </c>
      <c r="O29" s="15">
        <v>3</v>
      </c>
      <c r="P29" s="15">
        <v>3</v>
      </c>
      <c r="Q29" s="15">
        <v>3</v>
      </c>
      <c r="R29" s="15">
        <v>5</v>
      </c>
      <c r="S29" s="15">
        <v>5</v>
      </c>
      <c r="T29" s="15">
        <v>5</v>
      </c>
      <c r="U29" s="15">
        <v>5</v>
      </c>
      <c r="V29" s="15">
        <v>5</v>
      </c>
      <c r="W29" s="15">
        <v>5</v>
      </c>
      <c r="X29" s="15">
        <v>5</v>
      </c>
      <c r="Y29" s="15">
        <v>5</v>
      </c>
      <c r="Z29" s="15">
        <v>5</v>
      </c>
      <c r="AA29" s="15">
        <v>5</v>
      </c>
      <c r="AB29" s="15">
        <v>5</v>
      </c>
      <c r="AC29" s="15">
        <v>3</v>
      </c>
      <c r="AD29" s="15">
        <v>3</v>
      </c>
      <c r="AE29" s="14" t="s">
        <v>119</v>
      </c>
      <c r="AF29" s="14" t="s">
        <v>40</v>
      </c>
      <c r="AG29" s="14" t="s">
        <v>46</v>
      </c>
      <c r="AH29" s="14" t="s">
        <v>120</v>
      </c>
      <c r="AI29" s="14" t="s">
        <v>38</v>
      </c>
    </row>
    <row r="30" spans="1:35" x14ac:dyDescent="0.25">
      <c r="A30">
        <v>29</v>
      </c>
      <c r="B30" s="1">
        <v>44343.469351851803</v>
      </c>
      <c r="C30" s="1">
        <v>44343.505914351903</v>
      </c>
      <c r="D30" s="3" t="s">
        <v>121</v>
      </c>
      <c r="E30" s="3" t="s">
        <v>122</v>
      </c>
      <c r="F30" s="14" t="s">
        <v>123</v>
      </c>
      <c r="G30" s="14" t="s">
        <v>38</v>
      </c>
      <c r="H30" s="15">
        <v>5</v>
      </c>
      <c r="I30" s="15">
        <v>5</v>
      </c>
      <c r="J30" s="15">
        <v>5</v>
      </c>
      <c r="K30" s="15">
        <v>5</v>
      </c>
      <c r="L30" s="15">
        <v>5</v>
      </c>
      <c r="M30" s="15">
        <v>5</v>
      </c>
      <c r="N30" s="15">
        <v>5</v>
      </c>
      <c r="O30" s="15">
        <v>5</v>
      </c>
      <c r="P30" s="15">
        <v>5</v>
      </c>
      <c r="Q30" s="15">
        <v>5</v>
      </c>
      <c r="R30" s="15">
        <v>5</v>
      </c>
      <c r="S30" s="15">
        <v>5</v>
      </c>
      <c r="T30" s="15">
        <v>5</v>
      </c>
      <c r="U30" s="15">
        <v>5</v>
      </c>
      <c r="V30" s="15">
        <v>5</v>
      </c>
      <c r="W30" s="15">
        <v>5</v>
      </c>
      <c r="X30" s="15">
        <v>5</v>
      </c>
      <c r="Y30" s="15">
        <v>5</v>
      </c>
      <c r="Z30" s="15">
        <v>5</v>
      </c>
      <c r="AA30" s="15">
        <v>5</v>
      </c>
      <c r="AB30" s="15">
        <v>5</v>
      </c>
      <c r="AC30" s="15">
        <v>5</v>
      </c>
      <c r="AD30" s="15">
        <v>5</v>
      </c>
      <c r="AE30" s="14" t="s">
        <v>124</v>
      </c>
      <c r="AF30" s="14" t="s">
        <v>40</v>
      </c>
      <c r="AG30" s="14" t="s">
        <v>125</v>
      </c>
      <c r="AH30" s="14" t="s">
        <v>126</v>
      </c>
      <c r="AI30" s="14" t="s">
        <v>38</v>
      </c>
    </row>
    <row r="31" spans="1:35" x14ac:dyDescent="0.25">
      <c r="A31">
        <v>30</v>
      </c>
      <c r="B31" s="1">
        <v>44343.707789351902</v>
      </c>
      <c r="C31" s="1">
        <v>44343.711099537002</v>
      </c>
      <c r="D31" s="3" t="s">
        <v>127</v>
      </c>
      <c r="E31" s="3" t="s">
        <v>128</v>
      </c>
      <c r="F31" s="14" t="s">
        <v>37</v>
      </c>
      <c r="G31" s="14" t="s">
        <v>38</v>
      </c>
      <c r="H31" s="15">
        <v>6</v>
      </c>
      <c r="I31" s="15">
        <v>6</v>
      </c>
      <c r="J31" s="15">
        <v>8</v>
      </c>
      <c r="K31" s="15">
        <v>6</v>
      </c>
      <c r="L31" s="15">
        <v>7</v>
      </c>
      <c r="M31" s="15">
        <v>8</v>
      </c>
      <c r="N31" s="15">
        <v>5</v>
      </c>
      <c r="O31" s="15">
        <v>6</v>
      </c>
      <c r="P31" s="15">
        <v>8</v>
      </c>
      <c r="Q31" s="15">
        <v>8</v>
      </c>
      <c r="R31" s="15">
        <v>7</v>
      </c>
      <c r="S31" s="15">
        <v>9</v>
      </c>
      <c r="T31" s="15">
        <v>6</v>
      </c>
      <c r="U31" s="15">
        <v>9</v>
      </c>
      <c r="V31" s="15">
        <v>8</v>
      </c>
      <c r="W31" s="15">
        <v>8</v>
      </c>
      <c r="X31" s="15">
        <v>8</v>
      </c>
      <c r="Y31" s="15">
        <v>8</v>
      </c>
      <c r="Z31" s="15">
        <v>7</v>
      </c>
      <c r="AA31" s="15">
        <v>7</v>
      </c>
      <c r="AB31" s="15">
        <v>7</v>
      </c>
      <c r="AC31" s="15">
        <v>7</v>
      </c>
      <c r="AD31" s="15">
        <v>7</v>
      </c>
      <c r="AE31" s="14" t="s">
        <v>129</v>
      </c>
      <c r="AF31" s="14" t="s">
        <v>38</v>
      </c>
      <c r="AG31" s="14" t="s">
        <v>46</v>
      </c>
      <c r="AH31" s="14" t="s">
        <v>54</v>
      </c>
      <c r="AI31" s="14" t="s">
        <v>38</v>
      </c>
    </row>
    <row r="32" spans="1:35" x14ac:dyDescent="0.25">
      <c r="A32">
        <v>31</v>
      </c>
      <c r="B32" s="1">
        <v>44349.887638888897</v>
      </c>
      <c r="C32" s="1">
        <v>44349.902442129598</v>
      </c>
      <c r="D32" s="3" t="s">
        <v>130</v>
      </c>
      <c r="E32" s="3" t="s">
        <v>131</v>
      </c>
      <c r="F32" s="14" t="s">
        <v>43</v>
      </c>
      <c r="G32" s="14" t="s">
        <v>40</v>
      </c>
      <c r="H32" s="15">
        <v>4</v>
      </c>
      <c r="I32" s="15">
        <v>2</v>
      </c>
      <c r="J32" s="15">
        <v>2</v>
      </c>
      <c r="K32" s="15">
        <v>1</v>
      </c>
      <c r="L32" s="15">
        <v>4</v>
      </c>
      <c r="M32" s="15">
        <v>3</v>
      </c>
      <c r="N32" s="15">
        <v>1</v>
      </c>
      <c r="O32" s="15">
        <v>1</v>
      </c>
      <c r="P32" s="15">
        <v>2</v>
      </c>
      <c r="Q32" s="15">
        <v>1</v>
      </c>
      <c r="R32" s="15">
        <v>1</v>
      </c>
      <c r="S32" s="15">
        <v>3</v>
      </c>
      <c r="T32" s="15">
        <v>2</v>
      </c>
      <c r="U32" s="15">
        <v>1</v>
      </c>
      <c r="V32" s="15">
        <v>3</v>
      </c>
      <c r="W32" s="15">
        <v>1</v>
      </c>
      <c r="X32" s="15">
        <v>3</v>
      </c>
      <c r="Y32" s="15">
        <v>3</v>
      </c>
      <c r="Z32" s="15">
        <v>1</v>
      </c>
      <c r="AA32" s="15">
        <v>1</v>
      </c>
      <c r="AB32" s="15">
        <v>1</v>
      </c>
      <c r="AC32" s="15">
        <v>1</v>
      </c>
      <c r="AD32" s="15">
        <v>4</v>
      </c>
      <c r="AE32" s="14" t="s">
        <v>132</v>
      </c>
      <c r="AF32" s="14" t="s">
        <v>40</v>
      </c>
      <c r="AG32" s="14" t="s">
        <v>133</v>
      </c>
      <c r="AH32" s="14" t="s">
        <v>41</v>
      </c>
      <c r="AI32" s="14" t="s">
        <v>38</v>
      </c>
    </row>
    <row r="33" spans="1:35" x14ac:dyDescent="0.25">
      <c r="A33">
        <v>32</v>
      </c>
      <c r="B33" s="1">
        <v>44350.751342592601</v>
      </c>
      <c r="C33" s="1">
        <v>44350.7644560185</v>
      </c>
      <c r="D33" s="3" t="s">
        <v>134</v>
      </c>
      <c r="E33" s="3" t="s">
        <v>143</v>
      </c>
      <c r="F33" s="14" t="s">
        <v>37</v>
      </c>
      <c r="G33" s="14" t="s">
        <v>38</v>
      </c>
      <c r="H33" s="15">
        <v>6</v>
      </c>
      <c r="I33" s="15">
        <v>6</v>
      </c>
      <c r="J33" s="15">
        <v>5</v>
      </c>
      <c r="K33" s="15">
        <v>6</v>
      </c>
      <c r="L33" s="15">
        <v>6</v>
      </c>
      <c r="M33" s="15">
        <v>7</v>
      </c>
      <c r="N33" s="15">
        <v>8</v>
      </c>
      <c r="O33" s="15">
        <v>6</v>
      </c>
      <c r="P33" s="15">
        <v>7</v>
      </c>
      <c r="Q33" s="15">
        <v>7</v>
      </c>
      <c r="R33" s="15">
        <v>6</v>
      </c>
      <c r="S33" s="15">
        <v>7</v>
      </c>
      <c r="T33" s="15">
        <v>5</v>
      </c>
      <c r="U33" s="15">
        <v>6</v>
      </c>
      <c r="V33" s="15">
        <v>8</v>
      </c>
      <c r="W33" s="15">
        <v>7</v>
      </c>
      <c r="X33" s="15">
        <v>6</v>
      </c>
      <c r="Y33" s="15">
        <v>7</v>
      </c>
      <c r="Z33" s="15">
        <v>7</v>
      </c>
      <c r="AA33" s="15">
        <v>7</v>
      </c>
      <c r="AB33" s="15">
        <v>6</v>
      </c>
      <c r="AC33" s="15">
        <v>5</v>
      </c>
      <c r="AD33" s="15">
        <v>5</v>
      </c>
      <c r="AE33" s="14" t="s">
        <v>135</v>
      </c>
      <c r="AF33" s="14" t="s">
        <v>40</v>
      </c>
      <c r="AG33" s="14" t="s">
        <v>136</v>
      </c>
      <c r="AH33" s="14" t="s">
        <v>137</v>
      </c>
      <c r="AI33" s="14" t="s">
        <v>38</v>
      </c>
    </row>
  </sheetData>
  <pageMargins left="0.7" right="0.7" top="0.75" bottom="0.75" header="0.3" footer="0.3"/>
  <pageSetup paperSize="9"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11A01F-4F4C-41BE-8EDC-231ED9754318}">
  <dimension ref="B6:J52"/>
  <sheetViews>
    <sheetView tabSelected="1" topLeftCell="A19" workbookViewId="0">
      <selection activeCell="F40" sqref="F39:F40"/>
    </sheetView>
  </sheetViews>
  <sheetFormatPr baseColWidth="10" defaultRowHeight="15" x14ac:dyDescent="0.25"/>
  <cols>
    <col min="2" max="3" width="18.85546875" style="6" customWidth="1"/>
    <col min="4" max="4" width="22.5703125" bestFit="1" customWidth="1"/>
    <col min="5" max="6" width="22.5703125" customWidth="1"/>
    <col min="7" max="7" width="12" customWidth="1"/>
    <col min="8" max="8" width="28" customWidth="1"/>
    <col min="9" max="9" width="27.42578125" customWidth="1"/>
    <col min="10" max="10" width="17.5703125" customWidth="1"/>
  </cols>
  <sheetData>
    <row r="6" spans="4:10" x14ac:dyDescent="0.25">
      <c r="D6" s="9" t="s">
        <v>160</v>
      </c>
      <c r="E6" s="9" t="s">
        <v>195</v>
      </c>
      <c r="F6" s="9" t="s">
        <v>196</v>
      </c>
      <c r="G6" s="4"/>
      <c r="H6" s="9" t="s">
        <v>154</v>
      </c>
      <c r="I6" s="9" t="s">
        <v>195</v>
      </c>
      <c r="J6" s="9" t="s">
        <v>196</v>
      </c>
    </row>
    <row r="7" spans="4:10" x14ac:dyDescent="0.25">
      <c r="D7" s="10" t="s">
        <v>145</v>
      </c>
      <c r="E7" s="10">
        <v>2</v>
      </c>
      <c r="F7" s="11">
        <f>E7/32</f>
        <v>6.25E-2</v>
      </c>
      <c r="H7" s="10" t="s">
        <v>155</v>
      </c>
      <c r="I7" s="10">
        <v>1</v>
      </c>
      <c r="J7" s="11">
        <f>I7/32</f>
        <v>3.125E-2</v>
      </c>
    </row>
    <row r="8" spans="4:10" x14ac:dyDescent="0.25">
      <c r="D8" s="10" t="s">
        <v>146</v>
      </c>
      <c r="E8" s="10">
        <v>2</v>
      </c>
      <c r="F8" s="11">
        <f t="shared" ref="F8:F17" si="0">E8/32</f>
        <v>6.25E-2</v>
      </c>
      <c r="H8" s="10" t="s">
        <v>156</v>
      </c>
      <c r="I8" s="10">
        <v>9</v>
      </c>
      <c r="J8" s="11">
        <f t="shared" ref="J8:J12" si="1">I8/32</f>
        <v>0.28125</v>
      </c>
    </row>
    <row r="9" spans="4:10" x14ac:dyDescent="0.25">
      <c r="D9" s="10" t="s">
        <v>147</v>
      </c>
      <c r="E9" s="10">
        <v>2</v>
      </c>
      <c r="F9" s="11">
        <f t="shared" si="0"/>
        <v>6.25E-2</v>
      </c>
      <c r="H9" s="10" t="s">
        <v>157</v>
      </c>
      <c r="I9" s="10">
        <v>5</v>
      </c>
      <c r="J9" s="11">
        <f t="shared" si="1"/>
        <v>0.15625</v>
      </c>
    </row>
    <row r="10" spans="4:10" x14ac:dyDescent="0.25">
      <c r="D10" s="10" t="s">
        <v>148</v>
      </c>
      <c r="E10" s="10">
        <v>2</v>
      </c>
      <c r="F10" s="11">
        <f t="shared" si="0"/>
        <v>6.25E-2</v>
      </c>
      <c r="H10" s="10" t="s">
        <v>158</v>
      </c>
      <c r="I10" s="10">
        <v>6</v>
      </c>
      <c r="J10" s="11">
        <f t="shared" si="1"/>
        <v>0.1875</v>
      </c>
    </row>
    <row r="11" spans="4:10" x14ac:dyDescent="0.25">
      <c r="D11" s="10" t="s">
        <v>149</v>
      </c>
      <c r="E11" s="10">
        <v>2</v>
      </c>
      <c r="F11" s="11">
        <f t="shared" si="0"/>
        <v>6.25E-2</v>
      </c>
      <c r="H11" s="10" t="s">
        <v>159</v>
      </c>
      <c r="I11" s="10">
        <v>1</v>
      </c>
      <c r="J11" s="11">
        <f t="shared" si="1"/>
        <v>3.125E-2</v>
      </c>
    </row>
    <row r="12" spans="4:10" x14ac:dyDescent="0.25">
      <c r="D12" s="10" t="s">
        <v>150</v>
      </c>
      <c r="E12" s="10">
        <v>4</v>
      </c>
      <c r="F12" s="11">
        <f t="shared" si="0"/>
        <v>0.125</v>
      </c>
      <c r="H12" s="10" t="s">
        <v>193</v>
      </c>
      <c r="I12" s="10">
        <v>10</v>
      </c>
      <c r="J12" s="11">
        <f t="shared" si="1"/>
        <v>0.3125</v>
      </c>
    </row>
    <row r="13" spans="4:10" x14ac:dyDescent="0.25">
      <c r="D13" s="10" t="s">
        <v>151</v>
      </c>
      <c r="E13" s="10">
        <v>2</v>
      </c>
      <c r="F13" s="11">
        <f t="shared" si="0"/>
        <v>6.25E-2</v>
      </c>
    </row>
    <row r="14" spans="4:10" x14ac:dyDescent="0.25">
      <c r="D14" s="10" t="s">
        <v>152</v>
      </c>
      <c r="E14" s="10">
        <v>2</v>
      </c>
      <c r="F14" s="11">
        <f t="shared" si="0"/>
        <v>6.25E-2</v>
      </c>
    </row>
    <row r="15" spans="4:10" x14ac:dyDescent="0.25">
      <c r="D15" s="10" t="s">
        <v>153</v>
      </c>
      <c r="E15" s="10">
        <v>2</v>
      </c>
      <c r="F15" s="11">
        <f t="shared" si="0"/>
        <v>6.25E-2</v>
      </c>
    </row>
    <row r="16" spans="4:10" x14ac:dyDescent="0.25">
      <c r="D16" s="10" t="s">
        <v>194</v>
      </c>
      <c r="E16" s="10">
        <v>2</v>
      </c>
      <c r="F16" s="11">
        <f t="shared" si="0"/>
        <v>6.25E-2</v>
      </c>
    </row>
    <row r="17" spans="2:6" x14ac:dyDescent="0.25">
      <c r="D17" s="10" t="s">
        <v>193</v>
      </c>
      <c r="E17" s="10">
        <v>10</v>
      </c>
      <c r="F17" s="11">
        <f t="shared" si="0"/>
        <v>0.3125</v>
      </c>
    </row>
    <row r="21" spans="2:6" x14ac:dyDescent="0.25">
      <c r="B21" s="7" t="s">
        <v>193</v>
      </c>
      <c r="C21" s="7" t="s">
        <v>193</v>
      </c>
      <c r="D21" s="16" t="s">
        <v>203</v>
      </c>
      <c r="E21" s="5" t="s">
        <v>161</v>
      </c>
    </row>
    <row r="22" spans="2:6" x14ac:dyDescent="0.25">
      <c r="B22" s="7" t="s">
        <v>193</v>
      </c>
      <c r="C22" s="7" t="s">
        <v>193</v>
      </c>
      <c r="D22" s="16" t="s">
        <v>203</v>
      </c>
      <c r="E22" s="5" t="s">
        <v>162</v>
      </c>
    </row>
    <row r="23" spans="2:6" x14ac:dyDescent="0.25">
      <c r="B23" s="7" t="s">
        <v>193</v>
      </c>
      <c r="C23" s="7" t="s">
        <v>193</v>
      </c>
      <c r="D23" s="16" t="s">
        <v>197</v>
      </c>
      <c r="E23" s="5" t="s">
        <v>163</v>
      </c>
    </row>
    <row r="24" spans="2:6" x14ac:dyDescent="0.25">
      <c r="B24" s="7" t="s">
        <v>193</v>
      </c>
      <c r="C24" s="7" t="s">
        <v>193</v>
      </c>
      <c r="D24" s="16" t="s">
        <v>198</v>
      </c>
      <c r="E24" s="5" t="s">
        <v>164</v>
      </c>
    </row>
    <row r="25" spans="2:6" x14ac:dyDescent="0.25">
      <c r="B25" s="7" t="s">
        <v>150</v>
      </c>
      <c r="C25" s="7" t="s">
        <v>155</v>
      </c>
      <c r="D25" s="17">
        <f>AVERAGE(Table1[Al momento de iniciar un nuevo proyecto en Busscar, ¿Se definen documentos como actas de constitución de proyectos o cartas de proyectos para formalizar y definir claramente los objetivos, el alca...])</f>
        <v>4.90625</v>
      </c>
      <c r="E25" s="5" t="s">
        <v>165</v>
      </c>
    </row>
    <row r="26" spans="2:6" x14ac:dyDescent="0.25">
      <c r="B26" s="7" t="s">
        <v>145</v>
      </c>
      <c r="C26" s="7" t="s">
        <v>156</v>
      </c>
      <c r="D26" s="17">
        <f>AVERAGE(Table1[Para determinar el alcance de los proyectos, generalmente en Busscar ¿Se elabora un plan para la dirección del proyecto, se recopilan los requisitos, se crea una Estructura Desglosada de Trabajo (...])</f>
        <v>5</v>
      </c>
      <c r="E26" s="5" t="s">
        <v>166</v>
      </c>
    </row>
    <row r="27" spans="2:6" x14ac:dyDescent="0.25">
      <c r="B27" s="7" t="s">
        <v>149</v>
      </c>
      <c r="C27" s="7" t="s">
        <v>156</v>
      </c>
      <c r="D27" s="17">
        <f>AVERAGE(Table1[Generalmente cada que se inicia un proyecto en Busscar ¿Se definen las actividades a desarrollar, se realiza una secuencia, y se estima la duración de las mismas para establecer un cronograma clar...])</f>
        <v>6</v>
      </c>
      <c r="E27" s="5" t="s">
        <v>167</v>
      </c>
    </row>
    <row r="28" spans="2:6" x14ac:dyDescent="0.25">
      <c r="B28" s="7" t="s">
        <v>148</v>
      </c>
      <c r="C28" s="7" t="s">
        <v>156</v>
      </c>
      <c r="D28" s="17">
        <f>AVERAGE(Table1[En cuanto a la gestión de costos ¿Se realiza en Busscar una planificación de la gestión de los costos de los proyectos, se estiman los costos de cada actividad y se determina un presupuesto claro ...])</f>
        <v>4.9375</v>
      </c>
      <c r="E28" s="5" t="s">
        <v>168</v>
      </c>
    </row>
    <row r="29" spans="2:6" x14ac:dyDescent="0.25">
      <c r="B29" s="7" t="s">
        <v>146</v>
      </c>
      <c r="C29" s="7" t="s">
        <v>156</v>
      </c>
      <c r="D29" s="17">
        <f>AVERAGE(Table1[¿Se planifica en Busscar la gestión de la calidad de los proyectos? Es decir ¿Se tiene en cuenta el cumplimiento de requisitos, necesidades y especificaciones de clientes e interesados en el proyecto?])</f>
        <v>5.96875</v>
      </c>
      <c r="E29" s="5" t="s">
        <v>169</v>
      </c>
    </row>
    <row r="30" spans="2:6" x14ac:dyDescent="0.25">
      <c r="B30" s="7" t="s">
        <v>152</v>
      </c>
      <c r="C30" s="7" t="s">
        <v>156</v>
      </c>
      <c r="D30" s="17">
        <f>AVERAGE(Table1[¿Planifica Busscar la gestión de los recursos que van a estar involucrados en el desarrollo de los proyectos?])</f>
        <v>5.4375</v>
      </c>
      <c r="E30" s="5" t="s">
        <v>170</v>
      </c>
    </row>
    <row r="31" spans="2:6" x14ac:dyDescent="0.25">
      <c r="B31" s="7" t="s">
        <v>147</v>
      </c>
      <c r="C31" s="7" t="s">
        <v>156</v>
      </c>
      <c r="D31" s="17">
        <f>AVERAGE(Table1[¿Planifica Busscar la gestión de las comunicaciones del proyecto de manera que se mantenga al tanto a todos los involucrados e interesados sobre las situaciones relacionadas con los proyectos?])</f>
        <v>4.5625</v>
      </c>
      <c r="E31" s="5" t="s">
        <v>171</v>
      </c>
    </row>
    <row r="32" spans="2:6" x14ac:dyDescent="0.25">
      <c r="B32" s="7" t="s">
        <v>153</v>
      </c>
      <c r="C32" s="7" t="s">
        <v>156</v>
      </c>
      <c r="D32" s="17">
        <f>AVERAGE(Table1[¿Se realiza en Busscar una correcta planificación de los riesgos relacionados con el proyecto, de manera que se identifiquen por medio de análisis cualitativos y cuantitativos los mismos, se calcu...])</f>
        <v>4.125</v>
      </c>
      <c r="E32" s="5" t="s">
        <v>172</v>
      </c>
    </row>
    <row r="33" spans="2:5" x14ac:dyDescent="0.25">
      <c r="B33" s="7" t="s">
        <v>194</v>
      </c>
      <c r="C33" s="7" t="s">
        <v>156</v>
      </c>
      <c r="D33" s="17">
        <f>AVERAGE(Table1[¿Se planifica en Busscar la gestión de las adquisiciones requeridas para el correcto desarrollo de los proyectos?])</f>
        <v>5.25</v>
      </c>
      <c r="E33" s="5" t="s">
        <v>173</v>
      </c>
    </row>
    <row r="34" spans="2:5" x14ac:dyDescent="0.25">
      <c r="B34" s="7" t="s">
        <v>151</v>
      </c>
      <c r="C34" s="7" t="s">
        <v>156</v>
      </c>
      <c r="D34" s="17">
        <f>AVERAGE(Table1[¿Se planifica en Busscar como se involucrarán los interesados en el proceso de desarrollo de los proyectos?])</f>
        <v>4.75</v>
      </c>
      <c r="E34" s="5" t="s">
        <v>174</v>
      </c>
    </row>
    <row r="35" spans="2:5" x14ac:dyDescent="0.25">
      <c r="B35" s="7" t="s">
        <v>150</v>
      </c>
      <c r="C35" s="7" t="s">
        <v>157</v>
      </c>
      <c r="D35" s="17">
        <f>AVERAGE(Table1[¿Durante la ejecución de los proyectos se dirigen y gestionan adecuadamente todos los planes anteriormente mencionados de los proyectos?])</f>
        <v>4.875</v>
      </c>
      <c r="E35" s="5" t="s">
        <v>175</v>
      </c>
    </row>
    <row r="36" spans="2:5" x14ac:dyDescent="0.25">
      <c r="B36" s="7" t="s">
        <v>152</v>
      </c>
      <c r="C36" s="7" t="s">
        <v>157</v>
      </c>
      <c r="D36" s="17">
        <f>AVERAGE(Table1[¿Durante la ejecución de los proyectos se desarrollan y dirigen equipos de trabajo enfocados a ejecutar lo planeado?])</f>
        <v>5.71875</v>
      </c>
      <c r="E36" s="5" t="s">
        <v>176</v>
      </c>
    </row>
    <row r="37" spans="2:5" x14ac:dyDescent="0.25">
      <c r="B37" s="7" t="s">
        <v>147</v>
      </c>
      <c r="C37" s="7" t="s">
        <v>157</v>
      </c>
      <c r="D37" s="17">
        <f>AVERAGE(Table1[¿Durante la ejecución de los proyectos se gestionan las comunicaciones de manera que se mantiene informado a todos los interesados e involucrados sobre el estado y la información real de los proye...])</f>
        <v>4.71875</v>
      </c>
      <c r="E37" s="5" t="s">
        <v>177</v>
      </c>
    </row>
    <row r="38" spans="2:5" x14ac:dyDescent="0.25">
      <c r="B38" s="7" t="s">
        <v>194</v>
      </c>
      <c r="C38" s="7" t="s">
        <v>157</v>
      </c>
      <c r="D38" s="17">
        <f>AVERAGE(Table1[¿Durante la ejecución de los proyectos, se efectúan realmente las adquisiciones requeridas para el desarrollo de los proyectos?])</f>
        <v>4.96875</v>
      </c>
      <c r="E38" s="5" t="s">
        <v>178</v>
      </c>
    </row>
    <row r="39" spans="2:5" x14ac:dyDescent="0.25">
      <c r="B39" s="7" t="s">
        <v>151</v>
      </c>
      <c r="C39" s="7" t="s">
        <v>157</v>
      </c>
      <c r="D39" s="17">
        <f>AVERAGE(Table1[¿Durante la ejecución de los proyectos se gestiona la participación de los interesados en el desarrollo de los mismos?])</f>
        <v>5.375</v>
      </c>
      <c r="E39" s="5" t="s">
        <v>179</v>
      </c>
    </row>
    <row r="40" spans="2:5" x14ac:dyDescent="0.25">
      <c r="B40" s="7" t="s">
        <v>150</v>
      </c>
      <c r="C40" s="8" t="s">
        <v>158</v>
      </c>
      <c r="D40" s="17">
        <f>AVERAGE(Table1[¿En Busscar se monitorea y controla el trabajo de los proyectos y se realiza un control integrado de los cambios que sufren los mismos respecto al plan inicial?])</f>
        <v>4.625</v>
      </c>
      <c r="E40" s="5" t="s">
        <v>180</v>
      </c>
    </row>
    <row r="41" spans="2:5" x14ac:dyDescent="0.25">
      <c r="B41" s="7" t="s">
        <v>145</v>
      </c>
      <c r="C41" s="8" t="s">
        <v>158</v>
      </c>
      <c r="D41" s="17">
        <f>AVERAGE(Table1[¿En Busscar se valida y controla constantemente el alcance de los proyectos de manera que durante el desarrollo se mantenga alineado con el plan inicial?])</f>
        <v>5.1875</v>
      </c>
      <c r="E41" s="5" t="s">
        <v>181</v>
      </c>
    </row>
    <row r="42" spans="2:5" x14ac:dyDescent="0.25">
      <c r="B42" s="7" t="s">
        <v>149</v>
      </c>
      <c r="C42" s="8" t="s">
        <v>158</v>
      </c>
      <c r="D42" s="17">
        <f>AVERAGE(Table1[¿En Busscar se controlan de manera recurrente los cronogramas de los proyectos de manera que se pueda cumplir con los tiempos inicialmente estimados o se informe oportunamente sobre desviaciones?])</f>
        <v>5.9375</v>
      </c>
      <c r="E42" s="5" t="s">
        <v>182</v>
      </c>
    </row>
    <row r="43" spans="2:5" x14ac:dyDescent="0.25">
      <c r="B43" s="7" t="s">
        <v>148</v>
      </c>
      <c r="C43" s="8" t="s">
        <v>158</v>
      </c>
      <c r="D43" s="17">
        <f>AVERAGE(Table1[¿En Busscar se controlan de manera recurrente los costos de los proyectos de manera que se pueda cumplir con el presupuesto inicial o se puedan informar oportunamente sobrecostos o desviaciones fr...])</f>
        <v>4.9375</v>
      </c>
      <c r="E43" s="5" t="s">
        <v>183</v>
      </c>
    </row>
    <row r="44" spans="2:5" x14ac:dyDescent="0.25">
      <c r="B44" s="7" t="s">
        <v>146</v>
      </c>
      <c r="C44" s="8" t="s">
        <v>158</v>
      </c>
      <c r="D44" s="17">
        <f>AVERAGE(Table1[¿En Busscar se controla de manera recurrente la calidad de los proyectos de manera que se pueda lograr el cumplimiento de requisitos, necesidades y especificaciones de clientes e interesados?])</f>
        <v>5.875</v>
      </c>
      <c r="E44" s="5" t="s">
        <v>184</v>
      </c>
    </row>
    <row r="45" spans="2:5" x14ac:dyDescent="0.25">
      <c r="B45" s="7" t="s">
        <v>153</v>
      </c>
      <c r="C45" s="8" t="s">
        <v>158</v>
      </c>
      <c r="D45" s="17">
        <f>AVERAGE(Table1[¿En Busscar se controlan de manera recurrente los riesgos de los proyectos de manera que se pueda identificar oportunamente una eventual materialización y su impacto sobre el plan inicial del proy...])</f>
        <v>4.53125</v>
      </c>
      <c r="E45" s="5" t="s">
        <v>185</v>
      </c>
    </row>
    <row r="46" spans="2:5" x14ac:dyDescent="0.25">
      <c r="B46" s="7" t="s">
        <v>150</v>
      </c>
      <c r="C46" s="8" t="s">
        <v>159</v>
      </c>
      <c r="D46" s="17">
        <f>AVERAGE(Table1[¿Al finalizar un proyecto, en Busscar se realiza un proceso oficial de cierre que corrobore el cumplimiento del plan inicial o ajustado del proyecto y se puedan extraer aprendizajes y experiencias...])</f>
        <v>4.1875</v>
      </c>
      <c r="E46" s="5" t="s">
        <v>186</v>
      </c>
    </row>
    <row r="47" spans="2:5" x14ac:dyDescent="0.25">
      <c r="B47" s="7" t="s">
        <v>193</v>
      </c>
      <c r="C47" s="7" t="s">
        <v>193</v>
      </c>
      <c r="D47" s="17">
        <f>AVERAGE(Table1[¿Según su criterio, que calificación le otorgaría al modelo general de gestión de proyectos manejado actualmente en la compañía? 1=muy ineficiente - 10=totalmente eficiente.])</f>
        <v>5.09375</v>
      </c>
      <c r="E47" s="5" t="s">
        <v>187</v>
      </c>
    </row>
    <row r="48" spans="2:5" x14ac:dyDescent="0.25">
      <c r="B48" s="7" t="s">
        <v>193</v>
      </c>
      <c r="C48" s="7" t="s">
        <v>193</v>
      </c>
      <c r="D48" s="16" t="s">
        <v>203</v>
      </c>
      <c r="E48" s="5" t="s">
        <v>188</v>
      </c>
    </row>
    <row r="49" spans="2:5" x14ac:dyDescent="0.25">
      <c r="B49" s="7" t="s">
        <v>193</v>
      </c>
      <c r="C49" s="7" t="s">
        <v>193</v>
      </c>
      <c r="D49" s="16" t="s">
        <v>199</v>
      </c>
      <c r="E49" s="5" t="s">
        <v>189</v>
      </c>
    </row>
    <row r="50" spans="2:5" x14ac:dyDescent="0.25">
      <c r="B50" s="7" t="s">
        <v>193</v>
      </c>
      <c r="C50" s="7" t="s">
        <v>193</v>
      </c>
      <c r="D50" s="16" t="s">
        <v>200</v>
      </c>
      <c r="E50" s="5" t="s">
        <v>190</v>
      </c>
    </row>
    <row r="51" spans="2:5" x14ac:dyDescent="0.25">
      <c r="B51" s="7" t="s">
        <v>193</v>
      </c>
      <c r="C51" s="7" t="s">
        <v>193</v>
      </c>
      <c r="D51" s="16" t="s">
        <v>201</v>
      </c>
      <c r="E51" s="5" t="s">
        <v>191</v>
      </c>
    </row>
    <row r="52" spans="2:5" x14ac:dyDescent="0.25">
      <c r="B52" s="7" t="s">
        <v>193</v>
      </c>
      <c r="C52" s="7" t="s">
        <v>193</v>
      </c>
      <c r="D52" s="18" t="s">
        <v>202</v>
      </c>
      <c r="E52" s="5" t="s">
        <v>192</v>
      </c>
    </row>
  </sheetData>
  <phoneticPr fontId="5" type="noConversion"/>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D81E1E-F04B-4491-A271-97E31D2FDAF5}">
  <sheetPr>
    <pageSetUpPr autoPageBreaks="0"/>
  </sheetPr>
  <dimension ref="B3:O30"/>
  <sheetViews>
    <sheetView workbookViewId="0">
      <selection activeCell="D4" sqref="D4:D25"/>
    </sheetView>
  </sheetViews>
  <sheetFormatPr baseColWidth="10" defaultRowHeight="15" x14ac:dyDescent="0.25"/>
  <cols>
    <col min="2" max="2" width="23" customWidth="1"/>
    <col min="3" max="3" width="22.140625" customWidth="1"/>
    <col min="4" max="4" width="58.42578125" bestFit="1" customWidth="1"/>
    <col min="5" max="5" width="10" customWidth="1"/>
    <col min="7" max="7" width="26.85546875" customWidth="1"/>
    <col min="8" max="8" width="58.42578125" bestFit="1" customWidth="1"/>
    <col min="12" max="12" width="33.7109375" customWidth="1"/>
    <col min="13" max="13" width="58.42578125" bestFit="1" customWidth="1"/>
    <col min="14" max="14" width="11.42578125" customWidth="1"/>
  </cols>
  <sheetData>
    <row r="3" spans="2:15" x14ac:dyDescent="0.25">
      <c r="B3" s="9" t="s">
        <v>160</v>
      </c>
      <c r="C3" s="9" t="s">
        <v>154</v>
      </c>
      <c r="D3" s="9" t="s">
        <v>205</v>
      </c>
      <c r="E3" s="9"/>
      <c r="G3" s="9" t="s">
        <v>154</v>
      </c>
      <c r="H3" s="9" t="s">
        <v>228</v>
      </c>
      <c r="I3" s="9" t="s">
        <v>227</v>
      </c>
      <c r="L3" s="9" t="s">
        <v>160</v>
      </c>
      <c r="M3" s="9" t="s">
        <v>228</v>
      </c>
      <c r="N3" s="9" t="s">
        <v>227</v>
      </c>
    </row>
    <row r="4" spans="2:15" x14ac:dyDescent="0.25">
      <c r="B4" s="22" t="s">
        <v>150</v>
      </c>
      <c r="C4" s="22" t="s">
        <v>155</v>
      </c>
      <c r="D4" s="22" t="s">
        <v>204</v>
      </c>
      <c r="E4" s="20">
        <f>AVERAGE(Table1[Al momento de iniciar un nuevo proyecto en Busscar, ¿Se definen documentos como actas de constitución de proyectos o cartas de proyectos para formalizar y definir claramente los objetivos, el alca...])</f>
        <v>4.90625</v>
      </c>
      <c r="G4" s="22" t="s">
        <v>155</v>
      </c>
      <c r="H4" s="22" t="s">
        <v>204</v>
      </c>
      <c r="I4" s="20">
        <f>AVERAGE(Table1[Al momento de iniciar un nuevo proyecto en Busscar, ¿Se definen documentos como actas de constitución de proyectos o cartas de proyectos para formalizar y definir claramente los objetivos, el alca...])</f>
        <v>4.90625</v>
      </c>
      <c r="J4" s="23">
        <v>4.91</v>
      </c>
      <c r="L4" s="22" t="s">
        <v>150</v>
      </c>
      <c r="M4" s="22" t="s">
        <v>204</v>
      </c>
      <c r="N4" s="20">
        <f>AVERAGE(Table1[Al momento de iniciar un nuevo proyecto en Busscar, ¿Se definen documentos como actas de constitución de proyectos o cartas de proyectos para formalizar y definir claramente los objetivos, el alca...])</f>
        <v>4.90625</v>
      </c>
      <c r="O4" s="26">
        <f>AVERAGE(N4:N7)</f>
        <v>4.6484375</v>
      </c>
    </row>
    <row r="5" spans="2:15" x14ac:dyDescent="0.25">
      <c r="B5" s="22" t="s">
        <v>145</v>
      </c>
      <c r="C5" s="22" t="s">
        <v>156</v>
      </c>
      <c r="D5" s="22" t="s">
        <v>226</v>
      </c>
      <c r="E5" s="20">
        <f>AVERAGE(Table1[Para determinar el alcance de los proyectos, generalmente en Busscar ¿Se elabora un plan para la dirección del proyecto, se recopilan los requisitos, se crea una Estructura Desglosada de Trabajo (...])</f>
        <v>5</v>
      </c>
      <c r="G5" s="22" t="s">
        <v>156</v>
      </c>
      <c r="H5" s="22" t="s">
        <v>207</v>
      </c>
      <c r="I5" s="20">
        <f>AVERAGE(Table1[Generalmente cada que se inicia un proyecto en Busscar ¿Se definen las actividades a desarrollar, se realiza una secuencia, y se estima la duración de las mismas para establecer un cronograma clar...])</f>
        <v>6</v>
      </c>
      <c r="J5" s="28">
        <f>AVERAGE(I5:I13)</f>
        <v>5.114583333333333</v>
      </c>
      <c r="L5" s="22" t="s">
        <v>150</v>
      </c>
      <c r="M5" s="22" t="s">
        <v>214</v>
      </c>
      <c r="N5" s="20">
        <f>AVERAGE(Table1[¿Durante la ejecución de los proyectos se dirigen y gestionan adecuadamente todos los planes anteriormente mencionados de los proyectos?])</f>
        <v>4.875</v>
      </c>
      <c r="O5" s="26"/>
    </row>
    <row r="6" spans="2:15" x14ac:dyDescent="0.25">
      <c r="B6" s="22" t="s">
        <v>149</v>
      </c>
      <c r="C6" s="22" t="s">
        <v>156</v>
      </c>
      <c r="D6" s="22" t="s">
        <v>207</v>
      </c>
      <c r="E6" s="20">
        <f>AVERAGE(Table1[Generalmente cada que se inicia un proyecto en Busscar ¿Se definen las actividades a desarrollar, se realiza una secuencia, y se estima la duración de las mismas para establecer un cronograma clar...])</f>
        <v>6</v>
      </c>
      <c r="G6" s="22" t="s">
        <v>156</v>
      </c>
      <c r="H6" s="22" t="s">
        <v>208</v>
      </c>
      <c r="I6" s="20">
        <f>AVERAGE(Table1[¿Se planifica en Busscar la gestión de la calidad de los proyectos? Es decir ¿Se tiene en cuenta el cumplimiento de requisitos, necesidades y especificaciones de clientes e interesados en el proyecto?])</f>
        <v>5.96875</v>
      </c>
      <c r="J6" s="28"/>
      <c r="L6" s="22" t="s">
        <v>150</v>
      </c>
      <c r="M6" s="24" t="s">
        <v>219</v>
      </c>
      <c r="N6" s="20">
        <f>AVERAGE(Table1[¿En Busscar se monitorea y controla el trabajo de los proyectos y se realiza un control integrado de los cambios que sufren los mismos respecto al plan inicial?])</f>
        <v>4.625</v>
      </c>
      <c r="O6" s="26"/>
    </row>
    <row r="7" spans="2:15" x14ac:dyDescent="0.25">
      <c r="B7" s="22" t="s">
        <v>148</v>
      </c>
      <c r="C7" s="22" t="s">
        <v>156</v>
      </c>
      <c r="D7" s="22" t="s">
        <v>206</v>
      </c>
      <c r="E7" s="20">
        <f>AVERAGE(Table1[En cuanto a la gestión de costos ¿Se realiza en Busscar una planificación de la gestión de los costos de los proyectos, se estiman los costos de cada actividad y se determina un presupuesto claro ...])</f>
        <v>4.9375</v>
      </c>
      <c r="G7" s="22" t="s">
        <v>156</v>
      </c>
      <c r="H7" s="22" t="s">
        <v>211</v>
      </c>
      <c r="I7" s="20">
        <f>AVERAGE(Table1[¿Planifica Busscar la gestión de los recursos que van a estar involucrados en el desarrollo de los proyectos?])</f>
        <v>5.4375</v>
      </c>
      <c r="J7" s="28"/>
      <c r="L7" s="22" t="s">
        <v>150</v>
      </c>
      <c r="M7" s="24" t="s">
        <v>225</v>
      </c>
      <c r="N7" s="20">
        <f>AVERAGE(Table1[¿Al finalizar un proyecto, en Busscar se realiza un proceso oficial de cierre que corrobore el cumplimiento del plan inicial o ajustado del proyecto y se puedan extraer aprendizajes y experiencias...])</f>
        <v>4.1875</v>
      </c>
      <c r="O7" s="26"/>
    </row>
    <row r="8" spans="2:15" x14ac:dyDescent="0.25">
      <c r="B8" s="22" t="s">
        <v>146</v>
      </c>
      <c r="C8" s="22" t="s">
        <v>156</v>
      </c>
      <c r="D8" s="22" t="s">
        <v>208</v>
      </c>
      <c r="E8" s="20">
        <f>AVERAGE(Table1[¿Se planifica en Busscar la gestión de la calidad de los proyectos? Es decir ¿Se tiene en cuenta el cumplimiento de requisitos, necesidades y especificaciones de clientes e interesados en el proyecto?])</f>
        <v>5.96875</v>
      </c>
      <c r="G8" s="22" t="s">
        <v>156</v>
      </c>
      <c r="H8" s="22" t="s">
        <v>212</v>
      </c>
      <c r="I8" s="20">
        <f>AVERAGE(Table1[¿Se planifica en Busscar la gestión de las adquisiciones requeridas para el correcto desarrollo de los proyectos?])</f>
        <v>5.25</v>
      </c>
      <c r="J8" s="28"/>
      <c r="L8" s="22" t="s">
        <v>145</v>
      </c>
      <c r="M8" s="25" t="s">
        <v>220</v>
      </c>
      <c r="N8" s="20">
        <f>AVERAGE(Table1[¿En Busscar se valida y controla constantemente el alcance de los proyectos de manera que durante el desarrollo se mantenga alineado con el plan inicial?])</f>
        <v>5.1875</v>
      </c>
      <c r="O8" s="26">
        <f>AVERAGE(N8:N9)</f>
        <v>5.09375</v>
      </c>
    </row>
    <row r="9" spans="2:15" x14ac:dyDescent="0.25">
      <c r="B9" s="22" t="s">
        <v>152</v>
      </c>
      <c r="C9" s="22" t="s">
        <v>156</v>
      </c>
      <c r="D9" s="22" t="s">
        <v>211</v>
      </c>
      <c r="E9" s="20">
        <f>AVERAGE(Table1[¿Planifica Busscar la gestión de los recursos que van a estar involucrados en el desarrollo de los proyectos?])</f>
        <v>5.4375</v>
      </c>
      <c r="G9" s="22" t="s">
        <v>156</v>
      </c>
      <c r="H9" s="22" t="s">
        <v>226</v>
      </c>
      <c r="I9" s="20">
        <f>AVERAGE(Table1[Para determinar el alcance de los proyectos, generalmente en Busscar ¿Se elabora un plan para la dirección del proyecto, se recopilan los requisitos, se crea una Estructura Desglosada de Trabajo (...])</f>
        <v>5</v>
      </c>
      <c r="J9" s="28"/>
      <c r="L9" s="22" t="s">
        <v>145</v>
      </c>
      <c r="M9" s="22" t="s">
        <v>226</v>
      </c>
      <c r="N9" s="20">
        <f>AVERAGE(Table1[Para determinar el alcance de los proyectos, generalmente en Busscar ¿Se elabora un plan para la dirección del proyecto, se recopilan los requisitos, se crea una Estructura Desglosada de Trabajo (...])</f>
        <v>5</v>
      </c>
      <c r="O9" s="27"/>
    </row>
    <row r="10" spans="2:15" x14ac:dyDescent="0.25">
      <c r="B10" s="22" t="s">
        <v>147</v>
      </c>
      <c r="C10" s="22" t="s">
        <v>156</v>
      </c>
      <c r="D10" s="22" t="s">
        <v>209</v>
      </c>
      <c r="E10" s="20">
        <f>AVERAGE(Table1[¿Planifica Busscar la gestión de las comunicaciones del proyecto de manera que se mantenga al tanto a todos los involucrados e interesados sobre las situaciones relacionadas con los proyectos?])</f>
        <v>4.5625</v>
      </c>
      <c r="G10" s="22" t="s">
        <v>156</v>
      </c>
      <c r="H10" s="22" t="s">
        <v>206</v>
      </c>
      <c r="I10" s="20">
        <f>AVERAGE(Table1[En cuanto a la gestión de costos ¿Se realiza en Busscar una planificación de la gestión de los costos de los proyectos, se estiman los costos de cada actividad y se determina un presupuesto claro ...])</f>
        <v>4.9375</v>
      </c>
      <c r="J10" s="28"/>
      <c r="L10" s="22" t="s">
        <v>149</v>
      </c>
      <c r="M10" s="22" t="s">
        <v>207</v>
      </c>
      <c r="N10" s="20">
        <f>AVERAGE(Table1[Generalmente cada que se inicia un proyecto en Busscar ¿Se definen las actividades a desarrollar, se realiza una secuencia, y se estima la duración de las mismas para establecer un cronograma clar...])</f>
        <v>6</v>
      </c>
      <c r="O10" s="26">
        <f t="shared" ref="O10" si="0">AVERAGE(N10:N11)</f>
        <v>5.96875</v>
      </c>
    </row>
    <row r="11" spans="2:15" x14ac:dyDescent="0.25">
      <c r="B11" s="22" t="s">
        <v>153</v>
      </c>
      <c r="C11" s="22" t="s">
        <v>156</v>
      </c>
      <c r="D11" s="22" t="s">
        <v>210</v>
      </c>
      <c r="E11" s="20">
        <f>AVERAGE(Table1[¿Se realiza en Busscar una correcta planificación de los riesgos relacionados con el proyecto, de manera que se identifiquen por medio de análisis cualitativos y cuantitativos los mismos, se calcu...])</f>
        <v>4.125</v>
      </c>
      <c r="G11" s="22" t="s">
        <v>156</v>
      </c>
      <c r="H11" s="22" t="s">
        <v>213</v>
      </c>
      <c r="I11" s="20">
        <f>AVERAGE(Table1[¿Se planifica en Busscar como se involucrarán los interesados en el proceso de desarrollo de los proyectos?])</f>
        <v>4.75</v>
      </c>
      <c r="J11" s="28"/>
      <c r="L11" s="22" t="s">
        <v>149</v>
      </c>
      <c r="M11" s="24" t="s">
        <v>221</v>
      </c>
      <c r="N11" s="20">
        <f>AVERAGE(Table1[¿En Busscar se controlan de manera recurrente los cronogramas de los proyectos de manera que se pueda cumplir con los tiempos inicialmente estimados o se informe oportunamente sobre desviaciones?])</f>
        <v>5.9375</v>
      </c>
      <c r="O11" s="27"/>
    </row>
    <row r="12" spans="2:15" x14ac:dyDescent="0.25">
      <c r="B12" s="22" t="s">
        <v>194</v>
      </c>
      <c r="C12" s="22" t="s">
        <v>156</v>
      </c>
      <c r="D12" s="22" t="s">
        <v>212</v>
      </c>
      <c r="E12" s="20">
        <f>AVERAGE(Table1[¿Se planifica en Busscar la gestión de las adquisiciones requeridas para el correcto desarrollo de los proyectos?])</f>
        <v>5.25</v>
      </c>
      <c r="G12" s="22" t="s">
        <v>156</v>
      </c>
      <c r="H12" s="22" t="s">
        <v>209</v>
      </c>
      <c r="I12" s="20">
        <f>AVERAGE(Table1[¿Planifica Busscar la gestión de las comunicaciones del proyecto de manera que se mantenga al tanto a todos los involucrados e interesados sobre las situaciones relacionadas con los proyectos?])</f>
        <v>4.5625</v>
      </c>
      <c r="J12" s="28"/>
      <c r="L12" s="22" t="s">
        <v>148</v>
      </c>
      <c r="M12" s="22" t="s">
        <v>206</v>
      </c>
      <c r="N12" s="20">
        <f>AVERAGE(Table1[En cuanto a la gestión de costos ¿Se realiza en Busscar una planificación de la gestión de los costos de los proyectos, se estiman los costos de cada actividad y se determina un presupuesto claro ...])</f>
        <v>4.9375</v>
      </c>
      <c r="O12" s="26">
        <f t="shared" ref="O12" si="1">AVERAGE(N12:N13)</f>
        <v>4.9375</v>
      </c>
    </row>
    <row r="13" spans="2:15" x14ac:dyDescent="0.25">
      <c r="B13" s="22" t="s">
        <v>151</v>
      </c>
      <c r="C13" s="22" t="s">
        <v>156</v>
      </c>
      <c r="D13" s="22" t="s">
        <v>213</v>
      </c>
      <c r="E13" s="20">
        <f>AVERAGE(Table1[¿Se planifica en Busscar como se involucrarán los interesados en el proceso de desarrollo de los proyectos?])</f>
        <v>4.75</v>
      </c>
      <c r="G13" s="22" t="s">
        <v>156</v>
      </c>
      <c r="H13" s="22" t="s">
        <v>210</v>
      </c>
      <c r="I13" s="20">
        <f>AVERAGE(Table1[¿Se realiza en Busscar una correcta planificación de los riesgos relacionados con el proyecto, de manera que se identifiquen por medio de análisis cualitativos y cuantitativos los mismos, se calcu...])</f>
        <v>4.125</v>
      </c>
      <c r="J13" s="28"/>
      <c r="L13" s="22" t="s">
        <v>148</v>
      </c>
      <c r="M13" s="24" t="s">
        <v>222</v>
      </c>
      <c r="N13" s="20">
        <f>AVERAGE(Table1[¿En Busscar se controlan de manera recurrente los costos de los proyectos de manera que se pueda cumplir con el presupuesto inicial o se puedan informar oportunamente sobrecostos o desviaciones fr...])</f>
        <v>4.9375</v>
      </c>
      <c r="O13" s="27"/>
    </row>
    <row r="14" spans="2:15" x14ac:dyDescent="0.25">
      <c r="B14" s="22" t="s">
        <v>150</v>
      </c>
      <c r="C14" s="22" t="s">
        <v>157</v>
      </c>
      <c r="D14" s="22" t="s">
        <v>214</v>
      </c>
      <c r="E14" s="20">
        <f>AVERAGE(Table1[¿Durante la ejecución de los proyectos se dirigen y gestionan adecuadamente todos los planes anteriormente mencionados de los proyectos?])</f>
        <v>4.875</v>
      </c>
      <c r="G14" s="22" t="s">
        <v>157</v>
      </c>
      <c r="H14" s="22" t="s">
        <v>215</v>
      </c>
      <c r="I14" s="20">
        <f>AVERAGE(Table1[¿Durante la ejecución de los proyectos se desarrollan y dirigen equipos de trabajo enfocados a ejecutar lo planeado?])</f>
        <v>5.71875</v>
      </c>
      <c r="J14" s="28">
        <f>AVERAGE(I14:I18)</f>
        <v>5.1312499999999996</v>
      </c>
      <c r="L14" s="22" t="s">
        <v>146</v>
      </c>
      <c r="M14" s="22" t="s">
        <v>208</v>
      </c>
      <c r="N14" s="20">
        <f>AVERAGE(Table1[¿Se planifica en Busscar la gestión de la calidad de los proyectos? Es decir ¿Se tiene en cuenta el cumplimiento de requisitos, necesidades y especificaciones de clientes e interesados en el proyecto?])</f>
        <v>5.96875</v>
      </c>
      <c r="O14" s="26">
        <f t="shared" ref="O14" si="2">AVERAGE(N14:N15)</f>
        <v>5.921875</v>
      </c>
    </row>
    <row r="15" spans="2:15" x14ac:dyDescent="0.25">
      <c r="B15" s="22" t="s">
        <v>152</v>
      </c>
      <c r="C15" s="22" t="s">
        <v>157</v>
      </c>
      <c r="D15" s="22" t="s">
        <v>215</v>
      </c>
      <c r="E15" s="20">
        <f>AVERAGE(Table1[¿Durante la ejecución de los proyectos se desarrollan y dirigen equipos de trabajo enfocados a ejecutar lo planeado?])</f>
        <v>5.71875</v>
      </c>
      <c r="G15" s="22" t="s">
        <v>157</v>
      </c>
      <c r="H15" s="22" t="s">
        <v>218</v>
      </c>
      <c r="I15" s="20">
        <f>AVERAGE(Table1[¿Durante la ejecución de los proyectos se gestiona la participación de los interesados en el desarrollo de los mismos?])</f>
        <v>5.375</v>
      </c>
      <c r="J15" s="29"/>
      <c r="L15" s="22" t="s">
        <v>146</v>
      </c>
      <c r="M15" s="24" t="s">
        <v>223</v>
      </c>
      <c r="N15" s="20">
        <f>AVERAGE(Table1[¿En Busscar se controla de manera recurrente la calidad de los proyectos de manera que se pueda lograr el cumplimiento de requisitos, necesidades y especificaciones de clientes e interesados?])</f>
        <v>5.875</v>
      </c>
      <c r="O15" s="27"/>
    </row>
    <row r="16" spans="2:15" x14ac:dyDescent="0.25">
      <c r="B16" s="22" t="s">
        <v>147</v>
      </c>
      <c r="C16" s="22" t="s">
        <v>157</v>
      </c>
      <c r="D16" s="22" t="s">
        <v>216</v>
      </c>
      <c r="E16" s="20">
        <f>AVERAGE(Table1[¿Durante la ejecución de los proyectos se gestionan las comunicaciones de manera que se mantiene informado a todos los interesados e involucrados sobre el estado y la información real de los proye...])</f>
        <v>4.71875</v>
      </c>
      <c r="G16" s="22" t="s">
        <v>157</v>
      </c>
      <c r="H16" s="22" t="s">
        <v>217</v>
      </c>
      <c r="I16" s="20">
        <f>AVERAGE(Table1[¿Durante la ejecución de los proyectos, se efectúan realmente las adquisiciones requeridas para el desarrollo de los proyectos?])</f>
        <v>4.96875</v>
      </c>
      <c r="J16" s="29"/>
      <c r="L16" s="22" t="s">
        <v>152</v>
      </c>
      <c r="M16" s="22" t="s">
        <v>215</v>
      </c>
      <c r="N16" s="20">
        <f>AVERAGE(Table1[¿Durante la ejecución de los proyectos se desarrollan y dirigen equipos de trabajo enfocados a ejecutar lo planeado?])</f>
        <v>5.71875</v>
      </c>
      <c r="O16" s="26">
        <f t="shared" ref="O16" si="3">AVERAGE(N16:N17)</f>
        <v>5.578125</v>
      </c>
    </row>
    <row r="17" spans="2:15" x14ac:dyDescent="0.25">
      <c r="B17" s="22" t="s">
        <v>194</v>
      </c>
      <c r="C17" s="22" t="s">
        <v>157</v>
      </c>
      <c r="D17" s="22" t="s">
        <v>217</v>
      </c>
      <c r="E17" s="20">
        <f>AVERAGE(Table1[¿Durante la ejecución de los proyectos, se efectúan realmente las adquisiciones requeridas para el desarrollo de los proyectos?])</f>
        <v>4.96875</v>
      </c>
      <c r="G17" s="22" t="s">
        <v>157</v>
      </c>
      <c r="H17" s="22" t="s">
        <v>214</v>
      </c>
      <c r="I17" s="20">
        <f>AVERAGE(Table1[¿Durante la ejecución de los proyectos se dirigen y gestionan adecuadamente todos los planes anteriormente mencionados de los proyectos?])</f>
        <v>4.875</v>
      </c>
      <c r="J17" s="29"/>
      <c r="L17" s="22" t="s">
        <v>152</v>
      </c>
      <c r="M17" s="22" t="s">
        <v>211</v>
      </c>
      <c r="N17" s="20">
        <f>AVERAGE(Table1[¿Planifica Busscar la gestión de los recursos que van a estar involucrados en el desarrollo de los proyectos?])</f>
        <v>5.4375</v>
      </c>
      <c r="O17" s="27"/>
    </row>
    <row r="18" spans="2:15" x14ac:dyDescent="0.25">
      <c r="B18" s="22" t="s">
        <v>151</v>
      </c>
      <c r="C18" s="22" t="s">
        <v>157</v>
      </c>
      <c r="D18" s="22" t="s">
        <v>218</v>
      </c>
      <c r="E18" s="20">
        <f>AVERAGE(Table1[¿Durante la ejecución de los proyectos se gestiona la participación de los interesados en el desarrollo de los mismos?])</f>
        <v>5.375</v>
      </c>
      <c r="G18" s="22" t="s">
        <v>157</v>
      </c>
      <c r="H18" s="22" t="s">
        <v>216</v>
      </c>
      <c r="I18" s="20">
        <f>AVERAGE(Table1[¿Durante la ejecución de los proyectos se gestionan las comunicaciones de manera que se mantiene informado a todos los interesados e involucrados sobre el estado y la información real de los proye...])</f>
        <v>4.71875</v>
      </c>
      <c r="J18" s="29"/>
      <c r="L18" s="22" t="s">
        <v>147</v>
      </c>
      <c r="M18" s="22" t="s">
        <v>216</v>
      </c>
      <c r="N18" s="20">
        <f>AVERAGE(Table1[¿Durante la ejecución de los proyectos se gestionan las comunicaciones de manera que se mantiene informado a todos los interesados e involucrados sobre el estado y la información real de los proye...])</f>
        <v>4.71875</v>
      </c>
      <c r="O18" s="26">
        <f t="shared" ref="O18" si="4">AVERAGE(N18:N19)</f>
        <v>4.640625</v>
      </c>
    </row>
    <row r="19" spans="2:15" x14ac:dyDescent="0.25">
      <c r="B19" s="22" t="s">
        <v>150</v>
      </c>
      <c r="C19" s="24" t="s">
        <v>158</v>
      </c>
      <c r="D19" s="24" t="s">
        <v>219</v>
      </c>
      <c r="E19" s="20">
        <f>AVERAGE(Table1[¿En Busscar se monitorea y controla el trabajo de los proyectos y se realiza un control integrado de los cambios que sufren los mismos respecto al plan inicial?])</f>
        <v>4.625</v>
      </c>
      <c r="G19" s="24" t="s">
        <v>158</v>
      </c>
      <c r="H19" s="24" t="s">
        <v>221</v>
      </c>
      <c r="I19" s="20">
        <f>AVERAGE(Table1[¿En Busscar se controlan de manera recurrente los cronogramas de los proyectos de manera que se pueda cumplir con los tiempos inicialmente estimados o se informe oportunamente sobre desviaciones?])</f>
        <v>5.9375</v>
      </c>
      <c r="J19" s="28">
        <f>AVERAGE(I19:I24)</f>
        <v>5.182291666666667</v>
      </c>
      <c r="L19" s="22" t="s">
        <v>147</v>
      </c>
      <c r="M19" s="22" t="s">
        <v>209</v>
      </c>
      <c r="N19" s="20">
        <f>AVERAGE(Table1[¿Planifica Busscar la gestión de las comunicaciones del proyecto de manera que se mantenga al tanto a todos los involucrados e interesados sobre las situaciones relacionadas con los proyectos?])</f>
        <v>4.5625</v>
      </c>
      <c r="O19" s="27"/>
    </row>
    <row r="20" spans="2:15" x14ac:dyDescent="0.25">
      <c r="B20" s="22" t="s">
        <v>145</v>
      </c>
      <c r="C20" s="24" t="s">
        <v>158</v>
      </c>
      <c r="D20" s="25" t="s">
        <v>220</v>
      </c>
      <c r="E20" s="20">
        <f>AVERAGE(Table1[¿En Busscar se valida y controla constantemente el alcance de los proyectos de manera que durante el desarrollo se mantenga alineado con el plan inicial?])</f>
        <v>5.1875</v>
      </c>
      <c r="G20" s="24" t="s">
        <v>158</v>
      </c>
      <c r="H20" s="24" t="s">
        <v>223</v>
      </c>
      <c r="I20" s="20">
        <f>AVERAGE(Table1[¿En Busscar se controla de manera recurrente la calidad de los proyectos de manera que se pueda lograr el cumplimiento de requisitos, necesidades y especificaciones de clientes e interesados?])</f>
        <v>5.875</v>
      </c>
      <c r="J20" s="29"/>
      <c r="L20" s="22" t="s">
        <v>153</v>
      </c>
      <c r="M20" s="24" t="s">
        <v>224</v>
      </c>
      <c r="N20" s="20">
        <f>AVERAGE(Table1[¿En Busscar se controlan de manera recurrente los riesgos de los proyectos de manera que se pueda identificar oportunamente una eventual materialización y su impacto sobre el plan inicial del proy...])</f>
        <v>4.53125</v>
      </c>
      <c r="O20" s="26">
        <f t="shared" ref="O20" si="5">AVERAGE(N20:N21)</f>
        <v>4.328125</v>
      </c>
    </row>
    <row r="21" spans="2:15" x14ac:dyDescent="0.25">
      <c r="B21" s="22" t="s">
        <v>149</v>
      </c>
      <c r="C21" s="24" t="s">
        <v>158</v>
      </c>
      <c r="D21" s="24" t="s">
        <v>221</v>
      </c>
      <c r="E21" s="20">
        <f>AVERAGE(Table1[¿En Busscar se controlan de manera recurrente los cronogramas de los proyectos de manera que se pueda cumplir con los tiempos inicialmente estimados o se informe oportunamente sobre desviaciones?])</f>
        <v>5.9375</v>
      </c>
      <c r="G21" s="24" t="s">
        <v>158</v>
      </c>
      <c r="H21" s="25" t="s">
        <v>220</v>
      </c>
      <c r="I21" s="20">
        <f>AVERAGE(Table1[¿En Busscar se valida y controla constantemente el alcance de los proyectos de manera que durante el desarrollo se mantenga alineado con el plan inicial?])</f>
        <v>5.1875</v>
      </c>
      <c r="J21" s="29"/>
      <c r="L21" s="22" t="s">
        <v>153</v>
      </c>
      <c r="M21" s="22" t="s">
        <v>210</v>
      </c>
      <c r="N21" s="20">
        <f>AVERAGE(Table1[¿Se realiza en Busscar una correcta planificación de los riesgos relacionados con el proyecto, de manera que se identifiquen por medio de análisis cualitativos y cuantitativos los mismos, se calcu...])</f>
        <v>4.125</v>
      </c>
      <c r="O21" s="27"/>
    </row>
    <row r="22" spans="2:15" x14ac:dyDescent="0.25">
      <c r="B22" s="22" t="s">
        <v>148</v>
      </c>
      <c r="C22" s="24" t="s">
        <v>158</v>
      </c>
      <c r="D22" s="24" t="s">
        <v>222</v>
      </c>
      <c r="E22" s="20">
        <f>AVERAGE(Table1[¿En Busscar se controlan de manera recurrente los costos de los proyectos de manera que se pueda cumplir con el presupuesto inicial o se puedan informar oportunamente sobrecostos o desviaciones fr...])</f>
        <v>4.9375</v>
      </c>
      <c r="G22" s="24" t="s">
        <v>158</v>
      </c>
      <c r="H22" s="24" t="s">
        <v>222</v>
      </c>
      <c r="I22" s="20">
        <f>AVERAGE(Table1[¿En Busscar se controlan de manera recurrente los costos de los proyectos de manera que se pueda cumplir con el presupuesto inicial o se puedan informar oportunamente sobrecostos o desviaciones fr...])</f>
        <v>4.9375</v>
      </c>
      <c r="J22" s="29"/>
      <c r="L22" s="22" t="s">
        <v>194</v>
      </c>
      <c r="M22" s="22" t="s">
        <v>212</v>
      </c>
      <c r="N22" s="20">
        <f>AVERAGE(Table1[¿Se planifica en Busscar la gestión de las adquisiciones requeridas para el correcto desarrollo de los proyectos?])</f>
        <v>5.25</v>
      </c>
      <c r="O22" s="26">
        <f t="shared" ref="O22" si="6">AVERAGE(N22:N23)</f>
        <v>5.109375</v>
      </c>
    </row>
    <row r="23" spans="2:15" x14ac:dyDescent="0.25">
      <c r="B23" s="22" t="s">
        <v>146</v>
      </c>
      <c r="C23" s="24" t="s">
        <v>158</v>
      </c>
      <c r="D23" s="24" t="s">
        <v>223</v>
      </c>
      <c r="E23" s="20">
        <f>AVERAGE(Table1[¿En Busscar se controla de manera recurrente la calidad de los proyectos de manera que se pueda lograr el cumplimiento de requisitos, necesidades y especificaciones de clientes e interesados?])</f>
        <v>5.875</v>
      </c>
      <c r="G23" s="24" t="s">
        <v>158</v>
      </c>
      <c r="H23" s="24" t="s">
        <v>219</v>
      </c>
      <c r="I23" s="20">
        <f>AVERAGE(Table1[¿En Busscar se monitorea y controla el trabajo de los proyectos y se realiza un control integrado de los cambios que sufren los mismos respecto al plan inicial?])</f>
        <v>4.625</v>
      </c>
      <c r="J23" s="29"/>
      <c r="L23" s="22" t="s">
        <v>194</v>
      </c>
      <c r="M23" s="22" t="s">
        <v>217</v>
      </c>
      <c r="N23" s="20">
        <f>AVERAGE(Table1[¿Durante la ejecución de los proyectos, se efectúan realmente las adquisiciones requeridas para el desarrollo de los proyectos?])</f>
        <v>4.96875</v>
      </c>
      <c r="O23" s="27"/>
    </row>
    <row r="24" spans="2:15" x14ac:dyDescent="0.25">
      <c r="B24" s="22" t="s">
        <v>153</v>
      </c>
      <c r="C24" s="24" t="s">
        <v>158</v>
      </c>
      <c r="D24" s="24" t="s">
        <v>224</v>
      </c>
      <c r="E24" s="20">
        <f>AVERAGE(Table1[¿En Busscar se controlan de manera recurrente los riesgos de los proyectos de manera que se pueda identificar oportunamente una eventual materialización y su impacto sobre el plan inicial del proy...])</f>
        <v>4.53125</v>
      </c>
      <c r="G24" s="24" t="s">
        <v>158</v>
      </c>
      <c r="H24" s="24" t="s">
        <v>224</v>
      </c>
      <c r="I24" s="20">
        <f>AVERAGE(Table1[¿En Busscar se controlan de manera recurrente los riesgos de los proyectos de manera que se pueda identificar oportunamente una eventual materialización y su impacto sobre el plan inicial del proy...])</f>
        <v>4.53125</v>
      </c>
      <c r="J24" s="29"/>
      <c r="L24" s="22" t="s">
        <v>151</v>
      </c>
      <c r="M24" s="22" t="s">
        <v>218</v>
      </c>
      <c r="N24" s="20">
        <f>AVERAGE(Table1[¿Durante la ejecución de los proyectos se gestiona la participación de los interesados en el desarrollo de los mismos?])</f>
        <v>5.375</v>
      </c>
      <c r="O24" s="26">
        <f>AVERAGE(N24:N25)</f>
        <v>5.0625</v>
      </c>
    </row>
    <row r="25" spans="2:15" x14ac:dyDescent="0.25">
      <c r="B25" s="22" t="s">
        <v>150</v>
      </c>
      <c r="C25" s="24" t="s">
        <v>159</v>
      </c>
      <c r="D25" s="24" t="s">
        <v>225</v>
      </c>
      <c r="E25" s="20">
        <f>AVERAGE(Table1[¿Al finalizar un proyecto, en Busscar se realiza un proceso oficial de cierre que corrobore el cumplimiento del plan inicial o ajustado del proyecto y se puedan extraer aprendizajes y experiencias...])</f>
        <v>4.1875</v>
      </c>
      <c r="G25" s="24" t="s">
        <v>159</v>
      </c>
      <c r="H25" s="24" t="s">
        <v>225</v>
      </c>
      <c r="I25" s="20">
        <f>AVERAGE(Table1[¿Al finalizar un proyecto, en Busscar se realiza un proceso oficial de cierre que corrobore el cumplimiento del plan inicial o ajustado del proyecto y se puedan extraer aprendizajes y experiencias...])</f>
        <v>4.1875</v>
      </c>
      <c r="J25" s="21">
        <f>AVERAGE(Table1[¿Al finalizar un proyecto, en Busscar se realiza un proceso oficial de cierre que corrobore el cumplimiento del plan inicial o ajustado del proyecto y se puedan extraer aprendizajes y experiencias...])</f>
        <v>4.1875</v>
      </c>
      <c r="L25" s="22" t="s">
        <v>151</v>
      </c>
      <c r="M25" s="22" t="s">
        <v>213</v>
      </c>
      <c r="N25" s="20">
        <f>AVERAGE(Table1[¿Se planifica en Busscar como se involucrarán los interesados en el proceso de desarrollo de los proyectos?])</f>
        <v>4.75</v>
      </c>
      <c r="O25" s="26"/>
    </row>
    <row r="30" spans="2:15" ht="31.5" x14ac:dyDescent="0.25">
      <c r="B30" s="7" t="s">
        <v>193</v>
      </c>
      <c r="C30" s="7" t="s">
        <v>193</v>
      </c>
      <c r="D30" s="7"/>
      <c r="E30" s="19">
        <f>AVERAGE(Table1[¿Según su criterio, que calificación le otorgaría al modelo general de gestión de proyectos manejado actualmente en la compañía? 1=muy ineficiente - 10=totalmente eficiente.])</f>
        <v>5.09375</v>
      </c>
    </row>
  </sheetData>
  <mergeCells count="13">
    <mergeCell ref="O20:O21"/>
    <mergeCell ref="O22:O23"/>
    <mergeCell ref="O4:O7"/>
    <mergeCell ref="O24:O25"/>
    <mergeCell ref="J5:J13"/>
    <mergeCell ref="J14:J18"/>
    <mergeCell ref="J19:J24"/>
    <mergeCell ref="O8:O9"/>
    <mergeCell ref="O10:O11"/>
    <mergeCell ref="O12:O13"/>
    <mergeCell ref="O14:O15"/>
    <mergeCell ref="O16:O17"/>
    <mergeCell ref="O18:O19"/>
  </mergeCells>
  <conditionalFormatting sqref="E4:E25">
    <cfRule type="colorScale" priority="5">
      <colorScale>
        <cfvo type="min"/>
        <cfvo type="percentile" val="50"/>
        <cfvo type="max"/>
        <color rgb="FFF8696B"/>
        <color rgb="FFFCFCFF"/>
        <color rgb="FF63BE7B"/>
      </colorScale>
    </cfRule>
  </conditionalFormatting>
  <conditionalFormatting sqref="I4:I25">
    <cfRule type="colorScale" priority="32">
      <colorScale>
        <cfvo type="min"/>
        <cfvo type="percentile" val="50"/>
        <cfvo type="max"/>
        <color rgb="FFF8696B"/>
        <color rgb="FFFCFCFF"/>
        <color rgb="FF63BE7B"/>
      </colorScale>
    </cfRule>
  </conditionalFormatting>
  <conditionalFormatting sqref="J4:J25">
    <cfRule type="colorScale" priority="2">
      <colorScale>
        <cfvo type="min"/>
        <cfvo type="percentile" val="50"/>
        <cfvo type="max"/>
        <color rgb="FFF8696B"/>
        <color rgb="FFFCFCFF"/>
        <color rgb="FF63BE7B"/>
      </colorScale>
    </cfRule>
  </conditionalFormatting>
  <conditionalFormatting sqref="O8:O24 O4">
    <cfRule type="colorScale" priority="38">
      <colorScale>
        <cfvo type="min"/>
        <cfvo type="percentile" val="50"/>
        <cfvo type="max"/>
        <color rgb="FFF8696B"/>
        <color rgb="FFFCFCFF"/>
        <color rgb="FF63BE7B"/>
      </colorScale>
    </cfRule>
  </conditionalFormatting>
  <conditionalFormatting sqref="N4:N25">
    <cfRule type="colorScale" priority="39">
      <colorScale>
        <cfvo type="min"/>
        <cfvo type="percentile" val="50"/>
        <cfvo type="max"/>
        <color rgb="FFF8696B"/>
        <color rgb="FFFCFCFF"/>
        <color rgb="FF63BE7B"/>
      </colorScale>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Resultados</vt:lpstr>
      <vt:lpstr>Clasificación preguntas</vt:lpstr>
      <vt:lpstr>Graficos de resultados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Diego Alejandro Segura Garcia</cp:lastModifiedBy>
  <dcterms:created xsi:type="dcterms:W3CDTF">2021-06-07T22:36:55Z</dcterms:created>
  <dcterms:modified xsi:type="dcterms:W3CDTF">2021-06-22T14:09:47Z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f42aa342-8706-4288-bd11-ebb85995028c_Enabled">
    <vt:lpwstr>True</vt:lpwstr>
  </property>
  <property fmtid="{D5CDD505-2E9C-101B-9397-08002B2CF9AE}" pid="3" name="MSIP_Label_f42aa342-8706-4288-bd11-ebb85995028c_SiteId">
    <vt:lpwstr>72f988bf-86f1-41af-91ab-2d7cd011db47</vt:lpwstr>
  </property>
  <property fmtid="{D5CDD505-2E9C-101B-9397-08002B2CF9AE}" pid="4" name="MSIP_Label_f42aa342-8706-4288-bd11-ebb85995028c_Owner">
    <vt:lpwstr>qinzen@microsoft.com</vt:lpwstr>
  </property>
  <property fmtid="{D5CDD505-2E9C-101B-9397-08002B2CF9AE}" pid="5" name="MSIP_Label_f42aa342-8706-4288-bd11-ebb85995028c_SetDate">
    <vt:lpwstr>2018-05-23T11:41:12.6969027Z</vt:lpwstr>
  </property>
  <property fmtid="{D5CDD505-2E9C-101B-9397-08002B2CF9AE}" pid="6" name="MSIP_Label_f42aa342-8706-4288-bd11-ebb85995028c_Name">
    <vt:lpwstr>General</vt:lpwstr>
  </property>
  <property fmtid="{D5CDD505-2E9C-101B-9397-08002B2CF9AE}" pid="7" name="MSIP_Label_f42aa342-8706-4288-bd11-ebb85995028c_Application">
    <vt:lpwstr>Microsoft Azure Information Protection</vt:lpwstr>
  </property>
  <property fmtid="{D5CDD505-2E9C-101B-9397-08002B2CF9AE}" pid="8" name="MSIP_Label_f42aa342-8706-4288-bd11-ebb85995028c_Extended_MSFT_Method">
    <vt:lpwstr>Automatic</vt:lpwstr>
  </property>
  <property fmtid="{D5CDD505-2E9C-101B-9397-08002B2CF9AE}" pid="9" name="Sensitivity">
    <vt:lpwstr>General</vt:lpwstr>
  </property>
</Properties>
</file>