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AFIT - TESIS\"/>
    </mc:Choice>
  </mc:AlternateContent>
  <bookViews>
    <workbookView xWindow="0" yWindow="0" windowWidth="20490" windowHeight="7755" tabRatio="552"/>
  </bookViews>
  <sheets>
    <sheet name="Renta Fija - Fixed Income" sheetId="7" r:id="rId1"/>
    <sheet name="Acciones - Equity" sheetId="3" r:id="rId2"/>
    <sheet name="Tít. de Participación - Shares" sheetId="5" state="hidden" r:id="rId3"/>
    <sheet name="OPAs - Tender Offers" sheetId="6" r:id="rId4"/>
    <sheet name="Tít. de Participación - Shares " sheetId="8" r:id="rId5"/>
  </sheets>
  <definedNames>
    <definedName name="_xlnm._FilterDatabase" localSheetId="1" hidden="1">'Acciones - Equity'!$B$2:$K$2</definedName>
    <definedName name="_xlnm._FilterDatabase" localSheetId="0" hidden="1">'Renta Fija - Fixed Income'!$B$2:$T$6</definedName>
    <definedName name="_xlnm._FilterDatabase" localSheetId="2" hidden="1">'Tít. de Participación - Shares'!$B$2:$K$2</definedName>
    <definedName name="_xlnm._FilterDatabase" localSheetId="4" hidden="1">'Tít. de Participación - Shares '!$B$2:$K$2</definedName>
  </definedNames>
  <calcPr calcId="152511"/>
</workbook>
</file>

<file path=xl/calcChain.xml><?xml version="1.0" encoding="utf-8"?>
<calcChain xmlns="http://schemas.openxmlformats.org/spreadsheetml/2006/main">
  <c r="M70" i="7" l="1"/>
  <c r="N70" i="7" s="1"/>
  <c r="K70" i="7"/>
  <c r="L70" i="7"/>
  <c r="L66" i="7"/>
  <c r="N66" i="7" l="1"/>
  <c r="N64" i="7"/>
  <c r="L64" i="7"/>
  <c r="N61" i="7"/>
  <c r="L61" i="7"/>
  <c r="L58" i="7"/>
  <c r="N58" i="7"/>
  <c r="N56" i="7"/>
  <c r="L56" i="7"/>
  <c r="N54" i="7"/>
  <c r="L54" i="7"/>
  <c r="L4" i="6"/>
  <c r="N51" i="7"/>
  <c r="L51" i="7"/>
  <c r="N49" i="7"/>
  <c r="L49" i="7"/>
  <c r="N45" i="7"/>
  <c r="L45" i="7"/>
  <c r="E5" i="8"/>
  <c r="L3" i="6"/>
  <c r="N40" i="7"/>
  <c r="L40" i="7"/>
  <c r="N35" i="7"/>
  <c r="L35" i="7"/>
  <c r="N32" i="7"/>
  <c r="L32" i="7"/>
  <c r="N28" i="7"/>
  <c r="L28" i="7"/>
  <c r="N24" i="7"/>
  <c r="L24" i="7"/>
  <c r="N20" i="7"/>
  <c r="L20" i="7"/>
  <c r="N18" i="7"/>
  <c r="L18" i="7"/>
  <c r="N14" i="7"/>
  <c r="L14" i="7"/>
  <c r="N11" i="7"/>
  <c r="L11" i="7"/>
  <c r="N9" i="7"/>
  <c r="L9" i="7"/>
  <c r="N7" i="7"/>
  <c r="L7" i="7"/>
  <c r="N6" i="7"/>
  <c r="L6" i="7"/>
  <c r="N3" i="7"/>
  <c r="L3" i="7"/>
  <c r="E3" i="3"/>
  <c r="G4" i="3"/>
  <c r="E4" i="3"/>
  <c r="L71" i="7" l="1"/>
  <c r="N71" i="7"/>
</calcChain>
</file>

<file path=xl/sharedStrings.xml><?xml version="1.0" encoding="utf-8"?>
<sst xmlns="http://schemas.openxmlformats.org/spreadsheetml/2006/main" count="647" uniqueCount="308">
  <si>
    <t>Total</t>
  </si>
  <si>
    <r>
      <t xml:space="preserve">Emisor
</t>
    </r>
    <r>
      <rPr>
        <b/>
        <sz val="11"/>
        <color indexed="23"/>
        <rFont val="Verdana"/>
        <family val="2"/>
      </rPr>
      <t>Issuer</t>
    </r>
  </si>
  <si>
    <r>
      <t xml:space="preserve">Clase
</t>
    </r>
    <r>
      <rPr>
        <b/>
        <sz val="11"/>
        <color indexed="23"/>
        <rFont val="Verdana"/>
        <family val="2"/>
      </rPr>
      <t>Type</t>
    </r>
  </si>
  <si>
    <r>
      <t xml:space="preserve">Agentes Colocadores
</t>
    </r>
    <r>
      <rPr>
        <b/>
        <sz val="11"/>
        <color indexed="23"/>
        <rFont val="Verdana"/>
        <family val="2"/>
      </rPr>
      <t>Underwriters</t>
    </r>
  </si>
  <si>
    <r>
      <t xml:space="preserve">Calificación
</t>
    </r>
    <r>
      <rPr>
        <b/>
        <sz val="11"/>
        <color indexed="23"/>
        <rFont val="Verdana"/>
        <family val="2"/>
      </rPr>
      <t>Rating</t>
    </r>
  </si>
  <si>
    <r>
      <t xml:space="preserve">Sociedad Calificadora
</t>
    </r>
    <r>
      <rPr>
        <b/>
        <sz val="11"/>
        <color indexed="23"/>
        <rFont val="Verdana"/>
        <family val="2"/>
      </rPr>
      <t>Securities Rating Agency</t>
    </r>
  </si>
  <si>
    <r>
      <t xml:space="preserve">Fecha de Adjudicación
</t>
    </r>
    <r>
      <rPr>
        <b/>
        <sz val="11"/>
        <color indexed="23"/>
        <rFont val="Verdana"/>
        <family val="2"/>
      </rPr>
      <t>Allocation Date</t>
    </r>
  </si>
  <si>
    <r>
      <t xml:space="preserve">Tipo de Valor
</t>
    </r>
    <r>
      <rPr>
        <b/>
        <sz val="11"/>
        <color indexed="23"/>
        <rFont val="Verdana"/>
        <family val="2"/>
      </rPr>
      <t>Type of Security</t>
    </r>
  </si>
  <si>
    <r>
      <t xml:space="preserve">Monto Demandado
</t>
    </r>
    <r>
      <rPr>
        <b/>
        <sz val="11"/>
        <color indexed="23"/>
        <rFont val="Verdana"/>
        <family val="2"/>
      </rPr>
      <t>Bid Amount</t>
    </r>
    <r>
      <rPr>
        <b/>
        <sz val="11"/>
        <rFont val="Verdana"/>
        <family val="2"/>
      </rPr>
      <t xml:space="preserve">
(COP)</t>
    </r>
  </si>
  <si>
    <r>
      <t xml:space="preserve">Valor Nominal
</t>
    </r>
    <r>
      <rPr>
        <b/>
        <sz val="11"/>
        <color indexed="23"/>
        <rFont val="Verdana"/>
        <family val="2"/>
      </rPr>
      <t>Par Value</t>
    </r>
  </si>
  <si>
    <r>
      <t xml:space="preserve">Valor Patrimonial
</t>
    </r>
    <r>
      <rPr>
        <b/>
        <sz val="11"/>
        <color indexed="23"/>
        <rFont val="Verdana"/>
        <family val="2"/>
      </rPr>
      <t>Equity Value per Share</t>
    </r>
    <r>
      <rPr>
        <b/>
        <sz val="11"/>
        <rFont val="Verdana"/>
        <family val="2"/>
      </rPr>
      <t xml:space="preserve">
(COP)</t>
    </r>
  </si>
  <si>
    <r>
      <t xml:space="preserve">Precio de Suscripción
</t>
    </r>
    <r>
      <rPr>
        <b/>
        <sz val="11"/>
        <color indexed="23"/>
        <rFont val="Verdana"/>
        <family val="2"/>
      </rPr>
      <t>Subscription Price</t>
    </r>
    <r>
      <rPr>
        <b/>
        <sz val="11"/>
        <rFont val="Verdana"/>
        <family val="2"/>
      </rPr>
      <t xml:space="preserve">
(COP)</t>
    </r>
  </si>
  <si>
    <r>
      <t xml:space="preserve">Agente Estructurador
</t>
    </r>
    <r>
      <rPr>
        <b/>
        <sz val="11"/>
        <color indexed="23"/>
        <rFont val="Verdana"/>
        <family val="2"/>
      </rPr>
      <t xml:space="preserve">Structuring Agent </t>
    </r>
  </si>
  <si>
    <r>
      <t xml:space="preserve">Monto Adjudicado
</t>
    </r>
    <r>
      <rPr>
        <b/>
        <sz val="11"/>
        <color indexed="23"/>
        <rFont val="Verdana"/>
        <family val="2"/>
      </rPr>
      <t>Allocated</t>
    </r>
    <r>
      <rPr>
        <b/>
        <sz val="11"/>
        <color indexed="23"/>
        <rFont val="Verdana"/>
        <family val="2"/>
      </rPr>
      <t xml:space="preserve"> Amount</t>
    </r>
    <r>
      <rPr>
        <b/>
        <sz val="11"/>
        <rFont val="Verdana"/>
        <family val="2"/>
      </rPr>
      <t xml:space="preserve">
(COP)</t>
    </r>
  </si>
  <si>
    <r>
      <t xml:space="preserve">Agentes Colocadores
</t>
    </r>
    <r>
      <rPr>
        <b/>
        <sz val="11"/>
        <color indexed="23"/>
        <rFont val="Verdana"/>
        <family val="2"/>
      </rPr>
      <t>Underwriters</t>
    </r>
  </si>
  <si>
    <r>
      <t xml:space="preserve">Número de Acciones Adjudicadas
</t>
    </r>
    <r>
      <rPr>
        <b/>
        <sz val="11"/>
        <color indexed="23"/>
        <rFont val="Verdana"/>
        <family val="2"/>
      </rPr>
      <t>Number of Shares Allocated</t>
    </r>
  </si>
  <si>
    <r>
      <t xml:space="preserve">Número de Valores Adjudicados
</t>
    </r>
    <r>
      <rPr>
        <b/>
        <sz val="11"/>
        <color indexed="23"/>
        <rFont val="Verdana"/>
        <family val="2"/>
      </rPr>
      <t>Number of Securities Allocated</t>
    </r>
  </si>
  <si>
    <r>
      <t xml:space="preserve">Fecha
</t>
    </r>
    <r>
      <rPr>
        <b/>
        <sz val="11"/>
        <color indexed="23"/>
        <rFont val="Verdana"/>
        <family val="2"/>
      </rPr>
      <t>Date</t>
    </r>
  </si>
  <si>
    <r>
      <t xml:space="preserve">Agentes colocadores
</t>
    </r>
    <r>
      <rPr>
        <b/>
        <sz val="11"/>
        <color indexed="23"/>
        <rFont val="Verdana"/>
        <family val="2"/>
      </rPr>
      <t>Underwriters</t>
    </r>
  </si>
  <si>
    <r>
      <t xml:space="preserve">Nombre
</t>
    </r>
    <r>
      <rPr>
        <b/>
        <sz val="11"/>
        <color indexed="23"/>
        <rFont val="Verdana"/>
        <family val="2"/>
      </rPr>
      <t>Name</t>
    </r>
  </si>
  <si>
    <r>
      <rPr>
        <b/>
        <sz val="11"/>
        <color indexed="8"/>
        <rFont val="Times New Roman"/>
        <family val="1"/>
      </rPr>
      <t xml:space="preserve">  </t>
    </r>
    <r>
      <rPr>
        <b/>
        <sz val="11"/>
        <color indexed="8"/>
        <rFont val="Verdana"/>
        <family val="2"/>
      </rPr>
      <t xml:space="preserve">Fecha de adjudicación       </t>
    </r>
    <r>
      <rPr>
        <b/>
        <sz val="11"/>
        <color indexed="23"/>
        <rFont val="Verdana"/>
        <family val="2"/>
      </rPr>
      <t>Allocation date</t>
    </r>
  </si>
  <si>
    <r>
      <t xml:space="preserve">Número total de aceptaciones adjudicadas 
</t>
    </r>
    <r>
      <rPr>
        <b/>
        <sz val="11"/>
        <color indexed="23"/>
        <rFont val="Verdana"/>
        <family val="2"/>
      </rPr>
      <t xml:space="preserve">Total acceptances allocated </t>
    </r>
  </si>
  <si>
    <r>
      <t xml:space="preserve">Número total de aceptaciones adjudicadas bajo la modalidad Todo o Nada 
</t>
    </r>
    <r>
      <rPr>
        <b/>
        <sz val="11"/>
        <color indexed="23"/>
        <rFont val="Verdana"/>
        <family val="2"/>
      </rPr>
      <t>Total number of acceptances allocated under the modality All or Nothing</t>
    </r>
  </si>
  <si>
    <r>
      <t xml:space="preserve">Número total de acciones adjudicadas
 </t>
    </r>
    <r>
      <rPr>
        <b/>
        <sz val="11"/>
        <color indexed="23"/>
        <rFont val="Verdana"/>
        <family val="2"/>
      </rPr>
      <t xml:space="preserve">Total number of allocated shares </t>
    </r>
  </si>
  <si>
    <r>
      <t xml:space="preserve">Número total de acciones adjudicadas bajo la modalidad Todo o Nada 
</t>
    </r>
    <r>
      <rPr>
        <b/>
        <sz val="11"/>
        <color indexed="23"/>
        <rFont val="Verdana"/>
        <family val="2"/>
      </rPr>
      <t>Total number of shares allocated under the modality All or Nothing</t>
    </r>
  </si>
  <si>
    <r>
      <t xml:space="preserve">Precio por acción 
</t>
    </r>
    <r>
      <rPr>
        <b/>
        <sz val="11"/>
        <color indexed="23"/>
        <rFont val="Verdana"/>
        <family val="2"/>
      </rPr>
      <t>Price per share</t>
    </r>
  </si>
  <si>
    <r>
      <t xml:space="preserve">Porcentaje de acciones adjudicadas del total a comprar
 </t>
    </r>
    <r>
      <rPr>
        <b/>
        <sz val="11"/>
        <color indexed="23"/>
        <rFont val="Verdana"/>
        <family val="2"/>
      </rPr>
      <t>Percentage of allocated shares from the total to buy</t>
    </r>
  </si>
  <si>
    <r>
      <t xml:space="preserve">  Cantidad mínima de acciones objeto de la oferta
 </t>
    </r>
    <r>
      <rPr>
        <b/>
        <sz val="11"/>
        <color indexed="23"/>
        <rFont val="Verdana"/>
        <family val="2"/>
      </rPr>
      <t>Minimum number of shares subject to the offer</t>
    </r>
  </si>
  <si>
    <r>
      <t xml:space="preserve">Cantidad máxima de acciones objeto de la oferta
</t>
    </r>
    <r>
      <rPr>
        <b/>
        <sz val="11"/>
        <color indexed="23"/>
        <rFont val="Verdana"/>
        <family val="2"/>
      </rPr>
      <t>Maximum number of shares subject to the offer</t>
    </r>
  </si>
  <si>
    <r>
      <t xml:space="preserve">Porcentaje máximo objeto de la oferta
</t>
    </r>
    <r>
      <rPr>
        <b/>
        <sz val="11"/>
        <color indexed="23"/>
        <rFont val="Verdana"/>
        <family val="2"/>
      </rPr>
      <t>Maximum percentage subject to the offer</t>
    </r>
  </si>
  <si>
    <r>
      <t xml:space="preserve">Sociedad Comisionista de Bolsa oferente 
</t>
    </r>
    <r>
      <rPr>
        <b/>
        <sz val="11"/>
        <color indexed="23"/>
        <rFont val="Verdana"/>
        <family val="2"/>
      </rPr>
      <t>Offeror Brokerage Firm</t>
    </r>
  </si>
  <si>
    <r>
      <t xml:space="preserve">OFERTAS PÚBLICAS · </t>
    </r>
    <r>
      <rPr>
        <b/>
        <sz val="11"/>
        <color indexed="23"/>
        <rFont val="Verdana"/>
        <family val="2"/>
      </rPr>
      <t>PUBLIC OFFERINGS</t>
    </r>
    <r>
      <rPr>
        <b/>
        <sz val="11"/>
        <rFont val="Verdana"/>
        <family val="2"/>
      </rPr>
      <t xml:space="preserve">
RENTA FIJA ·</t>
    </r>
    <r>
      <rPr>
        <b/>
        <sz val="11"/>
        <color indexed="23"/>
        <rFont val="Verdana"/>
        <family val="2"/>
      </rPr>
      <t xml:space="preserve"> FIXED INCOME SECURITIES
</t>
    </r>
    <r>
      <rPr>
        <b/>
        <sz val="11"/>
        <rFont val="Verdana"/>
        <family val="2"/>
      </rPr>
      <t>2013</t>
    </r>
  </si>
  <si>
    <r>
      <t xml:space="preserve">OFERTAS PÚBLICAS · </t>
    </r>
    <r>
      <rPr>
        <b/>
        <sz val="11"/>
        <color indexed="23"/>
        <rFont val="Verdana"/>
        <family val="2"/>
      </rPr>
      <t>PUBLIC OFFERINGS</t>
    </r>
    <r>
      <rPr>
        <b/>
        <sz val="11"/>
        <rFont val="Verdana"/>
        <family val="2"/>
      </rPr>
      <t xml:space="preserve">
ACCIONES ·</t>
    </r>
    <r>
      <rPr>
        <b/>
        <sz val="11"/>
        <color indexed="23"/>
        <rFont val="Verdana"/>
        <family val="2"/>
      </rPr>
      <t xml:space="preserve"> EQUITY
</t>
    </r>
    <r>
      <rPr>
        <b/>
        <sz val="11"/>
        <rFont val="Verdana"/>
        <family val="2"/>
      </rPr>
      <t>2013</t>
    </r>
  </si>
  <si>
    <r>
      <t xml:space="preserve">OPERACIONES ESPECIALES · </t>
    </r>
    <r>
      <rPr>
        <b/>
        <sz val="11"/>
        <color indexed="23"/>
        <rFont val="Verdana"/>
        <family val="2"/>
      </rPr>
      <t>SPECIAL OPERATIONS</t>
    </r>
    <r>
      <rPr>
        <b/>
        <sz val="11"/>
        <rFont val="Verdana"/>
        <family val="2"/>
      </rPr>
      <t xml:space="preserve"> 
OFERTAS PÚBLICAS DE ADQUISICIÓN · </t>
    </r>
    <r>
      <rPr>
        <b/>
        <sz val="11"/>
        <color indexed="23"/>
        <rFont val="Verdana"/>
        <family val="2"/>
      </rPr>
      <t>TENDER OFFERS</t>
    </r>
    <r>
      <rPr>
        <b/>
        <sz val="11"/>
        <rFont val="Verdana"/>
        <family val="2"/>
      </rPr>
      <t xml:space="preserve">
2013</t>
    </r>
  </si>
  <si>
    <t>Promigas S.A. E.S.P.</t>
  </si>
  <si>
    <r>
      <t xml:space="preserve">Serie
</t>
    </r>
    <r>
      <rPr>
        <b/>
        <sz val="11"/>
        <color theme="0" tint="-0.499984740745262"/>
        <rFont val="Verdana"/>
        <family val="2"/>
      </rPr>
      <t>Serie</t>
    </r>
  </si>
  <si>
    <t>Corficolombiana S.A., Casa de Bolsa S.A., Serfinco S.A., Corredores Asociados S.A.</t>
  </si>
  <si>
    <t>AAA</t>
  </si>
  <si>
    <t>Corficolombiana S.A.</t>
  </si>
  <si>
    <r>
      <t xml:space="preserve">Tipo de tasa
</t>
    </r>
    <r>
      <rPr>
        <b/>
        <sz val="11"/>
        <color theme="0" tint="-0.499984740745262"/>
        <rFont val="Verdana"/>
        <family val="2"/>
      </rPr>
      <t>Rate Type</t>
    </r>
  </si>
  <si>
    <t>IPC</t>
  </si>
  <si>
    <t>SERIE A SUBSERIE A7 - 7 AÑOS
MARGEN SOBRE IPC E.A.</t>
  </si>
  <si>
    <t>SERIE A SUBSERIE A10 - 10 AÑOS MARGEN SOBRE IPC E.A.</t>
  </si>
  <si>
    <t>SERIE A SUBSERIE A20 - 20 AÑOS MARGEN SOBRE IPC E.A.</t>
  </si>
  <si>
    <t>3,05% E.A.</t>
  </si>
  <si>
    <t>3,22% E.A.</t>
  </si>
  <si>
    <t>3,64% E.A.</t>
  </si>
  <si>
    <t>EMISIÓN DE BONOS ORDINARIOS HASTA POR $580.000 MILLONES DE PESOS M.L. PRIMER LOTE POR $400.000 MILLONES DE PESOS</t>
  </si>
  <si>
    <r>
      <t xml:space="preserve">Oferta pública de adquisición (OPA) de acciones de
</t>
    </r>
    <r>
      <rPr>
        <b/>
        <sz val="11"/>
        <color indexed="23"/>
        <rFont val="Verdana"/>
        <family val="2"/>
      </rPr>
      <t xml:space="preserve">Tender offer on shares of </t>
    </r>
  </si>
  <si>
    <t>Banco de Occidente S.A.</t>
  </si>
  <si>
    <t>SERIE B SUBSERIE BS12 - 12 AÑOS MARGEN SOBRE IPC E.A.</t>
  </si>
  <si>
    <t>Casa de Bolsa S.A. Correval S.A., Ultrabursatiles S.A., Corredores Asociados S.A., Serfinco S.A., Profesionales de Bolsa S.A., Acciones y Valores S.A.y Banco de Occidente S.A.</t>
  </si>
  <si>
    <t>AA+</t>
  </si>
  <si>
    <t>BRC Investor Services S.A.</t>
  </si>
  <si>
    <t>3,58% E.A.</t>
  </si>
  <si>
    <t>PROGRAMA DE EMISIÓN Y COLOCACIÓN DE BONOS ORDINARIOS Y/O SUBORDINADOS BANCO DE OCCIDENTE SEGUNDA EMISIÓN DE BONOS SUBORDINADOS DEL PROGRAMA (SEXTA EMISIÓN DEL PROGRAMA) PRIMER LOTE</t>
  </si>
  <si>
    <t>SERIE AS SUBSERIE AS10 - 10 AÑOS MARGEN SOBRE IPC E.A.</t>
  </si>
  <si>
    <t>SERIE AS SUBSERIE AS15 - 15 AÑOS MARGEN SOBRE IPC E.A.</t>
  </si>
  <si>
    <t>Corficolombiana S.A., Casa de Bolsa S.A.</t>
  </si>
  <si>
    <t>Banco Davivienda S.A.</t>
  </si>
  <si>
    <t>SERIE F SUBSERIE F36 - 36 MESES TASA FIJA E.A.</t>
  </si>
  <si>
    <t>SERIE C SUBSERIE C120 - 120 MESES MARGEN SOBRE IPC E.A.</t>
  </si>
  <si>
    <t>SERIE C SUBSERIE C180 - 180 MESES MARGEN SOBRE IPC E.A.</t>
  </si>
  <si>
    <t>Tasa Fija</t>
  </si>
  <si>
    <t>CUARTA EMISIÓN PRIMER LOTE DE BONOS ORDINARIOS PROGRAMA DE EMISIÓN Y COLOCACIÓN BANCO DAVIVIENDA S.A.</t>
  </si>
  <si>
    <t>Banco Corpbanca Colombia S.A.</t>
  </si>
  <si>
    <t>Surtigas S.A. E.S.P.</t>
  </si>
  <si>
    <t>EMISIÓN DE BONOS ORDINARIOS SURTIGAS S.A. E.S.P.</t>
  </si>
  <si>
    <t>Fitch Ratings Colombia S.A.</t>
  </si>
  <si>
    <t>3,23 % E.A.</t>
  </si>
  <si>
    <t>3,47 % E.A.</t>
  </si>
  <si>
    <t>5,14 % E.A.</t>
  </si>
  <si>
    <t>3,25% E.A.</t>
  </si>
  <si>
    <t>4,00% E.A.</t>
  </si>
  <si>
    <t>3,89% E.A.</t>
  </si>
  <si>
    <t xml:space="preserve">Davivalores S.A., Valores Bancolombia S.A.,Casa de Bolsa S.A., Helm Comisionista de Bolsa S.A., Correval S.A., Bolsa y Renta S.A., Serfinco S.A., Corredores Asociados S.A., Acciones y Valores S.A., Asesores en Valores S.A., Servivalores S.A. </t>
  </si>
  <si>
    <t>PROGRAMA DE EMISIÓN Y COLOCACIÓN DE BONOS ORDINARIOS O SUBORDINADOS. BONOS SUBORDINADOS PRIMER TRAMO PRIMER LOTE</t>
  </si>
  <si>
    <t>Corpbanca Investment Valores Colombia S.A., Corredores Asociados S.A., Correval S.A., Serfinco S.A., Valores Bancolombia S.A.</t>
  </si>
  <si>
    <r>
      <t xml:space="preserve">OFERTAS PÚBLICAS · </t>
    </r>
    <r>
      <rPr>
        <b/>
        <sz val="11"/>
        <color indexed="23"/>
        <rFont val="Verdana"/>
        <family val="2"/>
      </rPr>
      <t>PUBLIC OFFERINGS</t>
    </r>
    <r>
      <rPr>
        <b/>
        <sz val="11"/>
        <rFont val="Verdana"/>
        <family val="2"/>
      </rPr>
      <t xml:space="preserve">
TÍTULOS DE PARTICIPACIÓN</t>
    </r>
    <r>
      <rPr>
        <b/>
        <sz val="11"/>
        <color theme="0" tint="-0.499984740745262"/>
        <rFont val="Verdana"/>
        <family val="2"/>
      </rPr>
      <t xml:space="preserve"> </t>
    </r>
    <r>
      <rPr>
        <b/>
        <sz val="11"/>
        <rFont val="Verdana"/>
        <family val="2"/>
      </rPr>
      <t>·</t>
    </r>
    <r>
      <rPr>
        <b/>
        <sz val="11"/>
        <color theme="0" tint="-0.499984740745262"/>
        <rFont val="Verdana"/>
        <family val="2"/>
      </rPr>
      <t xml:space="preserve"> SHARES</t>
    </r>
    <r>
      <rPr>
        <b/>
        <sz val="11"/>
        <color indexed="23"/>
        <rFont val="Verdana"/>
        <family val="2"/>
      </rPr>
      <t xml:space="preserve">
</t>
    </r>
    <r>
      <rPr>
        <b/>
        <sz val="11"/>
        <rFont val="Verdana"/>
        <family val="2"/>
      </rPr>
      <t>2013</t>
    </r>
  </si>
  <si>
    <t>Financiera de Desarrollo Territorial S.A. FINDETER</t>
  </si>
  <si>
    <t>CDT</t>
  </si>
  <si>
    <t>18 MESES - MARGEN SOBRE DTF T.A.</t>
  </si>
  <si>
    <t>2 AÑOS - MARGEN SOBRE DTF T.A.</t>
  </si>
  <si>
    <t>3 AÑOS - MARGEN SOBRE DTF T.A.</t>
  </si>
  <si>
    <t>5 AÑOS - MARGEN SOBRE IPC E.A.</t>
  </si>
  <si>
    <t>DTF</t>
  </si>
  <si>
    <t>Todas las Sociedades Comisionistas de Bolsa (SCB)</t>
  </si>
  <si>
    <t>EMISION DE CERTIFICADOS DE DEPOSITO A TERMINO – CDT</t>
  </si>
  <si>
    <t>Deuda Largo Plazo AAA</t>
  </si>
  <si>
    <t>Deuda Corto Plazo 
F1+</t>
  </si>
  <si>
    <t xml:space="preserve">Financiera de Desarrollo Territorial S.A. FINDETER </t>
  </si>
  <si>
    <t>SERIE G SUBSERIE G120 - 120 MESES MARGEN SOBRE IPC E.A.</t>
  </si>
  <si>
    <t>SERIE G SUBSERIE G180 - 180 MESES MARGEN SOBRE IPC E.A.</t>
  </si>
  <si>
    <t xml:space="preserve">SEGUNDA EMISIÓN Y COLOCACIÓN DE BONOS SUBORDINADOS BBVA COLOMBIA </t>
  </si>
  <si>
    <t>BBVA Valores S.A., Ultabursatiles S.A., Correval S.A.</t>
  </si>
  <si>
    <t>BBVA Valores S.A.</t>
  </si>
  <si>
    <t>Banco Bilbao Vizcaya Argentaria Colombia S.A. BBVA Colombia</t>
  </si>
  <si>
    <t>Banco Popular S.A.</t>
  </si>
  <si>
    <t>SERIE A SUBSERIE A2 - 24 MESES MARGEN SOBRE DTF T.A.</t>
  </si>
  <si>
    <t>SERIE C SUBSERIE C7 - 84 MESES MARGEN SOBRE IPC E.A.</t>
  </si>
  <si>
    <t>SERIE C SUBSERIE C10 - 120 MESES MARGEN SOBRE IPC E.A.</t>
  </si>
  <si>
    <t>SERIE D SUBSERIE D2 - 24 MESES MARGEN SOBRE IBR N.M.V.</t>
  </si>
  <si>
    <t>IBR</t>
  </si>
  <si>
    <t xml:space="preserve">SÉPTIMA EMISIÓN DE BONOS ORDINARIOS BANCO POPULAR S.A. </t>
  </si>
  <si>
    <t>Banco Popular S.A., Casa de Bolsa S.A., Corredores Asociados S.A., Correval S.A., Serfinco S.A. Profesionales de Bolsa S.A., Acciones Y Valores S.A., Ultrabursatiles S.A.</t>
  </si>
  <si>
    <t>3,14% E.A.</t>
  </si>
  <si>
    <t>1,33% N.M.V.</t>
  </si>
  <si>
    <t>3,60 % E.A.</t>
  </si>
  <si>
    <t>3,04% E.A.</t>
  </si>
  <si>
    <r>
      <t xml:space="preserve">Tipo de valor
</t>
    </r>
    <r>
      <rPr>
        <b/>
        <sz val="11"/>
        <color indexed="23"/>
        <rFont val="Verdana"/>
        <family val="2"/>
      </rPr>
      <t>Security Type</t>
    </r>
  </si>
  <si>
    <r>
      <t xml:space="preserve">Monto adjudicado
</t>
    </r>
    <r>
      <rPr>
        <b/>
        <sz val="11"/>
        <color indexed="23"/>
        <rFont val="Verdana"/>
        <family val="2"/>
      </rPr>
      <t>Allocated Amount</t>
    </r>
    <r>
      <rPr>
        <b/>
        <sz val="11"/>
        <rFont val="Verdana"/>
        <family val="2"/>
      </rPr>
      <t xml:space="preserve"> 
(COP 000.000)</t>
    </r>
  </si>
  <si>
    <r>
      <t xml:space="preserve">Total adjudicado
</t>
    </r>
    <r>
      <rPr>
        <b/>
        <sz val="11"/>
        <color indexed="23"/>
        <rFont val="Verdana"/>
        <family val="2"/>
      </rPr>
      <t>Total Allocated</t>
    </r>
    <r>
      <rPr>
        <b/>
        <sz val="11"/>
        <rFont val="Verdana"/>
        <family val="2"/>
      </rPr>
      <t xml:space="preserve">
(COP 000.000)</t>
    </r>
  </si>
  <si>
    <r>
      <t xml:space="preserve">Monto demandado
</t>
    </r>
    <r>
      <rPr>
        <b/>
        <sz val="11"/>
        <color indexed="23"/>
        <rFont val="Verdana"/>
        <family val="2"/>
      </rPr>
      <t xml:space="preserve">Bid Amount </t>
    </r>
    <r>
      <rPr>
        <b/>
        <sz val="11"/>
        <rFont val="Verdana"/>
        <family val="2"/>
      </rPr>
      <t xml:space="preserve">
(COP 000.000)</t>
    </r>
  </si>
  <si>
    <r>
      <t xml:space="preserve">Total demandado
</t>
    </r>
    <r>
      <rPr>
        <b/>
        <sz val="11"/>
        <color indexed="23"/>
        <rFont val="Verdana"/>
        <family val="2"/>
      </rPr>
      <t>Total Bid Amount</t>
    </r>
    <r>
      <rPr>
        <b/>
        <sz val="11"/>
        <rFont val="Verdana"/>
        <family val="2"/>
      </rPr>
      <t xml:space="preserve">
(COP 000.000)</t>
    </r>
  </si>
  <si>
    <r>
      <t xml:space="preserve">Sociedad calificadora
</t>
    </r>
    <r>
      <rPr>
        <b/>
        <sz val="11"/>
        <color indexed="23"/>
        <rFont val="Verdana"/>
        <family val="2"/>
      </rPr>
      <t>Securities Rating Agency</t>
    </r>
  </si>
  <si>
    <r>
      <t xml:space="preserve">Agente estructurador
</t>
    </r>
    <r>
      <rPr>
        <b/>
        <sz val="11"/>
        <color indexed="23"/>
        <rFont val="Verdana"/>
        <family val="2"/>
      </rPr>
      <t xml:space="preserve">Structuring Agent </t>
    </r>
  </si>
  <si>
    <r>
      <t xml:space="preserve">Asesor legal
</t>
    </r>
    <r>
      <rPr>
        <b/>
        <sz val="11"/>
        <color indexed="23"/>
        <rFont val="Verdana"/>
        <family val="2"/>
      </rPr>
      <t>Legal Advisor</t>
    </r>
  </si>
  <si>
    <t>Organización Terpel S.A.</t>
  </si>
  <si>
    <t>SERIE A SUBSERIE A7 - 7 AÑOS TASA FIJA E.A.</t>
  </si>
  <si>
    <t>SERIE C SUBSERIE C5 - 5 AÑOS MARGEN SOBRE IPC E.A.</t>
  </si>
  <si>
    <t>SERIE C SUBSERIE C10 - 10 AÑOS MARGEN SOBRE IPC E.A.</t>
  </si>
  <si>
    <t>SERIE C SUBSERIE C18 - 18 AÑOS MARGEN SOBRE IPC E.A.</t>
  </si>
  <si>
    <t>Banca de Inversión Bancolombia S.A., Valores Bancolombia S.A., Asesores en Valores S.A., Corredores Asociados S.A.</t>
  </si>
  <si>
    <t>Banca de Inversión Bancolombia S.A.</t>
  </si>
  <si>
    <t>EMISIÓN DE BONOS ORDINARIOS DE ORGANIZACIÓN TERPEL S.A. LOTE 1</t>
  </si>
  <si>
    <t>Posse Herrera Ruiz</t>
  </si>
  <si>
    <t>SERIE A SUBSERIE A5 – 5 AÑOS TASA FIJA E.A.</t>
  </si>
  <si>
    <t>SERIE C SUBSERIE C4 - 4 AÑOS MARGEN SOBRE IPC E.A.</t>
  </si>
  <si>
    <t>SERIE C SUBSERIE C8 - 8 AÑOS MARGEN SOBRE IPC E.A.</t>
  </si>
  <si>
    <t>SERIE E SUBSERIE E2 - 2 AÑOS MARGEN SOBRE IBR N.M.V.</t>
  </si>
  <si>
    <t>LOTE 1 CUARTA EMISIÓN DE BONOS ORDINARIOS CORRESPONDIENTE AL PROGRAMA DE EMISIÓN Y COLOCACIÓN DE BONOS ORDINARIOS DE LEASING BANCOLOMBIA S.A. COMPAÑÍA DE FINANCIAMIENTO</t>
  </si>
  <si>
    <t xml:space="preserve">Banca de Inversion Bancolombia S.A., Valores Bancolombia S.A., Bolsa y Renta S.A., Serfinco S.A. </t>
  </si>
  <si>
    <t>Banco Finandina S.A.</t>
  </si>
  <si>
    <t>SERIE A SUBSERIE A24 - 24 MESES TASA FIJA E.A.</t>
  </si>
  <si>
    <t>SERIE B SUBSERIE B36 - 36 MESES MARGEN SOBRE DTF T.A.</t>
  </si>
  <si>
    <t>SERIE D SUBSERIE D24 - 24 MESES MARGEN SOBRE IBR N.M.V.</t>
  </si>
  <si>
    <t>PROMER LOTE DE LA TERCERA EMISIÓN DEL PROGRAMA DE EMISIÓN Y COLOCACIÓN DE BONOS ORDINARIOS BANCO FINANDINA S.A.</t>
  </si>
  <si>
    <t>Corredores Asociados S.A.</t>
  </si>
  <si>
    <t>Corredores Asociados S.A., Afín S.A., Correval S.A., Serfinco S.A., Valores Bancolombia S.A., Casa De Bolsa S.A.</t>
  </si>
  <si>
    <t>SERIE B3 SUBSERIE B3- 3 AÑOS MARGEN SOBRE IBR N.M.V</t>
  </si>
  <si>
    <t>SERIE C5 - SUBSERIE C5- 5 AÑOS MARGEN SOBRE IPC E.A.</t>
  </si>
  <si>
    <t>SERIE C2 - SUBSERIE C2- 2 AÑOS MARGEN SOBRE IPC E.A.</t>
  </si>
  <si>
    <t>Correval S.A., Serfinco S.A., Corredores Asociados S.A., Casa De Bolsa S.A.</t>
  </si>
  <si>
    <t>Forigua Abogados</t>
  </si>
  <si>
    <t>Servicios Financieros S.A. Serfinansa Compañía de Financiamiento</t>
  </si>
  <si>
    <t>Leasing Bancolombia S.A. Compañía de Financiamiento</t>
  </si>
  <si>
    <t>EMISIÓN DE BONOS ORDINARIOS DE SERVICIOS FINANCIEROS S.A. SERFINANSA COMPAÑÍA DE FINANCIAMIENTO PRIMER LOTE</t>
  </si>
  <si>
    <t>Nexus Banca de Inversión</t>
  </si>
  <si>
    <t>Brigard &amp; Urritia, PrietoCarrizosa</t>
  </si>
  <si>
    <t>Cementos Argos S.A.*</t>
  </si>
  <si>
    <t>SERIE C SUBSERIE C9 - 9 AÑOS MARGEN SOBRE IPC E.A.</t>
  </si>
  <si>
    <t>SERIE C SUBSERIE C15 - 15 AÑOS MARGEN SOBRE IPC E.A.</t>
  </si>
  <si>
    <t>Interconexión Electrica S.A. E.S.P.</t>
  </si>
  <si>
    <t xml:space="preserve">Correval S.A., Corredores Asociados S.A., Citivalores S.A. </t>
  </si>
  <si>
    <t>OCTAVO TRAMO DE BONOS DE DEUDA PÚBLICA INTERNA DEL PROGRAMA DE EMISION Y COLOCACION DE VALORES DE DEUDA PUBLICA INTERNA DE INTERCONEXIÓN ELECTRICA S.A. E.S.P.</t>
  </si>
  <si>
    <r>
      <t xml:space="preserve">Asesores legales
</t>
    </r>
    <r>
      <rPr>
        <b/>
        <sz val="11"/>
        <color indexed="23"/>
        <rFont val="Verdana"/>
        <family val="2"/>
      </rPr>
      <t>Legal advisors</t>
    </r>
  </si>
  <si>
    <t>Banca de Inversión Bancolombia S.A., en calidad de Coordinador
Líder, Valores Bancolombia S.A., en calidad de Coordinador Local, J.P. Morgan Securities LLC y HSBC Securities (USA) Inc. en calidad de Coordinadores Líderes, Coordinadores del Libro de Ofertas y Colocadores Internacionales</t>
  </si>
  <si>
    <t>Valores Bancolombia S.A., Asesores en Valores S.A., BBVA Valores S.A., Bolsa y Renta S.A., Casa de Bolsa S.A., Citivalores S.A., Corredores Asociados S.A., Correval S.A., Helm Comisionista de Bolsa S.A., Serfinco S.A.</t>
  </si>
  <si>
    <t>Titularizadora Colombiana S.A.</t>
  </si>
  <si>
    <t>TIPS PESOS N-7 SERIE A2023</t>
  </si>
  <si>
    <t>Bolsa y Renta S.A.,Casa de Bolsa S.A., Corredores Asociados S.A., Correval S.A., Davivalores S.A., Helm Comisionista de Bolsa S.A., Serfinco S.A., Ultrabursátiles S.A., Valores Bancolombia S.A.</t>
  </si>
  <si>
    <t>TITULOS HIPOTECARIOS TIP's PESOS N-7 PRIMER LOTE</t>
  </si>
  <si>
    <t xml:space="preserve">Acciones con Dividendo Preferencial y Sin Derecho a Voto (Acciones Preferenciales) </t>
  </si>
  <si>
    <t>SERIE D SUBSERIE D3 - 3 AÑOS MARGEN SOBRE I.B.R. N.M.V.</t>
  </si>
  <si>
    <t>SERIE B SUBSERIE B7 - 7 AÑOS MARGEN SOBRE I.P.C. E.A.</t>
  </si>
  <si>
    <t>SERIE B SUBSERIE B15 - 15 AÑOS MARGEN SOBRE I.P.C. E.A.</t>
  </si>
  <si>
    <t>SEPTIMA EMISION DEL PROGRAMA DE EMISION Y COLOCACION DE BONOS ORDINARIOS Y/O SUBORDINADOS BANCO DE OCCIDENTE S.A.</t>
  </si>
  <si>
    <t>Casa de Bolsa S.A. Correval S.A., Ultrabursatiles S.A., Corredores Asociados S.A., Serfinco S.A., Valores Bancolombia S.A., Profesionales de Bolsa S.A., Banco de Occidente S.A.</t>
  </si>
  <si>
    <t>Acciones Ordinarias</t>
  </si>
  <si>
    <t>50% + 1 Accion</t>
  </si>
  <si>
    <t>13/06/2013 al 26/06/2013</t>
  </si>
  <si>
    <r>
      <rPr>
        <sz val="11"/>
        <rFont val="Verdana"/>
        <family val="2"/>
      </rPr>
      <t>*En total, incluyendo una oferta pública dirigida a inversionistas en Colombia y una colocación paralela dirigida a inversionistas elegibles fuera de Colombia, el emisor colocó 182.000.000 acciones preferenciales, por las cuales recibió aproximadamente COP$1,4 billones. Según informacion relevante del emisor publicada el 9 de mayo de 2013, el monto total demandado de la emision superó los COP$2,1 billones. El monto demandado en el mercado local fue de aproximadamente COP$1,32 billones.</t>
    </r>
    <r>
      <rPr>
        <sz val="11"/>
        <color theme="1"/>
        <rFont val="Verdana"/>
        <family val="2"/>
      </rPr>
      <t xml:space="preserve">
</t>
    </r>
    <r>
      <rPr>
        <sz val="11"/>
        <color theme="0" tint="-0.499984740745262"/>
        <rFont val="Verdana"/>
        <family val="2"/>
      </rPr>
      <t>*In total, including a public offering directed to investors in Colombia and a paralell placement directed to eligible investors outside Colombia, the issuer placed 182,000,000 preferred shares, for which they received approximately COP$1.4 trillion. According to relevant information published by the issuer on May 9th, 2013, the total bid amount exceeded COP$2.1 trillion. The bid amount in the Colombian market was approximately COP$1.32 trillion.</t>
    </r>
  </si>
  <si>
    <t>Biomax Biocombustibles S.A.</t>
  </si>
  <si>
    <t>UNO Colombia S.A.S.</t>
  </si>
  <si>
    <t>Acebedo &amp; Serna Abogados</t>
  </si>
  <si>
    <t>Patrimonio Autónomo Estrategias Inmobiliarias</t>
  </si>
  <si>
    <t>Títulos Participativos</t>
  </si>
  <si>
    <t>Brigard &amp; Urrutia Abogados</t>
  </si>
  <si>
    <t>Estrategias Corporativas S.A.S.</t>
  </si>
  <si>
    <t>i-AAA</t>
  </si>
  <si>
    <t>Cemex Colombia S.A.</t>
  </si>
  <si>
    <t>SERIE A SUBSERIE A90 – 90 DÍAS TASA FIJA E.A.</t>
  </si>
  <si>
    <t>4,90% E.A</t>
  </si>
  <si>
    <t>$51.879</t>
  </si>
  <si>
    <t>PRIMER LOTE DE LA EMISION Y COLOCACION DE PAPELES COMERCIALES EMITIDOS POR CEMEX COLOMBIA S.A.</t>
  </si>
  <si>
    <t>F1+ (col)</t>
  </si>
  <si>
    <t>Gómez-Pinzón Zuleta Abogados</t>
  </si>
  <si>
    <t>Ecopetrol S.A.</t>
  </si>
  <si>
    <t>SERIE C SUBSERIE C5 - 5 AÑOS MARGEN SOBRE I.P.C.</t>
  </si>
  <si>
    <t>Mosquera Abogados</t>
  </si>
  <si>
    <t>SERIE C SUBSERIE C10 - 10 AÑOS MARGEN SOBRE I.P.C.</t>
  </si>
  <si>
    <t>SERIE C SUBSERIE C15 - 15 AÑOS MARGEN SOBRE I.P.C.</t>
  </si>
  <si>
    <t>SERIE C SUBSERIE C30 - 30 AÑOS MARGEN SOBRE I.P.C.</t>
  </si>
  <si>
    <t>5,40% E.A.</t>
  </si>
  <si>
    <t>0,44% T,A,</t>
  </si>
  <si>
    <t>0,59% T,A,</t>
  </si>
  <si>
    <t>1,28% T,A,</t>
  </si>
  <si>
    <t>5,65% E.A.</t>
  </si>
  <si>
    <t>2,86% E.A.</t>
  </si>
  <si>
    <t>3,09% E.A.</t>
  </si>
  <si>
    <t>3,38% E.A.</t>
  </si>
  <si>
    <t>5,60 % E.A.</t>
  </si>
  <si>
    <t>3,00 % E.A.</t>
  </si>
  <si>
    <t>3,34 % E.A.</t>
  </si>
  <si>
    <t>5,35% E.A.</t>
  </si>
  <si>
    <t>3,40% E.A.</t>
  </si>
  <si>
    <t>2,84% E.A.</t>
  </si>
  <si>
    <t>1,27% N.M.V.</t>
  </si>
  <si>
    <t>1,99 % N.M.V.</t>
  </si>
  <si>
    <t>1,50% N.M.V.</t>
  </si>
  <si>
    <t>PRIMERA EMISIÓN PRIMER LOTE PROGRAMA DE EMISIÓN Y COLOCACIÓN DE BONOS DE DEUDA PÚBLICA INTERNA Y DE PAPELES COMERCIALES ECOPETROL S.A.</t>
  </si>
  <si>
    <t>Correval S.A., Corredores Asociados S.A., Alianza Valores , Casa de Bolsa S.A., BBVA Valores S.A., BTG Pactual S.A:, Global Securities S.A., Ultrabusátiles S.A., Compañía de Profesionales de Bolsa S.A., Valores Bancolombia S.A., Serfinco S.A., Asesores en Valores S.A., Davivalores S.A.</t>
  </si>
  <si>
    <t>SERIE B SUBSERIE B6 - 6 AÑOS MARGEN SOBRE I.P.C</t>
  </si>
  <si>
    <t>SERIE B SUBSERIE B12 - 12 AÑOS MARGEN SOBRE I.P.C.</t>
  </si>
  <si>
    <t>PRIMER LOTE DEL QUINTO TRAMO DEL PROGRAMA DE EMISIÓN Y COLOCACIÓN DE BONOS ORDINARIOS DE EMGESA S.A. E.S.P.</t>
  </si>
  <si>
    <t>Corredores Asociados S.A., BBVA Valores S.A., Serfinco S.A., Valores Bancolombia S.A.</t>
  </si>
  <si>
    <t>SERIE D SUBSERIE D1 - 18 MESES MARGEN SOBRE IBR</t>
  </si>
  <si>
    <r>
      <t xml:space="preserve">Plazo
</t>
    </r>
    <r>
      <rPr>
        <b/>
        <sz val="11"/>
        <color indexed="23"/>
        <rFont val="Verdana"/>
        <family val="2"/>
      </rPr>
      <t>Maturity</t>
    </r>
  </si>
  <si>
    <t>Bonos ordinarios</t>
  </si>
  <si>
    <t>Bonos de deuda pública interna</t>
  </si>
  <si>
    <t>Títulos hipotecarios</t>
  </si>
  <si>
    <t>Bonos subordinados</t>
  </si>
  <si>
    <t xml:space="preserve">Deuda sector financiero </t>
  </si>
  <si>
    <t>Deuda sector real</t>
  </si>
  <si>
    <t>Deuda sector público</t>
  </si>
  <si>
    <t>Papeles comerciales</t>
  </si>
  <si>
    <r>
      <t xml:space="preserve">Plazo de la oferta
</t>
    </r>
    <r>
      <rPr>
        <b/>
        <sz val="11"/>
        <color indexed="23"/>
        <rFont val="Verdana"/>
        <family val="2"/>
      </rPr>
      <t xml:space="preserve">Term of the offer           </t>
    </r>
    <r>
      <rPr>
        <b/>
        <sz val="11"/>
        <color indexed="8"/>
        <rFont val="Verdana"/>
        <family val="2"/>
      </rPr>
      <t xml:space="preserve">      </t>
    </r>
  </si>
  <si>
    <t>Emgesa S.A. E.S.P.</t>
  </si>
  <si>
    <t>PRIMER LOTE DE LA OCTAVA EMISIÓN DE BONOS ORDINARIOS DE BANCO POPULAR S.A. CON CARGO A UN CUPO GLOBAL</t>
  </si>
  <si>
    <t>SERIE C SUBSERIE C2 - 24 MESES MARGEN SOBRE IPC</t>
  </si>
  <si>
    <t>SERIE C SUBSERIE C5 - 60 MESES  MARGEN SOBRE IPC</t>
  </si>
  <si>
    <t>2,09% N.M.V.</t>
  </si>
  <si>
    <t>3,89 % E.A.</t>
  </si>
  <si>
    <t>3,10 % E.A.</t>
  </si>
  <si>
    <t>5,00% E.A.</t>
  </si>
  <si>
    <t>4,25% E.A.</t>
  </si>
  <si>
    <t>5,15% E.A.</t>
  </si>
  <si>
    <t>4,60% E.A</t>
  </si>
  <si>
    <t>3,79% E.A</t>
  </si>
  <si>
    <t>3,10% E.A.</t>
  </si>
  <si>
    <t>2,90% E.A.</t>
  </si>
  <si>
    <t>1.,30 % N.M.V.</t>
  </si>
  <si>
    <r>
      <t xml:space="preserve">Margen/Tasa de corte
</t>
    </r>
    <r>
      <rPr>
        <b/>
        <sz val="11"/>
        <color theme="0" tint="-0.499984740745262"/>
        <rFont val="Verdana"/>
        <family val="2"/>
      </rPr>
      <t>Spread/Cut-off Ra</t>
    </r>
    <r>
      <rPr>
        <b/>
        <sz val="11"/>
        <color indexed="23"/>
        <rFont val="Verdana"/>
        <family val="2"/>
      </rPr>
      <t>te</t>
    </r>
  </si>
  <si>
    <t>Banco Popular S.A., Casa de Bolsa S.A, Corredores Asociados S.A, Credicorp Capital Colombia S.A., Serfinco S.A., Acciones  y Valores S.A., Ultrabursatiles S.A.</t>
  </si>
  <si>
    <t>Setas Colombianas S.A.</t>
  </si>
  <si>
    <r>
      <t xml:space="preserve">Sociedad oferente
</t>
    </r>
    <r>
      <rPr>
        <b/>
        <sz val="11"/>
        <color indexed="23"/>
        <rFont val="Verdana"/>
        <family val="2"/>
      </rPr>
      <t>Offeror</t>
    </r>
  </si>
  <si>
    <r>
      <t xml:space="preserve">Valores objeto de la oferta
</t>
    </r>
    <r>
      <rPr>
        <b/>
        <sz val="11"/>
        <color indexed="23"/>
        <rFont val="Verdana"/>
        <family val="2"/>
      </rPr>
      <t>Securities subject of the offer</t>
    </r>
  </si>
  <si>
    <t>Grupo Nutresa S.A.</t>
  </si>
  <si>
    <r>
      <t xml:space="preserve">Asesor Legal
</t>
    </r>
    <r>
      <rPr>
        <b/>
        <sz val="11"/>
        <color indexed="23"/>
        <rFont val="Verdana"/>
        <family val="2"/>
      </rPr>
      <t>Legal Adviser</t>
    </r>
  </si>
  <si>
    <t>Valores Bancolombia S.A.</t>
  </si>
  <si>
    <r>
      <t xml:space="preserve">  Porcentaje mínimo objeto de la oferta (%)
 </t>
    </r>
    <r>
      <rPr>
        <b/>
        <sz val="11"/>
        <color indexed="23"/>
        <rFont val="Verdana"/>
        <family val="2"/>
      </rPr>
      <t>Minimum number subject to the offer (%)</t>
    </r>
  </si>
  <si>
    <t>-</t>
  </si>
  <si>
    <t>26/08/2013 al 20/09/2013</t>
  </si>
  <si>
    <t>Codensa S.A. E.S.P</t>
  </si>
  <si>
    <t>SERIE B SUBSERIE B5 – 5 AÑOS MARGEN SOBRE IPC E.A.</t>
  </si>
  <si>
    <t>3,92% E.A.</t>
  </si>
  <si>
    <t>4,80% E.A</t>
  </si>
  <si>
    <t>SERIE B SUBSERIE B12 - 12 AÑOS MARGEN SOBRE IPC E.A.</t>
  </si>
  <si>
    <t>Corredores Asociados S.A., BBVA Valores S.A., Credicorpcapital S.A., Valores Bancolombia S.A.</t>
  </si>
  <si>
    <t>SERIE B SUBSERIE B5 - 5 AÑOS MARGEN SOBRE I.P.C.</t>
  </si>
  <si>
    <t>SERIE B SUBSERIE B12 - 12  AÑOS MARGEN SOBRE I.P.C.</t>
  </si>
  <si>
    <r>
      <t xml:space="preserve">Fecha de emisión
</t>
    </r>
    <r>
      <rPr>
        <b/>
        <sz val="11"/>
        <color indexed="23"/>
        <rFont val="Verdana"/>
        <family val="2"/>
      </rPr>
      <t>Issue Date</t>
    </r>
  </si>
  <si>
    <t>PROGRAMA DE EMISIÓN Y COLOCACIÓN DE BONOS ORDINARIOS CODENSA S.A. E.S.P. SEGUNDO TRAMO SEGUNDO LOTE</t>
  </si>
  <si>
    <t>PROGRAMA DE EMISIÓN Y COLOCACIÓN DE BONOS ORDINARIOS CODENSA S.A. E.S.P. SEGUNDO TRAMO PRIMER LOTE</t>
  </si>
  <si>
    <t>Corredores Asociados S.A., BBVA Valores S.A., Credicorp Capital S.A., Valores Bancolombia S.A.</t>
  </si>
  <si>
    <t>SERIE B SUBSERIE B4 – 4 AÑOS MARGEN SOBRE IPC E.A.</t>
  </si>
  <si>
    <t>SERIE D SUBSERIE B7 - 7 AÑOS MARGEN SOBRE IPC E.A.</t>
  </si>
  <si>
    <t>MARGEN SOBRE IBR N.M.V</t>
  </si>
  <si>
    <t>SERIE D SUBSERIE D2 – 2 AÑOS MARGEN SOBRE IBR N.M.V</t>
  </si>
  <si>
    <t>4,35 % E.A.</t>
  </si>
  <si>
    <t xml:space="preserve"> 2,08% N.M.V</t>
  </si>
  <si>
    <t>Casa de Bolsa S.A., Credicorp Capital S.A., Ultrabursatiles S.A., Corredores Asociados S.A., Serfinco S.A., Valores Bancolombia S.A., Alianza Valores S.A., Banco de Occidente S.A.</t>
  </si>
  <si>
    <t>Empresas Públicas de Medellín E.S.P.</t>
  </si>
  <si>
    <t>SERIE A - SUBSERIE A5a - 5 AÑOS MARGEN SOBRE IPC E.A.</t>
  </si>
  <si>
    <t>SERIE A - SUBSERIE A10a - 10 AÑOS MARGEN SOBRE IPC E.A.</t>
  </si>
  <si>
    <t>SERIE A - SUBSERIE A20a - 20 AÑOS MARGEN SOBRE IPC E.A.</t>
  </si>
  <si>
    <t>3,82% E.A.</t>
  </si>
  <si>
    <t>4,52% E.A.</t>
  </si>
  <si>
    <t>5,03% E.A.</t>
  </si>
  <si>
    <t>Credicorp Capital S.A., Corredores Asociados S.A.</t>
  </si>
  <si>
    <t>PROGRAMA DE EMISIÓN Y COLOCACIÓN DE BONOS ORDINARIOS Y/O SUBORDINADOS DE BANCO DE OCCIDENTE S.A. PRIMER LOTE DE LA OCTAVA EMISIÓN</t>
  </si>
  <si>
    <t>PROGRAMA DE EMISIÓN Y COLOCACIÓN DE BONOS DE DEUDA PÚBLICA EMPRESAS PÚBLICAS DE MEDELLÍN E.S.P. QUINTO TRAMO PRIMER LOTE</t>
  </si>
  <si>
    <t>SERIE B SUBSERIE B24 - 24 MESES MARGEN SOBRE IBR N.M.V.</t>
  </si>
  <si>
    <t>2,00% N.M.V.</t>
  </si>
  <si>
    <t>SERIE C SUBSERIE C84 - 84 MESES MARGEN SOBRE IPC E.A.</t>
  </si>
  <si>
    <t>4,29% E.A.</t>
  </si>
  <si>
    <t>Davivalores S.A., Corredores Asociados S.A., Valores Bancolombia S.A., Casa de Bolsa S.A., Helm Comisionista de Bolsa S.A., Credicorp Capital S.A., BTG Pactual S.A., Serfinco S.A., Acciones y Valores S.A., Alianza Valores S.A., Asesores en Valores S.A., Servivalores S.A., Banco Davivienda S.A.</t>
  </si>
  <si>
    <t>PROGRAMA DE EMISIÓN Y COLOCACIÓN DE BONOS ORDINARIOS DE BANCO DAVIVIENDA S.A. QUINTA EMISIÓN. PRIMER LOTE DE BONOS ORDINARIOS</t>
  </si>
  <si>
    <t>Celsia S.A. E.S.P.</t>
  </si>
  <si>
    <t>SERIE D SUBSERIE D6 – 6 AÑOS MARGEN SOBRE IPC E.A.</t>
  </si>
  <si>
    <t>4,30% E.A.</t>
  </si>
  <si>
    <t>5,33% E.A.</t>
  </si>
  <si>
    <t>2,17% N.M.V.</t>
  </si>
  <si>
    <t>SERIE D SUBSERIE D12 - 12 AÑOS MARGEN SOBRE IPC E.A.</t>
  </si>
  <si>
    <t>SERIE D SUBSERIE D20 - 20 AÑOS MARGEN SOBRE IPC E.A.</t>
  </si>
  <si>
    <t>SERIE E SUBSERIE E3 - 3 AÑOS MARGEN SOBRE IBR N.M.V.</t>
  </si>
  <si>
    <t>EMISIÓN DE BONOS ORDINARIOS DE CELSIA S.A. E.S.P. LOTE 1</t>
  </si>
  <si>
    <t>Banca de Inversión Bancolombia S.A., Valores Bancolombia S.A., BTG Pactual Colombia S.A., Corredores Asociados S.A.</t>
  </si>
  <si>
    <t xml:space="preserve">Prietocarrizosa </t>
  </si>
  <si>
    <t>Bonos Hipotecarios VIS</t>
  </si>
  <si>
    <t>UVR</t>
  </si>
  <si>
    <t>4,75% E.A.</t>
  </si>
  <si>
    <t>SERIE ÚNICA E.A. - 15 AÑOS UVR E.A.</t>
  </si>
  <si>
    <t>EMISIÓN Y COLOCACIÓN DE BONOS HIPOTECARIOS VIS - CREDIFAMILIA 2013</t>
  </si>
  <si>
    <t>Santiago Jaramillo Villamizar &amp; Asociados</t>
  </si>
  <si>
    <t>Credifamilia Compañía de Financiamiento S.A.</t>
  </si>
  <si>
    <t>Corredores Asociados S.A., Credicorpcapital S.A.</t>
  </si>
  <si>
    <r>
      <t xml:space="preserve">OFERTAS PÚBLICAS · </t>
    </r>
    <r>
      <rPr>
        <b/>
        <sz val="11"/>
        <color indexed="23"/>
        <rFont val="Verdana"/>
        <family val="2"/>
      </rPr>
      <t>PUBLIC OFFERINGS</t>
    </r>
    <r>
      <rPr>
        <b/>
        <sz val="11"/>
        <rFont val="Verdana"/>
        <family val="2"/>
      </rPr>
      <t xml:space="preserve">
TÍTULOS DE PARTICIPACIÓN</t>
    </r>
    <r>
      <rPr>
        <b/>
        <sz val="11"/>
        <color theme="0" tint="-0.499984740745262"/>
        <rFont val="Verdana"/>
        <family val="2"/>
      </rPr>
      <t xml:space="preserve"> · SHARES</t>
    </r>
    <r>
      <rPr>
        <b/>
        <sz val="11"/>
        <color indexed="23"/>
        <rFont val="Verdana"/>
        <family val="2"/>
      </rPr>
      <t xml:space="preserve">
</t>
    </r>
    <r>
      <rPr>
        <b/>
        <sz val="11"/>
        <rFont val="Verdana"/>
        <family val="2"/>
      </rPr>
      <t>2013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</si>
</sst>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164" formatCode="_-* #,##0.00\ _€_-;\-* #,##0.00\ _€_-;_-* &quot;-&quot;??\ _€_-;_-@_-"/>
    <numFmt numFmtId="165" formatCode="&quot;$&quot;\ #,##0_);[Red]\(&quot;$&quot;\ #,##0\)"/>
    <numFmt numFmtId="166" formatCode="&quot;$&quot;\ #,##0.00_);[Red]\(&quot;$&quot;\ #,##0.00\)"/>
    <numFmt numFmtId="167" formatCode="_(* #,##0.00_);_(* \(#,##0.00\);_(* &quot;-&quot;??_);_(@_)"/>
    <numFmt numFmtId="168" formatCode="_ &quot;$&quot;\ * #,##0.00_ ;_ &quot;$&quot;\ * \-#,##0.00_ ;_ &quot;$&quot;\ * &quot;-&quot;??_ ;_ @_ "/>
    <numFmt numFmtId="169" formatCode="_ * #,##0.00_ ;_ * \-#,##0.00_ ;_ * &quot;-&quot;??_ ;_ @_ "/>
    <numFmt numFmtId="170" formatCode="_ &quot;$&quot;\ * #,##0_ ;_ &quot;$&quot;\ * \-#,##0_ ;_ &quot;$&quot;\ * &quot;-&quot;??_ ;_ @_ "/>
    <numFmt numFmtId="171" formatCode="_ * #,##0_ ;_ * \-#,##0_ ;_ * &quot;-&quot;??_ ;_ @_ "/>
    <numFmt numFmtId="172" formatCode="_ [$€-2]\ * #,##0.00_ ;_ [$€-2]\ * \-#,##0.00_ ;_ [$€-2]\ * &quot;-&quot;??_ "/>
    <numFmt numFmtId="173" formatCode="&quot;$&quot;\ #,##0"/>
    <numFmt numFmtId="174" formatCode="0.0%"/>
    <numFmt numFmtId="175" formatCode="[$$-240A]\ #,##0"/>
    <numFmt numFmtId="176" formatCode="0\ &quot;AÑOS&quot;"/>
    <numFmt numFmtId="177" formatCode="0.0\ &quot;AÑOS&quot;"/>
    <numFmt numFmtId="178" formatCode="&quot;$&quot;\ #,##0.000_);[Red]\(&quot;$&quot;\ #,##0.000\)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indexed="24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b/>
      <sz val="10"/>
      <name val="Verdana"/>
      <family val="2"/>
    </font>
    <font>
      <sz val="8"/>
      <name val="Verdana"/>
      <family val="2"/>
    </font>
    <font>
      <b/>
      <sz val="11"/>
      <color indexed="23"/>
      <name val="Verdana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sz val="11"/>
      <color rgb="FF000000"/>
      <name val="Verdana"/>
      <family val="2"/>
    </font>
    <font>
      <b/>
      <sz val="11"/>
      <color indexed="8"/>
      <name val="Times New Roman"/>
      <family val="1"/>
    </font>
    <font>
      <b/>
      <sz val="11"/>
      <color indexed="8"/>
      <name val="Verdana"/>
      <family val="2"/>
    </font>
    <font>
      <b/>
      <sz val="11"/>
      <color theme="0" tint="-0.499984740745262"/>
      <name val="Verdana"/>
      <family val="2"/>
    </font>
    <font>
      <sz val="11"/>
      <color theme="0" tint="-0.499984740745262"/>
      <name val="Verdana"/>
      <family val="2"/>
    </font>
    <font>
      <sz val="10"/>
      <name val="Arial"/>
      <family val="2"/>
    </font>
    <font>
      <sz val="8"/>
      <color rgb="FF70707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1.2207403790398877E-4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5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4" borderId="0" applyNumberFormat="0" applyBorder="0" applyAlignment="0" applyProtection="0"/>
    <xf numFmtId="0" fontId="6" fillId="16" borderId="1" applyNumberFormat="0" applyAlignment="0" applyProtection="0"/>
    <xf numFmtId="0" fontId="7" fillId="17" borderId="2" applyNumberFormat="0" applyAlignment="0" applyProtection="0"/>
    <xf numFmtId="0" fontId="8" fillId="0" borderId="3" applyNumberFormat="0" applyFill="0" applyAlignment="0" applyProtection="0"/>
    <xf numFmtId="3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11" fillId="7" borderId="1" applyNumberFormat="0" applyAlignment="0" applyProtection="0"/>
    <xf numFmtId="172" fontId="2" fillId="0" borderId="0" applyFont="0" applyFill="0" applyBorder="0" applyAlignment="0" applyProtection="0"/>
    <xf numFmtId="0" fontId="12" fillId="3" borderId="0" applyNumberFormat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3" fillId="22" borderId="0" applyNumberFormat="0" applyBorder="0" applyAlignment="0" applyProtection="0"/>
    <xf numFmtId="0" fontId="2" fillId="0" borderId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168">
    <xf numFmtId="0" fontId="0" fillId="0" borderId="0" xfId="0"/>
    <xf numFmtId="173" fontId="24" fillId="24" borderId="11" xfId="0" applyNumberFormat="1" applyFont="1" applyFill="1" applyBorder="1" applyAlignment="1">
      <alignment horizontal="right" vertical="center" wrapText="1"/>
    </xf>
    <xf numFmtId="173" fontId="24" fillId="24" borderId="15" xfId="0" applyNumberFormat="1" applyFont="1" applyFill="1" applyBorder="1" applyAlignment="1">
      <alignment horizontal="right" vertical="center" wrapText="1"/>
    </xf>
    <xf numFmtId="171" fontId="24" fillId="0" borderId="0" xfId="37" applyNumberFormat="1" applyFont="1" applyFill="1" applyAlignment="1">
      <alignment horizontal="center" vertical="center" wrapText="1"/>
    </xf>
    <xf numFmtId="170" fontId="24" fillId="0" borderId="0" xfId="38" applyNumberFormat="1" applyFont="1" applyFill="1" applyAlignment="1">
      <alignment horizontal="center" vertical="center" wrapText="1"/>
    </xf>
    <xf numFmtId="170" fontId="22" fillId="0" borderId="0" xfId="38" applyNumberFormat="1" applyFont="1" applyFill="1" applyAlignment="1">
      <alignment horizontal="center" vertical="center" wrapText="1"/>
    </xf>
    <xf numFmtId="171" fontId="2" fillId="0" borderId="0" xfId="37" applyNumberFormat="1" applyFill="1" applyAlignment="1">
      <alignment horizontal="center" vertical="center" wrapText="1"/>
    </xf>
    <xf numFmtId="170" fontId="2" fillId="0" borderId="0" xfId="38" applyNumberFormat="1" applyFill="1" applyAlignment="1">
      <alignment horizontal="center" vertical="center" wrapText="1"/>
    </xf>
    <xf numFmtId="0" fontId="24" fillId="24" borderId="0" xfId="0" applyFont="1" applyFill="1" applyBorder="1" applyAlignment="1">
      <alignment vertical="center" wrapText="1"/>
    </xf>
    <xf numFmtId="0" fontId="23" fillId="24" borderId="0" xfId="0" applyFont="1" applyFill="1" applyAlignment="1">
      <alignment vertical="center" wrapText="1"/>
    </xf>
    <xf numFmtId="0" fontId="24" fillId="24" borderId="0" xfId="0" applyFont="1" applyFill="1" applyAlignment="1">
      <alignment horizontal="center" vertical="center" wrapText="1"/>
    </xf>
    <xf numFmtId="0" fontId="24" fillId="24" borderId="0" xfId="0" applyFont="1" applyFill="1" applyAlignment="1">
      <alignment vertical="center" wrapText="1"/>
    </xf>
    <xf numFmtId="0" fontId="22" fillId="0" borderId="0" xfId="40" applyFont="1" applyFill="1" applyAlignment="1">
      <alignment horizontal="center" vertical="center" wrapText="1"/>
    </xf>
    <xf numFmtId="0" fontId="22" fillId="0" borderId="0" xfId="40" applyFont="1" applyFill="1" applyAlignment="1">
      <alignment vertical="center" wrapText="1"/>
    </xf>
    <xf numFmtId="0" fontId="25" fillId="0" borderId="0" xfId="40" applyFont="1" applyFill="1" applyAlignment="1">
      <alignment horizontal="center" vertical="center" wrapText="1"/>
    </xf>
    <xf numFmtId="165" fontId="24" fillId="0" borderId="11" xfId="40" applyNumberFormat="1" applyFont="1" applyFill="1" applyBorder="1" applyAlignment="1">
      <alignment horizontal="center" vertical="center" wrapText="1"/>
    </xf>
    <xf numFmtId="0" fontId="24" fillId="0" borderId="0" xfId="40" applyFont="1" applyFill="1" applyAlignment="1">
      <alignment horizontal="center" vertical="center" wrapText="1"/>
    </xf>
    <xf numFmtId="0" fontId="2" fillId="0" borderId="0" xfId="40" applyFill="1" applyAlignment="1">
      <alignment horizontal="center" vertical="center" wrapText="1"/>
    </xf>
    <xf numFmtId="0" fontId="2" fillId="0" borderId="0" xfId="40" applyFill="1"/>
    <xf numFmtId="171" fontId="2" fillId="0" borderId="0" xfId="40" applyNumberFormat="1" applyFill="1" applyAlignment="1">
      <alignment horizontal="center" vertical="center" wrapText="1"/>
    </xf>
    <xf numFmtId="167" fontId="0" fillId="0" borderId="0" xfId="36" applyFont="1" applyFill="1" applyAlignment="1">
      <alignment horizontal="center" vertical="center" wrapText="1"/>
    </xf>
    <xf numFmtId="164" fontId="2" fillId="0" borderId="0" xfId="40" applyNumberFormat="1" applyFill="1" applyAlignment="1">
      <alignment horizontal="center" vertical="center" wrapText="1"/>
    </xf>
    <xf numFmtId="174" fontId="2" fillId="0" borderId="0" xfId="42" applyNumberFormat="1" applyFont="1" applyFill="1" applyAlignment="1">
      <alignment horizontal="center" vertical="center" wrapText="1"/>
    </xf>
    <xf numFmtId="167" fontId="2" fillId="0" borderId="0" xfId="35" applyFont="1" applyFill="1" applyAlignment="1">
      <alignment horizontal="center" vertical="center" wrapText="1"/>
    </xf>
    <xf numFmtId="0" fontId="26" fillId="0" borderId="0" xfId="40" applyFont="1" applyAlignment="1">
      <alignment horizontal="center"/>
    </xf>
    <xf numFmtId="0" fontId="24" fillId="0" borderId="0" xfId="40" applyFont="1" applyFill="1" applyBorder="1" applyAlignment="1">
      <alignment horizontal="left" vertical="center" wrapText="1"/>
    </xf>
    <xf numFmtId="0" fontId="2" fillId="0" borderId="0" xfId="40" applyFill="1" applyBorder="1" applyAlignment="1">
      <alignment horizontal="left" vertical="center" wrapText="1"/>
    </xf>
    <xf numFmtId="0" fontId="24" fillId="24" borderId="13" xfId="0" applyFont="1" applyFill="1" applyBorder="1" applyAlignment="1">
      <alignment vertical="center" wrapText="1"/>
    </xf>
    <xf numFmtId="0" fontId="24" fillId="24" borderId="14" xfId="0" applyFont="1" applyFill="1" applyBorder="1" applyAlignment="1">
      <alignment vertical="center" wrapText="1"/>
    </xf>
    <xf numFmtId="0" fontId="30" fillId="0" borderId="13" xfId="0" applyFont="1" applyBorder="1" applyAlignment="1">
      <alignment vertical="center" wrapText="1"/>
    </xf>
    <xf numFmtId="0" fontId="30" fillId="0" borderId="14" xfId="0" applyFont="1" applyBorder="1" applyAlignment="1">
      <alignment vertical="center" wrapText="1"/>
    </xf>
    <xf numFmtId="0" fontId="23" fillId="24" borderId="14" xfId="0" applyFont="1" applyFill="1" applyBorder="1" applyAlignment="1">
      <alignment vertical="center" wrapText="1"/>
    </xf>
    <xf numFmtId="173" fontId="24" fillId="24" borderId="18" xfId="0" applyNumberFormat="1" applyFont="1" applyFill="1" applyBorder="1" applyAlignment="1">
      <alignment horizontal="right" vertical="center" wrapText="1"/>
    </xf>
    <xf numFmtId="0" fontId="23" fillId="24" borderId="18" xfId="0" applyFont="1" applyFill="1" applyBorder="1" applyAlignment="1">
      <alignment vertical="center" wrapText="1"/>
    </xf>
    <xf numFmtId="0" fontId="29" fillId="26" borderId="11" xfId="40" applyFont="1" applyFill="1" applyBorder="1" applyAlignment="1">
      <alignment horizontal="left" vertical="center" wrapText="1"/>
    </xf>
    <xf numFmtId="0" fontId="24" fillId="24" borderId="0" xfId="51" applyFont="1" applyFill="1" applyAlignment="1">
      <alignment horizontal="center" vertical="center" wrapText="1"/>
    </xf>
    <xf numFmtId="0" fontId="24" fillId="24" borderId="0" xfId="51" applyFont="1" applyFill="1" applyAlignment="1">
      <alignment vertical="center" wrapText="1"/>
    </xf>
    <xf numFmtId="9" fontId="24" fillId="24" borderId="0" xfId="52" applyFont="1" applyFill="1" applyAlignment="1">
      <alignment vertical="center" wrapText="1"/>
    </xf>
    <xf numFmtId="10" fontId="24" fillId="24" borderId="0" xfId="51" applyNumberFormat="1" applyFont="1" applyFill="1" applyBorder="1" applyAlignment="1">
      <alignment vertical="center" wrapText="1"/>
    </xf>
    <xf numFmtId="0" fontId="24" fillId="24" borderId="0" xfId="51" applyFont="1" applyFill="1" applyBorder="1" applyAlignment="1">
      <alignment vertical="center" wrapText="1"/>
    </xf>
    <xf numFmtId="0" fontId="23" fillId="25" borderId="0" xfId="51" applyFont="1" applyFill="1" applyBorder="1" applyAlignment="1">
      <alignment horizontal="center" vertical="center" wrapText="1"/>
    </xf>
    <xf numFmtId="0" fontId="24" fillId="25" borderId="0" xfId="51" applyFont="1" applyFill="1" applyAlignment="1">
      <alignment horizontal="center" vertical="center" wrapText="1"/>
    </xf>
    <xf numFmtId="0" fontId="24" fillId="27" borderId="0" xfId="51" applyFont="1" applyFill="1" applyAlignment="1">
      <alignment horizontal="center" vertical="center" wrapText="1"/>
    </xf>
    <xf numFmtId="0" fontId="23" fillId="24" borderId="0" xfId="51" applyFont="1" applyFill="1" applyAlignment="1">
      <alignment vertical="center" wrapText="1"/>
    </xf>
    <xf numFmtId="0" fontId="24" fillId="0" borderId="0" xfId="51" applyFont="1" applyFill="1" applyAlignment="1">
      <alignment horizontal="center" vertical="center" wrapText="1"/>
    </xf>
    <xf numFmtId="0" fontId="23" fillId="28" borderId="11" xfId="0" applyFont="1" applyFill="1" applyBorder="1" applyAlignment="1">
      <alignment vertical="center" wrapText="1"/>
    </xf>
    <xf numFmtId="0" fontId="23" fillId="28" borderId="11" xfId="0" applyFont="1" applyFill="1" applyBorder="1" applyAlignment="1">
      <alignment horizontal="center" vertical="center" wrapText="1"/>
    </xf>
    <xf numFmtId="0" fontId="23" fillId="28" borderId="11" xfId="40" applyFont="1" applyFill="1" applyBorder="1" applyAlignment="1">
      <alignment horizontal="left" vertical="center" wrapText="1"/>
    </xf>
    <xf numFmtId="0" fontId="23" fillId="28" borderId="11" xfId="40" applyFont="1" applyFill="1" applyBorder="1" applyAlignment="1">
      <alignment horizontal="center" vertical="center" wrapText="1"/>
    </xf>
    <xf numFmtId="0" fontId="23" fillId="28" borderId="10" xfId="0" applyFont="1" applyFill="1" applyBorder="1" applyAlignment="1">
      <alignment horizontal="center" vertical="center" wrapText="1"/>
    </xf>
    <xf numFmtId="0" fontId="29" fillId="28" borderId="11" xfId="51" applyFont="1" applyFill="1" applyBorder="1" applyAlignment="1">
      <alignment horizontal="center" vertical="center" wrapText="1"/>
    </xf>
    <xf numFmtId="0" fontId="23" fillId="28" borderId="11" xfId="51" applyFont="1" applyFill="1" applyBorder="1" applyAlignment="1">
      <alignment horizontal="center" vertical="center" wrapText="1"/>
    </xf>
    <xf numFmtId="0" fontId="29" fillId="28" borderId="12" xfId="51" applyFont="1" applyFill="1" applyBorder="1" applyAlignment="1">
      <alignment horizontal="center" vertical="center" wrapText="1"/>
    </xf>
    <xf numFmtId="0" fontId="24" fillId="24" borderId="11" xfId="0" applyFont="1" applyFill="1" applyBorder="1" applyAlignment="1">
      <alignment horizontal="center" vertical="center" wrapText="1"/>
    </xf>
    <xf numFmtId="0" fontId="24" fillId="24" borderId="14" xfId="0" applyFont="1" applyFill="1" applyBorder="1" applyAlignment="1">
      <alignment horizontal="center" vertical="center" wrapText="1"/>
    </xf>
    <xf numFmtId="176" fontId="24" fillId="24" borderId="11" xfId="0" applyNumberFormat="1" applyFont="1" applyFill="1" applyBorder="1" applyAlignment="1">
      <alignment horizontal="center" vertical="center" wrapText="1"/>
    </xf>
    <xf numFmtId="0" fontId="23" fillId="24" borderId="11" xfId="0" applyFont="1" applyFill="1" applyBorder="1" applyAlignment="1">
      <alignment vertical="center" wrapText="1"/>
    </xf>
    <xf numFmtId="14" fontId="30" fillId="0" borderId="11" xfId="0" applyNumberFormat="1" applyFont="1" applyBorder="1" applyAlignment="1">
      <alignment horizontal="center" vertical="center" wrapText="1"/>
    </xf>
    <xf numFmtId="0" fontId="30" fillId="0" borderId="11" xfId="0" applyFont="1" applyBorder="1" applyAlignment="1">
      <alignment vertical="center" wrapText="1"/>
    </xf>
    <xf numFmtId="0" fontId="24" fillId="24" borderId="11" xfId="0" applyFont="1" applyFill="1" applyBorder="1" applyAlignment="1">
      <alignment horizontal="left" vertical="center" wrapText="1"/>
    </xf>
    <xf numFmtId="0" fontId="24" fillId="24" borderId="11" xfId="0" applyFont="1" applyFill="1" applyBorder="1" applyAlignment="1">
      <alignment vertical="center" wrapText="1"/>
    </xf>
    <xf numFmtId="0" fontId="24" fillId="0" borderId="0" xfId="0" applyFont="1" applyFill="1" applyBorder="1" applyAlignment="1">
      <alignment vertical="center" wrapText="1"/>
    </xf>
    <xf numFmtId="0" fontId="23" fillId="0" borderId="11" xfId="0" applyFont="1" applyFill="1" applyBorder="1" applyAlignment="1">
      <alignment vertical="center" wrapText="1"/>
    </xf>
    <xf numFmtId="14" fontId="24" fillId="0" borderId="11" xfId="0" applyNumberFormat="1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176" fontId="24" fillId="0" borderId="11" xfId="0" applyNumberFormat="1" applyFont="1" applyFill="1" applyBorder="1" applyAlignment="1">
      <alignment horizontal="center" vertical="center" wrapText="1"/>
    </xf>
    <xf numFmtId="173" fontId="24" fillId="0" borderId="11" xfId="0" applyNumberFormat="1" applyFont="1" applyFill="1" applyBorder="1" applyAlignment="1">
      <alignment horizontal="right" vertical="center" wrapText="1"/>
    </xf>
    <xf numFmtId="173" fontId="24" fillId="0" borderId="10" xfId="0" applyNumberFormat="1" applyFont="1" applyFill="1" applyBorder="1" applyAlignment="1">
      <alignment horizontal="right" vertical="center" wrapText="1"/>
    </xf>
    <xf numFmtId="0" fontId="24" fillId="0" borderId="19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24" fillId="0" borderId="17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vertical="center" wrapText="1"/>
    </xf>
    <xf numFmtId="0" fontId="24" fillId="0" borderId="19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vertical="center" wrapText="1"/>
    </xf>
    <xf numFmtId="0" fontId="24" fillId="0" borderId="20" xfId="0" applyFont="1" applyFill="1" applyBorder="1" applyAlignment="1">
      <alignment horizontal="left" vertical="center" wrapText="1"/>
    </xf>
    <xf numFmtId="0" fontId="24" fillId="0" borderId="18" xfId="0" applyFont="1" applyFill="1" applyBorder="1" applyAlignment="1">
      <alignment horizontal="center" vertical="center" wrapText="1"/>
    </xf>
    <xf numFmtId="14" fontId="24" fillId="24" borderId="11" xfId="0" applyNumberFormat="1" applyFont="1" applyFill="1" applyBorder="1" applyAlignment="1">
      <alignment horizontal="center" vertical="center" wrapText="1"/>
    </xf>
    <xf numFmtId="0" fontId="24" fillId="24" borderId="16" xfId="0" applyFont="1" applyFill="1" applyBorder="1" applyAlignment="1">
      <alignment horizontal="center" vertical="center" wrapText="1"/>
    </xf>
    <xf numFmtId="0" fontId="24" fillId="24" borderId="13" xfId="0" applyFont="1" applyFill="1" applyBorder="1" applyAlignment="1">
      <alignment horizontal="center" vertical="center" wrapText="1"/>
    </xf>
    <xf numFmtId="0" fontId="24" fillId="24" borderId="10" xfId="0" applyFont="1" applyFill="1" applyBorder="1" applyAlignment="1">
      <alignment horizontal="center" vertical="center" wrapText="1"/>
    </xf>
    <xf numFmtId="173" fontId="24" fillId="0" borderId="23" xfId="0" applyNumberFormat="1" applyFont="1" applyFill="1" applyBorder="1" applyAlignment="1">
      <alignment horizontal="right" vertical="center" wrapText="1"/>
    </xf>
    <xf numFmtId="173" fontId="24" fillId="0" borderId="19" xfId="0" applyNumberFormat="1" applyFont="1" applyFill="1" applyBorder="1" applyAlignment="1">
      <alignment horizontal="right" vertical="center" wrapText="1"/>
    </xf>
    <xf numFmtId="0" fontId="24" fillId="24" borderId="17" xfId="0" applyFont="1" applyFill="1" applyBorder="1" applyAlignment="1">
      <alignment horizontal="center" vertical="center" wrapText="1"/>
    </xf>
    <xf numFmtId="0" fontId="24" fillId="24" borderId="10" xfId="0" applyFont="1" applyFill="1" applyBorder="1" applyAlignment="1">
      <alignment vertical="center" wrapText="1"/>
    </xf>
    <xf numFmtId="0" fontId="24" fillId="24" borderId="21" xfId="0" applyFont="1" applyFill="1" applyBorder="1" applyAlignment="1">
      <alignment horizontal="left" vertical="center" wrapText="1"/>
    </xf>
    <xf numFmtId="0" fontId="24" fillId="24" borderId="10" xfId="0" applyFont="1" applyFill="1" applyBorder="1" applyAlignment="1">
      <alignment horizontal="left" vertical="center" wrapText="1"/>
    </xf>
    <xf numFmtId="0" fontId="24" fillId="24" borderId="18" xfId="0" applyFont="1" applyFill="1" applyBorder="1" applyAlignment="1">
      <alignment horizontal="center" vertical="center" wrapText="1"/>
    </xf>
    <xf numFmtId="177" fontId="24" fillId="0" borderId="11" xfId="0" applyNumberFormat="1" applyFont="1" applyFill="1" applyBorder="1" applyAlignment="1">
      <alignment horizontal="center" vertical="center" wrapText="1"/>
    </xf>
    <xf numFmtId="0" fontId="24" fillId="24" borderId="0" xfId="0" applyFont="1" applyFill="1" applyBorder="1" applyAlignment="1">
      <alignment horizontal="center" vertical="center" wrapText="1"/>
    </xf>
    <xf numFmtId="0" fontId="24" fillId="24" borderId="21" xfId="0" applyFont="1" applyFill="1" applyBorder="1" applyAlignment="1">
      <alignment horizontal="center" vertical="center" wrapText="1"/>
    </xf>
    <xf numFmtId="173" fontId="24" fillId="0" borderId="12" xfId="0" applyNumberFormat="1" applyFont="1" applyFill="1" applyBorder="1" applyAlignment="1">
      <alignment horizontal="righ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9" fillId="28" borderId="14" xfId="40" applyFont="1" applyFill="1" applyBorder="1" applyAlignment="1">
      <alignment horizontal="left" vertical="center" wrapText="1"/>
    </xf>
    <xf numFmtId="3" fontId="28" fillId="0" borderId="11" xfId="40" applyNumberFormat="1" applyFont="1" applyFill="1" applyBorder="1" applyAlignment="1">
      <alignment horizontal="center" vertical="center" wrapText="1"/>
    </xf>
    <xf numFmtId="166" fontId="24" fillId="0" borderId="11" xfId="40" applyNumberFormat="1" applyFont="1" applyFill="1" applyBorder="1" applyAlignment="1">
      <alignment horizontal="center" vertical="center" wrapText="1"/>
    </xf>
    <xf numFmtId="0" fontId="24" fillId="0" borderId="11" xfId="40" applyFont="1" applyFill="1" applyBorder="1" applyAlignment="1">
      <alignment horizontal="center" vertical="center" wrapText="1"/>
    </xf>
    <xf numFmtId="14" fontId="24" fillId="27" borderId="14" xfId="0" applyNumberFormat="1" applyFont="1" applyFill="1" applyBorder="1" applyAlignment="1">
      <alignment horizontal="center" vertical="center" wrapText="1"/>
    </xf>
    <xf numFmtId="0" fontId="24" fillId="27" borderId="14" xfId="0" applyFont="1" applyFill="1" applyBorder="1" applyAlignment="1">
      <alignment horizontal="center" vertical="center" wrapText="1"/>
    </xf>
    <xf numFmtId="175" fontId="24" fillId="24" borderId="14" xfId="36" applyNumberFormat="1" applyFont="1" applyFill="1" applyBorder="1" applyAlignment="1">
      <alignment horizontal="right" vertical="center" wrapText="1"/>
    </xf>
    <xf numFmtId="173" fontId="24" fillId="27" borderId="13" xfId="0" applyNumberFormat="1" applyFont="1" applyFill="1" applyBorder="1" applyAlignment="1">
      <alignment horizontal="right" vertical="center" wrapText="1"/>
    </xf>
    <xf numFmtId="0" fontId="24" fillId="27" borderId="13" xfId="0" applyFont="1" applyFill="1" applyBorder="1" applyAlignment="1">
      <alignment horizontal="left" vertical="center" wrapText="1"/>
    </xf>
    <xf numFmtId="0" fontId="24" fillId="27" borderId="16" xfId="0" applyFont="1" applyFill="1" applyBorder="1" applyAlignment="1">
      <alignment horizontal="center" vertical="center" wrapText="1"/>
    </xf>
    <xf numFmtId="0" fontId="24" fillId="27" borderId="13" xfId="0" applyFont="1" applyFill="1" applyBorder="1" applyAlignment="1">
      <alignment horizontal="center" vertical="center" wrapText="1"/>
    </xf>
    <xf numFmtId="0" fontId="24" fillId="27" borderId="13" xfId="0" quotePrefix="1" applyFont="1" applyFill="1" applyBorder="1" applyAlignment="1">
      <alignment horizontal="center" vertical="center" wrapText="1"/>
    </xf>
    <xf numFmtId="0" fontId="24" fillId="27" borderId="13" xfId="0" applyFont="1" applyFill="1" applyBorder="1" applyAlignment="1">
      <alignment vertical="center" wrapText="1"/>
    </xf>
    <xf numFmtId="173" fontId="24" fillId="27" borderId="14" xfId="0" applyNumberFormat="1" applyFont="1" applyFill="1" applyBorder="1" applyAlignment="1">
      <alignment horizontal="right" vertical="center" wrapText="1"/>
    </xf>
    <xf numFmtId="173" fontId="24" fillId="27" borderId="17" xfId="0" applyNumberFormat="1" applyFont="1" applyFill="1" applyBorder="1" applyAlignment="1">
      <alignment horizontal="right" vertical="center" wrapText="1"/>
    </xf>
    <xf numFmtId="0" fontId="24" fillId="27" borderId="14" xfId="0" applyFont="1" applyFill="1" applyBorder="1" applyAlignment="1">
      <alignment vertical="center" wrapText="1"/>
    </xf>
    <xf numFmtId="0" fontId="24" fillId="27" borderId="17" xfId="0" applyFont="1" applyFill="1" applyBorder="1" applyAlignment="1">
      <alignment horizontal="center" vertical="center" wrapText="1"/>
    </xf>
    <xf numFmtId="14" fontId="24" fillId="27" borderId="11" xfId="0" applyNumberFormat="1" applyFont="1" applyFill="1" applyBorder="1" applyAlignment="1">
      <alignment horizontal="center" vertical="center" wrapText="1"/>
    </xf>
    <xf numFmtId="0" fontId="24" fillId="27" borderId="11" xfId="0" applyFont="1" applyFill="1" applyBorder="1" applyAlignment="1">
      <alignment horizontal="center" vertical="center" wrapText="1"/>
    </xf>
    <xf numFmtId="173" fontId="24" fillId="27" borderId="11" xfId="0" applyNumberFormat="1" applyFont="1" applyFill="1" applyBorder="1" applyAlignment="1">
      <alignment horizontal="right" vertical="center" wrapText="1"/>
    </xf>
    <xf numFmtId="173" fontId="24" fillId="27" borderId="10" xfId="0" applyNumberFormat="1" applyFont="1" applyFill="1" applyBorder="1" applyAlignment="1">
      <alignment horizontal="right" vertical="center" wrapText="1"/>
    </xf>
    <xf numFmtId="173" fontId="24" fillId="27" borderId="19" xfId="0" applyNumberFormat="1" applyFont="1" applyFill="1" applyBorder="1" applyAlignment="1">
      <alignment horizontal="right" vertical="center" wrapText="1"/>
    </xf>
    <xf numFmtId="0" fontId="24" fillId="24" borderId="20" xfId="0" applyFont="1" applyFill="1" applyBorder="1" applyAlignment="1">
      <alignment horizontal="center" vertical="center" wrapText="1"/>
    </xf>
    <xf numFmtId="0" fontId="24" fillId="24" borderId="24" xfId="0" applyFont="1" applyFill="1" applyBorder="1" applyAlignment="1">
      <alignment horizontal="center" vertical="center" wrapText="1"/>
    </xf>
    <xf numFmtId="0" fontId="24" fillId="24" borderId="22" xfId="0" applyFont="1" applyFill="1" applyBorder="1" applyAlignment="1">
      <alignment horizontal="center" vertical="center" wrapText="1"/>
    </xf>
    <xf numFmtId="0" fontId="24" fillId="24" borderId="11" xfId="51" applyFont="1" applyFill="1" applyBorder="1" applyAlignment="1">
      <alignment horizontal="center" vertical="center" wrapText="1"/>
    </xf>
    <xf numFmtId="9" fontId="24" fillId="24" borderId="11" xfId="54" applyFont="1" applyFill="1" applyBorder="1" applyAlignment="1">
      <alignment horizontal="center" vertical="center" wrapText="1"/>
    </xf>
    <xf numFmtId="3" fontId="24" fillId="24" borderId="11" xfId="51" applyNumberFormat="1" applyFont="1" applyFill="1" applyBorder="1" applyAlignment="1">
      <alignment horizontal="center" vertical="center" wrapText="1"/>
    </xf>
    <xf numFmtId="14" fontId="24" fillId="24" borderId="11" xfId="51" applyNumberFormat="1" applyFont="1" applyFill="1" applyBorder="1" applyAlignment="1">
      <alignment horizontal="center" vertical="center" wrapText="1"/>
    </xf>
    <xf numFmtId="0" fontId="23" fillId="24" borderId="11" xfId="51" applyFont="1" applyFill="1" applyBorder="1" applyAlignment="1">
      <alignment horizontal="center" vertical="center" wrapText="1"/>
    </xf>
    <xf numFmtId="10" fontId="24" fillId="24" borderId="11" xfId="51" applyNumberFormat="1" applyFont="1" applyFill="1" applyBorder="1" applyAlignment="1">
      <alignment horizontal="center" vertical="center" wrapText="1"/>
    </xf>
    <xf numFmtId="167" fontId="2" fillId="0" borderId="0" xfId="36" applyFont="1" applyFill="1" applyAlignment="1">
      <alignment horizontal="center" vertical="center" wrapText="1"/>
    </xf>
    <xf numFmtId="178" fontId="24" fillId="0" borderId="0" xfId="40" applyNumberFormat="1" applyFont="1" applyFill="1" applyBorder="1" applyAlignment="1">
      <alignment horizontal="center" vertical="center" wrapText="1"/>
    </xf>
    <xf numFmtId="0" fontId="23" fillId="24" borderId="10" xfId="0" applyFont="1" applyFill="1" applyBorder="1" applyAlignment="1">
      <alignment vertical="center" wrapText="1"/>
    </xf>
    <xf numFmtId="14" fontId="24" fillId="24" borderId="10" xfId="0" applyNumberFormat="1" applyFont="1" applyFill="1" applyBorder="1" applyAlignment="1">
      <alignment horizontal="center" vertical="center" wrapText="1"/>
    </xf>
    <xf numFmtId="0" fontId="24" fillId="24" borderId="10" xfId="0" applyFont="1" applyFill="1" applyBorder="1" applyAlignment="1">
      <alignment horizontal="center" vertical="center" wrapText="1"/>
    </xf>
    <xf numFmtId="0" fontId="24" fillId="24" borderId="13" xfId="0" applyFont="1" applyFill="1" applyBorder="1" applyAlignment="1">
      <alignment horizontal="center" vertical="center" wrapText="1"/>
    </xf>
    <xf numFmtId="0" fontId="24" fillId="24" borderId="14" xfId="0" applyFont="1" applyFill="1" applyBorder="1" applyAlignment="1">
      <alignment horizontal="center" vertical="center" wrapText="1"/>
    </xf>
    <xf numFmtId="173" fontId="24" fillId="27" borderId="10" xfId="0" applyNumberFormat="1" applyFont="1" applyFill="1" applyBorder="1" applyAlignment="1">
      <alignment vertical="center" wrapText="1"/>
    </xf>
    <xf numFmtId="173" fontId="24" fillId="27" borderId="13" xfId="0" applyNumberFormat="1" applyFont="1" applyFill="1" applyBorder="1" applyAlignment="1">
      <alignment vertical="center" wrapText="1"/>
    </xf>
    <xf numFmtId="173" fontId="24" fillId="27" borderId="14" xfId="0" applyNumberFormat="1" applyFont="1" applyFill="1" applyBorder="1" applyAlignment="1">
      <alignment vertical="center" wrapText="1"/>
    </xf>
    <xf numFmtId="173" fontId="24" fillId="0" borderId="10" xfId="0" applyNumberFormat="1" applyFont="1" applyFill="1" applyBorder="1" applyAlignment="1">
      <alignment vertical="center" wrapText="1"/>
    </xf>
    <xf numFmtId="173" fontId="24" fillId="0" borderId="13" xfId="0" applyNumberFormat="1" applyFont="1" applyFill="1" applyBorder="1" applyAlignment="1">
      <alignment vertical="center" wrapText="1"/>
    </xf>
    <xf numFmtId="173" fontId="24" fillId="0" borderId="14" xfId="0" applyNumberFormat="1" applyFont="1" applyFill="1" applyBorder="1" applyAlignment="1">
      <alignment vertical="center" wrapText="1"/>
    </xf>
    <xf numFmtId="0" fontId="24" fillId="0" borderId="21" xfId="0" applyFont="1" applyFill="1" applyBorder="1" applyAlignment="1">
      <alignment horizontal="center" vertical="center" wrapText="1"/>
    </xf>
    <xf numFmtId="0" fontId="24" fillId="0" borderId="22" xfId="0" applyFont="1" applyFill="1" applyBorder="1" applyAlignment="1">
      <alignment horizontal="center" vertical="center" wrapText="1"/>
    </xf>
    <xf numFmtId="0" fontId="24" fillId="24" borderId="13" xfId="0" applyFont="1" applyFill="1" applyBorder="1" applyAlignment="1">
      <alignment horizontal="left" vertical="center" wrapText="1"/>
    </xf>
    <xf numFmtId="0" fontId="24" fillId="24" borderId="14" xfId="0" applyFont="1" applyFill="1" applyBorder="1" applyAlignment="1">
      <alignment horizontal="left" vertical="center" wrapText="1"/>
    </xf>
    <xf numFmtId="0" fontId="23" fillId="28" borderId="14" xfId="0" applyFont="1" applyFill="1" applyBorder="1" applyAlignment="1">
      <alignment horizontal="right" vertical="center" wrapText="1"/>
    </xf>
    <xf numFmtId="173" fontId="24" fillId="24" borderId="10" xfId="0" applyNumberFormat="1" applyFont="1" applyFill="1" applyBorder="1" applyAlignment="1">
      <alignment horizontal="right" vertical="center" wrapText="1"/>
    </xf>
    <xf numFmtId="10" fontId="24" fillId="24" borderId="11" xfId="54" applyNumberFormat="1" applyFont="1" applyFill="1" applyBorder="1" applyAlignment="1">
      <alignment horizontal="center" vertical="center" wrapText="1"/>
    </xf>
    <xf numFmtId="0" fontId="24" fillId="24" borderId="11" xfId="51" quotePrefix="1" applyFont="1" applyFill="1" applyBorder="1" applyAlignment="1">
      <alignment horizontal="center" vertical="center" wrapText="1"/>
    </xf>
    <xf numFmtId="173" fontId="24" fillId="0" borderId="18" xfId="0" applyNumberFormat="1" applyFont="1" applyFill="1" applyBorder="1" applyAlignment="1">
      <alignment horizontal="right" vertical="center" wrapText="1"/>
    </xf>
    <xf numFmtId="0" fontId="36" fillId="0" borderId="14" xfId="0" applyFont="1" applyBorder="1"/>
    <xf numFmtId="14" fontId="24" fillId="24" borderId="0" xfId="0" applyNumberFormat="1" applyFont="1" applyFill="1" applyAlignment="1">
      <alignment horizontal="center" vertical="center" wrapText="1"/>
    </xf>
    <xf numFmtId="14" fontId="24" fillId="24" borderId="0" xfId="0" applyNumberFormat="1" applyFont="1" applyFill="1" applyBorder="1" applyAlignment="1">
      <alignment horizontal="center" vertical="center" wrapText="1"/>
    </xf>
    <xf numFmtId="176" fontId="24" fillId="0" borderId="0" xfId="0" applyNumberFormat="1" applyFont="1" applyFill="1" applyBorder="1" applyAlignment="1">
      <alignment horizontal="center" vertical="center" wrapText="1"/>
    </xf>
    <xf numFmtId="0" fontId="23" fillId="28" borderId="0" xfId="0" applyFont="1" applyFill="1" applyBorder="1" applyAlignment="1">
      <alignment horizontal="right" vertical="center" wrapText="1"/>
    </xf>
    <xf numFmtId="173" fontId="24" fillId="27" borderId="0" xfId="0" applyNumberFormat="1" applyFont="1" applyFill="1" applyBorder="1" applyAlignment="1">
      <alignment horizontal="right" vertical="center" wrapText="1"/>
    </xf>
    <xf numFmtId="0" fontId="36" fillId="0" borderId="13" xfId="0" applyFont="1" applyBorder="1"/>
    <xf numFmtId="10" fontId="24" fillId="24" borderId="11" xfId="0" applyNumberFormat="1" applyFont="1" applyFill="1" applyBorder="1" applyAlignment="1">
      <alignment horizontal="center" vertical="center" wrapText="1"/>
    </xf>
    <xf numFmtId="173" fontId="24" fillId="24" borderId="10" xfId="0" applyNumberFormat="1" applyFont="1" applyFill="1" applyBorder="1" applyAlignment="1">
      <alignment vertical="center" wrapText="1"/>
    </xf>
    <xf numFmtId="176" fontId="24" fillId="0" borderId="10" xfId="0" applyNumberFormat="1" applyFont="1" applyFill="1" applyBorder="1" applyAlignment="1">
      <alignment horizontal="center" vertical="center" wrapText="1"/>
    </xf>
    <xf numFmtId="173" fontId="24" fillId="0" borderId="0" xfId="0" applyNumberFormat="1" applyFont="1" applyFill="1" applyBorder="1" applyAlignment="1">
      <alignment horizontal="right" vertical="center" wrapText="1"/>
    </xf>
    <xf numFmtId="0" fontId="36" fillId="0" borderId="24" xfId="0" applyFont="1" applyBorder="1"/>
    <xf numFmtId="0" fontId="36" fillId="0" borderId="22" xfId="0" applyFont="1" applyBorder="1"/>
    <xf numFmtId="0" fontId="23" fillId="24" borderId="18" xfId="0" applyFont="1" applyFill="1" applyBorder="1" applyAlignment="1">
      <alignment horizontal="left" vertical="center" wrapText="1" indent="15"/>
    </xf>
    <xf numFmtId="0" fontId="23" fillId="24" borderId="18" xfId="0" applyFont="1" applyFill="1" applyBorder="1" applyAlignment="1">
      <alignment horizontal="left" vertical="center" wrapText="1" indent="13"/>
    </xf>
    <xf numFmtId="0" fontId="28" fillId="0" borderId="0" xfId="40" applyFont="1" applyFill="1" applyBorder="1" applyAlignment="1">
      <alignment horizontal="left" vertical="center" wrapText="1"/>
    </xf>
    <xf numFmtId="0" fontId="23" fillId="24" borderId="18" xfId="51" applyFont="1" applyFill="1" applyBorder="1" applyAlignment="1">
      <alignment horizontal="left" vertical="center" wrapText="1" indent="16"/>
    </xf>
    <xf numFmtId="0" fontId="23" fillId="24" borderId="18" xfId="51" applyFont="1" applyFill="1" applyBorder="1" applyAlignment="1">
      <alignment horizontal="left" vertical="center" wrapText="1" indent="15"/>
    </xf>
  </cellXfs>
  <cellStyles count="55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Comma0" xfId="23"/>
    <cellStyle name="Date" xfId="24"/>
    <cellStyle name="Encabezado 1" xfId="47" builtinId="16" customBuiltin="1"/>
    <cellStyle name="Encabezado 4" xfId="25" builtinId="19" customBuiltin="1"/>
    <cellStyle name="Énfasis1" xfId="26" builtinId="29" customBuiltin="1"/>
    <cellStyle name="Énfasis2" xfId="27" builtinId="33" customBuiltin="1"/>
    <cellStyle name="Énfasis3" xfId="28" builtinId="37" customBuiltin="1"/>
    <cellStyle name="Énfasis4" xfId="29" builtinId="41" customBuiltin="1"/>
    <cellStyle name="Énfasis5" xfId="30" builtinId="45" customBuiltin="1"/>
    <cellStyle name="Énfasis6" xfId="31" builtinId="49" customBuiltin="1"/>
    <cellStyle name="Entrada" xfId="32" builtinId="20" customBuiltin="1"/>
    <cellStyle name="Euro" xfId="33"/>
    <cellStyle name="Incorrecto" xfId="34" builtinId="27" customBuiltin="1"/>
    <cellStyle name="Millares" xfId="35" builtinId="3"/>
    <cellStyle name="Millares 2" xfId="36"/>
    <cellStyle name="Millares 3" xfId="53"/>
    <cellStyle name="Millares_Resultados Emisiones 2008" xfId="37"/>
    <cellStyle name="Moneda_Resultados Emisiones 2008" xfId="38"/>
    <cellStyle name="Neutral" xfId="39" builtinId="28" customBuiltin="1"/>
    <cellStyle name="Normal" xfId="0" builtinId="0"/>
    <cellStyle name="Normal 2" xfId="40"/>
    <cellStyle name="Normal 3" xfId="51"/>
    <cellStyle name="Notas" xfId="41" builtinId="10" customBuiltin="1"/>
    <cellStyle name="Porcentaje" xfId="54" builtinId="5"/>
    <cellStyle name="Porcentual 2" xfId="42"/>
    <cellStyle name="Porcentual 3" xfId="52"/>
    <cellStyle name="Salida" xfId="43" builtinId="21" customBuiltin="1"/>
    <cellStyle name="Texto de advertencia" xfId="44" builtinId="11" customBuiltin="1"/>
    <cellStyle name="Texto explicativo" xfId="45" builtinId="53" customBuiltin="1"/>
    <cellStyle name="Título" xfId="46" builtinId="15" customBuiltin="1"/>
    <cellStyle name="Título 2" xfId="48" builtinId="17" customBuiltin="1"/>
    <cellStyle name="Título 3" xfId="49" builtinId="18" customBuiltin="1"/>
    <cellStyle name="Total" xfId="50" builtinId="25" customBuiltin="1"/>
  </cellStyles>
  <dxfs count="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0</xdr:row>
      <xdr:rowOff>85725</xdr:rowOff>
    </xdr:from>
    <xdr:to>
      <xdr:col>1</xdr:col>
      <xdr:colOff>1441450</xdr:colOff>
      <xdr:row>0</xdr:row>
      <xdr:rowOff>571500</xdr:rowOff>
    </xdr:to>
    <xdr:pic>
      <xdr:nvPicPr>
        <xdr:cNvPr id="2" name="3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4000" y="85725"/>
          <a:ext cx="13779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</xdr:colOff>
      <xdr:row>0</xdr:row>
      <xdr:rowOff>50800</xdr:rowOff>
    </xdr:from>
    <xdr:to>
      <xdr:col>1</xdr:col>
      <xdr:colOff>1390650</xdr:colOff>
      <xdr:row>0</xdr:row>
      <xdr:rowOff>536575</xdr:rowOff>
    </xdr:to>
    <xdr:pic>
      <xdr:nvPicPr>
        <xdr:cNvPr id="5" name="3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8450" y="50800"/>
          <a:ext cx="13779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0</xdr:row>
      <xdr:rowOff>47625</xdr:rowOff>
    </xdr:from>
    <xdr:to>
      <xdr:col>1</xdr:col>
      <xdr:colOff>1441450</xdr:colOff>
      <xdr:row>0</xdr:row>
      <xdr:rowOff>533400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5925" y="47625"/>
          <a:ext cx="13779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60325</xdr:colOff>
      <xdr:row>0</xdr:row>
      <xdr:rowOff>63500</xdr:rowOff>
    </xdr:from>
    <xdr:to>
      <xdr:col>1</xdr:col>
      <xdr:colOff>1574800</xdr:colOff>
      <xdr:row>0</xdr:row>
      <xdr:rowOff>596900</xdr:rowOff>
    </xdr:to>
    <xdr:pic>
      <xdr:nvPicPr>
        <xdr:cNvPr id="2" name="3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325" y="63500"/>
          <a:ext cx="15144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0</xdr:row>
      <xdr:rowOff>47625</xdr:rowOff>
    </xdr:from>
    <xdr:to>
      <xdr:col>1</xdr:col>
      <xdr:colOff>1441450</xdr:colOff>
      <xdr:row>0</xdr:row>
      <xdr:rowOff>533400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8775" y="47625"/>
          <a:ext cx="13779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file:///\\Clufile\data\Documents%20and%20Settings\Nicolas_Sanchez\Configuraci&#243;n%20local\Archivos%20temporales%20de%20Internet\Content.IE5\U8JAWL1Y\ResultadosEmisiones2011%5b1%5d.xl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5"/>
  <sheetViews>
    <sheetView showGridLines="0" tabSelected="1" zoomScale="75" zoomScaleNormal="75" workbookViewId="0">
      <pane ySplit="2" topLeftCell="A3" activePane="bottomLeft" state="frozen"/>
      <selection pane="bottomLeft" activeCell="B6" sqref="B6"/>
    </sheetView>
  </sheetViews>
  <sheetFormatPr baseColWidth="10" defaultColWidth="0" defaultRowHeight="54.75" customHeight="1" zeroHeight="1" x14ac:dyDescent="0.2"/>
  <cols>
    <col min="1" max="1" width="2.85546875" style="8" customWidth="1"/>
    <col min="2" max="2" width="51.42578125" style="9" customWidth="1"/>
    <col min="3" max="3" width="19.7109375" style="10" customWidth="1"/>
    <col min="4" max="4" width="18.7109375" style="10" customWidth="1"/>
    <col min="5" max="5" width="30.7109375" style="10" customWidth="1"/>
    <col min="6" max="6" width="23.85546875" style="10" customWidth="1"/>
    <col min="7" max="7" width="39" style="10" customWidth="1"/>
    <col min="8" max="8" width="26.140625" style="10" customWidth="1"/>
    <col min="9" max="9" width="17.85546875" style="10" customWidth="1"/>
    <col min="10" max="10" width="29" style="10" customWidth="1"/>
    <col min="11" max="11" width="27.7109375" style="10" customWidth="1"/>
    <col min="12" max="12" width="25.140625" style="10" customWidth="1"/>
    <col min="13" max="13" width="26.85546875" style="10" customWidth="1"/>
    <col min="14" max="14" width="25.28515625" style="10" customWidth="1"/>
    <col min="15" max="15" width="75.140625" style="10" customWidth="1"/>
    <col min="16" max="16" width="41.85546875" style="10" customWidth="1"/>
    <col min="17" max="17" width="19.140625" style="10" customWidth="1"/>
    <col min="18" max="18" width="35" style="10" customWidth="1"/>
    <col min="19" max="19" width="34.85546875" style="11" customWidth="1"/>
    <col min="20" max="20" width="34" style="10" customWidth="1"/>
    <col min="21" max="21" width="3.28515625" style="11" customWidth="1"/>
    <col min="22" max="16384" width="11.42578125" style="11" hidden="1"/>
  </cols>
  <sheetData>
    <row r="1" spans="1:20" ht="54.75" customHeight="1" x14ac:dyDescent="0.2">
      <c r="A1" s="11"/>
      <c r="B1" s="163" t="s">
        <v>31</v>
      </c>
      <c r="C1" s="163"/>
      <c r="D1" s="163"/>
      <c r="E1" s="163"/>
      <c r="F1" s="33"/>
      <c r="R1" s="11"/>
    </row>
    <row r="2" spans="1:20" ht="51" customHeight="1" x14ac:dyDescent="0.2">
      <c r="A2" s="11"/>
      <c r="B2" s="45" t="s">
        <v>1</v>
      </c>
      <c r="C2" s="46" t="s">
        <v>17</v>
      </c>
      <c r="D2" s="46" t="s">
        <v>2</v>
      </c>
      <c r="E2" s="46" t="s">
        <v>109</v>
      </c>
      <c r="F2" s="46" t="s">
        <v>261</v>
      </c>
      <c r="G2" s="46" t="s">
        <v>35</v>
      </c>
      <c r="H2" s="46" t="s">
        <v>217</v>
      </c>
      <c r="I2" s="46" t="s">
        <v>39</v>
      </c>
      <c r="J2" s="46" t="s">
        <v>242</v>
      </c>
      <c r="K2" s="46" t="s">
        <v>110</v>
      </c>
      <c r="L2" s="46" t="s">
        <v>111</v>
      </c>
      <c r="M2" s="46" t="s">
        <v>112</v>
      </c>
      <c r="N2" s="46" t="s">
        <v>113</v>
      </c>
      <c r="O2" s="46" t="s">
        <v>19</v>
      </c>
      <c r="P2" s="46" t="s">
        <v>18</v>
      </c>
      <c r="Q2" s="46" t="s">
        <v>4</v>
      </c>
      <c r="R2" s="46" t="s">
        <v>114</v>
      </c>
      <c r="S2" s="46" t="s">
        <v>115</v>
      </c>
      <c r="T2" s="46" t="s">
        <v>116</v>
      </c>
    </row>
    <row r="3" spans="1:20" ht="44.25" customHeight="1" x14ac:dyDescent="0.2">
      <c r="A3" s="11"/>
      <c r="B3" s="31" t="s">
        <v>34</v>
      </c>
      <c r="C3" s="101">
        <v>41303</v>
      </c>
      <c r="D3" s="102" t="s">
        <v>223</v>
      </c>
      <c r="E3" s="102" t="s">
        <v>218</v>
      </c>
      <c r="F3" s="101">
        <v>41303</v>
      </c>
      <c r="G3" s="53" t="s">
        <v>41</v>
      </c>
      <c r="H3" s="55">
        <v>7</v>
      </c>
      <c r="I3" s="54" t="s">
        <v>40</v>
      </c>
      <c r="J3" s="134" t="s">
        <v>44</v>
      </c>
      <c r="K3" s="103">
        <v>99821</v>
      </c>
      <c r="L3" s="104">
        <f>+K3+K4+K5</f>
        <v>500000</v>
      </c>
      <c r="M3" s="32">
        <v>249467</v>
      </c>
      <c r="N3" s="104">
        <f>+M3+M4+M5</f>
        <v>989989</v>
      </c>
      <c r="O3" s="29" t="s">
        <v>47</v>
      </c>
      <c r="P3" s="105" t="s">
        <v>36</v>
      </c>
      <c r="Q3" s="106" t="s">
        <v>37</v>
      </c>
      <c r="R3" s="107" t="s">
        <v>68</v>
      </c>
      <c r="S3" s="107" t="s">
        <v>38</v>
      </c>
      <c r="T3" s="108"/>
    </row>
    <row r="4" spans="1:20" ht="44.25" customHeight="1" x14ac:dyDescent="0.2">
      <c r="A4" s="11"/>
      <c r="B4" s="31" t="s">
        <v>34</v>
      </c>
      <c r="C4" s="101">
        <v>41303</v>
      </c>
      <c r="D4" s="102" t="s">
        <v>223</v>
      </c>
      <c r="E4" s="102" t="s">
        <v>218</v>
      </c>
      <c r="F4" s="101">
        <v>41303</v>
      </c>
      <c r="G4" s="53" t="s">
        <v>42</v>
      </c>
      <c r="H4" s="55">
        <v>10</v>
      </c>
      <c r="I4" s="53" t="s">
        <v>40</v>
      </c>
      <c r="J4" s="53" t="s">
        <v>45</v>
      </c>
      <c r="K4" s="1">
        <v>150179</v>
      </c>
      <c r="L4" s="107"/>
      <c r="M4" s="2">
        <v>419588</v>
      </c>
      <c r="N4" s="106"/>
      <c r="O4" s="29"/>
      <c r="P4" s="109"/>
      <c r="Q4" s="106"/>
      <c r="R4" s="107"/>
      <c r="S4" s="27"/>
      <c r="T4" s="133"/>
    </row>
    <row r="5" spans="1:20" ht="44.25" customHeight="1" x14ac:dyDescent="0.2">
      <c r="A5" s="11"/>
      <c r="B5" s="31" t="s">
        <v>34</v>
      </c>
      <c r="C5" s="101">
        <v>41303</v>
      </c>
      <c r="D5" s="102" t="s">
        <v>223</v>
      </c>
      <c r="E5" s="102" t="s">
        <v>218</v>
      </c>
      <c r="F5" s="101">
        <v>41303</v>
      </c>
      <c r="G5" s="53" t="s">
        <v>43</v>
      </c>
      <c r="H5" s="55">
        <v>20</v>
      </c>
      <c r="I5" s="53" t="s">
        <v>40</v>
      </c>
      <c r="J5" s="53" t="s">
        <v>46</v>
      </c>
      <c r="K5" s="1">
        <v>250000</v>
      </c>
      <c r="L5" s="110"/>
      <c r="M5" s="2">
        <v>320934</v>
      </c>
      <c r="N5" s="111"/>
      <c r="O5" s="30"/>
      <c r="P5" s="112"/>
      <c r="Q5" s="113"/>
      <c r="R5" s="102"/>
      <c r="S5" s="28"/>
      <c r="T5" s="134"/>
    </row>
    <row r="6" spans="1:20" s="8" customFormat="1" ht="44.25" customHeight="1" x14ac:dyDescent="0.2">
      <c r="B6" s="56" t="s">
        <v>49</v>
      </c>
      <c r="C6" s="114">
        <v>41304</v>
      </c>
      <c r="D6" s="115" t="s">
        <v>222</v>
      </c>
      <c r="E6" s="115" t="s">
        <v>221</v>
      </c>
      <c r="F6" s="57">
        <v>41304</v>
      </c>
      <c r="G6" s="53" t="s">
        <v>50</v>
      </c>
      <c r="H6" s="55">
        <v>12</v>
      </c>
      <c r="I6" s="53" t="s">
        <v>40</v>
      </c>
      <c r="J6" s="53" t="s">
        <v>54</v>
      </c>
      <c r="K6" s="1">
        <v>200000</v>
      </c>
      <c r="L6" s="116">
        <f>+K6</f>
        <v>200000</v>
      </c>
      <c r="M6" s="116">
        <v>346780</v>
      </c>
      <c r="N6" s="116">
        <f>+M6</f>
        <v>346780</v>
      </c>
      <c r="O6" s="58" t="s">
        <v>55</v>
      </c>
      <c r="P6" s="59" t="s">
        <v>51</v>
      </c>
      <c r="Q6" s="115" t="s">
        <v>52</v>
      </c>
      <c r="R6" s="115" t="s">
        <v>53</v>
      </c>
      <c r="S6" s="115" t="s">
        <v>38</v>
      </c>
      <c r="T6" s="53"/>
    </row>
    <row r="7" spans="1:20" s="71" customFormat="1" ht="44.25" customHeight="1" x14ac:dyDescent="0.2">
      <c r="A7" s="61"/>
      <c r="B7" s="62" t="s">
        <v>65</v>
      </c>
      <c r="C7" s="63">
        <v>41312</v>
      </c>
      <c r="D7" s="64" t="s">
        <v>222</v>
      </c>
      <c r="E7" s="64" t="s">
        <v>221</v>
      </c>
      <c r="F7" s="63">
        <v>41312</v>
      </c>
      <c r="G7" s="64" t="s">
        <v>56</v>
      </c>
      <c r="H7" s="65">
        <v>10</v>
      </c>
      <c r="I7" s="64" t="s">
        <v>40</v>
      </c>
      <c r="J7" s="64" t="s">
        <v>74</v>
      </c>
      <c r="K7" s="66">
        <v>104000</v>
      </c>
      <c r="L7" s="67">
        <f>+K7+K8</f>
        <v>250000</v>
      </c>
      <c r="M7" s="66">
        <v>105578</v>
      </c>
      <c r="N7" s="67">
        <f>+M7+M8</f>
        <v>266395</v>
      </c>
      <c r="O7" s="69" t="s">
        <v>76</v>
      </c>
      <c r="P7" s="79" t="s">
        <v>77</v>
      </c>
      <c r="Q7" s="70" t="s">
        <v>52</v>
      </c>
      <c r="R7" s="70" t="s">
        <v>53</v>
      </c>
      <c r="S7" s="70" t="s">
        <v>65</v>
      </c>
      <c r="T7" s="141"/>
    </row>
    <row r="8" spans="1:20" s="71" customFormat="1" ht="44.25" customHeight="1" x14ac:dyDescent="0.2">
      <c r="A8" s="61"/>
      <c r="B8" s="62" t="s">
        <v>65</v>
      </c>
      <c r="C8" s="63">
        <v>41312</v>
      </c>
      <c r="D8" s="64" t="s">
        <v>222</v>
      </c>
      <c r="E8" s="64" t="s">
        <v>221</v>
      </c>
      <c r="F8" s="63">
        <v>41312</v>
      </c>
      <c r="G8" s="64" t="s">
        <v>57</v>
      </c>
      <c r="H8" s="65">
        <v>15</v>
      </c>
      <c r="I8" s="64" t="s">
        <v>40</v>
      </c>
      <c r="J8" s="64" t="s">
        <v>73</v>
      </c>
      <c r="K8" s="66">
        <v>146000</v>
      </c>
      <c r="L8" s="72"/>
      <c r="M8" s="66">
        <v>160817</v>
      </c>
      <c r="N8" s="72"/>
      <c r="O8" s="72"/>
      <c r="P8" s="80"/>
      <c r="Q8" s="72"/>
      <c r="R8" s="72"/>
      <c r="S8" s="74"/>
      <c r="T8" s="142"/>
    </row>
    <row r="9" spans="1:20" s="71" customFormat="1" ht="44.25" customHeight="1" x14ac:dyDescent="0.2">
      <c r="A9" s="61"/>
      <c r="B9" s="62" t="s">
        <v>66</v>
      </c>
      <c r="C9" s="63">
        <v>41317</v>
      </c>
      <c r="D9" s="64" t="s">
        <v>223</v>
      </c>
      <c r="E9" s="64" t="s">
        <v>218</v>
      </c>
      <c r="F9" s="63">
        <v>41317</v>
      </c>
      <c r="G9" s="64" t="s">
        <v>42</v>
      </c>
      <c r="H9" s="65">
        <v>10</v>
      </c>
      <c r="I9" s="64" t="s">
        <v>40</v>
      </c>
      <c r="J9" s="64" t="s">
        <v>72</v>
      </c>
      <c r="K9" s="66">
        <v>130000</v>
      </c>
      <c r="L9" s="67">
        <f>+K9+K10</f>
        <v>200000</v>
      </c>
      <c r="M9" s="66">
        <v>224438</v>
      </c>
      <c r="N9" s="67">
        <f>+M9+M10</f>
        <v>327138</v>
      </c>
      <c r="O9" s="68" t="s">
        <v>67</v>
      </c>
      <c r="P9" s="69" t="s">
        <v>58</v>
      </c>
      <c r="Q9" s="70" t="s">
        <v>37</v>
      </c>
      <c r="R9" s="70" t="s">
        <v>68</v>
      </c>
      <c r="S9" s="70" t="s">
        <v>38</v>
      </c>
      <c r="T9" s="70"/>
    </row>
    <row r="10" spans="1:20" s="71" customFormat="1" ht="44.25" customHeight="1" x14ac:dyDescent="0.2">
      <c r="A10" s="61"/>
      <c r="B10" s="62" t="s">
        <v>66</v>
      </c>
      <c r="C10" s="63">
        <v>41317</v>
      </c>
      <c r="D10" s="64" t="s">
        <v>223</v>
      </c>
      <c r="E10" s="64" t="s">
        <v>218</v>
      </c>
      <c r="F10" s="63">
        <v>41317</v>
      </c>
      <c r="G10" s="64" t="s">
        <v>43</v>
      </c>
      <c r="H10" s="65">
        <v>20</v>
      </c>
      <c r="I10" s="64" t="s">
        <v>40</v>
      </c>
      <c r="J10" s="64" t="s">
        <v>46</v>
      </c>
      <c r="K10" s="66">
        <v>70000</v>
      </c>
      <c r="L10" s="72"/>
      <c r="M10" s="66">
        <v>102700</v>
      </c>
      <c r="N10" s="72"/>
      <c r="O10" s="73"/>
      <c r="P10" s="72"/>
      <c r="Q10" s="72"/>
      <c r="R10" s="72"/>
      <c r="S10" s="74"/>
      <c r="T10" s="72"/>
    </row>
    <row r="11" spans="1:20" s="71" customFormat="1" ht="44.25" customHeight="1" x14ac:dyDescent="0.2">
      <c r="A11" s="61"/>
      <c r="B11" s="62" t="s">
        <v>59</v>
      </c>
      <c r="C11" s="63">
        <v>41318</v>
      </c>
      <c r="D11" s="64" t="s">
        <v>222</v>
      </c>
      <c r="E11" s="64" t="s">
        <v>218</v>
      </c>
      <c r="F11" s="63">
        <v>41318</v>
      </c>
      <c r="G11" s="64" t="s">
        <v>60</v>
      </c>
      <c r="H11" s="65">
        <v>3</v>
      </c>
      <c r="I11" s="64" t="s">
        <v>63</v>
      </c>
      <c r="J11" s="64" t="s">
        <v>71</v>
      </c>
      <c r="K11" s="66">
        <v>100979</v>
      </c>
      <c r="L11" s="67">
        <f>+K11+K12+K13</f>
        <v>500000</v>
      </c>
      <c r="M11" s="66">
        <v>480570</v>
      </c>
      <c r="N11" s="67">
        <f>+M11+M12+M13</f>
        <v>1360991</v>
      </c>
      <c r="O11" s="69" t="s">
        <v>64</v>
      </c>
      <c r="P11" s="68" t="s">
        <v>75</v>
      </c>
      <c r="Q11" s="70" t="s">
        <v>37</v>
      </c>
      <c r="R11" s="75" t="s">
        <v>53</v>
      </c>
      <c r="S11" s="70" t="s">
        <v>59</v>
      </c>
      <c r="T11" s="70"/>
    </row>
    <row r="12" spans="1:20" s="71" customFormat="1" ht="44.25" customHeight="1" x14ac:dyDescent="0.2">
      <c r="A12" s="61"/>
      <c r="B12" s="62" t="s">
        <v>59</v>
      </c>
      <c r="C12" s="63">
        <v>41318</v>
      </c>
      <c r="D12" s="64" t="s">
        <v>222</v>
      </c>
      <c r="E12" s="64" t="s">
        <v>218</v>
      </c>
      <c r="F12" s="63">
        <v>41318</v>
      </c>
      <c r="G12" s="64" t="s">
        <v>61</v>
      </c>
      <c r="H12" s="65">
        <v>10</v>
      </c>
      <c r="I12" s="64" t="s">
        <v>40</v>
      </c>
      <c r="J12" s="64" t="s">
        <v>69</v>
      </c>
      <c r="K12" s="66">
        <v>214500</v>
      </c>
      <c r="L12" s="76"/>
      <c r="M12" s="66">
        <v>434500</v>
      </c>
      <c r="N12" s="76"/>
      <c r="O12" s="76"/>
      <c r="P12" s="77"/>
      <c r="Q12" s="76"/>
      <c r="R12" s="77"/>
      <c r="S12" s="78"/>
      <c r="T12" s="76"/>
    </row>
    <row r="13" spans="1:20" s="71" customFormat="1" ht="44.25" customHeight="1" x14ac:dyDescent="0.2">
      <c r="A13" s="61"/>
      <c r="B13" s="62" t="s">
        <v>59</v>
      </c>
      <c r="C13" s="63">
        <v>41318</v>
      </c>
      <c r="D13" s="64" t="s">
        <v>222</v>
      </c>
      <c r="E13" s="64" t="s">
        <v>218</v>
      </c>
      <c r="F13" s="63">
        <v>41318</v>
      </c>
      <c r="G13" s="64" t="s">
        <v>62</v>
      </c>
      <c r="H13" s="65">
        <v>15</v>
      </c>
      <c r="I13" s="64" t="s">
        <v>40</v>
      </c>
      <c r="J13" s="64" t="s">
        <v>70</v>
      </c>
      <c r="K13" s="66">
        <v>184521</v>
      </c>
      <c r="L13" s="76"/>
      <c r="M13" s="66">
        <v>445921</v>
      </c>
      <c r="N13" s="76"/>
      <c r="O13" s="76"/>
      <c r="P13" s="77"/>
      <c r="Q13" s="76"/>
      <c r="R13" s="77"/>
      <c r="S13" s="78"/>
      <c r="T13" s="76"/>
    </row>
    <row r="14" spans="1:20" ht="44.25" customHeight="1" x14ac:dyDescent="0.2">
      <c r="B14" s="56" t="s">
        <v>79</v>
      </c>
      <c r="C14" s="81">
        <v>41320</v>
      </c>
      <c r="D14" s="53" t="s">
        <v>222</v>
      </c>
      <c r="E14" s="53" t="s">
        <v>80</v>
      </c>
      <c r="F14" s="81">
        <v>41320</v>
      </c>
      <c r="G14" s="53" t="s">
        <v>81</v>
      </c>
      <c r="H14" s="92">
        <v>1.5</v>
      </c>
      <c r="I14" s="53" t="s">
        <v>85</v>
      </c>
      <c r="J14" s="53" t="s">
        <v>194</v>
      </c>
      <c r="K14" s="66">
        <v>75000</v>
      </c>
      <c r="L14" s="67">
        <f>+K14+K15+K16+K17</f>
        <v>315050</v>
      </c>
      <c r="M14" s="85">
        <v>185200</v>
      </c>
      <c r="N14" s="86">
        <f>+M14+M15+M16+M17</f>
        <v>682268</v>
      </c>
      <c r="O14" s="90" t="s">
        <v>87</v>
      </c>
      <c r="P14" s="89" t="s">
        <v>86</v>
      </c>
      <c r="Q14" s="132" t="s">
        <v>88</v>
      </c>
      <c r="R14" s="84" t="s">
        <v>68</v>
      </c>
      <c r="S14" s="84" t="s">
        <v>90</v>
      </c>
      <c r="T14" s="132"/>
    </row>
    <row r="15" spans="1:20" ht="44.25" customHeight="1" x14ac:dyDescent="0.2">
      <c r="B15" s="56" t="s">
        <v>79</v>
      </c>
      <c r="C15" s="81">
        <v>41320</v>
      </c>
      <c r="D15" s="53" t="s">
        <v>222</v>
      </c>
      <c r="E15" s="53" t="s">
        <v>80</v>
      </c>
      <c r="F15" s="81">
        <v>41320</v>
      </c>
      <c r="G15" s="53" t="s">
        <v>82</v>
      </c>
      <c r="H15" s="65">
        <v>2</v>
      </c>
      <c r="I15" s="53" t="s">
        <v>85</v>
      </c>
      <c r="J15" s="53"/>
      <c r="K15" s="66">
        <v>0</v>
      </c>
      <c r="L15" s="83"/>
      <c r="M15" s="85">
        <v>52768</v>
      </c>
      <c r="N15" s="82"/>
      <c r="O15" s="82"/>
      <c r="P15" s="82"/>
      <c r="Q15" s="133" t="s">
        <v>89</v>
      </c>
      <c r="R15" s="83"/>
      <c r="S15" s="27"/>
      <c r="T15" s="133"/>
    </row>
    <row r="16" spans="1:20" ht="44.25" customHeight="1" x14ac:dyDescent="0.2">
      <c r="B16" s="56" t="s">
        <v>79</v>
      </c>
      <c r="C16" s="81">
        <v>41320</v>
      </c>
      <c r="D16" s="53" t="s">
        <v>222</v>
      </c>
      <c r="E16" s="53" t="s">
        <v>80</v>
      </c>
      <c r="F16" s="81">
        <v>41320</v>
      </c>
      <c r="G16" s="53" t="s">
        <v>83</v>
      </c>
      <c r="H16" s="65">
        <v>3</v>
      </c>
      <c r="I16" s="53" t="s">
        <v>85</v>
      </c>
      <c r="J16" s="53" t="s">
        <v>195</v>
      </c>
      <c r="K16" s="66">
        <v>90050</v>
      </c>
      <c r="L16" s="83"/>
      <c r="M16" s="85">
        <v>117050</v>
      </c>
      <c r="N16" s="82"/>
      <c r="O16" s="82"/>
      <c r="P16" s="82"/>
      <c r="Q16" s="133"/>
      <c r="R16" s="83"/>
      <c r="S16" s="27"/>
      <c r="T16" s="133"/>
    </row>
    <row r="17" spans="2:20" ht="44.25" customHeight="1" x14ac:dyDescent="0.2">
      <c r="B17" s="56" t="s">
        <v>79</v>
      </c>
      <c r="C17" s="81">
        <v>41320</v>
      </c>
      <c r="D17" s="53" t="s">
        <v>222</v>
      </c>
      <c r="E17" s="53" t="s">
        <v>80</v>
      </c>
      <c r="F17" s="81">
        <v>41320</v>
      </c>
      <c r="G17" s="53" t="s">
        <v>84</v>
      </c>
      <c r="H17" s="65">
        <v>5</v>
      </c>
      <c r="I17" s="53" t="s">
        <v>40</v>
      </c>
      <c r="J17" s="53" t="s">
        <v>108</v>
      </c>
      <c r="K17" s="66">
        <v>150000</v>
      </c>
      <c r="L17" s="54"/>
      <c r="M17" s="85">
        <v>327250</v>
      </c>
      <c r="N17" s="87"/>
      <c r="O17" s="87"/>
      <c r="P17" s="87"/>
      <c r="Q17" s="134"/>
      <c r="R17" s="54"/>
      <c r="S17" s="28"/>
      <c r="T17" s="134"/>
    </row>
    <row r="18" spans="2:20" ht="44.25" customHeight="1" x14ac:dyDescent="0.2">
      <c r="B18" s="56" t="s">
        <v>96</v>
      </c>
      <c r="C18" s="81">
        <v>41324</v>
      </c>
      <c r="D18" s="53" t="s">
        <v>222</v>
      </c>
      <c r="E18" s="115" t="s">
        <v>221</v>
      </c>
      <c r="F18" s="81">
        <v>41324</v>
      </c>
      <c r="G18" s="53" t="s">
        <v>91</v>
      </c>
      <c r="H18" s="65">
        <v>10</v>
      </c>
      <c r="I18" s="53" t="s">
        <v>40</v>
      </c>
      <c r="J18" s="53" t="s">
        <v>107</v>
      </c>
      <c r="K18" s="66">
        <v>200000</v>
      </c>
      <c r="L18" s="67">
        <f>+K18+K19</f>
        <v>365000</v>
      </c>
      <c r="M18" s="85">
        <v>250680</v>
      </c>
      <c r="N18" s="86">
        <f>+M18+M19</f>
        <v>485160</v>
      </c>
      <c r="O18" s="90" t="s">
        <v>93</v>
      </c>
      <c r="P18" s="96" t="s">
        <v>94</v>
      </c>
      <c r="Q18" s="70" t="s">
        <v>37</v>
      </c>
      <c r="R18" s="84" t="s">
        <v>68</v>
      </c>
      <c r="S18" s="84" t="s">
        <v>95</v>
      </c>
      <c r="T18" s="132"/>
    </row>
    <row r="19" spans="2:20" ht="44.25" customHeight="1" x14ac:dyDescent="0.2">
      <c r="B19" s="56" t="s">
        <v>96</v>
      </c>
      <c r="C19" s="81">
        <v>41324</v>
      </c>
      <c r="D19" s="53" t="s">
        <v>222</v>
      </c>
      <c r="E19" s="115" t="s">
        <v>221</v>
      </c>
      <c r="F19" s="81">
        <v>41324</v>
      </c>
      <c r="G19" s="53" t="s">
        <v>92</v>
      </c>
      <c r="H19" s="65">
        <v>15</v>
      </c>
      <c r="I19" s="53" t="s">
        <v>40</v>
      </c>
      <c r="J19" s="53" t="s">
        <v>74</v>
      </c>
      <c r="K19" s="66">
        <v>165000</v>
      </c>
      <c r="L19" s="54"/>
      <c r="M19" s="66">
        <v>234480</v>
      </c>
      <c r="N19" s="87"/>
      <c r="O19" s="54"/>
      <c r="P19" s="91"/>
      <c r="Q19" s="134"/>
      <c r="R19" s="54"/>
      <c r="S19" s="28"/>
      <c r="T19" s="134"/>
    </row>
    <row r="20" spans="2:20" ht="44.25" customHeight="1" x14ac:dyDescent="0.2">
      <c r="B20" s="56" t="s">
        <v>97</v>
      </c>
      <c r="C20" s="81">
        <v>41331</v>
      </c>
      <c r="D20" s="53" t="s">
        <v>222</v>
      </c>
      <c r="E20" s="64" t="s">
        <v>218</v>
      </c>
      <c r="F20" s="81">
        <v>41331</v>
      </c>
      <c r="G20" s="53" t="s">
        <v>98</v>
      </c>
      <c r="H20" s="65">
        <v>2</v>
      </c>
      <c r="I20" s="53" t="s">
        <v>85</v>
      </c>
      <c r="J20" s="53"/>
      <c r="K20" s="66">
        <v>0</v>
      </c>
      <c r="L20" s="67">
        <f>+K20+K21+K22+K23</f>
        <v>400000</v>
      </c>
      <c r="M20" s="66">
        <v>66247</v>
      </c>
      <c r="N20" s="67">
        <f>+M20+M21+M22+M23</f>
        <v>828467</v>
      </c>
      <c r="O20" s="132" t="s">
        <v>103</v>
      </c>
      <c r="P20" s="90" t="s">
        <v>104</v>
      </c>
      <c r="Q20" s="132" t="s">
        <v>37</v>
      </c>
      <c r="R20" s="70" t="s">
        <v>53</v>
      </c>
      <c r="S20" s="84" t="s">
        <v>97</v>
      </c>
      <c r="T20" s="132"/>
    </row>
    <row r="21" spans="2:20" ht="44.25" customHeight="1" x14ac:dyDescent="0.2">
      <c r="B21" s="56" t="s">
        <v>97</v>
      </c>
      <c r="C21" s="81">
        <v>41331</v>
      </c>
      <c r="D21" s="53" t="s">
        <v>222</v>
      </c>
      <c r="E21" s="64" t="s">
        <v>218</v>
      </c>
      <c r="F21" s="81">
        <v>41331</v>
      </c>
      <c r="G21" s="53" t="s">
        <v>99</v>
      </c>
      <c r="H21" s="65">
        <v>7</v>
      </c>
      <c r="I21" s="53" t="s">
        <v>40</v>
      </c>
      <c r="J21" s="53" t="s">
        <v>105</v>
      </c>
      <c r="K21" s="66">
        <v>123200</v>
      </c>
      <c r="L21" s="83"/>
      <c r="M21" s="66">
        <v>186710</v>
      </c>
      <c r="N21" s="83"/>
      <c r="O21" s="83"/>
      <c r="P21" s="83"/>
      <c r="Q21" s="133"/>
      <c r="R21" s="83"/>
      <c r="S21" s="27"/>
      <c r="T21" s="133"/>
    </row>
    <row r="22" spans="2:20" ht="44.25" customHeight="1" x14ac:dyDescent="0.2">
      <c r="B22" s="56" t="s">
        <v>97</v>
      </c>
      <c r="C22" s="81">
        <v>41331</v>
      </c>
      <c r="D22" s="53" t="s">
        <v>222</v>
      </c>
      <c r="E22" s="64" t="s">
        <v>218</v>
      </c>
      <c r="F22" s="81">
        <v>41331</v>
      </c>
      <c r="G22" s="53" t="s">
        <v>100</v>
      </c>
      <c r="H22" s="65">
        <v>10</v>
      </c>
      <c r="I22" s="53" t="s">
        <v>40</v>
      </c>
      <c r="J22" s="53"/>
      <c r="K22" s="66">
        <v>0</v>
      </c>
      <c r="L22" s="83"/>
      <c r="M22" s="66">
        <v>117010</v>
      </c>
      <c r="N22" s="83"/>
      <c r="O22" s="83"/>
      <c r="P22" s="83"/>
      <c r="Q22" s="133"/>
      <c r="R22" s="83"/>
      <c r="S22" s="27"/>
      <c r="T22" s="133"/>
    </row>
    <row r="23" spans="2:20" ht="44.25" customHeight="1" x14ac:dyDescent="0.2">
      <c r="B23" s="56" t="s">
        <v>97</v>
      </c>
      <c r="C23" s="81">
        <v>41331</v>
      </c>
      <c r="D23" s="53" t="s">
        <v>222</v>
      </c>
      <c r="E23" s="64" t="s">
        <v>218</v>
      </c>
      <c r="F23" s="81">
        <v>41331</v>
      </c>
      <c r="G23" s="53" t="s">
        <v>101</v>
      </c>
      <c r="H23" s="65">
        <v>2</v>
      </c>
      <c r="I23" s="53" t="s">
        <v>102</v>
      </c>
      <c r="J23" s="53" t="s">
        <v>106</v>
      </c>
      <c r="K23" s="67">
        <v>276800</v>
      </c>
      <c r="L23" s="83"/>
      <c r="M23" s="66">
        <v>458500</v>
      </c>
      <c r="N23" s="83"/>
      <c r="O23" s="54"/>
      <c r="P23" s="54"/>
      <c r="Q23" s="134"/>
      <c r="R23" s="54"/>
      <c r="S23" s="28"/>
      <c r="T23" s="134"/>
    </row>
    <row r="24" spans="2:20" ht="44.25" customHeight="1" x14ac:dyDescent="0.2">
      <c r="B24" s="56" t="s">
        <v>117</v>
      </c>
      <c r="C24" s="81">
        <v>41332</v>
      </c>
      <c r="D24" s="115" t="s">
        <v>223</v>
      </c>
      <c r="E24" s="64" t="s">
        <v>218</v>
      </c>
      <c r="F24" s="81">
        <v>41332</v>
      </c>
      <c r="G24" s="53" t="s">
        <v>118</v>
      </c>
      <c r="H24" s="65">
        <v>7</v>
      </c>
      <c r="I24" s="53" t="s">
        <v>63</v>
      </c>
      <c r="J24" s="53" t="s">
        <v>197</v>
      </c>
      <c r="K24" s="85">
        <v>241025</v>
      </c>
      <c r="L24" s="117">
        <f>+K24+K25+K26+K27</f>
        <v>700000</v>
      </c>
      <c r="M24" s="95">
        <v>304566</v>
      </c>
      <c r="N24" s="118">
        <f>+M24+M25+M26+M27</f>
        <v>1687231</v>
      </c>
      <c r="O24" s="90" t="s">
        <v>124</v>
      </c>
      <c r="P24" s="90" t="s">
        <v>122</v>
      </c>
      <c r="Q24" s="70" t="s">
        <v>37</v>
      </c>
      <c r="R24" s="84" t="s">
        <v>68</v>
      </c>
      <c r="S24" s="84" t="s">
        <v>123</v>
      </c>
      <c r="T24" s="94" t="s">
        <v>125</v>
      </c>
    </row>
    <row r="25" spans="2:20" ht="44.25" customHeight="1" x14ac:dyDescent="0.2">
      <c r="B25" s="56" t="s">
        <v>117</v>
      </c>
      <c r="C25" s="81">
        <v>41332</v>
      </c>
      <c r="D25" s="115" t="s">
        <v>223</v>
      </c>
      <c r="E25" s="64" t="s">
        <v>218</v>
      </c>
      <c r="F25" s="81">
        <v>41332</v>
      </c>
      <c r="G25" s="53" t="s">
        <v>119</v>
      </c>
      <c r="H25" s="65">
        <v>5</v>
      </c>
      <c r="I25" s="53" t="s">
        <v>40</v>
      </c>
      <c r="J25" s="53" t="s">
        <v>198</v>
      </c>
      <c r="K25" s="85">
        <v>115105</v>
      </c>
      <c r="L25" s="83"/>
      <c r="M25" s="95">
        <v>446135</v>
      </c>
      <c r="N25" s="93"/>
      <c r="O25" s="83"/>
      <c r="P25" s="83"/>
      <c r="Q25" s="133"/>
      <c r="R25" s="83"/>
      <c r="S25" s="27"/>
      <c r="T25" s="120"/>
    </row>
    <row r="26" spans="2:20" ht="44.25" customHeight="1" x14ac:dyDescent="0.2">
      <c r="B26" s="56" t="s">
        <v>117</v>
      </c>
      <c r="C26" s="81">
        <v>41332</v>
      </c>
      <c r="D26" s="115" t="s">
        <v>223</v>
      </c>
      <c r="E26" s="64" t="s">
        <v>218</v>
      </c>
      <c r="F26" s="81">
        <v>41332</v>
      </c>
      <c r="G26" s="53" t="s">
        <v>120</v>
      </c>
      <c r="H26" s="65">
        <v>10</v>
      </c>
      <c r="I26" s="53" t="s">
        <v>40</v>
      </c>
      <c r="J26" s="53" t="s">
        <v>199</v>
      </c>
      <c r="K26" s="85">
        <v>247293</v>
      </c>
      <c r="L26" s="83"/>
      <c r="M26" s="95">
        <v>397253</v>
      </c>
      <c r="N26" s="93"/>
      <c r="O26" s="83"/>
      <c r="P26" s="83"/>
      <c r="Q26" s="133"/>
      <c r="R26" s="83"/>
      <c r="S26" s="27"/>
      <c r="T26" s="120"/>
    </row>
    <row r="27" spans="2:20" ht="44.25" customHeight="1" x14ac:dyDescent="0.2">
      <c r="B27" s="56" t="s">
        <v>117</v>
      </c>
      <c r="C27" s="81">
        <v>41332</v>
      </c>
      <c r="D27" s="115" t="s">
        <v>223</v>
      </c>
      <c r="E27" s="64" t="s">
        <v>218</v>
      </c>
      <c r="F27" s="81">
        <v>41332</v>
      </c>
      <c r="G27" s="53" t="s">
        <v>121</v>
      </c>
      <c r="H27" s="65">
        <v>18</v>
      </c>
      <c r="I27" s="53" t="s">
        <v>40</v>
      </c>
      <c r="J27" s="53" t="s">
        <v>200</v>
      </c>
      <c r="K27" s="85">
        <v>96577</v>
      </c>
      <c r="L27" s="54"/>
      <c r="M27" s="95">
        <v>539277</v>
      </c>
      <c r="N27" s="91"/>
      <c r="O27" s="54"/>
      <c r="P27" s="54"/>
      <c r="Q27" s="134"/>
      <c r="R27" s="54"/>
      <c r="S27" s="28"/>
      <c r="T27" s="121"/>
    </row>
    <row r="28" spans="2:20" ht="44.25" customHeight="1" x14ac:dyDescent="0.2">
      <c r="B28" s="56" t="s">
        <v>145</v>
      </c>
      <c r="C28" s="81">
        <v>41346</v>
      </c>
      <c r="D28" s="53" t="s">
        <v>222</v>
      </c>
      <c r="E28" s="64" t="s">
        <v>218</v>
      </c>
      <c r="F28" s="81">
        <v>41346</v>
      </c>
      <c r="G28" s="53" t="s">
        <v>126</v>
      </c>
      <c r="H28" s="65">
        <v>5</v>
      </c>
      <c r="I28" s="53" t="s">
        <v>63</v>
      </c>
      <c r="J28" s="53" t="s">
        <v>201</v>
      </c>
      <c r="K28" s="85">
        <v>165454</v>
      </c>
      <c r="L28" s="117">
        <f>+K28+K29+K30+K31</f>
        <v>600000</v>
      </c>
      <c r="M28" s="95">
        <v>286954</v>
      </c>
      <c r="N28" s="117">
        <f>+M28+M29+M30+M31</f>
        <v>1115295</v>
      </c>
      <c r="O28" s="90" t="s">
        <v>130</v>
      </c>
      <c r="P28" s="90" t="s">
        <v>131</v>
      </c>
      <c r="Q28" s="132" t="s">
        <v>37</v>
      </c>
      <c r="R28" s="84" t="s">
        <v>68</v>
      </c>
      <c r="S28" s="84" t="s">
        <v>123</v>
      </c>
      <c r="T28" s="94"/>
    </row>
    <row r="29" spans="2:20" ht="44.25" customHeight="1" x14ac:dyDescent="0.2">
      <c r="B29" s="56" t="s">
        <v>145</v>
      </c>
      <c r="C29" s="81">
        <v>41346</v>
      </c>
      <c r="D29" s="53" t="s">
        <v>222</v>
      </c>
      <c r="E29" s="64" t="s">
        <v>218</v>
      </c>
      <c r="F29" s="81">
        <v>41346</v>
      </c>
      <c r="G29" s="53" t="s">
        <v>127</v>
      </c>
      <c r="H29" s="65">
        <v>4</v>
      </c>
      <c r="I29" s="53" t="s">
        <v>40</v>
      </c>
      <c r="J29" s="53" t="s">
        <v>202</v>
      </c>
      <c r="K29" s="85">
        <v>135766</v>
      </c>
      <c r="L29" s="83"/>
      <c r="M29" s="95">
        <v>322706</v>
      </c>
      <c r="N29" s="83"/>
      <c r="O29" s="83"/>
      <c r="P29" s="83"/>
      <c r="Q29" s="133"/>
      <c r="R29" s="83"/>
      <c r="S29" s="27"/>
      <c r="T29" s="120"/>
    </row>
    <row r="30" spans="2:20" ht="44.25" customHeight="1" x14ac:dyDescent="0.2">
      <c r="B30" s="56" t="s">
        <v>145</v>
      </c>
      <c r="C30" s="81">
        <v>41346</v>
      </c>
      <c r="D30" s="53" t="s">
        <v>222</v>
      </c>
      <c r="E30" s="64" t="s">
        <v>218</v>
      </c>
      <c r="F30" s="81">
        <v>41346</v>
      </c>
      <c r="G30" s="53" t="s">
        <v>128</v>
      </c>
      <c r="H30" s="65">
        <v>8</v>
      </c>
      <c r="I30" s="53" t="s">
        <v>40</v>
      </c>
      <c r="J30" s="53" t="s">
        <v>203</v>
      </c>
      <c r="K30" s="85">
        <v>125465</v>
      </c>
      <c r="L30" s="83"/>
      <c r="M30" s="95">
        <v>172465</v>
      </c>
      <c r="N30" s="83"/>
      <c r="O30" s="83"/>
      <c r="P30" s="83"/>
      <c r="Q30" s="133"/>
      <c r="R30" s="83"/>
      <c r="S30" s="27"/>
      <c r="T30" s="120"/>
    </row>
    <row r="31" spans="2:20" ht="44.25" customHeight="1" x14ac:dyDescent="0.2">
      <c r="B31" s="56" t="s">
        <v>145</v>
      </c>
      <c r="C31" s="81">
        <v>41346</v>
      </c>
      <c r="D31" s="53" t="s">
        <v>222</v>
      </c>
      <c r="E31" s="64" t="s">
        <v>218</v>
      </c>
      <c r="F31" s="81">
        <v>41346</v>
      </c>
      <c r="G31" s="53" t="s">
        <v>129</v>
      </c>
      <c r="H31" s="65">
        <v>2</v>
      </c>
      <c r="I31" s="53" t="s">
        <v>102</v>
      </c>
      <c r="J31" s="53" t="s">
        <v>207</v>
      </c>
      <c r="K31" s="85">
        <v>173315</v>
      </c>
      <c r="L31" s="54"/>
      <c r="M31" s="95">
        <v>333170</v>
      </c>
      <c r="N31" s="54"/>
      <c r="O31" s="54"/>
      <c r="P31" s="54"/>
      <c r="Q31" s="134"/>
      <c r="R31" s="54"/>
      <c r="S31" s="28"/>
      <c r="T31" s="121"/>
    </row>
    <row r="32" spans="2:20" ht="44.25" customHeight="1" x14ac:dyDescent="0.2">
      <c r="B32" s="56" t="s">
        <v>132</v>
      </c>
      <c r="C32" s="81">
        <v>41348</v>
      </c>
      <c r="D32" s="53" t="s">
        <v>222</v>
      </c>
      <c r="E32" s="53" t="s">
        <v>218</v>
      </c>
      <c r="F32" s="81">
        <v>41348</v>
      </c>
      <c r="G32" s="53" t="s">
        <v>133</v>
      </c>
      <c r="H32" s="65">
        <v>2</v>
      </c>
      <c r="I32" s="53" t="s">
        <v>63</v>
      </c>
      <c r="J32" s="53" t="s">
        <v>204</v>
      </c>
      <c r="K32" s="66">
        <v>43648</v>
      </c>
      <c r="L32" s="117">
        <f>+K32+K33+K34</f>
        <v>100000</v>
      </c>
      <c r="M32" s="95">
        <v>80881</v>
      </c>
      <c r="N32" s="117">
        <f>+M32+M33+M34</f>
        <v>157633</v>
      </c>
      <c r="O32" s="90" t="s">
        <v>136</v>
      </c>
      <c r="P32" s="90" t="s">
        <v>138</v>
      </c>
      <c r="Q32" s="132" t="s">
        <v>52</v>
      </c>
      <c r="R32" s="70" t="s">
        <v>53</v>
      </c>
      <c r="S32" s="84" t="s">
        <v>137</v>
      </c>
      <c r="T32" s="94"/>
    </row>
    <row r="33" spans="2:20" ht="44.25" customHeight="1" x14ac:dyDescent="0.2">
      <c r="B33" s="56" t="s">
        <v>132</v>
      </c>
      <c r="C33" s="81">
        <v>41348</v>
      </c>
      <c r="D33" s="53" t="s">
        <v>222</v>
      </c>
      <c r="E33" s="53" t="s">
        <v>218</v>
      </c>
      <c r="F33" s="81">
        <v>41348</v>
      </c>
      <c r="G33" s="53" t="s">
        <v>134</v>
      </c>
      <c r="H33" s="65">
        <v>3</v>
      </c>
      <c r="I33" s="53" t="s">
        <v>85</v>
      </c>
      <c r="J33" s="53" t="s">
        <v>196</v>
      </c>
      <c r="K33" s="66">
        <v>11471</v>
      </c>
      <c r="L33" s="83"/>
      <c r="M33" s="95">
        <v>11471</v>
      </c>
      <c r="N33" s="83"/>
      <c r="O33" s="83"/>
      <c r="P33" s="83"/>
      <c r="Q33" s="133"/>
      <c r="R33" s="83"/>
      <c r="S33" s="27"/>
      <c r="T33" s="120"/>
    </row>
    <row r="34" spans="2:20" ht="44.25" customHeight="1" x14ac:dyDescent="0.2">
      <c r="B34" s="56" t="s">
        <v>132</v>
      </c>
      <c r="C34" s="81">
        <v>41348</v>
      </c>
      <c r="D34" s="53" t="s">
        <v>222</v>
      </c>
      <c r="E34" s="53" t="s">
        <v>218</v>
      </c>
      <c r="F34" s="81">
        <v>41348</v>
      </c>
      <c r="G34" s="53" t="s">
        <v>135</v>
      </c>
      <c r="H34" s="65">
        <v>2</v>
      </c>
      <c r="I34" s="53" t="s">
        <v>102</v>
      </c>
      <c r="J34" s="53" t="s">
        <v>209</v>
      </c>
      <c r="K34" s="66">
        <v>44881</v>
      </c>
      <c r="L34" s="54"/>
      <c r="M34" s="95">
        <v>65281</v>
      </c>
      <c r="N34" s="54"/>
      <c r="O34" s="54"/>
      <c r="P34" s="54"/>
      <c r="Q34" s="134"/>
      <c r="R34" s="54"/>
      <c r="S34" s="28"/>
      <c r="T34" s="121"/>
    </row>
    <row r="35" spans="2:20" ht="44.25" customHeight="1" x14ac:dyDescent="0.2">
      <c r="B35" s="56" t="s">
        <v>144</v>
      </c>
      <c r="C35" s="81">
        <v>41354</v>
      </c>
      <c r="D35" s="53" t="s">
        <v>222</v>
      </c>
      <c r="E35" s="53" t="s">
        <v>218</v>
      </c>
      <c r="F35" s="81">
        <v>41354</v>
      </c>
      <c r="G35" s="53" t="s">
        <v>139</v>
      </c>
      <c r="H35" s="65">
        <v>3</v>
      </c>
      <c r="I35" s="53" t="s">
        <v>102</v>
      </c>
      <c r="J35" s="53" t="s">
        <v>208</v>
      </c>
      <c r="K35" s="66">
        <v>26500</v>
      </c>
      <c r="L35" s="117">
        <f>+K35+K36+K37</f>
        <v>71937</v>
      </c>
      <c r="M35" s="95">
        <v>26500</v>
      </c>
      <c r="N35" s="117">
        <f>+M35+M36+M37</f>
        <v>71937</v>
      </c>
      <c r="O35" s="90" t="s">
        <v>146</v>
      </c>
      <c r="P35" s="90" t="s">
        <v>142</v>
      </c>
      <c r="Q35" s="132" t="s">
        <v>37</v>
      </c>
      <c r="R35" s="70" t="s">
        <v>53</v>
      </c>
      <c r="S35" s="84" t="s">
        <v>147</v>
      </c>
      <c r="T35" s="94" t="s">
        <v>143</v>
      </c>
    </row>
    <row r="36" spans="2:20" ht="44.25" customHeight="1" x14ac:dyDescent="0.2">
      <c r="B36" s="56" t="s">
        <v>144</v>
      </c>
      <c r="C36" s="81">
        <v>41354</v>
      </c>
      <c r="D36" s="53" t="s">
        <v>222</v>
      </c>
      <c r="E36" s="53" t="s">
        <v>218</v>
      </c>
      <c r="F36" s="81">
        <v>41354</v>
      </c>
      <c r="G36" s="53" t="s">
        <v>140</v>
      </c>
      <c r="H36" s="65">
        <v>5</v>
      </c>
      <c r="I36" s="53" t="s">
        <v>40</v>
      </c>
      <c r="J36" s="53" t="s">
        <v>73</v>
      </c>
      <c r="K36" s="66">
        <v>6516</v>
      </c>
      <c r="L36" s="83"/>
      <c r="M36" s="66">
        <v>6516</v>
      </c>
      <c r="N36" s="83"/>
      <c r="O36" s="82"/>
      <c r="P36" s="83"/>
      <c r="Q36" s="133"/>
      <c r="R36" s="83"/>
      <c r="S36" s="27"/>
      <c r="T36" s="133"/>
    </row>
    <row r="37" spans="2:20" ht="44.25" customHeight="1" x14ac:dyDescent="0.2">
      <c r="B37" s="56" t="s">
        <v>144</v>
      </c>
      <c r="C37" s="81">
        <v>41354</v>
      </c>
      <c r="D37" s="53" t="s">
        <v>222</v>
      </c>
      <c r="E37" s="53" t="s">
        <v>218</v>
      </c>
      <c r="F37" s="81">
        <v>41354</v>
      </c>
      <c r="G37" s="53" t="s">
        <v>141</v>
      </c>
      <c r="H37" s="65">
        <v>2</v>
      </c>
      <c r="I37" s="53" t="s">
        <v>40</v>
      </c>
      <c r="J37" s="53" t="s">
        <v>205</v>
      </c>
      <c r="K37" s="66">
        <v>38921</v>
      </c>
      <c r="L37" s="54"/>
      <c r="M37" s="66">
        <v>38921</v>
      </c>
      <c r="N37" s="54"/>
      <c r="O37" s="87"/>
      <c r="P37" s="54"/>
      <c r="Q37" s="134"/>
      <c r="R37" s="54"/>
      <c r="S37" s="28"/>
      <c r="T37" s="134"/>
    </row>
    <row r="38" spans="2:20" ht="44.25" customHeight="1" x14ac:dyDescent="0.2">
      <c r="B38" s="56" t="s">
        <v>152</v>
      </c>
      <c r="C38" s="81">
        <v>41416</v>
      </c>
      <c r="D38" s="53" t="s">
        <v>224</v>
      </c>
      <c r="E38" s="53" t="s">
        <v>219</v>
      </c>
      <c r="F38" s="81">
        <v>41416</v>
      </c>
      <c r="G38" s="53" t="s">
        <v>150</v>
      </c>
      <c r="H38" s="65">
        <v>9</v>
      </c>
      <c r="I38" s="53" t="s">
        <v>40</v>
      </c>
      <c r="J38" s="53" t="s">
        <v>206</v>
      </c>
      <c r="K38" s="66">
        <v>120000</v>
      </c>
      <c r="L38" s="117">
        <v>220000</v>
      </c>
      <c r="M38" s="66">
        <v>295037</v>
      </c>
      <c r="N38" s="117">
        <v>436012</v>
      </c>
      <c r="O38" s="90" t="s">
        <v>154</v>
      </c>
      <c r="P38" s="90" t="s">
        <v>153</v>
      </c>
      <c r="Q38" s="132" t="s">
        <v>37</v>
      </c>
      <c r="R38" s="84" t="s">
        <v>68</v>
      </c>
      <c r="S38" s="88"/>
      <c r="T38" s="94" t="s">
        <v>143</v>
      </c>
    </row>
    <row r="39" spans="2:20" ht="44.25" customHeight="1" x14ac:dyDescent="0.2">
      <c r="B39" s="56" t="s">
        <v>152</v>
      </c>
      <c r="C39" s="81">
        <v>41416</v>
      </c>
      <c r="D39" s="53" t="s">
        <v>224</v>
      </c>
      <c r="E39" s="53" t="s">
        <v>219</v>
      </c>
      <c r="F39" s="81">
        <v>41416</v>
      </c>
      <c r="G39" s="53" t="s">
        <v>151</v>
      </c>
      <c r="H39" s="65">
        <v>15</v>
      </c>
      <c r="I39" s="53" t="s">
        <v>40</v>
      </c>
      <c r="J39" s="134" t="s">
        <v>72</v>
      </c>
      <c r="K39" s="66">
        <v>100000</v>
      </c>
      <c r="L39" s="54"/>
      <c r="M39" s="66">
        <v>140975</v>
      </c>
      <c r="N39" s="54"/>
      <c r="O39" s="54"/>
      <c r="P39" s="54"/>
      <c r="Q39" s="134"/>
      <c r="R39" s="54"/>
      <c r="S39" s="28"/>
      <c r="T39" s="121"/>
    </row>
    <row r="40" spans="2:20" ht="44.25" customHeight="1" x14ac:dyDescent="0.2">
      <c r="B40" s="56" t="s">
        <v>158</v>
      </c>
      <c r="C40" s="81">
        <v>41417</v>
      </c>
      <c r="D40" s="53" t="s">
        <v>223</v>
      </c>
      <c r="E40" s="53" t="s">
        <v>220</v>
      </c>
      <c r="F40" s="81">
        <v>41417</v>
      </c>
      <c r="G40" s="53" t="s">
        <v>159</v>
      </c>
      <c r="H40" s="65">
        <v>10</v>
      </c>
      <c r="I40" s="53" t="s">
        <v>63</v>
      </c>
      <c r="J40" s="53" t="s">
        <v>193</v>
      </c>
      <c r="K40" s="66">
        <v>362803.20000000001</v>
      </c>
      <c r="L40" s="116">
        <f>+K40</f>
        <v>362803.20000000001</v>
      </c>
      <c r="M40" s="66">
        <v>476160</v>
      </c>
      <c r="N40" s="116">
        <f>+M40</f>
        <v>476160</v>
      </c>
      <c r="O40" s="59" t="s">
        <v>161</v>
      </c>
      <c r="P40" s="90" t="s">
        <v>160</v>
      </c>
      <c r="Q40" s="53" t="s">
        <v>37</v>
      </c>
      <c r="R40" s="53" t="s">
        <v>68</v>
      </c>
      <c r="S40" s="60"/>
      <c r="T40" s="53"/>
    </row>
    <row r="41" spans="2:20" ht="44.25" customHeight="1" x14ac:dyDescent="0.2">
      <c r="B41" s="56" t="s">
        <v>49</v>
      </c>
      <c r="C41" s="81">
        <v>41423</v>
      </c>
      <c r="D41" s="53" t="s">
        <v>222</v>
      </c>
      <c r="E41" s="53" t="s">
        <v>218</v>
      </c>
      <c r="F41" s="81">
        <v>41423</v>
      </c>
      <c r="G41" s="53" t="s">
        <v>163</v>
      </c>
      <c r="H41" s="65">
        <v>3</v>
      </c>
      <c r="I41" s="53" t="s">
        <v>102</v>
      </c>
      <c r="J41" s="53" t="s">
        <v>241</v>
      </c>
      <c r="K41" s="66">
        <v>231100</v>
      </c>
      <c r="L41" s="135">
        <v>253390</v>
      </c>
      <c r="M41" s="66">
        <v>231100</v>
      </c>
      <c r="N41" s="135">
        <v>253390</v>
      </c>
      <c r="O41" s="89" t="s">
        <v>166</v>
      </c>
      <c r="P41" s="90" t="s">
        <v>167</v>
      </c>
      <c r="Q41" s="94" t="s">
        <v>37</v>
      </c>
      <c r="R41" s="119" t="s">
        <v>53</v>
      </c>
      <c r="S41" s="84" t="s">
        <v>38</v>
      </c>
      <c r="T41" s="132"/>
    </row>
    <row r="42" spans="2:20" ht="44.25" customHeight="1" x14ac:dyDescent="0.2">
      <c r="B42" s="56" t="s">
        <v>49</v>
      </c>
      <c r="C42" s="81">
        <v>41423</v>
      </c>
      <c r="D42" s="53" t="s">
        <v>222</v>
      </c>
      <c r="E42" s="53" t="s">
        <v>218</v>
      </c>
      <c r="F42" s="81">
        <v>41423</v>
      </c>
      <c r="G42" s="53" t="s">
        <v>164</v>
      </c>
      <c r="H42" s="65">
        <v>7</v>
      </c>
      <c r="I42" s="53" t="s">
        <v>40</v>
      </c>
      <c r="J42" s="53" t="s">
        <v>240</v>
      </c>
      <c r="K42" s="66">
        <v>19540</v>
      </c>
      <c r="L42" s="136"/>
      <c r="M42" s="66">
        <v>19540</v>
      </c>
      <c r="N42" s="136"/>
      <c r="O42" s="120"/>
      <c r="P42" s="120"/>
      <c r="Q42" s="120"/>
      <c r="R42" s="93"/>
      <c r="S42" s="27"/>
      <c r="T42" s="133"/>
    </row>
    <row r="43" spans="2:20" ht="44.25" customHeight="1" x14ac:dyDescent="0.2">
      <c r="B43" s="56" t="s">
        <v>49</v>
      </c>
      <c r="C43" s="81">
        <v>41423</v>
      </c>
      <c r="D43" s="53" t="s">
        <v>222</v>
      </c>
      <c r="E43" s="53" t="s">
        <v>218</v>
      </c>
      <c r="F43" s="81">
        <v>41423</v>
      </c>
      <c r="G43" s="53" t="s">
        <v>165</v>
      </c>
      <c r="H43" s="65">
        <v>15</v>
      </c>
      <c r="I43" s="53" t="s">
        <v>40</v>
      </c>
      <c r="J43" s="53" t="s">
        <v>239</v>
      </c>
      <c r="K43" s="66">
        <v>2750</v>
      </c>
      <c r="L43" s="137"/>
      <c r="M43" s="66">
        <v>2750</v>
      </c>
      <c r="N43" s="137"/>
      <c r="O43" s="121"/>
      <c r="P43" s="121"/>
      <c r="Q43" s="121"/>
      <c r="R43" s="91"/>
      <c r="S43" s="28"/>
      <c r="T43" s="134"/>
    </row>
    <row r="44" spans="2:20" ht="44.25" customHeight="1" x14ac:dyDescent="0.2">
      <c r="B44" s="56" t="s">
        <v>180</v>
      </c>
      <c r="C44" s="81">
        <v>41501</v>
      </c>
      <c r="D44" s="53" t="s">
        <v>223</v>
      </c>
      <c r="E44" s="53" t="s">
        <v>225</v>
      </c>
      <c r="F44" s="81">
        <v>41501</v>
      </c>
      <c r="G44" s="53" t="s">
        <v>181</v>
      </c>
      <c r="H44" s="92">
        <v>0.25</v>
      </c>
      <c r="I44" s="53" t="s">
        <v>63</v>
      </c>
      <c r="J44" s="53" t="s">
        <v>182</v>
      </c>
      <c r="K44" s="66">
        <v>50000</v>
      </c>
      <c r="L44" s="66">
        <v>50000</v>
      </c>
      <c r="M44" s="66" t="s">
        <v>183</v>
      </c>
      <c r="N44" s="66">
        <v>51879</v>
      </c>
      <c r="O44" s="59" t="s">
        <v>184</v>
      </c>
      <c r="P44" s="53" t="s">
        <v>95</v>
      </c>
      <c r="Q44" s="53" t="s">
        <v>185</v>
      </c>
      <c r="R44" s="53" t="s">
        <v>68</v>
      </c>
      <c r="S44" s="53" t="s">
        <v>95</v>
      </c>
      <c r="T44" s="53" t="s">
        <v>186</v>
      </c>
    </row>
    <row r="45" spans="2:20" ht="44.25" customHeight="1" x14ac:dyDescent="0.2">
      <c r="B45" s="130" t="s">
        <v>187</v>
      </c>
      <c r="C45" s="131">
        <v>41513</v>
      </c>
      <c r="D45" s="53" t="s">
        <v>224</v>
      </c>
      <c r="E45" s="132" t="s">
        <v>219</v>
      </c>
      <c r="F45" s="131">
        <v>41513</v>
      </c>
      <c r="G45" s="84" t="s">
        <v>188</v>
      </c>
      <c r="H45" s="65">
        <v>5</v>
      </c>
      <c r="I45" s="84" t="s">
        <v>40</v>
      </c>
      <c r="J45" s="132" t="s">
        <v>238</v>
      </c>
      <c r="K45" s="66">
        <v>120950</v>
      </c>
      <c r="L45" s="138">
        <f>SUM(K45:K48)</f>
        <v>900000</v>
      </c>
      <c r="M45" s="66">
        <v>411150</v>
      </c>
      <c r="N45" s="138">
        <f>SUM(M45:M48)</f>
        <v>1923200</v>
      </c>
      <c r="O45" s="88" t="s">
        <v>210</v>
      </c>
      <c r="P45" s="88" t="s">
        <v>211</v>
      </c>
      <c r="Q45" s="132" t="s">
        <v>37</v>
      </c>
      <c r="R45" s="132" t="s">
        <v>68</v>
      </c>
      <c r="S45" s="88"/>
      <c r="T45" s="132" t="s">
        <v>189</v>
      </c>
    </row>
    <row r="46" spans="2:20" ht="44.25" customHeight="1" x14ac:dyDescent="0.2">
      <c r="B46" s="130" t="s">
        <v>187</v>
      </c>
      <c r="C46" s="131">
        <v>41513</v>
      </c>
      <c r="D46" s="53" t="s">
        <v>224</v>
      </c>
      <c r="E46" s="132" t="s">
        <v>219</v>
      </c>
      <c r="F46" s="131">
        <v>41513</v>
      </c>
      <c r="G46" s="53" t="s">
        <v>190</v>
      </c>
      <c r="H46" s="65">
        <v>10</v>
      </c>
      <c r="I46" s="53" t="s">
        <v>40</v>
      </c>
      <c r="J46" s="53" t="s">
        <v>237</v>
      </c>
      <c r="K46" s="66">
        <v>168600</v>
      </c>
      <c r="L46" s="139"/>
      <c r="M46" s="66">
        <v>430450</v>
      </c>
      <c r="N46" s="139"/>
      <c r="O46" s="27"/>
      <c r="P46" s="27"/>
      <c r="Q46" s="133"/>
      <c r="R46" s="27"/>
      <c r="S46" s="27"/>
      <c r="T46" s="133"/>
    </row>
    <row r="47" spans="2:20" ht="44.25" customHeight="1" x14ac:dyDescent="0.2">
      <c r="B47" s="130" t="s">
        <v>187</v>
      </c>
      <c r="C47" s="131">
        <v>41513</v>
      </c>
      <c r="D47" s="53" t="s">
        <v>224</v>
      </c>
      <c r="E47" s="132" t="s">
        <v>219</v>
      </c>
      <c r="F47" s="131">
        <v>41513</v>
      </c>
      <c r="G47" s="53" t="s">
        <v>191</v>
      </c>
      <c r="H47" s="65">
        <v>15</v>
      </c>
      <c r="I47" s="53" t="s">
        <v>40</v>
      </c>
      <c r="J47" s="53" t="s">
        <v>182</v>
      </c>
      <c r="K47" s="66">
        <v>347500</v>
      </c>
      <c r="L47" s="139"/>
      <c r="M47" s="66">
        <v>545800</v>
      </c>
      <c r="N47" s="139"/>
      <c r="O47" s="27"/>
      <c r="P47" s="27"/>
      <c r="Q47" s="133"/>
      <c r="R47" s="27"/>
      <c r="S47" s="27"/>
      <c r="T47" s="133"/>
    </row>
    <row r="48" spans="2:20" ht="44.25" customHeight="1" x14ac:dyDescent="0.2">
      <c r="B48" s="56" t="s">
        <v>187</v>
      </c>
      <c r="C48" s="81">
        <v>41513</v>
      </c>
      <c r="D48" s="53" t="s">
        <v>224</v>
      </c>
      <c r="E48" s="53" t="s">
        <v>219</v>
      </c>
      <c r="F48" s="81">
        <v>41513</v>
      </c>
      <c r="G48" s="53" t="s">
        <v>192</v>
      </c>
      <c r="H48" s="65">
        <v>30</v>
      </c>
      <c r="I48" s="53" t="s">
        <v>40</v>
      </c>
      <c r="J48" s="53" t="s">
        <v>236</v>
      </c>
      <c r="K48" s="66">
        <v>262950</v>
      </c>
      <c r="L48" s="140"/>
      <c r="M48" s="66">
        <v>535800</v>
      </c>
      <c r="N48" s="140"/>
      <c r="O48" s="27"/>
      <c r="P48" s="27"/>
      <c r="Q48" s="133"/>
      <c r="R48" s="27"/>
      <c r="S48" s="27"/>
      <c r="T48" s="133"/>
    </row>
    <row r="49" spans="2:20" ht="44.25" customHeight="1" x14ac:dyDescent="0.2">
      <c r="B49" s="56" t="s">
        <v>227</v>
      </c>
      <c r="C49" s="81">
        <v>41528</v>
      </c>
      <c r="D49" s="53" t="s">
        <v>223</v>
      </c>
      <c r="E49" s="53" t="s">
        <v>218</v>
      </c>
      <c r="F49" s="81">
        <v>41528</v>
      </c>
      <c r="G49" s="53" t="s">
        <v>212</v>
      </c>
      <c r="H49" s="65">
        <v>6</v>
      </c>
      <c r="I49" s="53" t="s">
        <v>40</v>
      </c>
      <c r="J49" s="53" t="s">
        <v>235</v>
      </c>
      <c r="K49" s="66">
        <v>201970</v>
      </c>
      <c r="L49" s="138">
        <f>K49+K50</f>
        <v>565000</v>
      </c>
      <c r="M49" s="66">
        <v>318220</v>
      </c>
      <c r="N49" s="138">
        <f>M49+M50</f>
        <v>880750</v>
      </c>
      <c r="O49" s="90" t="s">
        <v>214</v>
      </c>
      <c r="P49" s="90" t="s">
        <v>215</v>
      </c>
      <c r="Q49" s="132" t="s">
        <v>37</v>
      </c>
      <c r="R49" s="132" t="s">
        <v>68</v>
      </c>
      <c r="S49" s="88"/>
      <c r="T49" s="94"/>
    </row>
    <row r="50" spans="2:20" ht="44.25" customHeight="1" x14ac:dyDescent="0.2">
      <c r="B50" s="56" t="s">
        <v>227</v>
      </c>
      <c r="C50" s="81">
        <v>41528</v>
      </c>
      <c r="D50" s="53" t="s">
        <v>223</v>
      </c>
      <c r="E50" s="53" t="s">
        <v>218</v>
      </c>
      <c r="F50" s="81">
        <v>41528</v>
      </c>
      <c r="G50" s="53" t="s">
        <v>213</v>
      </c>
      <c r="H50" s="65">
        <v>12</v>
      </c>
      <c r="I50" s="53" t="s">
        <v>40</v>
      </c>
      <c r="J50" s="53" t="s">
        <v>234</v>
      </c>
      <c r="K50" s="66">
        <v>363030</v>
      </c>
      <c r="L50" s="91"/>
      <c r="M50" s="66">
        <v>562530</v>
      </c>
      <c r="N50" s="87"/>
      <c r="O50" s="134"/>
      <c r="P50" s="134"/>
      <c r="Q50" s="134"/>
      <c r="R50" s="134"/>
      <c r="S50" s="28"/>
      <c r="T50" s="121"/>
    </row>
    <row r="51" spans="2:20" ht="44.25" customHeight="1" x14ac:dyDescent="0.2">
      <c r="B51" s="56" t="s">
        <v>97</v>
      </c>
      <c r="C51" s="81">
        <v>41570</v>
      </c>
      <c r="D51" s="53" t="s">
        <v>222</v>
      </c>
      <c r="E51" s="53" t="s">
        <v>218</v>
      </c>
      <c r="F51" s="81">
        <v>41570</v>
      </c>
      <c r="G51" s="53" t="s">
        <v>229</v>
      </c>
      <c r="H51" s="65">
        <v>2</v>
      </c>
      <c r="I51" s="53" t="s">
        <v>40</v>
      </c>
      <c r="J51" s="53" t="s">
        <v>233</v>
      </c>
      <c r="K51" s="66">
        <v>105175</v>
      </c>
      <c r="L51" s="146">
        <f>SUM(K51:K53)</f>
        <v>400000</v>
      </c>
      <c r="M51" s="66">
        <v>171375</v>
      </c>
      <c r="N51" s="146">
        <f>SUM(M51:M53)</f>
        <v>555555</v>
      </c>
      <c r="O51" s="90" t="s">
        <v>228</v>
      </c>
      <c r="P51" s="90" t="s">
        <v>243</v>
      </c>
      <c r="Q51" s="132" t="s">
        <v>37</v>
      </c>
      <c r="R51" s="132" t="s">
        <v>53</v>
      </c>
      <c r="S51" s="88"/>
      <c r="T51" s="94"/>
    </row>
    <row r="52" spans="2:20" ht="44.25" customHeight="1" x14ac:dyDescent="0.2">
      <c r="B52" s="56" t="s">
        <v>97</v>
      </c>
      <c r="C52" s="81">
        <v>41570</v>
      </c>
      <c r="D52" s="53" t="s">
        <v>222</v>
      </c>
      <c r="E52" s="53" t="s">
        <v>218</v>
      </c>
      <c r="F52" s="81">
        <v>41570</v>
      </c>
      <c r="G52" s="53" t="s">
        <v>230</v>
      </c>
      <c r="H52" s="65">
        <v>5</v>
      </c>
      <c r="I52" s="53" t="s">
        <v>40</v>
      </c>
      <c r="J52" s="53" t="s">
        <v>232</v>
      </c>
      <c r="K52" s="66">
        <v>103810</v>
      </c>
      <c r="L52" s="133"/>
      <c r="M52" s="66">
        <v>186310</v>
      </c>
      <c r="N52" s="133"/>
      <c r="O52" s="133"/>
      <c r="P52" s="143"/>
      <c r="Q52" s="133"/>
      <c r="R52" s="133"/>
      <c r="S52" s="27"/>
      <c r="T52" s="120"/>
    </row>
    <row r="53" spans="2:20" ht="44.25" customHeight="1" x14ac:dyDescent="0.2">
      <c r="B53" s="56" t="s">
        <v>97</v>
      </c>
      <c r="C53" s="81">
        <v>41570</v>
      </c>
      <c r="D53" s="53" t="s">
        <v>222</v>
      </c>
      <c r="E53" s="53" t="s">
        <v>218</v>
      </c>
      <c r="F53" s="81">
        <v>41570</v>
      </c>
      <c r="G53" s="53" t="s">
        <v>216</v>
      </c>
      <c r="H53" s="92">
        <v>1.5</v>
      </c>
      <c r="I53" s="53" t="s">
        <v>102</v>
      </c>
      <c r="J53" s="53" t="s">
        <v>231</v>
      </c>
      <c r="K53" s="66">
        <v>191015</v>
      </c>
      <c r="L53" s="133"/>
      <c r="M53" s="66">
        <v>197870</v>
      </c>
      <c r="N53" s="146"/>
      <c r="O53" s="134"/>
      <c r="P53" s="144"/>
      <c r="Q53" s="134"/>
      <c r="R53" s="134"/>
      <c r="S53" s="28"/>
      <c r="T53" s="121"/>
    </row>
    <row r="54" spans="2:20" ht="44.25" customHeight="1" x14ac:dyDescent="0.2">
      <c r="B54" s="56" t="s">
        <v>253</v>
      </c>
      <c r="C54" s="81">
        <v>41593</v>
      </c>
      <c r="D54" s="53" t="s">
        <v>223</v>
      </c>
      <c r="E54" s="53" t="s">
        <v>218</v>
      </c>
      <c r="F54" s="81">
        <v>41593</v>
      </c>
      <c r="G54" s="53" t="s">
        <v>254</v>
      </c>
      <c r="H54" s="65">
        <v>5</v>
      </c>
      <c r="I54" s="53" t="s">
        <v>40</v>
      </c>
      <c r="J54" s="53" t="s">
        <v>255</v>
      </c>
      <c r="K54" s="66">
        <v>166400</v>
      </c>
      <c r="L54" s="146">
        <f>SUM(K54:K55)</f>
        <v>275000</v>
      </c>
      <c r="M54" s="149">
        <v>480720</v>
      </c>
      <c r="N54" s="146">
        <f>M54+M55</f>
        <v>1065810</v>
      </c>
      <c r="O54" s="90" t="s">
        <v>263</v>
      </c>
      <c r="P54" s="90" t="s">
        <v>264</v>
      </c>
      <c r="Q54" s="132" t="s">
        <v>37</v>
      </c>
      <c r="R54" s="132" t="s">
        <v>68</v>
      </c>
      <c r="S54" s="88"/>
      <c r="T54" s="132"/>
    </row>
    <row r="55" spans="2:20" ht="44.25" customHeight="1" x14ac:dyDescent="0.2">
      <c r="B55" s="56" t="s">
        <v>253</v>
      </c>
      <c r="C55" s="81">
        <v>41593</v>
      </c>
      <c r="D55" s="53" t="s">
        <v>223</v>
      </c>
      <c r="E55" s="53" t="s">
        <v>218</v>
      </c>
      <c r="F55" s="81">
        <v>41593</v>
      </c>
      <c r="G55" s="53" t="s">
        <v>257</v>
      </c>
      <c r="H55" s="65">
        <v>12</v>
      </c>
      <c r="I55" s="53" t="s">
        <v>40</v>
      </c>
      <c r="J55" s="53" t="s">
        <v>256</v>
      </c>
      <c r="K55" s="85">
        <v>108600</v>
      </c>
      <c r="L55" s="133"/>
      <c r="M55" s="149">
        <v>585090</v>
      </c>
      <c r="N55" s="133"/>
      <c r="O55" s="150"/>
      <c r="P55" s="144"/>
      <c r="Q55" s="134"/>
      <c r="R55" s="134"/>
      <c r="S55" s="28"/>
      <c r="T55" s="134"/>
    </row>
    <row r="56" spans="2:20" ht="44.25" customHeight="1" x14ac:dyDescent="0.2">
      <c r="B56" s="56" t="s">
        <v>253</v>
      </c>
      <c r="C56" s="81">
        <v>41596</v>
      </c>
      <c r="D56" s="53" t="s">
        <v>223</v>
      </c>
      <c r="E56" s="53" t="s">
        <v>218</v>
      </c>
      <c r="F56" s="81">
        <v>41593</v>
      </c>
      <c r="G56" s="53" t="s">
        <v>259</v>
      </c>
      <c r="H56" s="65">
        <v>5</v>
      </c>
      <c r="I56" s="53" t="s">
        <v>40</v>
      </c>
      <c r="J56" s="53" t="s">
        <v>255</v>
      </c>
      <c r="K56" s="85">
        <v>15260</v>
      </c>
      <c r="L56" s="146">
        <f>SUM(K56:K57)</f>
        <v>100000</v>
      </c>
      <c r="M56" s="149">
        <v>88760</v>
      </c>
      <c r="N56" s="146">
        <f>SUM(M56:M57)</f>
        <v>529000</v>
      </c>
      <c r="O56" s="90" t="s">
        <v>262</v>
      </c>
      <c r="P56" s="90" t="s">
        <v>258</v>
      </c>
      <c r="Q56" s="132" t="s">
        <v>37</v>
      </c>
      <c r="R56" s="132" t="s">
        <v>68</v>
      </c>
      <c r="S56" s="88"/>
      <c r="T56" s="132"/>
    </row>
    <row r="57" spans="2:20" ht="44.25" customHeight="1" x14ac:dyDescent="0.2">
      <c r="B57" s="56" t="s">
        <v>253</v>
      </c>
      <c r="C57" s="81">
        <v>41596</v>
      </c>
      <c r="D57" s="53" t="s">
        <v>223</v>
      </c>
      <c r="E57" s="53" t="s">
        <v>218</v>
      </c>
      <c r="F57" s="81">
        <v>41593</v>
      </c>
      <c r="G57" s="53" t="s">
        <v>260</v>
      </c>
      <c r="H57" s="65">
        <v>12</v>
      </c>
      <c r="I57" s="53" t="s">
        <v>40</v>
      </c>
      <c r="J57" s="53" t="s">
        <v>256</v>
      </c>
      <c r="K57" s="85">
        <v>84740</v>
      </c>
      <c r="L57" s="133"/>
      <c r="M57" s="149">
        <v>440240</v>
      </c>
      <c r="N57" s="133"/>
      <c r="O57" s="150"/>
      <c r="P57" s="144"/>
      <c r="Q57" s="134"/>
      <c r="R57" s="134"/>
      <c r="S57" s="28"/>
      <c r="T57" s="134"/>
    </row>
    <row r="58" spans="2:20" ht="44.25" customHeight="1" x14ac:dyDescent="0.2">
      <c r="B58" s="56" t="s">
        <v>49</v>
      </c>
      <c r="C58" s="81">
        <v>41599</v>
      </c>
      <c r="D58" s="53" t="s">
        <v>222</v>
      </c>
      <c r="E58" s="53" t="s">
        <v>218</v>
      </c>
      <c r="F58" s="81">
        <v>41599</v>
      </c>
      <c r="G58" s="53" t="s">
        <v>265</v>
      </c>
      <c r="H58" s="65">
        <v>4</v>
      </c>
      <c r="I58" s="53" t="s">
        <v>40</v>
      </c>
      <c r="J58" s="53" t="s">
        <v>232</v>
      </c>
      <c r="K58" s="85">
        <v>70750</v>
      </c>
      <c r="L58" s="146">
        <f>SUM(K58:K60)</f>
        <v>350000</v>
      </c>
      <c r="M58" s="85">
        <v>71750</v>
      </c>
      <c r="N58" s="146">
        <f>SUM(M58:M60)</f>
        <v>756180</v>
      </c>
      <c r="O58" s="90" t="s">
        <v>280</v>
      </c>
      <c r="P58" s="90" t="s">
        <v>271</v>
      </c>
      <c r="Q58" s="132" t="s">
        <v>37</v>
      </c>
      <c r="R58" s="132" t="s">
        <v>53</v>
      </c>
      <c r="S58" s="132" t="s">
        <v>38</v>
      </c>
      <c r="T58" s="132"/>
    </row>
    <row r="59" spans="2:20" ht="44.25" customHeight="1" x14ac:dyDescent="0.2">
      <c r="B59" s="56" t="s">
        <v>49</v>
      </c>
      <c r="C59" s="81">
        <v>41599</v>
      </c>
      <c r="D59" s="53" t="s">
        <v>222</v>
      </c>
      <c r="E59" s="53" t="s">
        <v>218</v>
      </c>
      <c r="F59" s="81">
        <v>41599</v>
      </c>
      <c r="G59" s="53" t="s">
        <v>266</v>
      </c>
      <c r="H59" s="65">
        <v>7</v>
      </c>
      <c r="I59" s="53" t="s">
        <v>40</v>
      </c>
      <c r="J59" s="53" t="s">
        <v>269</v>
      </c>
      <c r="K59" s="85">
        <v>61050</v>
      </c>
      <c r="L59" s="133"/>
      <c r="M59" s="85">
        <v>105050</v>
      </c>
      <c r="N59" s="133"/>
      <c r="O59" s="156"/>
      <c r="P59" s="143"/>
      <c r="Q59" s="133"/>
      <c r="R59" s="133"/>
      <c r="S59" s="27"/>
      <c r="T59" s="133"/>
    </row>
    <row r="60" spans="2:20" ht="48" customHeight="1" x14ac:dyDescent="0.2">
      <c r="B60" s="56" t="s">
        <v>49</v>
      </c>
      <c r="C60" s="81">
        <v>41599</v>
      </c>
      <c r="D60" s="53" t="s">
        <v>222</v>
      </c>
      <c r="E60" s="53" t="s">
        <v>218</v>
      </c>
      <c r="F60" s="81">
        <v>41599</v>
      </c>
      <c r="G60" s="53" t="s">
        <v>268</v>
      </c>
      <c r="H60" s="65">
        <v>2</v>
      </c>
      <c r="I60" s="53" t="s">
        <v>102</v>
      </c>
      <c r="J60" s="53" t="s">
        <v>270</v>
      </c>
      <c r="K60" s="85">
        <v>218200</v>
      </c>
      <c r="L60" s="27"/>
      <c r="M60" s="85">
        <v>579380</v>
      </c>
      <c r="N60" s="27"/>
      <c r="O60" s="134"/>
      <c r="P60" s="134"/>
      <c r="Q60" s="134"/>
      <c r="R60" s="134"/>
      <c r="S60" s="28"/>
      <c r="T60" s="134"/>
    </row>
    <row r="61" spans="2:20" ht="48" customHeight="1" x14ac:dyDescent="0.2">
      <c r="B61" s="56" t="s">
        <v>272</v>
      </c>
      <c r="C61" s="81">
        <v>41612</v>
      </c>
      <c r="D61" s="53" t="s">
        <v>224</v>
      </c>
      <c r="E61" s="53" t="s">
        <v>219</v>
      </c>
      <c r="F61" s="81">
        <v>41612</v>
      </c>
      <c r="G61" s="53" t="s">
        <v>273</v>
      </c>
      <c r="H61" s="65">
        <v>5</v>
      </c>
      <c r="I61" s="53" t="s">
        <v>40</v>
      </c>
      <c r="J61" s="53" t="s">
        <v>276</v>
      </c>
      <c r="K61" s="85">
        <v>41880</v>
      </c>
      <c r="L61" s="158">
        <f>SUM(K61:K63)</f>
        <v>367280</v>
      </c>
      <c r="M61" s="149">
        <v>258650</v>
      </c>
      <c r="N61" s="158">
        <f>SUM(M61:M63)</f>
        <v>925090</v>
      </c>
      <c r="O61" s="90" t="s">
        <v>281</v>
      </c>
      <c r="P61" s="90" t="s">
        <v>279</v>
      </c>
      <c r="Q61" s="132" t="s">
        <v>37</v>
      </c>
      <c r="R61" s="132" t="s">
        <v>68</v>
      </c>
      <c r="S61" s="90"/>
      <c r="T61" s="90"/>
    </row>
    <row r="62" spans="2:20" ht="48" customHeight="1" x14ac:dyDescent="0.2">
      <c r="B62" s="56" t="s">
        <v>272</v>
      </c>
      <c r="C62" s="81">
        <v>41612</v>
      </c>
      <c r="D62" s="53" t="s">
        <v>224</v>
      </c>
      <c r="E62" s="53" t="s">
        <v>219</v>
      </c>
      <c r="F62" s="81">
        <v>41612</v>
      </c>
      <c r="G62" s="53" t="s">
        <v>274</v>
      </c>
      <c r="H62" s="65">
        <v>10</v>
      </c>
      <c r="I62" s="53" t="s">
        <v>40</v>
      </c>
      <c r="J62" s="157" t="s">
        <v>277</v>
      </c>
      <c r="K62" s="85">
        <v>96210</v>
      </c>
      <c r="L62" s="27"/>
      <c r="M62" s="149">
        <v>310750</v>
      </c>
      <c r="N62" s="27"/>
      <c r="O62" s="133"/>
      <c r="P62" s="133"/>
      <c r="Q62" s="133"/>
      <c r="R62" s="133"/>
      <c r="S62" s="27"/>
      <c r="T62" s="133"/>
    </row>
    <row r="63" spans="2:20" ht="48" customHeight="1" x14ac:dyDescent="0.2">
      <c r="B63" s="56" t="s">
        <v>272</v>
      </c>
      <c r="C63" s="81">
        <v>41612</v>
      </c>
      <c r="D63" s="53" t="s">
        <v>224</v>
      </c>
      <c r="E63" s="53" t="s">
        <v>219</v>
      </c>
      <c r="F63" s="81">
        <v>41612</v>
      </c>
      <c r="G63" s="53" t="s">
        <v>275</v>
      </c>
      <c r="H63" s="65">
        <v>20</v>
      </c>
      <c r="I63" s="53" t="s">
        <v>40</v>
      </c>
      <c r="J63" s="53" t="s">
        <v>278</v>
      </c>
      <c r="K63" s="85">
        <v>229190</v>
      </c>
      <c r="L63" s="27"/>
      <c r="M63" s="149">
        <v>355690</v>
      </c>
      <c r="N63" s="27"/>
      <c r="O63" s="134"/>
      <c r="P63" s="134"/>
      <c r="Q63" s="134"/>
      <c r="R63" s="134"/>
      <c r="S63" s="28"/>
      <c r="T63" s="134"/>
    </row>
    <row r="64" spans="2:20" ht="47.25" customHeight="1" x14ac:dyDescent="0.2">
      <c r="B64" s="130" t="s">
        <v>59</v>
      </c>
      <c r="C64" s="131">
        <v>41618</v>
      </c>
      <c r="D64" s="132" t="s">
        <v>222</v>
      </c>
      <c r="E64" s="132" t="s">
        <v>218</v>
      </c>
      <c r="F64" s="131">
        <v>41618</v>
      </c>
      <c r="G64" s="132" t="s">
        <v>282</v>
      </c>
      <c r="H64" s="159">
        <v>2</v>
      </c>
      <c r="I64" s="132" t="s">
        <v>102</v>
      </c>
      <c r="J64" s="132" t="s">
        <v>283</v>
      </c>
      <c r="K64" s="86">
        <v>315815</v>
      </c>
      <c r="L64" s="146">
        <f>K64+K65</f>
        <v>399750</v>
      </c>
      <c r="M64" s="160">
        <v>460390</v>
      </c>
      <c r="N64" s="146">
        <f>M64+M65</f>
        <v>617096</v>
      </c>
      <c r="O64" s="90" t="s">
        <v>287</v>
      </c>
      <c r="P64" s="90" t="s">
        <v>286</v>
      </c>
      <c r="Q64" s="132" t="s">
        <v>37</v>
      </c>
      <c r="R64" s="132" t="s">
        <v>53</v>
      </c>
      <c r="S64" s="132"/>
      <c r="T64" s="132"/>
    </row>
    <row r="65" spans="2:21" ht="47.25" customHeight="1" x14ac:dyDescent="0.2">
      <c r="B65" s="56" t="s">
        <v>59</v>
      </c>
      <c r="C65" s="81">
        <v>41618</v>
      </c>
      <c r="D65" s="53" t="s">
        <v>222</v>
      </c>
      <c r="E65" s="53" t="s">
        <v>218</v>
      </c>
      <c r="F65" s="81">
        <v>41618</v>
      </c>
      <c r="G65" s="53" t="s">
        <v>284</v>
      </c>
      <c r="H65" s="65">
        <v>7</v>
      </c>
      <c r="I65" s="53" t="s">
        <v>40</v>
      </c>
      <c r="J65" s="53" t="s">
        <v>285</v>
      </c>
      <c r="K65" s="66">
        <v>83935</v>
      </c>
      <c r="L65" s="133"/>
      <c r="M65" s="66">
        <v>156706</v>
      </c>
      <c r="N65" s="133"/>
      <c r="O65" s="150"/>
      <c r="P65" s="150"/>
      <c r="Q65" s="150"/>
      <c r="R65" s="150"/>
      <c r="S65" s="150"/>
      <c r="T65" s="150"/>
    </row>
    <row r="66" spans="2:21" ht="47.25" customHeight="1" x14ac:dyDescent="0.2">
      <c r="B66" s="56" t="s">
        <v>288</v>
      </c>
      <c r="C66" s="81">
        <v>41619</v>
      </c>
      <c r="D66" s="53" t="s">
        <v>223</v>
      </c>
      <c r="E66" s="53" t="s">
        <v>218</v>
      </c>
      <c r="F66" s="81">
        <v>41619</v>
      </c>
      <c r="G66" s="53" t="s">
        <v>289</v>
      </c>
      <c r="H66" s="65">
        <v>6</v>
      </c>
      <c r="I66" s="53" t="s">
        <v>40</v>
      </c>
      <c r="J66" s="53" t="s">
        <v>290</v>
      </c>
      <c r="K66" s="85">
        <v>263650</v>
      </c>
      <c r="L66" s="146">
        <f>SUM(K66:K69)</f>
        <v>800000</v>
      </c>
      <c r="M66" s="149">
        <v>319130</v>
      </c>
      <c r="N66" s="146">
        <f>SUM(M66:M69)</f>
        <v>1348550</v>
      </c>
      <c r="O66" s="90" t="s">
        <v>296</v>
      </c>
      <c r="P66" s="90" t="s">
        <v>297</v>
      </c>
      <c r="Q66" s="132" t="s">
        <v>52</v>
      </c>
      <c r="R66" s="132" t="s">
        <v>53</v>
      </c>
      <c r="S66" s="132" t="s">
        <v>123</v>
      </c>
      <c r="T66" s="132" t="s">
        <v>298</v>
      </c>
    </row>
    <row r="67" spans="2:21" ht="47.25" customHeight="1" x14ac:dyDescent="0.2">
      <c r="B67" s="56" t="s">
        <v>288</v>
      </c>
      <c r="C67" s="81">
        <v>41619</v>
      </c>
      <c r="D67" s="53" t="s">
        <v>223</v>
      </c>
      <c r="E67" s="53" t="s">
        <v>218</v>
      </c>
      <c r="F67" s="81">
        <v>41619</v>
      </c>
      <c r="G67" s="53" t="s">
        <v>293</v>
      </c>
      <c r="H67" s="65">
        <v>12</v>
      </c>
      <c r="I67" s="53" t="s">
        <v>40</v>
      </c>
      <c r="J67" s="53" t="s">
        <v>234</v>
      </c>
      <c r="K67" s="85">
        <v>240650</v>
      </c>
      <c r="L67" s="133"/>
      <c r="M67" s="149">
        <v>370900</v>
      </c>
      <c r="N67" s="133"/>
      <c r="O67" s="161"/>
      <c r="P67" s="156"/>
      <c r="Q67" s="156"/>
      <c r="R67" s="156"/>
      <c r="S67" s="156"/>
      <c r="T67" s="156"/>
    </row>
    <row r="68" spans="2:21" ht="47.25" customHeight="1" x14ac:dyDescent="0.2">
      <c r="B68" s="56" t="s">
        <v>288</v>
      </c>
      <c r="C68" s="81">
        <v>41619</v>
      </c>
      <c r="D68" s="53" t="s">
        <v>223</v>
      </c>
      <c r="E68" s="53" t="s">
        <v>218</v>
      </c>
      <c r="F68" s="81">
        <v>41619</v>
      </c>
      <c r="G68" s="53" t="s">
        <v>294</v>
      </c>
      <c r="H68" s="65">
        <v>20</v>
      </c>
      <c r="I68" s="53" t="s">
        <v>40</v>
      </c>
      <c r="J68" s="53" t="s">
        <v>291</v>
      </c>
      <c r="K68" s="85">
        <v>212080</v>
      </c>
      <c r="L68" s="133"/>
      <c r="M68" s="149">
        <v>280180</v>
      </c>
      <c r="N68" s="133"/>
      <c r="O68" s="161"/>
      <c r="P68" s="156"/>
      <c r="Q68" s="156"/>
      <c r="R68" s="156"/>
      <c r="S68" s="156"/>
      <c r="T68" s="156"/>
    </row>
    <row r="69" spans="2:21" ht="47.25" customHeight="1" x14ac:dyDescent="0.2">
      <c r="B69" s="56" t="s">
        <v>288</v>
      </c>
      <c r="C69" s="81">
        <v>41619</v>
      </c>
      <c r="D69" s="53" t="s">
        <v>223</v>
      </c>
      <c r="E69" s="53" t="s">
        <v>218</v>
      </c>
      <c r="F69" s="81">
        <v>41619</v>
      </c>
      <c r="G69" s="53" t="s">
        <v>295</v>
      </c>
      <c r="H69" s="65">
        <v>3</v>
      </c>
      <c r="I69" s="53" t="s">
        <v>102</v>
      </c>
      <c r="J69" s="53" t="s">
        <v>292</v>
      </c>
      <c r="K69" s="85">
        <v>83620</v>
      </c>
      <c r="L69" s="134"/>
      <c r="M69" s="149">
        <v>378340</v>
      </c>
      <c r="N69" s="134"/>
      <c r="O69" s="162"/>
      <c r="P69" s="150"/>
      <c r="Q69" s="150"/>
      <c r="R69" s="150"/>
      <c r="S69" s="150"/>
      <c r="T69" s="150"/>
    </row>
    <row r="70" spans="2:21" ht="47.25" customHeight="1" x14ac:dyDescent="0.2">
      <c r="B70" s="56" t="s">
        <v>305</v>
      </c>
      <c r="C70" s="81">
        <v>41620</v>
      </c>
      <c r="D70" s="53" t="s">
        <v>222</v>
      </c>
      <c r="E70" s="53" t="s">
        <v>299</v>
      </c>
      <c r="F70" s="81">
        <v>41620</v>
      </c>
      <c r="G70" s="53" t="s">
        <v>302</v>
      </c>
      <c r="H70" s="65">
        <v>15</v>
      </c>
      <c r="I70" s="53" t="s">
        <v>300</v>
      </c>
      <c r="J70" s="53" t="s">
        <v>301</v>
      </c>
      <c r="K70" s="66">
        <f>(87610*208.1287)/1000</f>
        <v>18234.155407000002</v>
      </c>
      <c r="L70" s="1">
        <f>K70</f>
        <v>18234.155407000002</v>
      </c>
      <c r="M70" s="66">
        <f>(87610*208.1287)/1000</f>
        <v>18234.155407000002</v>
      </c>
      <c r="N70" s="1">
        <f>M70</f>
        <v>18234.155407000002</v>
      </c>
      <c r="O70" s="59" t="s">
        <v>303</v>
      </c>
      <c r="P70" s="59" t="s">
        <v>306</v>
      </c>
      <c r="Q70" s="53" t="s">
        <v>37</v>
      </c>
      <c r="R70" s="53" t="s">
        <v>53</v>
      </c>
      <c r="S70" s="53" t="s">
        <v>137</v>
      </c>
      <c r="T70" s="53" t="s">
        <v>304</v>
      </c>
      <c r="U70" s="10"/>
    </row>
    <row r="71" spans="2:21" ht="36.75" customHeight="1" x14ac:dyDescent="0.2">
      <c r="B71" s="11"/>
      <c r="C71" s="151"/>
      <c r="F71" s="152"/>
      <c r="H71" s="153"/>
      <c r="K71" s="145" t="s">
        <v>0</v>
      </c>
      <c r="L71" s="110">
        <f>+SUM(L3:L70)</f>
        <v>9263444.3554069996</v>
      </c>
      <c r="M71" s="145" t="s">
        <v>0</v>
      </c>
      <c r="N71" s="110">
        <f>+SUM(N3:N70)</f>
        <v>18156190.155407</v>
      </c>
    </row>
    <row r="72" spans="2:21" ht="17.25" customHeight="1" x14ac:dyDescent="0.2">
      <c r="C72" s="151"/>
      <c r="F72" s="152"/>
      <c r="H72" s="153"/>
      <c r="K72" s="154"/>
      <c r="L72" s="155"/>
      <c r="M72" s="154"/>
      <c r="N72" s="155"/>
    </row>
    <row r="73" spans="2:21" ht="33" hidden="1" customHeight="1" x14ac:dyDescent="0.2">
      <c r="B73" s="11"/>
      <c r="C73" s="11"/>
      <c r="D73" s="11"/>
      <c r="E73" s="11"/>
      <c r="F73" s="11"/>
      <c r="G73" s="11"/>
    </row>
    <row r="74" spans="2:21" ht="54.75" hidden="1" customHeight="1" x14ac:dyDescent="0.2">
      <c r="G74" s="10" t="s">
        <v>267</v>
      </c>
    </row>
    <row r="75" spans="2:21" ht="54.75" hidden="1" customHeight="1" x14ac:dyDescent="0.2"/>
  </sheetData>
  <dataConsolidate>
    <dataRefs count="1">
      <dataRef ref="M60" sheet="Renta Fija" r:id="rId1"/>
    </dataRefs>
  </dataConsolidate>
  <mergeCells count="1">
    <mergeCell ref="B1:E1"/>
  </mergeCells>
  <pageMargins left="0.75" right="0.75" top="1" bottom="1" header="0" footer="0"/>
  <pageSetup orientation="portrait" r:id="rId2"/>
  <headerFooter alignWithMargins="0"/>
  <ignoredErrors>
    <ignoredError sqref="L45 N45 L51 N51 L54 L56 N56 L58 L61 N58 N61 N66 L66" formulaRange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zoomScale="75" zoomScaleNormal="75" workbookViewId="0">
      <selection activeCell="O1" sqref="O1:XFD1048576"/>
    </sheetView>
  </sheetViews>
  <sheetFormatPr baseColWidth="10" defaultColWidth="0" defaultRowHeight="12.75" zeroHeight="1" x14ac:dyDescent="0.2"/>
  <cols>
    <col min="1" max="1" width="5.42578125" style="17" customWidth="1"/>
    <col min="2" max="2" width="43.85546875" style="26" customWidth="1"/>
    <col min="3" max="3" width="30.7109375" style="17" customWidth="1"/>
    <col min="4" max="4" width="24.85546875" style="17" customWidth="1"/>
    <col min="5" max="5" width="25.42578125" style="7" customWidth="1"/>
    <col min="6" max="6" width="30" style="7" customWidth="1"/>
    <col min="7" max="7" width="26.85546875" style="17" customWidth="1"/>
    <col min="8" max="8" width="22" style="7" bestFit="1" customWidth="1"/>
    <col min="9" max="9" width="30.42578125" style="7" customWidth="1"/>
    <col min="10" max="10" width="28.85546875" style="7" customWidth="1"/>
    <col min="11" max="11" width="58.28515625" style="17" customWidth="1"/>
    <col min="12" max="12" width="32.5703125" style="18" customWidth="1"/>
    <col min="13" max="13" width="27" style="17" customWidth="1"/>
    <col min="14" max="14" width="4.85546875" style="17" customWidth="1"/>
    <col min="15" max="16384" width="16.140625" style="17" hidden="1"/>
  </cols>
  <sheetData>
    <row r="1" spans="2:13" s="13" customFormat="1" ht="46.5" customHeight="1" x14ac:dyDescent="0.2">
      <c r="B1" s="164" t="s">
        <v>32</v>
      </c>
      <c r="C1" s="164"/>
      <c r="D1" s="164"/>
      <c r="E1" s="164"/>
      <c r="F1" s="33"/>
      <c r="G1" s="12"/>
      <c r="H1" s="12"/>
      <c r="I1" s="12"/>
      <c r="J1" s="12"/>
      <c r="K1" s="12"/>
      <c r="M1" s="12"/>
    </row>
    <row r="2" spans="2:13" s="14" customFormat="1" ht="57" x14ac:dyDescent="0.2">
      <c r="B2" s="47" t="s">
        <v>1</v>
      </c>
      <c r="C2" s="48" t="s">
        <v>6</v>
      </c>
      <c r="D2" s="48" t="s">
        <v>7</v>
      </c>
      <c r="E2" s="48" t="s">
        <v>13</v>
      </c>
      <c r="F2" s="48" t="s">
        <v>15</v>
      </c>
      <c r="G2" s="48" t="s">
        <v>8</v>
      </c>
      <c r="H2" s="48" t="s">
        <v>9</v>
      </c>
      <c r="I2" s="48" t="s">
        <v>10</v>
      </c>
      <c r="J2" s="48" t="s">
        <v>11</v>
      </c>
      <c r="K2" s="48" t="s">
        <v>14</v>
      </c>
      <c r="L2" s="48" t="s">
        <v>12</v>
      </c>
      <c r="M2" s="46" t="s">
        <v>155</v>
      </c>
    </row>
    <row r="3" spans="2:13" s="14" customFormat="1" ht="88.5" customHeight="1" x14ac:dyDescent="0.2">
      <c r="B3" s="47" t="s">
        <v>149</v>
      </c>
      <c r="C3" s="81">
        <v>41404</v>
      </c>
      <c r="D3" s="100" t="s">
        <v>162</v>
      </c>
      <c r="E3" s="15">
        <f>+F3*J3</f>
        <v>1401400000000</v>
      </c>
      <c r="F3" s="98">
        <v>182000000</v>
      </c>
      <c r="G3" s="15">
        <v>1316112012600</v>
      </c>
      <c r="H3" s="53">
        <v>6</v>
      </c>
      <c r="I3" s="99">
        <v>4962.6000000000004</v>
      </c>
      <c r="J3" s="15">
        <v>7700</v>
      </c>
      <c r="K3" s="59" t="s">
        <v>157</v>
      </c>
      <c r="L3" s="53" t="s">
        <v>156</v>
      </c>
      <c r="M3" s="53" t="s">
        <v>148</v>
      </c>
    </row>
    <row r="4" spans="2:13" ht="40.5" customHeight="1" x14ac:dyDescent="0.2">
      <c r="D4" s="97" t="s">
        <v>0</v>
      </c>
      <c r="E4" s="15">
        <f>+SUM(E3)</f>
        <v>1401400000000</v>
      </c>
      <c r="F4" s="97" t="s">
        <v>0</v>
      </c>
      <c r="G4" s="15">
        <f>+SUM(G3)</f>
        <v>1316112012600</v>
      </c>
    </row>
    <row r="5" spans="2:13" x14ac:dyDescent="0.2">
      <c r="D5" s="6"/>
    </row>
    <row r="6" spans="2:13" x14ac:dyDescent="0.2"/>
    <row r="7" spans="2:13" ht="111.75" customHeight="1" x14ac:dyDescent="0.2">
      <c r="B7" s="165" t="s">
        <v>171</v>
      </c>
      <c r="C7" s="165"/>
      <c r="D7" s="165"/>
      <c r="E7" s="165"/>
      <c r="F7" s="165"/>
      <c r="G7" s="165"/>
    </row>
    <row r="8" spans="2:13" hidden="1" x14ac:dyDescent="0.2"/>
    <row r="9" spans="2:13" hidden="1" x14ac:dyDescent="0.2"/>
    <row r="10" spans="2:13" hidden="1" x14ac:dyDescent="0.2"/>
    <row r="11" spans="2:13" hidden="1" x14ac:dyDescent="0.2"/>
    <row r="12" spans="2:13" hidden="1" x14ac:dyDescent="0.2"/>
    <row r="13" spans="2:13" hidden="1" x14ac:dyDescent="0.2"/>
    <row r="14" spans="2:13" hidden="1" x14ac:dyDescent="0.2"/>
    <row r="15" spans="2:13" hidden="1" x14ac:dyDescent="0.2"/>
    <row r="16" spans="2:13" hidden="1" x14ac:dyDescent="0.2"/>
    <row r="17" spans="6:7" hidden="1" x14ac:dyDescent="0.2"/>
    <row r="18" spans="6:7" hidden="1" x14ac:dyDescent="0.2">
      <c r="F18" s="22"/>
    </row>
    <row r="19" spans="6:7" hidden="1" x14ac:dyDescent="0.2"/>
    <row r="20" spans="6:7" hidden="1" x14ac:dyDescent="0.2"/>
    <row r="21" spans="6:7" hidden="1" x14ac:dyDescent="0.2">
      <c r="G21" s="23"/>
    </row>
  </sheetData>
  <mergeCells count="2">
    <mergeCell ref="B1:E1"/>
    <mergeCell ref="B7:G7"/>
  </mergeCells>
  <conditionalFormatting sqref="H3:M3 B2:L3 D4:G4">
    <cfRule type="expression" dxfId="8" priority="41" stopIfTrue="1">
      <formula>"="</formula>
    </cfRule>
  </conditionalFormatting>
  <pageMargins left="0.75" right="0.75" top="1" bottom="1" header="0" footer="0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4"/>
  <sheetViews>
    <sheetView showGridLines="0" zoomScale="75" zoomScaleNormal="75" workbookViewId="0"/>
  </sheetViews>
  <sheetFormatPr baseColWidth="10" defaultColWidth="16.140625" defaultRowHeight="12.75" x14ac:dyDescent="0.2"/>
  <cols>
    <col min="1" max="1" width="4.42578125" style="17" customWidth="1"/>
    <col min="2" max="2" width="31.42578125" style="26" customWidth="1"/>
    <col min="3" max="3" width="22.28515625" style="17" customWidth="1"/>
    <col min="4" max="4" width="24.85546875" style="17" customWidth="1"/>
    <col min="5" max="5" width="25.42578125" style="7" customWidth="1"/>
    <col min="6" max="6" width="30" style="7" customWidth="1"/>
    <col min="7" max="7" width="26.85546875" style="17" customWidth="1"/>
    <col min="8" max="8" width="22" style="7" bestFit="1" customWidth="1"/>
    <col min="9" max="9" width="28.85546875" style="7" customWidth="1"/>
    <col min="10" max="10" width="34.140625" style="17" customWidth="1"/>
    <col min="11" max="11" width="58.28515625" style="17" customWidth="1"/>
    <col min="12" max="12" width="23.42578125" style="18" customWidth="1"/>
    <col min="13" max="13" width="25.85546875" style="17" customWidth="1"/>
    <col min="14" max="16384" width="16.140625" style="17"/>
  </cols>
  <sheetData>
    <row r="1" spans="2:14" s="11" customFormat="1" ht="46.5" customHeight="1" x14ac:dyDescent="0.2">
      <c r="B1" s="163" t="s">
        <v>78</v>
      </c>
      <c r="C1" s="163"/>
      <c r="D1" s="163"/>
      <c r="E1" s="163"/>
      <c r="F1" s="33"/>
      <c r="G1" s="10"/>
      <c r="H1" s="10"/>
      <c r="I1" s="10"/>
      <c r="J1" s="10"/>
      <c r="K1" s="10"/>
      <c r="L1" s="10"/>
      <c r="M1" s="10"/>
      <c r="N1" s="10"/>
    </row>
    <row r="2" spans="2:14" s="14" customFormat="1" ht="57" x14ac:dyDescent="0.2">
      <c r="B2" s="47" t="s">
        <v>1</v>
      </c>
      <c r="C2" s="48" t="s">
        <v>6</v>
      </c>
      <c r="D2" s="48" t="s">
        <v>7</v>
      </c>
      <c r="E2" s="48" t="s">
        <v>13</v>
      </c>
      <c r="F2" s="48" t="s">
        <v>16</v>
      </c>
      <c r="G2" s="48" t="s">
        <v>8</v>
      </c>
      <c r="H2" s="48" t="s">
        <v>9</v>
      </c>
      <c r="I2" s="48" t="s">
        <v>11</v>
      </c>
      <c r="J2" s="48" t="s">
        <v>12</v>
      </c>
      <c r="K2" s="48" t="s">
        <v>3</v>
      </c>
      <c r="L2" s="49" t="s">
        <v>4</v>
      </c>
      <c r="M2" s="49" t="s">
        <v>5</v>
      </c>
    </row>
    <row r="3" spans="2:14" s="12" customFormat="1" ht="14.25" x14ac:dyDescent="0.2">
      <c r="B3" s="25"/>
      <c r="C3" s="16"/>
      <c r="D3" s="3"/>
      <c r="E3" s="4"/>
      <c r="F3" s="4"/>
      <c r="G3" s="16"/>
      <c r="H3" s="4"/>
      <c r="I3" s="4"/>
      <c r="J3" s="16"/>
      <c r="K3" s="16"/>
    </row>
    <row r="4" spans="2:14" s="12" customFormat="1" ht="30.75" customHeight="1" x14ac:dyDescent="0.2">
      <c r="B4" s="25"/>
      <c r="C4" s="16"/>
      <c r="D4" s="34" t="s">
        <v>0</v>
      </c>
      <c r="E4" s="15"/>
      <c r="F4" s="5"/>
      <c r="G4" s="16"/>
      <c r="H4" s="5"/>
      <c r="I4" s="4"/>
      <c r="J4" s="16"/>
      <c r="K4" s="16"/>
    </row>
    <row r="5" spans="2:14" x14ac:dyDescent="0.2">
      <c r="D5" s="6"/>
      <c r="G5" s="23"/>
    </row>
    <row r="6" spans="2:14" x14ac:dyDescent="0.2">
      <c r="D6" s="6"/>
    </row>
    <row r="7" spans="2:14" x14ac:dyDescent="0.2">
      <c r="D7" s="19"/>
    </row>
    <row r="8" spans="2:14" x14ac:dyDescent="0.2">
      <c r="G8" s="20"/>
    </row>
    <row r="9" spans="2:14" x14ac:dyDescent="0.2">
      <c r="G9" s="20"/>
    </row>
    <row r="10" spans="2:14" x14ac:dyDescent="0.2">
      <c r="G10" s="20"/>
    </row>
    <row r="12" spans="2:14" x14ac:dyDescent="0.2">
      <c r="G12" s="21"/>
    </row>
    <row r="16" spans="2:14" s="7" customFormat="1" x14ac:dyDescent="0.2">
      <c r="B16" s="26"/>
      <c r="C16" s="17"/>
      <c r="D16" s="17"/>
      <c r="E16" s="24"/>
      <c r="G16" s="17"/>
      <c r="J16" s="17"/>
      <c r="K16" s="17"/>
      <c r="L16" s="18"/>
      <c r="M16" s="17"/>
    </row>
    <row r="31" spans="2:13" s="7" customFormat="1" x14ac:dyDescent="0.2">
      <c r="B31" s="26"/>
      <c r="C31" s="17"/>
      <c r="D31" s="17"/>
      <c r="F31" s="22"/>
      <c r="G31" s="17"/>
      <c r="J31" s="17"/>
      <c r="K31" s="17"/>
      <c r="L31" s="18"/>
      <c r="M31" s="17"/>
    </row>
    <row r="34" spans="2:13" s="7" customFormat="1" x14ac:dyDescent="0.2">
      <c r="B34" s="26"/>
      <c r="C34" s="17"/>
      <c r="D34" s="17"/>
      <c r="G34" s="23"/>
      <c r="J34" s="17"/>
      <c r="K34" s="17"/>
      <c r="L34" s="18"/>
      <c r="M34" s="17"/>
    </row>
  </sheetData>
  <mergeCells count="1">
    <mergeCell ref="B1:E1"/>
  </mergeCells>
  <conditionalFormatting sqref="D4:E4 B1:B2 C2:K2">
    <cfRule type="expression" dxfId="7" priority="14" stopIfTrue="1">
      <formula>"="</formula>
    </cfRule>
  </conditionalFormatting>
  <pageMargins left="0.75" right="0.75" top="1" bottom="1" header="0" footer="0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A5"/>
  <sheetViews>
    <sheetView zoomScale="75" zoomScaleNormal="75" workbookViewId="0">
      <selection activeCell="B4" sqref="B4"/>
    </sheetView>
  </sheetViews>
  <sheetFormatPr baseColWidth="10" defaultColWidth="0" defaultRowHeight="65.099999999999994" customHeight="1" zeroHeight="1" x14ac:dyDescent="0.2"/>
  <cols>
    <col min="1" max="1" width="5.28515625" style="36" customWidth="1"/>
    <col min="2" max="2" width="43.5703125" style="43" customWidth="1"/>
    <col min="3" max="3" width="25.5703125" style="36" customWidth="1"/>
    <col min="4" max="4" width="32.42578125" style="35" customWidth="1"/>
    <col min="5" max="5" width="22.85546875" style="36" customWidth="1"/>
    <col min="6" max="6" width="32.7109375" style="35" customWidth="1"/>
    <col min="7" max="7" width="40.7109375" style="35" customWidth="1"/>
    <col min="8" max="8" width="30.42578125" style="35" customWidth="1"/>
    <col min="9" max="9" width="39.42578125" style="35" customWidth="1"/>
    <col min="10" max="10" width="27.7109375" style="35" customWidth="1"/>
    <col min="11" max="12" width="31" style="35" customWidth="1"/>
    <col min="13" max="13" width="32.5703125" style="35" customWidth="1"/>
    <col min="14" max="14" width="31" style="36" customWidth="1"/>
    <col min="15" max="17" width="40.7109375" style="36" customWidth="1"/>
    <col min="18" max="18" width="30.140625" style="39" customWidth="1"/>
    <col min="19" max="19" width="40.7109375" style="36" customWidth="1"/>
    <col min="20" max="20" width="5.28515625" style="36" customWidth="1"/>
    <col min="21" max="254" width="11.42578125" style="36" hidden="1"/>
    <col min="255" max="255" width="67.85546875" style="36" hidden="1"/>
    <col min="256" max="256" width="29" style="36" hidden="1"/>
    <col min="257" max="257" width="40.7109375" style="36" hidden="1"/>
    <col min="258" max="258" width="32.85546875" style="36" hidden="1"/>
    <col min="259" max="259" width="36.28515625" style="36" hidden="1"/>
    <col min="260" max="260" width="40.7109375" style="36" hidden="1"/>
    <col min="261" max="261" width="32.7109375" style="36" hidden="1"/>
    <col min="262" max="262" width="40.7109375" style="36" hidden="1"/>
    <col min="263" max="263" width="31.7109375" style="36" hidden="1"/>
    <col min="264" max="264" width="40.7109375" style="36" hidden="1"/>
    <col min="265" max="265" width="30.42578125" style="36" hidden="1"/>
    <col min="266" max="266" width="39.42578125" style="36" hidden="1"/>
    <col min="267" max="267" width="27.7109375" style="36" hidden="1"/>
    <col min="268" max="268" width="31" style="36" hidden="1"/>
    <col min="269" max="269" width="32.5703125" style="36" hidden="1"/>
    <col min="270" max="270" width="31" style="36" hidden="1"/>
    <col min="271" max="273" width="40.7109375" style="36" hidden="1"/>
    <col min="274" max="274" width="30.140625" style="36" hidden="1"/>
    <col min="275" max="275" width="40.7109375" style="36" hidden="1"/>
    <col min="276" max="510" width="11.42578125" style="36" hidden="1"/>
    <col min="511" max="511" width="67.85546875" style="36" hidden="1"/>
    <col min="512" max="512" width="29" style="36" hidden="1"/>
    <col min="513" max="513" width="40.7109375" style="36" hidden="1"/>
    <col min="514" max="514" width="32.85546875" style="36" hidden="1"/>
    <col min="515" max="515" width="36.28515625" style="36" hidden="1"/>
    <col min="516" max="516" width="40.7109375" style="36" hidden="1"/>
    <col min="517" max="517" width="32.7109375" style="36" hidden="1"/>
    <col min="518" max="518" width="40.7109375" style="36" hidden="1"/>
    <col min="519" max="519" width="31.7109375" style="36" hidden="1"/>
    <col min="520" max="520" width="40.7109375" style="36" hidden="1"/>
    <col min="521" max="521" width="30.42578125" style="36" hidden="1"/>
    <col min="522" max="522" width="39.42578125" style="36" hidden="1"/>
    <col min="523" max="523" width="27.7109375" style="36" hidden="1"/>
    <col min="524" max="524" width="31" style="36" hidden="1"/>
    <col min="525" max="525" width="32.5703125" style="36" hidden="1"/>
    <col min="526" max="526" width="31" style="36" hidden="1"/>
    <col min="527" max="529" width="40.7109375" style="36" hidden="1"/>
    <col min="530" max="530" width="30.140625" style="36" hidden="1"/>
    <col min="531" max="531" width="40.7109375" style="36" hidden="1"/>
    <col min="532" max="766" width="11.42578125" style="36" hidden="1"/>
    <col min="767" max="767" width="67.85546875" style="36" hidden="1"/>
    <col min="768" max="768" width="29" style="36" hidden="1"/>
    <col min="769" max="769" width="40.7109375" style="36" hidden="1"/>
    <col min="770" max="770" width="32.85546875" style="36" hidden="1"/>
    <col min="771" max="771" width="36.28515625" style="36" hidden="1"/>
    <col min="772" max="772" width="40.7109375" style="36" hidden="1"/>
    <col min="773" max="773" width="32.7109375" style="36" hidden="1"/>
    <col min="774" max="774" width="40.7109375" style="36" hidden="1"/>
    <col min="775" max="775" width="31.7109375" style="36" hidden="1"/>
    <col min="776" max="776" width="40.7109375" style="36" hidden="1"/>
    <col min="777" max="777" width="30.42578125" style="36" hidden="1"/>
    <col min="778" max="778" width="39.42578125" style="36" hidden="1"/>
    <col min="779" max="779" width="27.7109375" style="36" hidden="1"/>
    <col min="780" max="780" width="31" style="36" hidden="1"/>
    <col min="781" max="781" width="32.5703125" style="36" hidden="1"/>
    <col min="782" max="782" width="31" style="36" hidden="1"/>
    <col min="783" max="785" width="40.7109375" style="36" hidden="1"/>
    <col min="786" max="786" width="30.140625" style="36" hidden="1"/>
    <col min="787" max="787" width="40.7109375" style="36" hidden="1"/>
    <col min="788" max="1022" width="11.42578125" style="36" hidden="1"/>
    <col min="1023" max="1023" width="67.85546875" style="36" hidden="1"/>
    <col min="1024" max="1024" width="29" style="36" hidden="1"/>
    <col min="1025" max="1025" width="40.7109375" style="36" hidden="1"/>
    <col min="1026" max="1026" width="32.85546875" style="36" hidden="1"/>
    <col min="1027" max="1027" width="36.28515625" style="36" hidden="1"/>
    <col min="1028" max="1028" width="40.7109375" style="36" hidden="1"/>
    <col min="1029" max="1029" width="32.7109375" style="36" hidden="1"/>
    <col min="1030" max="1030" width="40.7109375" style="36" hidden="1"/>
    <col min="1031" max="1031" width="31.7109375" style="36" hidden="1"/>
    <col min="1032" max="1032" width="40.7109375" style="36" hidden="1"/>
    <col min="1033" max="1033" width="30.42578125" style="36" hidden="1"/>
    <col min="1034" max="1034" width="39.42578125" style="36" hidden="1"/>
    <col min="1035" max="1035" width="27.7109375" style="36" hidden="1"/>
    <col min="1036" max="1036" width="31" style="36" hidden="1"/>
    <col min="1037" max="1037" width="32.5703125" style="36" hidden="1"/>
    <col min="1038" max="1038" width="31" style="36" hidden="1"/>
    <col min="1039" max="1041" width="40.7109375" style="36" hidden="1"/>
    <col min="1042" max="1042" width="30.140625" style="36" hidden="1"/>
    <col min="1043" max="1043" width="40.7109375" style="36" hidden="1"/>
    <col min="1044" max="1278" width="11.42578125" style="36" hidden="1"/>
    <col min="1279" max="1279" width="67.85546875" style="36" hidden="1"/>
    <col min="1280" max="1280" width="29" style="36" hidden="1"/>
    <col min="1281" max="1281" width="40.7109375" style="36" hidden="1"/>
    <col min="1282" max="1282" width="32.85546875" style="36" hidden="1"/>
    <col min="1283" max="1283" width="36.28515625" style="36" hidden="1"/>
    <col min="1284" max="1284" width="40.7109375" style="36" hidden="1"/>
    <col min="1285" max="1285" width="32.7109375" style="36" hidden="1"/>
    <col min="1286" max="1286" width="40.7109375" style="36" hidden="1"/>
    <col min="1287" max="1287" width="31.7109375" style="36" hidden="1"/>
    <col min="1288" max="1288" width="40.7109375" style="36" hidden="1"/>
    <col min="1289" max="1289" width="30.42578125" style="36" hidden="1"/>
    <col min="1290" max="1290" width="39.42578125" style="36" hidden="1"/>
    <col min="1291" max="1291" width="27.7109375" style="36" hidden="1"/>
    <col min="1292" max="1292" width="31" style="36" hidden="1"/>
    <col min="1293" max="1293" width="32.5703125" style="36" hidden="1"/>
    <col min="1294" max="1294" width="31" style="36" hidden="1"/>
    <col min="1295" max="1297" width="40.7109375" style="36" hidden="1"/>
    <col min="1298" max="1298" width="30.140625" style="36" hidden="1"/>
    <col min="1299" max="1299" width="40.7109375" style="36" hidden="1"/>
    <col min="1300" max="1534" width="11.42578125" style="36" hidden="1"/>
    <col min="1535" max="1535" width="67.85546875" style="36" hidden="1"/>
    <col min="1536" max="1536" width="29" style="36" hidden="1"/>
    <col min="1537" max="1537" width="40.7109375" style="36" hidden="1"/>
    <col min="1538" max="1538" width="32.85546875" style="36" hidden="1"/>
    <col min="1539" max="1539" width="36.28515625" style="36" hidden="1"/>
    <col min="1540" max="1540" width="40.7109375" style="36" hidden="1"/>
    <col min="1541" max="1541" width="32.7109375" style="36" hidden="1"/>
    <col min="1542" max="1542" width="40.7109375" style="36" hidden="1"/>
    <col min="1543" max="1543" width="31.7109375" style="36" hidden="1"/>
    <col min="1544" max="1544" width="40.7109375" style="36" hidden="1"/>
    <col min="1545" max="1545" width="30.42578125" style="36" hidden="1"/>
    <col min="1546" max="1546" width="39.42578125" style="36" hidden="1"/>
    <col min="1547" max="1547" width="27.7109375" style="36" hidden="1"/>
    <col min="1548" max="1548" width="31" style="36" hidden="1"/>
    <col min="1549" max="1549" width="32.5703125" style="36" hidden="1"/>
    <col min="1550" max="1550" width="31" style="36" hidden="1"/>
    <col min="1551" max="1553" width="40.7109375" style="36" hidden="1"/>
    <col min="1554" max="1554" width="30.140625" style="36" hidden="1"/>
    <col min="1555" max="1555" width="40.7109375" style="36" hidden="1"/>
    <col min="1556" max="1790" width="11.42578125" style="36" hidden="1"/>
    <col min="1791" max="1791" width="67.85546875" style="36" hidden="1"/>
    <col min="1792" max="1792" width="29" style="36" hidden="1"/>
    <col min="1793" max="1793" width="40.7109375" style="36" hidden="1"/>
    <col min="1794" max="1794" width="32.85546875" style="36" hidden="1"/>
    <col min="1795" max="1795" width="36.28515625" style="36" hidden="1"/>
    <col min="1796" max="1796" width="40.7109375" style="36" hidden="1"/>
    <col min="1797" max="1797" width="32.7109375" style="36" hidden="1"/>
    <col min="1798" max="1798" width="40.7109375" style="36" hidden="1"/>
    <col min="1799" max="1799" width="31.7109375" style="36" hidden="1"/>
    <col min="1800" max="1800" width="40.7109375" style="36" hidden="1"/>
    <col min="1801" max="1801" width="30.42578125" style="36" hidden="1"/>
    <col min="1802" max="1802" width="39.42578125" style="36" hidden="1"/>
    <col min="1803" max="1803" width="27.7109375" style="36" hidden="1"/>
    <col min="1804" max="1804" width="31" style="36" hidden="1"/>
    <col min="1805" max="1805" width="32.5703125" style="36" hidden="1"/>
    <col min="1806" max="1806" width="31" style="36" hidden="1"/>
    <col min="1807" max="1809" width="40.7109375" style="36" hidden="1"/>
    <col min="1810" max="1810" width="30.140625" style="36" hidden="1"/>
    <col min="1811" max="1811" width="40.7109375" style="36" hidden="1"/>
    <col min="1812" max="2046" width="11.42578125" style="36" hidden="1"/>
    <col min="2047" max="2047" width="67.85546875" style="36" hidden="1"/>
    <col min="2048" max="2048" width="29" style="36" hidden="1"/>
    <col min="2049" max="2049" width="40.7109375" style="36" hidden="1"/>
    <col min="2050" max="2050" width="32.85546875" style="36" hidden="1"/>
    <col min="2051" max="2051" width="36.28515625" style="36" hidden="1"/>
    <col min="2052" max="2052" width="40.7109375" style="36" hidden="1"/>
    <col min="2053" max="2053" width="32.7109375" style="36" hidden="1"/>
    <col min="2054" max="2054" width="40.7109375" style="36" hidden="1"/>
    <col min="2055" max="2055" width="31.7109375" style="36" hidden="1"/>
    <col min="2056" max="2056" width="40.7109375" style="36" hidden="1"/>
    <col min="2057" max="2057" width="30.42578125" style="36" hidden="1"/>
    <col min="2058" max="2058" width="39.42578125" style="36" hidden="1"/>
    <col min="2059" max="2059" width="27.7109375" style="36" hidden="1"/>
    <col min="2060" max="2060" width="31" style="36" hidden="1"/>
    <col min="2061" max="2061" width="32.5703125" style="36" hidden="1"/>
    <col min="2062" max="2062" width="31" style="36" hidden="1"/>
    <col min="2063" max="2065" width="40.7109375" style="36" hidden="1"/>
    <col min="2066" max="2066" width="30.140625" style="36" hidden="1"/>
    <col min="2067" max="2067" width="40.7109375" style="36" hidden="1"/>
    <col min="2068" max="2302" width="11.42578125" style="36" hidden="1"/>
    <col min="2303" max="2303" width="67.85546875" style="36" hidden="1"/>
    <col min="2304" max="2304" width="29" style="36" hidden="1"/>
    <col min="2305" max="2305" width="40.7109375" style="36" hidden="1"/>
    <col min="2306" max="2306" width="32.85546875" style="36" hidden="1"/>
    <col min="2307" max="2307" width="36.28515625" style="36" hidden="1"/>
    <col min="2308" max="2308" width="40.7109375" style="36" hidden="1"/>
    <col min="2309" max="2309" width="32.7109375" style="36" hidden="1"/>
    <col min="2310" max="2310" width="40.7109375" style="36" hidden="1"/>
    <col min="2311" max="2311" width="31.7109375" style="36" hidden="1"/>
    <col min="2312" max="2312" width="40.7109375" style="36" hidden="1"/>
    <col min="2313" max="2313" width="30.42578125" style="36" hidden="1"/>
    <col min="2314" max="2314" width="39.42578125" style="36" hidden="1"/>
    <col min="2315" max="2315" width="27.7109375" style="36" hidden="1"/>
    <col min="2316" max="2316" width="31" style="36" hidden="1"/>
    <col min="2317" max="2317" width="32.5703125" style="36" hidden="1"/>
    <col min="2318" max="2318" width="31" style="36" hidden="1"/>
    <col min="2319" max="2321" width="40.7109375" style="36" hidden="1"/>
    <col min="2322" max="2322" width="30.140625" style="36" hidden="1"/>
    <col min="2323" max="2323" width="40.7109375" style="36" hidden="1"/>
    <col min="2324" max="2558" width="11.42578125" style="36" hidden="1"/>
    <col min="2559" max="2559" width="67.85546875" style="36" hidden="1"/>
    <col min="2560" max="2560" width="29" style="36" hidden="1"/>
    <col min="2561" max="2561" width="40.7109375" style="36" hidden="1"/>
    <col min="2562" max="2562" width="32.85546875" style="36" hidden="1"/>
    <col min="2563" max="2563" width="36.28515625" style="36" hidden="1"/>
    <col min="2564" max="2564" width="40.7109375" style="36" hidden="1"/>
    <col min="2565" max="2565" width="32.7109375" style="36" hidden="1"/>
    <col min="2566" max="2566" width="40.7109375" style="36" hidden="1"/>
    <col min="2567" max="2567" width="31.7109375" style="36" hidden="1"/>
    <col min="2568" max="2568" width="40.7109375" style="36" hidden="1"/>
    <col min="2569" max="2569" width="30.42578125" style="36" hidden="1"/>
    <col min="2570" max="2570" width="39.42578125" style="36" hidden="1"/>
    <col min="2571" max="2571" width="27.7109375" style="36" hidden="1"/>
    <col min="2572" max="2572" width="31" style="36" hidden="1"/>
    <col min="2573" max="2573" width="32.5703125" style="36" hidden="1"/>
    <col min="2574" max="2574" width="31" style="36" hidden="1"/>
    <col min="2575" max="2577" width="40.7109375" style="36" hidden="1"/>
    <col min="2578" max="2578" width="30.140625" style="36" hidden="1"/>
    <col min="2579" max="2579" width="40.7109375" style="36" hidden="1"/>
    <col min="2580" max="2814" width="11.42578125" style="36" hidden="1"/>
    <col min="2815" max="2815" width="67.85546875" style="36" hidden="1"/>
    <col min="2816" max="2816" width="29" style="36" hidden="1"/>
    <col min="2817" max="2817" width="40.7109375" style="36" hidden="1"/>
    <col min="2818" max="2818" width="32.85546875" style="36" hidden="1"/>
    <col min="2819" max="2819" width="36.28515625" style="36" hidden="1"/>
    <col min="2820" max="2820" width="40.7109375" style="36" hidden="1"/>
    <col min="2821" max="2821" width="32.7109375" style="36" hidden="1"/>
    <col min="2822" max="2822" width="40.7109375" style="36" hidden="1"/>
    <col min="2823" max="2823" width="31.7109375" style="36" hidden="1"/>
    <col min="2824" max="2824" width="40.7109375" style="36" hidden="1"/>
    <col min="2825" max="2825" width="30.42578125" style="36" hidden="1"/>
    <col min="2826" max="2826" width="39.42578125" style="36" hidden="1"/>
    <col min="2827" max="2827" width="27.7109375" style="36" hidden="1"/>
    <col min="2828" max="2828" width="31" style="36" hidden="1"/>
    <col min="2829" max="2829" width="32.5703125" style="36" hidden="1"/>
    <col min="2830" max="2830" width="31" style="36" hidden="1"/>
    <col min="2831" max="2833" width="40.7109375" style="36" hidden="1"/>
    <col min="2834" max="2834" width="30.140625" style="36" hidden="1"/>
    <col min="2835" max="2835" width="40.7109375" style="36" hidden="1"/>
    <col min="2836" max="3070" width="11.42578125" style="36" hidden="1"/>
    <col min="3071" max="3071" width="67.85546875" style="36" hidden="1"/>
    <col min="3072" max="3072" width="29" style="36" hidden="1"/>
    <col min="3073" max="3073" width="40.7109375" style="36" hidden="1"/>
    <col min="3074" max="3074" width="32.85546875" style="36" hidden="1"/>
    <col min="3075" max="3075" width="36.28515625" style="36" hidden="1"/>
    <col min="3076" max="3076" width="40.7109375" style="36" hidden="1"/>
    <col min="3077" max="3077" width="32.7109375" style="36" hidden="1"/>
    <col min="3078" max="3078" width="40.7109375" style="36" hidden="1"/>
    <col min="3079" max="3079" width="31.7109375" style="36" hidden="1"/>
    <col min="3080" max="3080" width="40.7109375" style="36" hidden="1"/>
    <col min="3081" max="3081" width="30.42578125" style="36" hidden="1"/>
    <col min="3082" max="3082" width="39.42578125" style="36" hidden="1"/>
    <col min="3083" max="3083" width="27.7109375" style="36" hidden="1"/>
    <col min="3084" max="3084" width="31" style="36" hidden="1"/>
    <col min="3085" max="3085" width="32.5703125" style="36" hidden="1"/>
    <col min="3086" max="3086" width="31" style="36" hidden="1"/>
    <col min="3087" max="3089" width="40.7109375" style="36" hidden="1"/>
    <col min="3090" max="3090" width="30.140625" style="36" hidden="1"/>
    <col min="3091" max="3091" width="40.7109375" style="36" hidden="1"/>
    <col min="3092" max="3326" width="11.42578125" style="36" hidden="1"/>
    <col min="3327" max="3327" width="67.85546875" style="36" hidden="1"/>
    <col min="3328" max="3328" width="29" style="36" hidden="1"/>
    <col min="3329" max="3329" width="40.7109375" style="36" hidden="1"/>
    <col min="3330" max="3330" width="32.85546875" style="36" hidden="1"/>
    <col min="3331" max="3331" width="36.28515625" style="36" hidden="1"/>
    <col min="3332" max="3332" width="40.7109375" style="36" hidden="1"/>
    <col min="3333" max="3333" width="32.7109375" style="36" hidden="1"/>
    <col min="3334" max="3334" width="40.7109375" style="36" hidden="1"/>
    <col min="3335" max="3335" width="31.7109375" style="36" hidden="1"/>
    <col min="3336" max="3336" width="40.7109375" style="36" hidden="1"/>
    <col min="3337" max="3337" width="30.42578125" style="36" hidden="1"/>
    <col min="3338" max="3338" width="39.42578125" style="36" hidden="1"/>
    <col min="3339" max="3339" width="27.7109375" style="36" hidden="1"/>
    <col min="3340" max="3340" width="31" style="36" hidden="1"/>
    <col min="3341" max="3341" width="32.5703125" style="36" hidden="1"/>
    <col min="3342" max="3342" width="31" style="36" hidden="1"/>
    <col min="3343" max="3345" width="40.7109375" style="36" hidden="1"/>
    <col min="3346" max="3346" width="30.140625" style="36" hidden="1"/>
    <col min="3347" max="3347" width="40.7109375" style="36" hidden="1"/>
    <col min="3348" max="3582" width="11.42578125" style="36" hidden="1"/>
    <col min="3583" max="3583" width="67.85546875" style="36" hidden="1"/>
    <col min="3584" max="3584" width="29" style="36" hidden="1"/>
    <col min="3585" max="3585" width="40.7109375" style="36" hidden="1"/>
    <col min="3586" max="3586" width="32.85546875" style="36" hidden="1"/>
    <col min="3587" max="3587" width="36.28515625" style="36" hidden="1"/>
    <col min="3588" max="3588" width="40.7109375" style="36" hidden="1"/>
    <col min="3589" max="3589" width="32.7109375" style="36" hidden="1"/>
    <col min="3590" max="3590" width="40.7109375" style="36" hidden="1"/>
    <col min="3591" max="3591" width="31.7109375" style="36" hidden="1"/>
    <col min="3592" max="3592" width="40.7109375" style="36" hidden="1"/>
    <col min="3593" max="3593" width="30.42578125" style="36" hidden="1"/>
    <col min="3594" max="3594" width="39.42578125" style="36" hidden="1"/>
    <col min="3595" max="3595" width="27.7109375" style="36" hidden="1"/>
    <col min="3596" max="3596" width="31" style="36" hidden="1"/>
    <col min="3597" max="3597" width="32.5703125" style="36" hidden="1"/>
    <col min="3598" max="3598" width="31" style="36" hidden="1"/>
    <col min="3599" max="3601" width="40.7109375" style="36" hidden="1"/>
    <col min="3602" max="3602" width="30.140625" style="36" hidden="1"/>
    <col min="3603" max="3603" width="40.7109375" style="36" hidden="1"/>
    <col min="3604" max="3838" width="11.42578125" style="36" hidden="1"/>
    <col min="3839" max="3839" width="67.85546875" style="36" hidden="1"/>
    <col min="3840" max="3840" width="29" style="36" hidden="1"/>
    <col min="3841" max="3841" width="40.7109375" style="36" hidden="1"/>
    <col min="3842" max="3842" width="32.85546875" style="36" hidden="1"/>
    <col min="3843" max="3843" width="36.28515625" style="36" hidden="1"/>
    <col min="3844" max="3844" width="40.7109375" style="36" hidden="1"/>
    <col min="3845" max="3845" width="32.7109375" style="36" hidden="1"/>
    <col min="3846" max="3846" width="40.7109375" style="36" hidden="1"/>
    <col min="3847" max="3847" width="31.7109375" style="36" hidden="1"/>
    <col min="3848" max="3848" width="40.7109375" style="36" hidden="1"/>
    <col min="3849" max="3849" width="30.42578125" style="36" hidden="1"/>
    <col min="3850" max="3850" width="39.42578125" style="36" hidden="1"/>
    <col min="3851" max="3851" width="27.7109375" style="36" hidden="1"/>
    <col min="3852" max="3852" width="31" style="36" hidden="1"/>
    <col min="3853" max="3853" width="32.5703125" style="36" hidden="1"/>
    <col min="3854" max="3854" width="31" style="36" hidden="1"/>
    <col min="3855" max="3857" width="40.7109375" style="36" hidden="1"/>
    <col min="3858" max="3858" width="30.140625" style="36" hidden="1"/>
    <col min="3859" max="3859" width="40.7109375" style="36" hidden="1"/>
    <col min="3860" max="4094" width="11.42578125" style="36" hidden="1"/>
    <col min="4095" max="4095" width="67.85546875" style="36" hidden="1"/>
    <col min="4096" max="4096" width="29" style="36" hidden="1"/>
    <col min="4097" max="4097" width="40.7109375" style="36" hidden="1"/>
    <col min="4098" max="4098" width="32.85546875" style="36" hidden="1"/>
    <col min="4099" max="4099" width="36.28515625" style="36" hidden="1"/>
    <col min="4100" max="4100" width="40.7109375" style="36" hidden="1"/>
    <col min="4101" max="4101" width="32.7109375" style="36" hidden="1"/>
    <col min="4102" max="4102" width="40.7109375" style="36" hidden="1"/>
    <col min="4103" max="4103" width="31.7109375" style="36" hidden="1"/>
    <col min="4104" max="4104" width="40.7109375" style="36" hidden="1"/>
    <col min="4105" max="4105" width="30.42578125" style="36" hidden="1"/>
    <col min="4106" max="4106" width="39.42578125" style="36" hidden="1"/>
    <col min="4107" max="4107" width="27.7109375" style="36" hidden="1"/>
    <col min="4108" max="4108" width="31" style="36" hidden="1"/>
    <col min="4109" max="4109" width="32.5703125" style="36" hidden="1"/>
    <col min="4110" max="4110" width="31" style="36" hidden="1"/>
    <col min="4111" max="4113" width="40.7109375" style="36" hidden="1"/>
    <col min="4114" max="4114" width="30.140625" style="36" hidden="1"/>
    <col min="4115" max="4115" width="40.7109375" style="36" hidden="1"/>
    <col min="4116" max="4350" width="11.42578125" style="36" hidden="1"/>
    <col min="4351" max="4351" width="67.85546875" style="36" hidden="1"/>
    <col min="4352" max="4352" width="29" style="36" hidden="1"/>
    <col min="4353" max="4353" width="40.7109375" style="36" hidden="1"/>
    <col min="4354" max="4354" width="32.85546875" style="36" hidden="1"/>
    <col min="4355" max="4355" width="36.28515625" style="36" hidden="1"/>
    <col min="4356" max="4356" width="40.7109375" style="36" hidden="1"/>
    <col min="4357" max="4357" width="32.7109375" style="36" hidden="1"/>
    <col min="4358" max="4358" width="40.7109375" style="36" hidden="1"/>
    <col min="4359" max="4359" width="31.7109375" style="36" hidden="1"/>
    <col min="4360" max="4360" width="40.7109375" style="36" hidden="1"/>
    <col min="4361" max="4361" width="30.42578125" style="36" hidden="1"/>
    <col min="4362" max="4362" width="39.42578125" style="36" hidden="1"/>
    <col min="4363" max="4363" width="27.7109375" style="36" hidden="1"/>
    <col min="4364" max="4364" width="31" style="36" hidden="1"/>
    <col min="4365" max="4365" width="32.5703125" style="36" hidden="1"/>
    <col min="4366" max="4366" width="31" style="36" hidden="1"/>
    <col min="4367" max="4369" width="40.7109375" style="36" hidden="1"/>
    <col min="4370" max="4370" width="30.140625" style="36" hidden="1"/>
    <col min="4371" max="4371" width="40.7109375" style="36" hidden="1"/>
    <col min="4372" max="4606" width="11.42578125" style="36" hidden="1"/>
    <col min="4607" max="4607" width="67.85546875" style="36" hidden="1"/>
    <col min="4608" max="4608" width="29" style="36" hidden="1"/>
    <col min="4609" max="4609" width="40.7109375" style="36" hidden="1"/>
    <col min="4610" max="4610" width="32.85546875" style="36" hidden="1"/>
    <col min="4611" max="4611" width="36.28515625" style="36" hidden="1"/>
    <col min="4612" max="4612" width="40.7109375" style="36" hidden="1"/>
    <col min="4613" max="4613" width="32.7109375" style="36" hidden="1"/>
    <col min="4614" max="4614" width="40.7109375" style="36" hidden="1"/>
    <col min="4615" max="4615" width="31.7109375" style="36" hidden="1"/>
    <col min="4616" max="4616" width="40.7109375" style="36" hidden="1"/>
    <col min="4617" max="4617" width="30.42578125" style="36" hidden="1"/>
    <col min="4618" max="4618" width="39.42578125" style="36" hidden="1"/>
    <col min="4619" max="4619" width="27.7109375" style="36" hidden="1"/>
    <col min="4620" max="4620" width="31" style="36" hidden="1"/>
    <col min="4621" max="4621" width="32.5703125" style="36" hidden="1"/>
    <col min="4622" max="4622" width="31" style="36" hidden="1"/>
    <col min="4623" max="4625" width="40.7109375" style="36" hidden="1"/>
    <col min="4626" max="4626" width="30.140625" style="36" hidden="1"/>
    <col min="4627" max="4627" width="40.7109375" style="36" hidden="1"/>
    <col min="4628" max="4862" width="11.42578125" style="36" hidden="1"/>
    <col min="4863" max="4863" width="67.85546875" style="36" hidden="1"/>
    <col min="4864" max="4864" width="29" style="36" hidden="1"/>
    <col min="4865" max="4865" width="40.7109375" style="36" hidden="1"/>
    <col min="4866" max="4866" width="32.85546875" style="36" hidden="1"/>
    <col min="4867" max="4867" width="36.28515625" style="36" hidden="1"/>
    <col min="4868" max="4868" width="40.7109375" style="36" hidden="1"/>
    <col min="4869" max="4869" width="32.7109375" style="36" hidden="1"/>
    <col min="4870" max="4870" width="40.7109375" style="36" hidden="1"/>
    <col min="4871" max="4871" width="31.7109375" style="36" hidden="1"/>
    <col min="4872" max="4872" width="40.7109375" style="36" hidden="1"/>
    <col min="4873" max="4873" width="30.42578125" style="36" hidden="1"/>
    <col min="4874" max="4874" width="39.42578125" style="36" hidden="1"/>
    <col min="4875" max="4875" width="27.7109375" style="36" hidden="1"/>
    <col min="4876" max="4876" width="31" style="36" hidden="1"/>
    <col min="4877" max="4877" width="32.5703125" style="36" hidden="1"/>
    <col min="4878" max="4878" width="31" style="36" hidden="1"/>
    <col min="4879" max="4881" width="40.7109375" style="36" hidden="1"/>
    <col min="4882" max="4882" width="30.140625" style="36" hidden="1"/>
    <col min="4883" max="4883" width="40.7109375" style="36" hidden="1"/>
    <col min="4884" max="5118" width="11.42578125" style="36" hidden="1"/>
    <col min="5119" max="5119" width="67.85546875" style="36" hidden="1"/>
    <col min="5120" max="5120" width="29" style="36" hidden="1"/>
    <col min="5121" max="5121" width="40.7109375" style="36" hidden="1"/>
    <col min="5122" max="5122" width="32.85546875" style="36" hidden="1"/>
    <col min="5123" max="5123" width="36.28515625" style="36" hidden="1"/>
    <col min="5124" max="5124" width="40.7109375" style="36" hidden="1"/>
    <col min="5125" max="5125" width="32.7109375" style="36" hidden="1"/>
    <col min="5126" max="5126" width="40.7109375" style="36" hidden="1"/>
    <col min="5127" max="5127" width="31.7109375" style="36" hidden="1"/>
    <col min="5128" max="5128" width="40.7109375" style="36" hidden="1"/>
    <col min="5129" max="5129" width="30.42578125" style="36" hidden="1"/>
    <col min="5130" max="5130" width="39.42578125" style="36" hidden="1"/>
    <col min="5131" max="5131" width="27.7109375" style="36" hidden="1"/>
    <col min="5132" max="5132" width="31" style="36" hidden="1"/>
    <col min="5133" max="5133" width="32.5703125" style="36" hidden="1"/>
    <col min="5134" max="5134" width="31" style="36" hidden="1"/>
    <col min="5135" max="5137" width="40.7109375" style="36" hidden="1"/>
    <col min="5138" max="5138" width="30.140625" style="36" hidden="1"/>
    <col min="5139" max="5139" width="40.7109375" style="36" hidden="1"/>
    <col min="5140" max="5374" width="11.42578125" style="36" hidden="1"/>
    <col min="5375" max="5375" width="67.85546875" style="36" hidden="1"/>
    <col min="5376" max="5376" width="29" style="36" hidden="1"/>
    <col min="5377" max="5377" width="40.7109375" style="36" hidden="1"/>
    <col min="5378" max="5378" width="32.85546875" style="36" hidden="1"/>
    <col min="5379" max="5379" width="36.28515625" style="36" hidden="1"/>
    <col min="5380" max="5380" width="40.7109375" style="36" hidden="1"/>
    <col min="5381" max="5381" width="32.7109375" style="36" hidden="1"/>
    <col min="5382" max="5382" width="40.7109375" style="36" hidden="1"/>
    <col min="5383" max="5383" width="31.7109375" style="36" hidden="1"/>
    <col min="5384" max="5384" width="40.7109375" style="36" hidden="1"/>
    <col min="5385" max="5385" width="30.42578125" style="36" hidden="1"/>
    <col min="5386" max="5386" width="39.42578125" style="36" hidden="1"/>
    <col min="5387" max="5387" width="27.7109375" style="36" hidden="1"/>
    <col min="5388" max="5388" width="31" style="36" hidden="1"/>
    <col min="5389" max="5389" width="32.5703125" style="36" hidden="1"/>
    <col min="5390" max="5390" width="31" style="36" hidden="1"/>
    <col min="5391" max="5393" width="40.7109375" style="36" hidden="1"/>
    <col min="5394" max="5394" width="30.140625" style="36" hidden="1"/>
    <col min="5395" max="5395" width="40.7109375" style="36" hidden="1"/>
    <col min="5396" max="5630" width="11.42578125" style="36" hidden="1"/>
    <col min="5631" max="5631" width="67.85546875" style="36" hidden="1"/>
    <col min="5632" max="5632" width="29" style="36" hidden="1"/>
    <col min="5633" max="5633" width="40.7109375" style="36" hidden="1"/>
    <col min="5634" max="5634" width="32.85546875" style="36" hidden="1"/>
    <col min="5635" max="5635" width="36.28515625" style="36" hidden="1"/>
    <col min="5636" max="5636" width="40.7109375" style="36" hidden="1"/>
    <col min="5637" max="5637" width="32.7109375" style="36" hidden="1"/>
    <col min="5638" max="5638" width="40.7109375" style="36" hidden="1"/>
    <col min="5639" max="5639" width="31.7109375" style="36" hidden="1"/>
    <col min="5640" max="5640" width="40.7109375" style="36" hidden="1"/>
    <col min="5641" max="5641" width="30.42578125" style="36" hidden="1"/>
    <col min="5642" max="5642" width="39.42578125" style="36" hidden="1"/>
    <col min="5643" max="5643" width="27.7109375" style="36" hidden="1"/>
    <col min="5644" max="5644" width="31" style="36" hidden="1"/>
    <col min="5645" max="5645" width="32.5703125" style="36" hidden="1"/>
    <col min="5646" max="5646" width="31" style="36" hidden="1"/>
    <col min="5647" max="5649" width="40.7109375" style="36" hidden="1"/>
    <col min="5650" max="5650" width="30.140625" style="36" hidden="1"/>
    <col min="5651" max="5651" width="40.7109375" style="36" hidden="1"/>
    <col min="5652" max="5886" width="11.42578125" style="36" hidden="1"/>
    <col min="5887" max="5887" width="67.85546875" style="36" hidden="1"/>
    <col min="5888" max="5888" width="29" style="36" hidden="1"/>
    <col min="5889" max="5889" width="40.7109375" style="36" hidden="1"/>
    <col min="5890" max="5890" width="32.85546875" style="36" hidden="1"/>
    <col min="5891" max="5891" width="36.28515625" style="36" hidden="1"/>
    <col min="5892" max="5892" width="40.7109375" style="36" hidden="1"/>
    <col min="5893" max="5893" width="32.7109375" style="36" hidden="1"/>
    <col min="5894" max="5894" width="40.7109375" style="36" hidden="1"/>
    <col min="5895" max="5895" width="31.7109375" style="36" hidden="1"/>
    <col min="5896" max="5896" width="40.7109375" style="36" hidden="1"/>
    <col min="5897" max="5897" width="30.42578125" style="36" hidden="1"/>
    <col min="5898" max="5898" width="39.42578125" style="36" hidden="1"/>
    <col min="5899" max="5899" width="27.7109375" style="36" hidden="1"/>
    <col min="5900" max="5900" width="31" style="36" hidden="1"/>
    <col min="5901" max="5901" width="32.5703125" style="36" hidden="1"/>
    <col min="5902" max="5902" width="31" style="36" hidden="1"/>
    <col min="5903" max="5905" width="40.7109375" style="36" hidden="1"/>
    <col min="5906" max="5906" width="30.140625" style="36" hidden="1"/>
    <col min="5907" max="5907" width="40.7109375" style="36" hidden="1"/>
    <col min="5908" max="6142" width="11.42578125" style="36" hidden="1"/>
    <col min="6143" max="6143" width="67.85546875" style="36" hidden="1"/>
    <col min="6144" max="6144" width="29" style="36" hidden="1"/>
    <col min="6145" max="6145" width="40.7109375" style="36" hidden="1"/>
    <col min="6146" max="6146" width="32.85546875" style="36" hidden="1"/>
    <col min="6147" max="6147" width="36.28515625" style="36" hidden="1"/>
    <col min="6148" max="6148" width="40.7109375" style="36" hidden="1"/>
    <col min="6149" max="6149" width="32.7109375" style="36" hidden="1"/>
    <col min="6150" max="6150" width="40.7109375" style="36" hidden="1"/>
    <col min="6151" max="6151" width="31.7109375" style="36" hidden="1"/>
    <col min="6152" max="6152" width="40.7109375" style="36" hidden="1"/>
    <col min="6153" max="6153" width="30.42578125" style="36" hidden="1"/>
    <col min="6154" max="6154" width="39.42578125" style="36" hidden="1"/>
    <col min="6155" max="6155" width="27.7109375" style="36" hidden="1"/>
    <col min="6156" max="6156" width="31" style="36" hidden="1"/>
    <col min="6157" max="6157" width="32.5703125" style="36" hidden="1"/>
    <col min="6158" max="6158" width="31" style="36" hidden="1"/>
    <col min="6159" max="6161" width="40.7109375" style="36" hidden="1"/>
    <col min="6162" max="6162" width="30.140625" style="36" hidden="1"/>
    <col min="6163" max="6163" width="40.7109375" style="36" hidden="1"/>
    <col min="6164" max="6398" width="11.42578125" style="36" hidden="1"/>
    <col min="6399" max="6399" width="67.85546875" style="36" hidden="1"/>
    <col min="6400" max="6400" width="29" style="36" hidden="1"/>
    <col min="6401" max="6401" width="40.7109375" style="36" hidden="1"/>
    <col min="6402" max="6402" width="32.85546875" style="36" hidden="1"/>
    <col min="6403" max="6403" width="36.28515625" style="36" hidden="1"/>
    <col min="6404" max="6404" width="40.7109375" style="36" hidden="1"/>
    <col min="6405" max="6405" width="32.7109375" style="36" hidden="1"/>
    <col min="6406" max="6406" width="40.7109375" style="36" hidden="1"/>
    <col min="6407" max="6407" width="31.7109375" style="36" hidden="1"/>
    <col min="6408" max="6408" width="40.7109375" style="36" hidden="1"/>
    <col min="6409" max="6409" width="30.42578125" style="36" hidden="1"/>
    <col min="6410" max="6410" width="39.42578125" style="36" hidden="1"/>
    <col min="6411" max="6411" width="27.7109375" style="36" hidden="1"/>
    <col min="6412" max="6412" width="31" style="36" hidden="1"/>
    <col min="6413" max="6413" width="32.5703125" style="36" hidden="1"/>
    <col min="6414" max="6414" width="31" style="36" hidden="1"/>
    <col min="6415" max="6417" width="40.7109375" style="36" hidden="1"/>
    <col min="6418" max="6418" width="30.140625" style="36" hidden="1"/>
    <col min="6419" max="6419" width="40.7109375" style="36" hidden="1"/>
    <col min="6420" max="6654" width="11.42578125" style="36" hidden="1"/>
    <col min="6655" max="6655" width="67.85546875" style="36" hidden="1"/>
    <col min="6656" max="6656" width="29" style="36" hidden="1"/>
    <col min="6657" max="6657" width="40.7109375" style="36" hidden="1"/>
    <col min="6658" max="6658" width="32.85546875" style="36" hidden="1"/>
    <col min="6659" max="6659" width="36.28515625" style="36" hidden="1"/>
    <col min="6660" max="6660" width="40.7109375" style="36" hidden="1"/>
    <col min="6661" max="6661" width="32.7109375" style="36" hidden="1"/>
    <col min="6662" max="6662" width="40.7109375" style="36" hidden="1"/>
    <col min="6663" max="6663" width="31.7109375" style="36" hidden="1"/>
    <col min="6664" max="6664" width="40.7109375" style="36" hidden="1"/>
    <col min="6665" max="6665" width="30.42578125" style="36" hidden="1"/>
    <col min="6666" max="6666" width="39.42578125" style="36" hidden="1"/>
    <col min="6667" max="6667" width="27.7109375" style="36" hidden="1"/>
    <col min="6668" max="6668" width="31" style="36" hidden="1"/>
    <col min="6669" max="6669" width="32.5703125" style="36" hidden="1"/>
    <col min="6670" max="6670" width="31" style="36" hidden="1"/>
    <col min="6671" max="6673" width="40.7109375" style="36" hidden="1"/>
    <col min="6674" max="6674" width="30.140625" style="36" hidden="1"/>
    <col min="6675" max="6675" width="40.7109375" style="36" hidden="1"/>
    <col min="6676" max="6910" width="11.42578125" style="36" hidden="1"/>
    <col min="6911" max="6911" width="67.85546875" style="36" hidden="1"/>
    <col min="6912" max="6912" width="29" style="36" hidden="1"/>
    <col min="6913" max="6913" width="40.7109375" style="36" hidden="1"/>
    <col min="6914" max="6914" width="32.85546875" style="36" hidden="1"/>
    <col min="6915" max="6915" width="36.28515625" style="36" hidden="1"/>
    <col min="6916" max="6916" width="40.7109375" style="36" hidden="1"/>
    <col min="6917" max="6917" width="32.7109375" style="36" hidden="1"/>
    <col min="6918" max="6918" width="40.7109375" style="36" hidden="1"/>
    <col min="6919" max="6919" width="31.7109375" style="36" hidden="1"/>
    <col min="6920" max="6920" width="40.7109375" style="36" hidden="1"/>
    <col min="6921" max="6921" width="30.42578125" style="36" hidden="1"/>
    <col min="6922" max="6922" width="39.42578125" style="36" hidden="1"/>
    <col min="6923" max="6923" width="27.7109375" style="36" hidden="1"/>
    <col min="6924" max="6924" width="31" style="36" hidden="1"/>
    <col min="6925" max="6925" width="32.5703125" style="36" hidden="1"/>
    <col min="6926" max="6926" width="31" style="36" hidden="1"/>
    <col min="6927" max="6929" width="40.7109375" style="36" hidden="1"/>
    <col min="6930" max="6930" width="30.140625" style="36" hidden="1"/>
    <col min="6931" max="6931" width="40.7109375" style="36" hidden="1"/>
    <col min="6932" max="7166" width="11.42578125" style="36" hidden="1"/>
    <col min="7167" max="7167" width="67.85546875" style="36" hidden="1"/>
    <col min="7168" max="7168" width="29" style="36" hidden="1"/>
    <col min="7169" max="7169" width="40.7109375" style="36" hidden="1"/>
    <col min="7170" max="7170" width="32.85546875" style="36" hidden="1"/>
    <col min="7171" max="7171" width="36.28515625" style="36" hidden="1"/>
    <col min="7172" max="7172" width="40.7109375" style="36" hidden="1"/>
    <col min="7173" max="7173" width="32.7109375" style="36" hidden="1"/>
    <col min="7174" max="7174" width="40.7109375" style="36" hidden="1"/>
    <col min="7175" max="7175" width="31.7109375" style="36" hidden="1"/>
    <col min="7176" max="7176" width="40.7109375" style="36" hidden="1"/>
    <col min="7177" max="7177" width="30.42578125" style="36" hidden="1"/>
    <col min="7178" max="7178" width="39.42578125" style="36" hidden="1"/>
    <col min="7179" max="7179" width="27.7109375" style="36" hidden="1"/>
    <col min="7180" max="7180" width="31" style="36" hidden="1"/>
    <col min="7181" max="7181" width="32.5703125" style="36" hidden="1"/>
    <col min="7182" max="7182" width="31" style="36" hidden="1"/>
    <col min="7183" max="7185" width="40.7109375" style="36" hidden="1"/>
    <col min="7186" max="7186" width="30.140625" style="36" hidden="1"/>
    <col min="7187" max="7187" width="40.7109375" style="36" hidden="1"/>
    <col min="7188" max="7422" width="11.42578125" style="36" hidden="1"/>
    <col min="7423" max="7423" width="67.85546875" style="36" hidden="1"/>
    <col min="7424" max="7424" width="29" style="36" hidden="1"/>
    <col min="7425" max="7425" width="40.7109375" style="36" hidden="1"/>
    <col min="7426" max="7426" width="32.85546875" style="36" hidden="1"/>
    <col min="7427" max="7427" width="36.28515625" style="36" hidden="1"/>
    <col min="7428" max="7428" width="40.7109375" style="36" hidden="1"/>
    <col min="7429" max="7429" width="32.7109375" style="36" hidden="1"/>
    <col min="7430" max="7430" width="40.7109375" style="36" hidden="1"/>
    <col min="7431" max="7431" width="31.7109375" style="36" hidden="1"/>
    <col min="7432" max="7432" width="40.7109375" style="36" hidden="1"/>
    <col min="7433" max="7433" width="30.42578125" style="36" hidden="1"/>
    <col min="7434" max="7434" width="39.42578125" style="36" hidden="1"/>
    <col min="7435" max="7435" width="27.7109375" style="36" hidden="1"/>
    <col min="7436" max="7436" width="31" style="36" hidden="1"/>
    <col min="7437" max="7437" width="32.5703125" style="36" hidden="1"/>
    <col min="7438" max="7438" width="31" style="36" hidden="1"/>
    <col min="7439" max="7441" width="40.7109375" style="36" hidden="1"/>
    <col min="7442" max="7442" width="30.140625" style="36" hidden="1"/>
    <col min="7443" max="7443" width="40.7109375" style="36" hidden="1"/>
    <col min="7444" max="7678" width="11.42578125" style="36" hidden="1"/>
    <col min="7679" max="7679" width="67.85546875" style="36" hidden="1"/>
    <col min="7680" max="7680" width="29" style="36" hidden="1"/>
    <col min="7681" max="7681" width="40.7109375" style="36" hidden="1"/>
    <col min="7682" max="7682" width="32.85546875" style="36" hidden="1"/>
    <col min="7683" max="7683" width="36.28515625" style="36" hidden="1"/>
    <col min="7684" max="7684" width="40.7109375" style="36" hidden="1"/>
    <col min="7685" max="7685" width="32.7109375" style="36" hidden="1"/>
    <col min="7686" max="7686" width="40.7109375" style="36" hidden="1"/>
    <col min="7687" max="7687" width="31.7109375" style="36" hidden="1"/>
    <col min="7688" max="7688" width="40.7109375" style="36" hidden="1"/>
    <col min="7689" max="7689" width="30.42578125" style="36" hidden="1"/>
    <col min="7690" max="7690" width="39.42578125" style="36" hidden="1"/>
    <col min="7691" max="7691" width="27.7109375" style="36" hidden="1"/>
    <col min="7692" max="7692" width="31" style="36" hidden="1"/>
    <col min="7693" max="7693" width="32.5703125" style="36" hidden="1"/>
    <col min="7694" max="7694" width="31" style="36" hidden="1"/>
    <col min="7695" max="7697" width="40.7109375" style="36" hidden="1"/>
    <col min="7698" max="7698" width="30.140625" style="36" hidden="1"/>
    <col min="7699" max="7699" width="40.7109375" style="36" hidden="1"/>
    <col min="7700" max="7934" width="11.42578125" style="36" hidden="1"/>
    <col min="7935" max="7935" width="67.85546875" style="36" hidden="1"/>
    <col min="7936" max="7936" width="29" style="36" hidden="1"/>
    <col min="7937" max="7937" width="40.7109375" style="36" hidden="1"/>
    <col min="7938" max="7938" width="32.85546875" style="36" hidden="1"/>
    <col min="7939" max="7939" width="36.28515625" style="36" hidden="1"/>
    <col min="7940" max="7940" width="40.7109375" style="36" hidden="1"/>
    <col min="7941" max="7941" width="32.7109375" style="36" hidden="1"/>
    <col min="7942" max="7942" width="40.7109375" style="36" hidden="1"/>
    <col min="7943" max="7943" width="31.7109375" style="36" hidden="1"/>
    <col min="7944" max="7944" width="40.7109375" style="36" hidden="1"/>
    <col min="7945" max="7945" width="30.42578125" style="36" hidden="1"/>
    <col min="7946" max="7946" width="39.42578125" style="36" hidden="1"/>
    <col min="7947" max="7947" width="27.7109375" style="36" hidden="1"/>
    <col min="7948" max="7948" width="31" style="36" hidden="1"/>
    <col min="7949" max="7949" width="32.5703125" style="36" hidden="1"/>
    <col min="7950" max="7950" width="31" style="36" hidden="1"/>
    <col min="7951" max="7953" width="40.7109375" style="36" hidden="1"/>
    <col min="7954" max="7954" width="30.140625" style="36" hidden="1"/>
    <col min="7955" max="7955" width="40.7109375" style="36" hidden="1"/>
    <col min="7956" max="8190" width="11.42578125" style="36" hidden="1"/>
    <col min="8191" max="8191" width="67.85546875" style="36" hidden="1"/>
    <col min="8192" max="8192" width="29" style="36" hidden="1"/>
    <col min="8193" max="8193" width="40.7109375" style="36" hidden="1"/>
    <col min="8194" max="8194" width="32.85546875" style="36" hidden="1"/>
    <col min="8195" max="8195" width="36.28515625" style="36" hidden="1"/>
    <col min="8196" max="8196" width="40.7109375" style="36" hidden="1"/>
    <col min="8197" max="8197" width="32.7109375" style="36" hidden="1"/>
    <col min="8198" max="8198" width="40.7109375" style="36" hidden="1"/>
    <col min="8199" max="8199" width="31.7109375" style="36" hidden="1"/>
    <col min="8200" max="8200" width="40.7109375" style="36" hidden="1"/>
    <col min="8201" max="8201" width="30.42578125" style="36" hidden="1"/>
    <col min="8202" max="8202" width="39.42578125" style="36" hidden="1"/>
    <col min="8203" max="8203" width="27.7109375" style="36" hidden="1"/>
    <col min="8204" max="8204" width="31" style="36" hidden="1"/>
    <col min="8205" max="8205" width="32.5703125" style="36" hidden="1"/>
    <col min="8206" max="8206" width="31" style="36" hidden="1"/>
    <col min="8207" max="8209" width="40.7109375" style="36" hidden="1"/>
    <col min="8210" max="8210" width="30.140625" style="36" hidden="1"/>
    <col min="8211" max="8211" width="40.7109375" style="36" hidden="1"/>
    <col min="8212" max="8446" width="11.42578125" style="36" hidden="1"/>
    <col min="8447" max="8447" width="67.85546875" style="36" hidden="1"/>
    <col min="8448" max="8448" width="29" style="36" hidden="1"/>
    <col min="8449" max="8449" width="40.7109375" style="36" hidden="1"/>
    <col min="8450" max="8450" width="32.85546875" style="36" hidden="1"/>
    <col min="8451" max="8451" width="36.28515625" style="36" hidden="1"/>
    <col min="8452" max="8452" width="40.7109375" style="36" hidden="1"/>
    <col min="8453" max="8453" width="32.7109375" style="36" hidden="1"/>
    <col min="8454" max="8454" width="40.7109375" style="36" hidden="1"/>
    <col min="8455" max="8455" width="31.7109375" style="36" hidden="1"/>
    <col min="8456" max="8456" width="40.7109375" style="36" hidden="1"/>
    <col min="8457" max="8457" width="30.42578125" style="36" hidden="1"/>
    <col min="8458" max="8458" width="39.42578125" style="36" hidden="1"/>
    <col min="8459" max="8459" width="27.7109375" style="36" hidden="1"/>
    <col min="8460" max="8460" width="31" style="36" hidden="1"/>
    <col min="8461" max="8461" width="32.5703125" style="36" hidden="1"/>
    <col min="8462" max="8462" width="31" style="36" hidden="1"/>
    <col min="8463" max="8465" width="40.7109375" style="36" hidden="1"/>
    <col min="8466" max="8466" width="30.140625" style="36" hidden="1"/>
    <col min="8467" max="8467" width="40.7109375" style="36" hidden="1"/>
    <col min="8468" max="8702" width="11.42578125" style="36" hidden="1"/>
    <col min="8703" max="8703" width="67.85546875" style="36" hidden="1"/>
    <col min="8704" max="8704" width="29" style="36" hidden="1"/>
    <col min="8705" max="8705" width="40.7109375" style="36" hidden="1"/>
    <col min="8706" max="8706" width="32.85546875" style="36" hidden="1"/>
    <col min="8707" max="8707" width="36.28515625" style="36" hidden="1"/>
    <col min="8708" max="8708" width="40.7109375" style="36" hidden="1"/>
    <col min="8709" max="8709" width="32.7109375" style="36" hidden="1"/>
    <col min="8710" max="8710" width="40.7109375" style="36" hidden="1"/>
    <col min="8711" max="8711" width="31.7109375" style="36" hidden="1"/>
    <col min="8712" max="8712" width="40.7109375" style="36" hidden="1"/>
    <col min="8713" max="8713" width="30.42578125" style="36" hidden="1"/>
    <col min="8714" max="8714" width="39.42578125" style="36" hidden="1"/>
    <col min="8715" max="8715" width="27.7109375" style="36" hidden="1"/>
    <col min="8716" max="8716" width="31" style="36" hidden="1"/>
    <col min="8717" max="8717" width="32.5703125" style="36" hidden="1"/>
    <col min="8718" max="8718" width="31" style="36" hidden="1"/>
    <col min="8719" max="8721" width="40.7109375" style="36" hidden="1"/>
    <col min="8722" max="8722" width="30.140625" style="36" hidden="1"/>
    <col min="8723" max="8723" width="40.7109375" style="36" hidden="1"/>
    <col min="8724" max="8958" width="11.42578125" style="36" hidden="1"/>
    <col min="8959" max="8959" width="67.85546875" style="36" hidden="1"/>
    <col min="8960" max="8960" width="29" style="36" hidden="1"/>
    <col min="8961" max="8961" width="40.7109375" style="36" hidden="1"/>
    <col min="8962" max="8962" width="32.85546875" style="36" hidden="1"/>
    <col min="8963" max="8963" width="36.28515625" style="36" hidden="1"/>
    <col min="8964" max="8964" width="40.7109375" style="36" hidden="1"/>
    <col min="8965" max="8965" width="32.7109375" style="36" hidden="1"/>
    <col min="8966" max="8966" width="40.7109375" style="36" hidden="1"/>
    <col min="8967" max="8967" width="31.7109375" style="36" hidden="1"/>
    <col min="8968" max="8968" width="40.7109375" style="36" hidden="1"/>
    <col min="8969" max="8969" width="30.42578125" style="36" hidden="1"/>
    <col min="8970" max="8970" width="39.42578125" style="36" hidden="1"/>
    <col min="8971" max="8971" width="27.7109375" style="36" hidden="1"/>
    <col min="8972" max="8972" width="31" style="36" hidden="1"/>
    <col min="8973" max="8973" width="32.5703125" style="36" hidden="1"/>
    <col min="8974" max="8974" width="31" style="36" hidden="1"/>
    <col min="8975" max="8977" width="40.7109375" style="36" hidden="1"/>
    <col min="8978" max="8978" width="30.140625" style="36" hidden="1"/>
    <col min="8979" max="8979" width="40.7109375" style="36" hidden="1"/>
    <col min="8980" max="9214" width="11.42578125" style="36" hidden="1"/>
    <col min="9215" max="9215" width="67.85546875" style="36" hidden="1"/>
    <col min="9216" max="9216" width="29" style="36" hidden="1"/>
    <col min="9217" max="9217" width="40.7109375" style="36" hidden="1"/>
    <col min="9218" max="9218" width="32.85546875" style="36" hidden="1"/>
    <col min="9219" max="9219" width="36.28515625" style="36" hidden="1"/>
    <col min="9220" max="9220" width="40.7109375" style="36" hidden="1"/>
    <col min="9221" max="9221" width="32.7109375" style="36" hidden="1"/>
    <col min="9222" max="9222" width="40.7109375" style="36" hidden="1"/>
    <col min="9223" max="9223" width="31.7109375" style="36" hidden="1"/>
    <col min="9224" max="9224" width="40.7109375" style="36" hidden="1"/>
    <col min="9225" max="9225" width="30.42578125" style="36" hidden="1"/>
    <col min="9226" max="9226" width="39.42578125" style="36" hidden="1"/>
    <col min="9227" max="9227" width="27.7109375" style="36" hidden="1"/>
    <col min="9228" max="9228" width="31" style="36" hidden="1"/>
    <col min="9229" max="9229" width="32.5703125" style="36" hidden="1"/>
    <col min="9230" max="9230" width="31" style="36" hidden="1"/>
    <col min="9231" max="9233" width="40.7109375" style="36" hidden="1"/>
    <col min="9234" max="9234" width="30.140625" style="36" hidden="1"/>
    <col min="9235" max="9235" width="40.7109375" style="36" hidden="1"/>
    <col min="9236" max="9470" width="11.42578125" style="36" hidden="1"/>
    <col min="9471" max="9471" width="67.85546875" style="36" hidden="1"/>
    <col min="9472" max="9472" width="29" style="36" hidden="1"/>
    <col min="9473" max="9473" width="40.7109375" style="36" hidden="1"/>
    <col min="9474" max="9474" width="32.85546875" style="36" hidden="1"/>
    <col min="9475" max="9475" width="36.28515625" style="36" hidden="1"/>
    <col min="9476" max="9476" width="40.7109375" style="36" hidden="1"/>
    <col min="9477" max="9477" width="32.7109375" style="36" hidden="1"/>
    <col min="9478" max="9478" width="40.7109375" style="36" hidden="1"/>
    <col min="9479" max="9479" width="31.7109375" style="36" hidden="1"/>
    <col min="9480" max="9480" width="40.7109375" style="36" hidden="1"/>
    <col min="9481" max="9481" width="30.42578125" style="36" hidden="1"/>
    <col min="9482" max="9482" width="39.42578125" style="36" hidden="1"/>
    <col min="9483" max="9483" width="27.7109375" style="36" hidden="1"/>
    <col min="9484" max="9484" width="31" style="36" hidden="1"/>
    <col min="9485" max="9485" width="32.5703125" style="36" hidden="1"/>
    <col min="9486" max="9486" width="31" style="36" hidden="1"/>
    <col min="9487" max="9489" width="40.7109375" style="36" hidden="1"/>
    <col min="9490" max="9490" width="30.140625" style="36" hidden="1"/>
    <col min="9491" max="9491" width="40.7109375" style="36" hidden="1"/>
    <col min="9492" max="9726" width="11.42578125" style="36" hidden="1"/>
    <col min="9727" max="9727" width="67.85546875" style="36" hidden="1"/>
    <col min="9728" max="9728" width="29" style="36" hidden="1"/>
    <col min="9729" max="9729" width="40.7109375" style="36" hidden="1"/>
    <col min="9730" max="9730" width="32.85546875" style="36" hidden="1"/>
    <col min="9731" max="9731" width="36.28515625" style="36" hidden="1"/>
    <col min="9732" max="9732" width="40.7109375" style="36" hidden="1"/>
    <col min="9733" max="9733" width="32.7109375" style="36" hidden="1"/>
    <col min="9734" max="9734" width="40.7109375" style="36" hidden="1"/>
    <col min="9735" max="9735" width="31.7109375" style="36" hidden="1"/>
    <col min="9736" max="9736" width="40.7109375" style="36" hidden="1"/>
    <col min="9737" max="9737" width="30.42578125" style="36" hidden="1"/>
    <col min="9738" max="9738" width="39.42578125" style="36" hidden="1"/>
    <col min="9739" max="9739" width="27.7109375" style="36" hidden="1"/>
    <col min="9740" max="9740" width="31" style="36" hidden="1"/>
    <col min="9741" max="9741" width="32.5703125" style="36" hidden="1"/>
    <col min="9742" max="9742" width="31" style="36" hidden="1"/>
    <col min="9743" max="9745" width="40.7109375" style="36" hidden="1"/>
    <col min="9746" max="9746" width="30.140625" style="36" hidden="1"/>
    <col min="9747" max="9747" width="40.7109375" style="36" hidden="1"/>
    <col min="9748" max="9982" width="11.42578125" style="36" hidden="1"/>
    <col min="9983" max="9983" width="67.85546875" style="36" hidden="1"/>
    <col min="9984" max="9984" width="29" style="36" hidden="1"/>
    <col min="9985" max="9985" width="40.7109375" style="36" hidden="1"/>
    <col min="9986" max="9986" width="32.85546875" style="36" hidden="1"/>
    <col min="9987" max="9987" width="36.28515625" style="36" hidden="1"/>
    <col min="9988" max="9988" width="40.7109375" style="36" hidden="1"/>
    <col min="9989" max="9989" width="32.7109375" style="36" hidden="1"/>
    <col min="9990" max="9990" width="40.7109375" style="36" hidden="1"/>
    <col min="9991" max="9991" width="31.7109375" style="36" hidden="1"/>
    <col min="9992" max="9992" width="40.7109375" style="36" hidden="1"/>
    <col min="9993" max="9993" width="30.42578125" style="36" hidden="1"/>
    <col min="9994" max="9994" width="39.42578125" style="36" hidden="1"/>
    <col min="9995" max="9995" width="27.7109375" style="36" hidden="1"/>
    <col min="9996" max="9996" width="31" style="36" hidden="1"/>
    <col min="9997" max="9997" width="32.5703125" style="36" hidden="1"/>
    <col min="9998" max="9998" width="31" style="36" hidden="1"/>
    <col min="9999" max="10001" width="40.7109375" style="36" hidden="1"/>
    <col min="10002" max="10002" width="30.140625" style="36" hidden="1"/>
    <col min="10003" max="10003" width="40.7109375" style="36" hidden="1"/>
    <col min="10004" max="10238" width="11.42578125" style="36" hidden="1"/>
    <col min="10239" max="10239" width="67.85546875" style="36" hidden="1"/>
    <col min="10240" max="10240" width="29" style="36" hidden="1"/>
    <col min="10241" max="10241" width="40.7109375" style="36" hidden="1"/>
    <col min="10242" max="10242" width="32.85546875" style="36" hidden="1"/>
    <col min="10243" max="10243" width="36.28515625" style="36" hidden="1"/>
    <col min="10244" max="10244" width="40.7109375" style="36" hidden="1"/>
    <col min="10245" max="10245" width="32.7109375" style="36" hidden="1"/>
    <col min="10246" max="10246" width="40.7109375" style="36" hidden="1"/>
    <col min="10247" max="10247" width="31.7109375" style="36" hidden="1"/>
    <col min="10248" max="10248" width="40.7109375" style="36" hidden="1"/>
    <col min="10249" max="10249" width="30.42578125" style="36" hidden="1"/>
    <col min="10250" max="10250" width="39.42578125" style="36" hidden="1"/>
    <col min="10251" max="10251" width="27.7109375" style="36" hidden="1"/>
    <col min="10252" max="10252" width="31" style="36" hidden="1"/>
    <col min="10253" max="10253" width="32.5703125" style="36" hidden="1"/>
    <col min="10254" max="10254" width="31" style="36" hidden="1"/>
    <col min="10255" max="10257" width="40.7109375" style="36" hidden="1"/>
    <col min="10258" max="10258" width="30.140625" style="36" hidden="1"/>
    <col min="10259" max="10259" width="40.7109375" style="36" hidden="1"/>
    <col min="10260" max="10494" width="11.42578125" style="36" hidden="1"/>
    <col min="10495" max="10495" width="67.85546875" style="36" hidden="1"/>
    <col min="10496" max="10496" width="29" style="36" hidden="1"/>
    <col min="10497" max="10497" width="40.7109375" style="36" hidden="1"/>
    <col min="10498" max="10498" width="32.85546875" style="36" hidden="1"/>
    <col min="10499" max="10499" width="36.28515625" style="36" hidden="1"/>
    <col min="10500" max="10500" width="40.7109375" style="36" hidden="1"/>
    <col min="10501" max="10501" width="32.7109375" style="36" hidden="1"/>
    <col min="10502" max="10502" width="40.7109375" style="36" hidden="1"/>
    <col min="10503" max="10503" width="31.7109375" style="36" hidden="1"/>
    <col min="10504" max="10504" width="40.7109375" style="36" hidden="1"/>
    <col min="10505" max="10505" width="30.42578125" style="36" hidden="1"/>
    <col min="10506" max="10506" width="39.42578125" style="36" hidden="1"/>
    <col min="10507" max="10507" width="27.7109375" style="36" hidden="1"/>
    <col min="10508" max="10508" width="31" style="36" hidden="1"/>
    <col min="10509" max="10509" width="32.5703125" style="36" hidden="1"/>
    <col min="10510" max="10510" width="31" style="36" hidden="1"/>
    <col min="10511" max="10513" width="40.7109375" style="36" hidden="1"/>
    <col min="10514" max="10514" width="30.140625" style="36" hidden="1"/>
    <col min="10515" max="10515" width="40.7109375" style="36" hidden="1"/>
    <col min="10516" max="10750" width="11.42578125" style="36" hidden="1"/>
    <col min="10751" max="10751" width="67.85546875" style="36" hidden="1"/>
    <col min="10752" max="10752" width="29" style="36" hidden="1"/>
    <col min="10753" max="10753" width="40.7109375" style="36" hidden="1"/>
    <col min="10754" max="10754" width="32.85546875" style="36" hidden="1"/>
    <col min="10755" max="10755" width="36.28515625" style="36" hidden="1"/>
    <col min="10756" max="10756" width="40.7109375" style="36" hidden="1"/>
    <col min="10757" max="10757" width="32.7109375" style="36" hidden="1"/>
    <col min="10758" max="10758" width="40.7109375" style="36" hidden="1"/>
    <col min="10759" max="10759" width="31.7109375" style="36" hidden="1"/>
    <col min="10760" max="10760" width="40.7109375" style="36" hidden="1"/>
    <col min="10761" max="10761" width="30.42578125" style="36" hidden="1"/>
    <col min="10762" max="10762" width="39.42578125" style="36" hidden="1"/>
    <col min="10763" max="10763" width="27.7109375" style="36" hidden="1"/>
    <col min="10764" max="10764" width="31" style="36" hidden="1"/>
    <col min="10765" max="10765" width="32.5703125" style="36" hidden="1"/>
    <col min="10766" max="10766" width="31" style="36" hidden="1"/>
    <col min="10767" max="10769" width="40.7109375" style="36" hidden="1"/>
    <col min="10770" max="10770" width="30.140625" style="36" hidden="1"/>
    <col min="10771" max="10771" width="40.7109375" style="36" hidden="1"/>
    <col min="10772" max="11006" width="11.42578125" style="36" hidden="1"/>
    <col min="11007" max="11007" width="67.85546875" style="36" hidden="1"/>
    <col min="11008" max="11008" width="29" style="36" hidden="1"/>
    <col min="11009" max="11009" width="40.7109375" style="36" hidden="1"/>
    <col min="11010" max="11010" width="32.85546875" style="36" hidden="1"/>
    <col min="11011" max="11011" width="36.28515625" style="36" hidden="1"/>
    <col min="11012" max="11012" width="40.7109375" style="36" hidden="1"/>
    <col min="11013" max="11013" width="32.7109375" style="36" hidden="1"/>
    <col min="11014" max="11014" width="40.7109375" style="36" hidden="1"/>
    <col min="11015" max="11015" width="31.7109375" style="36" hidden="1"/>
    <col min="11016" max="11016" width="40.7109375" style="36" hidden="1"/>
    <col min="11017" max="11017" width="30.42578125" style="36" hidden="1"/>
    <col min="11018" max="11018" width="39.42578125" style="36" hidden="1"/>
    <col min="11019" max="11019" width="27.7109375" style="36" hidden="1"/>
    <col min="11020" max="11020" width="31" style="36" hidden="1"/>
    <col min="11021" max="11021" width="32.5703125" style="36" hidden="1"/>
    <col min="11022" max="11022" width="31" style="36" hidden="1"/>
    <col min="11023" max="11025" width="40.7109375" style="36" hidden="1"/>
    <col min="11026" max="11026" width="30.140625" style="36" hidden="1"/>
    <col min="11027" max="11027" width="40.7109375" style="36" hidden="1"/>
    <col min="11028" max="11262" width="11.42578125" style="36" hidden="1"/>
    <col min="11263" max="11263" width="67.85546875" style="36" hidden="1"/>
    <col min="11264" max="11264" width="29" style="36" hidden="1"/>
    <col min="11265" max="11265" width="40.7109375" style="36" hidden="1"/>
    <col min="11266" max="11266" width="32.85546875" style="36" hidden="1"/>
    <col min="11267" max="11267" width="36.28515625" style="36" hidden="1"/>
    <col min="11268" max="11268" width="40.7109375" style="36" hidden="1"/>
    <col min="11269" max="11269" width="32.7109375" style="36" hidden="1"/>
    <col min="11270" max="11270" width="40.7109375" style="36" hidden="1"/>
    <col min="11271" max="11271" width="31.7109375" style="36" hidden="1"/>
    <col min="11272" max="11272" width="40.7109375" style="36" hidden="1"/>
    <col min="11273" max="11273" width="30.42578125" style="36" hidden="1"/>
    <col min="11274" max="11274" width="39.42578125" style="36" hidden="1"/>
    <col min="11275" max="11275" width="27.7109375" style="36" hidden="1"/>
    <col min="11276" max="11276" width="31" style="36" hidden="1"/>
    <col min="11277" max="11277" width="32.5703125" style="36" hidden="1"/>
    <col min="11278" max="11278" width="31" style="36" hidden="1"/>
    <col min="11279" max="11281" width="40.7109375" style="36" hidden="1"/>
    <col min="11282" max="11282" width="30.140625" style="36" hidden="1"/>
    <col min="11283" max="11283" width="40.7109375" style="36" hidden="1"/>
    <col min="11284" max="11518" width="11.42578125" style="36" hidden="1"/>
    <col min="11519" max="11519" width="67.85546875" style="36" hidden="1"/>
    <col min="11520" max="11520" width="29" style="36" hidden="1"/>
    <col min="11521" max="11521" width="40.7109375" style="36" hidden="1"/>
    <col min="11522" max="11522" width="32.85546875" style="36" hidden="1"/>
    <col min="11523" max="11523" width="36.28515625" style="36" hidden="1"/>
    <col min="11524" max="11524" width="40.7109375" style="36" hidden="1"/>
    <col min="11525" max="11525" width="32.7109375" style="36" hidden="1"/>
    <col min="11526" max="11526" width="40.7109375" style="36" hidden="1"/>
    <col min="11527" max="11527" width="31.7109375" style="36" hidden="1"/>
    <col min="11528" max="11528" width="40.7109375" style="36" hidden="1"/>
    <col min="11529" max="11529" width="30.42578125" style="36" hidden="1"/>
    <col min="11530" max="11530" width="39.42578125" style="36" hidden="1"/>
    <col min="11531" max="11531" width="27.7109375" style="36" hidden="1"/>
    <col min="11532" max="11532" width="31" style="36" hidden="1"/>
    <col min="11533" max="11533" width="32.5703125" style="36" hidden="1"/>
    <col min="11534" max="11534" width="31" style="36" hidden="1"/>
    <col min="11535" max="11537" width="40.7109375" style="36" hidden="1"/>
    <col min="11538" max="11538" width="30.140625" style="36" hidden="1"/>
    <col min="11539" max="11539" width="40.7109375" style="36" hidden="1"/>
    <col min="11540" max="11774" width="11.42578125" style="36" hidden="1"/>
    <col min="11775" max="11775" width="67.85546875" style="36" hidden="1"/>
    <col min="11776" max="11776" width="29" style="36" hidden="1"/>
    <col min="11777" max="11777" width="40.7109375" style="36" hidden="1"/>
    <col min="11778" max="11778" width="32.85546875" style="36" hidden="1"/>
    <col min="11779" max="11779" width="36.28515625" style="36" hidden="1"/>
    <col min="11780" max="11780" width="40.7109375" style="36" hidden="1"/>
    <col min="11781" max="11781" width="32.7109375" style="36" hidden="1"/>
    <col min="11782" max="11782" width="40.7109375" style="36" hidden="1"/>
    <col min="11783" max="11783" width="31.7109375" style="36" hidden="1"/>
    <col min="11784" max="11784" width="40.7109375" style="36" hidden="1"/>
    <col min="11785" max="11785" width="30.42578125" style="36" hidden="1"/>
    <col min="11786" max="11786" width="39.42578125" style="36" hidden="1"/>
    <col min="11787" max="11787" width="27.7109375" style="36" hidden="1"/>
    <col min="11788" max="11788" width="31" style="36" hidden="1"/>
    <col min="11789" max="11789" width="32.5703125" style="36" hidden="1"/>
    <col min="11790" max="11790" width="31" style="36" hidden="1"/>
    <col min="11791" max="11793" width="40.7109375" style="36" hidden="1"/>
    <col min="11794" max="11794" width="30.140625" style="36" hidden="1"/>
    <col min="11795" max="11795" width="40.7109375" style="36" hidden="1"/>
    <col min="11796" max="12030" width="11.42578125" style="36" hidden="1"/>
    <col min="12031" max="12031" width="67.85546875" style="36" hidden="1"/>
    <col min="12032" max="12032" width="29" style="36" hidden="1"/>
    <col min="12033" max="12033" width="40.7109375" style="36" hidden="1"/>
    <col min="12034" max="12034" width="32.85546875" style="36" hidden="1"/>
    <col min="12035" max="12035" width="36.28515625" style="36" hidden="1"/>
    <col min="12036" max="12036" width="40.7109375" style="36" hidden="1"/>
    <col min="12037" max="12037" width="32.7109375" style="36" hidden="1"/>
    <col min="12038" max="12038" width="40.7109375" style="36" hidden="1"/>
    <col min="12039" max="12039" width="31.7109375" style="36" hidden="1"/>
    <col min="12040" max="12040" width="40.7109375" style="36" hidden="1"/>
    <col min="12041" max="12041" width="30.42578125" style="36" hidden="1"/>
    <col min="12042" max="12042" width="39.42578125" style="36" hidden="1"/>
    <col min="12043" max="12043" width="27.7109375" style="36" hidden="1"/>
    <col min="12044" max="12044" width="31" style="36" hidden="1"/>
    <col min="12045" max="12045" width="32.5703125" style="36" hidden="1"/>
    <col min="12046" max="12046" width="31" style="36" hidden="1"/>
    <col min="12047" max="12049" width="40.7109375" style="36" hidden="1"/>
    <col min="12050" max="12050" width="30.140625" style="36" hidden="1"/>
    <col min="12051" max="12051" width="40.7109375" style="36" hidden="1"/>
    <col min="12052" max="12286" width="11.42578125" style="36" hidden="1"/>
    <col min="12287" max="12287" width="67.85546875" style="36" hidden="1"/>
    <col min="12288" max="12288" width="29" style="36" hidden="1"/>
    <col min="12289" max="12289" width="40.7109375" style="36" hidden="1"/>
    <col min="12290" max="12290" width="32.85546875" style="36" hidden="1"/>
    <col min="12291" max="12291" width="36.28515625" style="36" hidden="1"/>
    <col min="12292" max="12292" width="40.7109375" style="36" hidden="1"/>
    <col min="12293" max="12293" width="32.7109375" style="36" hidden="1"/>
    <col min="12294" max="12294" width="40.7109375" style="36" hidden="1"/>
    <col min="12295" max="12295" width="31.7109375" style="36" hidden="1"/>
    <col min="12296" max="12296" width="40.7109375" style="36" hidden="1"/>
    <col min="12297" max="12297" width="30.42578125" style="36" hidden="1"/>
    <col min="12298" max="12298" width="39.42578125" style="36" hidden="1"/>
    <col min="12299" max="12299" width="27.7109375" style="36" hidden="1"/>
    <col min="12300" max="12300" width="31" style="36" hidden="1"/>
    <col min="12301" max="12301" width="32.5703125" style="36" hidden="1"/>
    <col min="12302" max="12302" width="31" style="36" hidden="1"/>
    <col min="12303" max="12305" width="40.7109375" style="36" hidden="1"/>
    <col min="12306" max="12306" width="30.140625" style="36" hidden="1"/>
    <col min="12307" max="12307" width="40.7109375" style="36" hidden="1"/>
    <col min="12308" max="12542" width="11.42578125" style="36" hidden="1"/>
    <col min="12543" max="12543" width="67.85546875" style="36" hidden="1"/>
    <col min="12544" max="12544" width="29" style="36" hidden="1"/>
    <col min="12545" max="12545" width="40.7109375" style="36" hidden="1"/>
    <col min="12546" max="12546" width="32.85546875" style="36" hidden="1"/>
    <col min="12547" max="12547" width="36.28515625" style="36" hidden="1"/>
    <col min="12548" max="12548" width="40.7109375" style="36" hidden="1"/>
    <col min="12549" max="12549" width="32.7109375" style="36" hidden="1"/>
    <col min="12550" max="12550" width="40.7109375" style="36" hidden="1"/>
    <col min="12551" max="12551" width="31.7109375" style="36" hidden="1"/>
    <col min="12552" max="12552" width="40.7109375" style="36" hidden="1"/>
    <col min="12553" max="12553" width="30.42578125" style="36" hidden="1"/>
    <col min="12554" max="12554" width="39.42578125" style="36" hidden="1"/>
    <col min="12555" max="12555" width="27.7109375" style="36" hidden="1"/>
    <col min="12556" max="12556" width="31" style="36" hidden="1"/>
    <col min="12557" max="12557" width="32.5703125" style="36" hidden="1"/>
    <col min="12558" max="12558" width="31" style="36" hidden="1"/>
    <col min="12559" max="12561" width="40.7109375" style="36" hidden="1"/>
    <col min="12562" max="12562" width="30.140625" style="36" hidden="1"/>
    <col min="12563" max="12563" width="40.7109375" style="36" hidden="1"/>
    <col min="12564" max="12798" width="11.42578125" style="36" hidden="1"/>
    <col min="12799" max="12799" width="67.85546875" style="36" hidden="1"/>
    <col min="12800" max="12800" width="29" style="36" hidden="1"/>
    <col min="12801" max="12801" width="40.7109375" style="36" hidden="1"/>
    <col min="12802" max="12802" width="32.85546875" style="36" hidden="1"/>
    <col min="12803" max="12803" width="36.28515625" style="36" hidden="1"/>
    <col min="12804" max="12804" width="40.7109375" style="36" hidden="1"/>
    <col min="12805" max="12805" width="32.7109375" style="36" hidden="1"/>
    <col min="12806" max="12806" width="40.7109375" style="36" hidden="1"/>
    <col min="12807" max="12807" width="31.7109375" style="36" hidden="1"/>
    <col min="12808" max="12808" width="40.7109375" style="36" hidden="1"/>
    <col min="12809" max="12809" width="30.42578125" style="36" hidden="1"/>
    <col min="12810" max="12810" width="39.42578125" style="36" hidden="1"/>
    <col min="12811" max="12811" width="27.7109375" style="36" hidden="1"/>
    <col min="12812" max="12812" width="31" style="36" hidden="1"/>
    <col min="12813" max="12813" width="32.5703125" style="36" hidden="1"/>
    <col min="12814" max="12814" width="31" style="36" hidden="1"/>
    <col min="12815" max="12817" width="40.7109375" style="36" hidden="1"/>
    <col min="12818" max="12818" width="30.140625" style="36" hidden="1"/>
    <col min="12819" max="12819" width="40.7109375" style="36" hidden="1"/>
    <col min="12820" max="13054" width="11.42578125" style="36" hidden="1"/>
    <col min="13055" max="13055" width="67.85546875" style="36" hidden="1"/>
    <col min="13056" max="13056" width="29" style="36" hidden="1"/>
    <col min="13057" max="13057" width="40.7109375" style="36" hidden="1"/>
    <col min="13058" max="13058" width="32.85546875" style="36" hidden="1"/>
    <col min="13059" max="13059" width="36.28515625" style="36" hidden="1"/>
    <col min="13060" max="13060" width="40.7109375" style="36" hidden="1"/>
    <col min="13061" max="13061" width="32.7109375" style="36" hidden="1"/>
    <col min="13062" max="13062" width="40.7109375" style="36" hidden="1"/>
    <col min="13063" max="13063" width="31.7109375" style="36" hidden="1"/>
    <col min="13064" max="13064" width="40.7109375" style="36" hidden="1"/>
    <col min="13065" max="13065" width="30.42578125" style="36" hidden="1"/>
    <col min="13066" max="13066" width="39.42578125" style="36" hidden="1"/>
    <col min="13067" max="13067" width="27.7109375" style="36" hidden="1"/>
    <col min="13068" max="13068" width="31" style="36" hidden="1"/>
    <col min="13069" max="13069" width="32.5703125" style="36" hidden="1"/>
    <col min="13070" max="13070" width="31" style="36" hidden="1"/>
    <col min="13071" max="13073" width="40.7109375" style="36" hidden="1"/>
    <col min="13074" max="13074" width="30.140625" style="36" hidden="1"/>
    <col min="13075" max="13075" width="40.7109375" style="36" hidden="1"/>
    <col min="13076" max="13310" width="11.42578125" style="36" hidden="1"/>
    <col min="13311" max="13311" width="67.85546875" style="36" hidden="1"/>
    <col min="13312" max="13312" width="29" style="36" hidden="1"/>
    <col min="13313" max="13313" width="40.7109375" style="36" hidden="1"/>
    <col min="13314" max="13314" width="32.85546875" style="36" hidden="1"/>
    <col min="13315" max="13315" width="36.28515625" style="36" hidden="1"/>
    <col min="13316" max="13316" width="40.7109375" style="36" hidden="1"/>
    <col min="13317" max="13317" width="32.7109375" style="36" hidden="1"/>
    <col min="13318" max="13318" width="40.7109375" style="36" hidden="1"/>
    <col min="13319" max="13319" width="31.7109375" style="36" hidden="1"/>
    <col min="13320" max="13320" width="40.7109375" style="36" hidden="1"/>
    <col min="13321" max="13321" width="30.42578125" style="36" hidden="1"/>
    <col min="13322" max="13322" width="39.42578125" style="36" hidden="1"/>
    <col min="13323" max="13323" width="27.7109375" style="36" hidden="1"/>
    <col min="13324" max="13324" width="31" style="36" hidden="1"/>
    <col min="13325" max="13325" width="32.5703125" style="36" hidden="1"/>
    <col min="13326" max="13326" width="31" style="36" hidden="1"/>
    <col min="13327" max="13329" width="40.7109375" style="36" hidden="1"/>
    <col min="13330" max="13330" width="30.140625" style="36" hidden="1"/>
    <col min="13331" max="13331" width="40.7109375" style="36" hidden="1"/>
    <col min="13332" max="13566" width="11.42578125" style="36" hidden="1"/>
    <col min="13567" max="13567" width="67.85546875" style="36" hidden="1"/>
    <col min="13568" max="13568" width="29" style="36" hidden="1"/>
    <col min="13569" max="13569" width="40.7109375" style="36" hidden="1"/>
    <col min="13570" max="13570" width="32.85546875" style="36" hidden="1"/>
    <col min="13571" max="13571" width="36.28515625" style="36" hidden="1"/>
    <col min="13572" max="13572" width="40.7109375" style="36" hidden="1"/>
    <col min="13573" max="13573" width="32.7109375" style="36" hidden="1"/>
    <col min="13574" max="13574" width="40.7109375" style="36" hidden="1"/>
    <col min="13575" max="13575" width="31.7109375" style="36" hidden="1"/>
    <col min="13576" max="13576" width="40.7109375" style="36" hidden="1"/>
    <col min="13577" max="13577" width="30.42578125" style="36" hidden="1"/>
    <col min="13578" max="13578" width="39.42578125" style="36" hidden="1"/>
    <col min="13579" max="13579" width="27.7109375" style="36" hidden="1"/>
    <col min="13580" max="13580" width="31" style="36" hidden="1"/>
    <col min="13581" max="13581" width="32.5703125" style="36" hidden="1"/>
    <col min="13582" max="13582" width="31" style="36" hidden="1"/>
    <col min="13583" max="13585" width="40.7109375" style="36" hidden="1"/>
    <col min="13586" max="13586" width="30.140625" style="36" hidden="1"/>
    <col min="13587" max="13587" width="40.7109375" style="36" hidden="1"/>
    <col min="13588" max="13822" width="11.42578125" style="36" hidden="1"/>
    <col min="13823" max="13823" width="67.85546875" style="36" hidden="1"/>
    <col min="13824" max="13824" width="29" style="36" hidden="1"/>
    <col min="13825" max="13825" width="40.7109375" style="36" hidden="1"/>
    <col min="13826" max="13826" width="32.85546875" style="36" hidden="1"/>
    <col min="13827" max="13827" width="36.28515625" style="36" hidden="1"/>
    <col min="13828" max="13828" width="40.7109375" style="36" hidden="1"/>
    <col min="13829" max="13829" width="32.7109375" style="36" hidden="1"/>
    <col min="13830" max="13830" width="40.7109375" style="36" hidden="1"/>
    <col min="13831" max="13831" width="31.7109375" style="36" hidden="1"/>
    <col min="13832" max="13832" width="40.7109375" style="36" hidden="1"/>
    <col min="13833" max="13833" width="30.42578125" style="36" hidden="1"/>
    <col min="13834" max="13834" width="39.42578125" style="36" hidden="1"/>
    <col min="13835" max="13835" width="27.7109375" style="36" hidden="1"/>
    <col min="13836" max="13836" width="31" style="36" hidden="1"/>
    <col min="13837" max="13837" width="32.5703125" style="36" hidden="1"/>
    <col min="13838" max="13838" width="31" style="36" hidden="1"/>
    <col min="13839" max="13841" width="40.7109375" style="36" hidden="1"/>
    <col min="13842" max="13842" width="30.140625" style="36" hidden="1"/>
    <col min="13843" max="13843" width="40.7109375" style="36" hidden="1"/>
    <col min="13844" max="14078" width="11.42578125" style="36" hidden="1"/>
    <col min="14079" max="14079" width="67.85546875" style="36" hidden="1"/>
    <col min="14080" max="14080" width="29" style="36" hidden="1"/>
    <col min="14081" max="14081" width="40.7109375" style="36" hidden="1"/>
    <col min="14082" max="14082" width="32.85546875" style="36" hidden="1"/>
    <col min="14083" max="14083" width="36.28515625" style="36" hidden="1"/>
    <col min="14084" max="14084" width="40.7109375" style="36" hidden="1"/>
    <col min="14085" max="14085" width="32.7109375" style="36" hidden="1"/>
    <col min="14086" max="14086" width="40.7109375" style="36" hidden="1"/>
    <col min="14087" max="14087" width="31.7109375" style="36" hidden="1"/>
    <col min="14088" max="14088" width="40.7109375" style="36" hidden="1"/>
    <col min="14089" max="14089" width="30.42578125" style="36" hidden="1"/>
    <col min="14090" max="14090" width="39.42578125" style="36" hidden="1"/>
    <col min="14091" max="14091" width="27.7109375" style="36" hidden="1"/>
    <col min="14092" max="14092" width="31" style="36" hidden="1"/>
    <col min="14093" max="14093" width="32.5703125" style="36" hidden="1"/>
    <col min="14094" max="14094" width="31" style="36" hidden="1"/>
    <col min="14095" max="14097" width="40.7109375" style="36" hidden="1"/>
    <col min="14098" max="14098" width="30.140625" style="36" hidden="1"/>
    <col min="14099" max="14099" width="40.7109375" style="36" hidden="1"/>
    <col min="14100" max="14334" width="11.42578125" style="36" hidden="1"/>
    <col min="14335" max="14335" width="67.85546875" style="36" hidden="1"/>
    <col min="14336" max="14336" width="29" style="36" hidden="1"/>
    <col min="14337" max="14337" width="40.7109375" style="36" hidden="1"/>
    <col min="14338" max="14338" width="32.85546875" style="36" hidden="1"/>
    <col min="14339" max="14339" width="36.28515625" style="36" hidden="1"/>
    <col min="14340" max="14340" width="40.7109375" style="36" hidden="1"/>
    <col min="14341" max="14341" width="32.7109375" style="36" hidden="1"/>
    <col min="14342" max="14342" width="40.7109375" style="36" hidden="1"/>
    <col min="14343" max="14343" width="31.7109375" style="36" hidden="1"/>
    <col min="14344" max="14344" width="40.7109375" style="36" hidden="1"/>
    <col min="14345" max="14345" width="30.42578125" style="36" hidden="1"/>
    <col min="14346" max="14346" width="39.42578125" style="36" hidden="1"/>
    <col min="14347" max="14347" width="27.7109375" style="36" hidden="1"/>
    <col min="14348" max="14348" width="31" style="36" hidden="1"/>
    <col min="14349" max="14349" width="32.5703125" style="36" hidden="1"/>
    <col min="14350" max="14350" width="31" style="36" hidden="1"/>
    <col min="14351" max="14353" width="40.7109375" style="36" hidden="1"/>
    <col min="14354" max="14354" width="30.140625" style="36" hidden="1"/>
    <col min="14355" max="14355" width="40.7109375" style="36" hidden="1"/>
    <col min="14356" max="14590" width="11.42578125" style="36" hidden="1"/>
    <col min="14591" max="14591" width="67.85546875" style="36" hidden="1"/>
    <col min="14592" max="14592" width="29" style="36" hidden="1"/>
    <col min="14593" max="14593" width="40.7109375" style="36" hidden="1"/>
    <col min="14594" max="14594" width="32.85546875" style="36" hidden="1"/>
    <col min="14595" max="14595" width="36.28515625" style="36" hidden="1"/>
    <col min="14596" max="14596" width="40.7109375" style="36" hidden="1"/>
    <col min="14597" max="14597" width="32.7109375" style="36" hidden="1"/>
    <col min="14598" max="14598" width="40.7109375" style="36" hidden="1"/>
    <col min="14599" max="14599" width="31.7109375" style="36" hidden="1"/>
    <col min="14600" max="14600" width="40.7109375" style="36" hidden="1"/>
    <col min="14601" max="14601" width="30.42578125" style="36" hidden="1"/>
    <col min="14602" max="14602" width="39.42578125" style="36" hidden="1"/>
    <col min="14603" max="14603" width="27.7109375" style="36" hidden="1"/>
    <col min="14604" max="14604" width="31" style="36" hidden="1"/>
    <col min="14605" max="14605" width="32.5703125" style="36" hidden="1"/>
    <col min="14606" max="14606" width="31" style="36" hidden="1"/>
    <col min="14607" max="14609" width="40.7109375" style="36" hidden="1"/>
    <col min="14610" max="14610" width="30.140625" style="36" hidden="1"/>
    <col min="14611" max="14611" width="40.7109375" style="36" hidden="1"/>
    <col min="14612" max="14846" width="11.42578125" style="36" hidden="1"/>
    <col min="14847" max="14847" width="67.85546875" style="36" hidden="1"/>
    <col min="14848" max="14848" width="29" style="36" hidden="1"/>
    <col min="14849" max="14849" width="40.7109375" style="36" hidden="1"/>
    <col min="14850" max="14850" width="32.85546875" style="36" hidden="1"/>
    <col min="14851" max="14851" width="36.28515625" style="36" hidden="1"/>
    <col min="14852" max="14852" width="40.7109375" style="36" hidden="1"/>
    <col min="14853" max="14853" width="32.7109375" style="36" hidden="1"/>
    <col min="14854" max="14854" width="40.7109375" style="36" hidden="1"/>
    <col min="14855" max="14855" width="31.7109375" style="36" hidden="1"/>
    <col min="14856" max="14856" width="40.7109375" style="36" hidden="1"/>
    <col min="14857" max="14857" width="30.42578125" style="36" hidden="1"/>
    <col min="14858" max="14858" width="39.42578125" style="36" hidden="1"/>
    <col min="14859" max="14859" width="27.7109375" style="36" hidden="1"/>
    <col min="14860" max="14860" width="31" style="36" hidden="1"/>
    <col min="14861" max="14861" width="32.5703125" style="36" hidden="1"/>
    <col min="14862" max="14862" width="31" style="36" hidden="1"/>
    <col min="14863" max="14865" width="40.7109375" style="36" hidden="1"/>
    <col min="14866" max="14866" width="30.140625" style="36" hidden="1"/>
    <col min="14867" max="14867" width="40.7109375" style="36" hidden="1"/>
    <col min="14868" max="15102" width="11.42578125" style="36" hidden="1"/>
    <col min="15103" max="15103" width="67.85546875" style="36" hidden="1"/>
    <col min="15104" max="15104" width="29" style="36" hidden="1"/>
    <col min="15105" max="15105" width="40.7109375" style="36" hidden="1"/>
    <col min="15106" max="15106" width="32.85546875" style="36" hidden="1"/>
    <col min="15107" max="15107" width="36.28515625" style="36" hidden="1"/>
    <col min="15108" max="15108" width="40.7109375" style="36" hidden="1"/>
    <col min="15109" max="15109" width="32.7109375" style="36" hidden="1"/>
    <col min="15110" max="15110" width="40.7109375" style="36" hidden="1"/>
    <col min="15111" max="15111" width="31.7109375" style="36" hidden="1"/>
    <col min="15112" max="15112" width="40.7109375" style="36" hidden="1"/>
    <col min="15113" max="15113" width="30.42578125" style="36" hidden="1"/>
    <col min="15114" max="15114" width="39.42578125" style="36" hidden="1"/>
    <col min="15115" max="15115" width="27.7109375" style="36" hidden="1"/>
    <col min="15116" max="15116" width="31" style="36" hidden="1"/>
    <col min="15117" max="15117" width="32.5703125" style="36" hidden="1"/>
    <col min="15118" max="15118" width="31" style="36" hidden="1"/>
    <col min="15119" max="15121" width="40.7109375" style="36" hidden="1"/>
    <col min="15122" max="15122" width="30.140625" style="36" hidden="1"/>
    <col min="15123" max="15123" width="40.7109375" style="36" hidden="1"/>
    <col min="15124" max="15358" width="11.42578125" style="36" hidden="1"/>
    <col min="15359" max="15359" width="67.85546875" style="36" hidden="1"/>
    <col min="15360" max="15360" width="29" style="36" hidden="1"/>
    <col min="15361" max="15361" width="40.7109375" style="36" hidden="1"/>
    <col min="15362" max="15362" width="32.85546875" style="36" hidden="1"/>
    <col min="15363" max="15363" width="36.28515625" style="36" hidden="1"/>
    <col min="15364" max="15364" width="40.7109375" style="36" hidden="1"/>
    <col min="15365" max="15365" width="32.7109375" style="36" hidden="1"/>
    <col min="15366" max="15366" width="40.7109375" style="36" hidden="1"/>
    <col min="15367" max="15367" width="31.7109375" style="36" hidden="1"/>
    <col min="15368" max="15368" width="40.7109375" style="36" hidden="1"/>
    <col min="15369" max="15369" width="30.42578125" style="36" hidden="1"/>
    <col min="15370" max="15370" width="39.42578125" style="36" hidden="1"/>
    <col min="15371" max="15371" width="27.7109375" style="36" hidden="1"/>
    <col min="15372" max="15372" width="31" style="36" hidden="1"/>
    <col min="15373" max="15373" width="32.5703125" style="36" hidden="1"/>
    <col min="15374" max="15374" width="31" style="36" hidden="1"/>
    <col min="15375" max="15377" width="40.7109375" style="36" hidden="1"/>
    <col min="15378" max="15378" width="30.140625" style="36" hidden="1"/>
    <col min="15379" max="15379" width="40.7109375" style="36" hidden="1"/>
    <col min="15380" max="15614" width="11.42578125" style="36" hidden="1"/>
    <col min="15615" max="15615" width="67.85546875" style="36" hidden="1"/>
    <col min="15616" max="15616" width="29" style="36" hidden="1"/>
    <col min="15617" max="15617" width="40.7109375" style="36" hidden="1"/>
    <col min="15618" max="15618" width="32.85546875" style="36" hidden="1"/>
    <col min="15619" max="15619" width="36.28515625" style="36" hidden="1"/>
    <col min="15620" max="15620" width="40.7109375" style="36" hidden="1"/>
    <col min="15621" max="15621" width="32.7109375" style="36" hidden="1"/>
    <col min="15622" max="15622" width="40.7109375" style="36" hidden="1"/>
    <col min="15623" max="15623" width="31.7109375" style="36" hidden="1"/>
    <col min="15624" max="15624" width="40.7109375" style="36" hidden="1"/>
    <col min="15625" max="15625" width="30.42578125" style="36" hidden="1"/>
    <col min="15626" max="15626" width="39.42578125" style="36" hidden="1"/>
    <col min="15627" max="15627" width="27.7109375" style="36" hidden="1"/>
    <col min="15628" max="15628" width="31" style="36" hidden="1"/>
    <col min="15629" max="15629" width="32.5703125" style="36" hidden="1"/>
    <col min="15630" max="15630" width="31" style="36" hidden="1"/>
    <col min="15631" max="15633" width="40.7109375" style="36" hidden="1"/>
    <col min="15634" max="15634" width="30.140625" style="36" hidden="1"/>
    <col min="15635" max="15635" width="40.7109375" style="36" hidden="1"/>
    <col min="15636" max="15870" width="11.42578125" style="36" hidden="1"/>
    <col min="15871" max="15871" width="67.85546875" style="36" hidden="1"/>
    <col min="15872" max="15872" width="29" style="36" hidden="1"/>
    <col min="15873" max="15873" width="40.7109375" style="36" hidden="1"/>
    <col min="15874" max="15874" width="32.85546875" style="36" hidden="1"/>
    <col min="15875" max="15875" width="36.28515625" style="36" hidden="1"/>
    <col min="15876" max="15876" width="40.7109375" style="36" hidden="1"/>
    <col min="15877" max="15877" width="32.7109375" style="36" hidden="1"/>
    <col min="15878" max="15878" width="40.7109375" style="36" hidden="1"/>
    <col min="15879" max="15879" width="31.7109375" style="36" hidden="1"/>
    <col min="15880" max="15880" width="40.7109375" style="36" hidden="1"/>
    <col min="15881" max="15881" width="30.42578125" style="36" hidden="1"/>
    <col min="15882" max="15882" width="39.42578125" style="36" hidden="1"/>
    <col min="15883" max="15883" width="27.7109375" style="36" hidden="1"/>
    <col min="15884" max="15884" width="31" style="36" hidden="1"/>
    <col min="15885" max="15885" width="32.5703125" style="36" hidden="1"/>
    <col min="15886" max="15886" width="31" style="36" hidden="1"/>
    <col min="15887" max="15889" width="40.7109375" style="36" hidden="1"/>
    <col min="15890" max="15890" width="30.140625" style="36" hidden="1"/>
    <col min="15891" max="15891" width="40.7109375" style="36" hidden="1"/>
    <col min="15892" max="16126" width="11.42578125" style="36" hidden="1"/>
    <col min="16127" max="16127" width="67.85546875" style="36" hidden="1"/>
    <col min="16128" max="16128" width="29" style="36" hidden="1"/>
    <col min="16129" max="16129" width="40.7109375" style="36" hidden="1"/>
    <col min="16130" max="16130" width="32.85546875" style="36" hidden="1"/>
    <col min="16131" max="16131" width="36.28515625" style="36" hidden="1"/>
    <col min="16132" max="16132" width="40.7109375" style="36" hidden="1"/>
    <col min="16133" max="16133" width="32.7109375" style="36" hidden="1"/>
    <col min="16134" max="16134" width="40.7109375" style="36" hidden="1"/>
    <col min="16135" max="16135" width="31.7109375" style="36" hidden="1"/>
    <col min="16136" max="16136" width="40.7109375" style="36" hidden="1"/>
    <col min="16137" max="16137" width="30.42578125" style="36" hidden="1"/>
    <col min="16138" max="16138" width="39.42578125" style="36" hidden="1"/>
    <col min="16139" max="16139" width="27.7109375" style="36" hidden="1"/>
    <col min="16140" max="16140" width="31" style="36" hidden="1"/>
    <col min="16141" max="16141" width="32.5703125" style="36" hidden="1"/>
    <col min="16142" max="16142" width="31" style="36" hidden="1"/>
    <col min="16143" max="16145" width="40.7109375" style="36" hidden="1"/>
    <col min="16146" max="16146" width="30.140625" style="36" hidden="1"/>
    <col min="16147" max="16147" width="40.7109375" style="36" hidden="1"/>
    <col min="16148" max="16384" width="11.42578125" style="36" hidden="1"/>
  </cols>
  <sheetData>
    <row r="1" spans="1:254" ht="52.5" customHeight="1" x14ac:dyDescent="0.2">
      <c r="B1" s="167" t="s">
        <v>33</v>
      </c>
      <c r="C1" s="167"/>
      <c r="D1" s="167"/>
      <c r="F1" s="166"/>
      <c r="G1" s="166"/>
      <c r="O1" s="37"/>
      <c r="P1" s="37"/>
      <c r="R1" s="38"/>
      <c r="S1" s="39"/>
    </row>
    <row r="2" spans="1:254" s="42" customFormat="1" ht="99" customHeight="1" x14ac:dyDescent="0.2">
      <c r="A2" s="44"/>
      <c r="B2" s="50" t="s">
        <v>48</v>
      </c>
      <c r="C2" s="50" t="s">
        <v>246</v>
      </c>
      <c r="D2" s="50" t="s">
        <v>245</v>
      </c>
      <c r="E2" s="50" t="s">
        <v>20</v>
      </c>
      <c r="F2" s="51" t="s">
        <v>21</v>
      </c>
      <c r="G2" s="51" t="s">
        <v>22</v>
      </c>
      <c r="H2" s="51" t="s">
        <v>23</v>
      </c>
      <c r="I2" s="51" t="s">
        <v>24</v>
      </c>
      <c r="J2" s="51" t="s">
        <v>25</v>
      </c>
      <c r="K2" s="51" t="s">
        <v>26</v>
      </c>
      <c r="L2" s="48" t="s">
        <v>13</v>
      </c>
      <c r="M2" s="50" t="s">
        <v>30</v>
      </c>
      <c r="N2" s="50" t="s">
        <v>248</v>
      </c>
      <c r="O2" s="52" t="s">
        <v>27</v>
      </c>
      <c r="P2" s="52" t="s">
        <v>250</v>
      </c>
      <c r="Q2" s="52" t="s">
        <v>28</v>
      </c>
      <c r="R2" s="52" t="s">
        <v>29</v>
      </c>
      <c r="S2" s="52" t="s">
        <v>226</v>
      </c>
      <c r="T2" s="40"/>
      <c r="U2" s="40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 s="41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1"/>
      <c r="FG2" s="41"/>
      <c r="FH2" s="41"/>
      <c r="FI2" s="41"/>
      <c r="FJ2" s="41"/>
      <c r="FK2" s="41"/>
      <c r="FL2" s="41"/>
      <c r="FM2" s="41"/>
      <c r="FN2" s="41"/>
      <c r="FO2" s="41"/>
      <c r="FP2" s="41"/>
      <c r="FQ2" s="41"/>
      <c r="FR2" s="41"/>
      <c r="FS2" s="41"/>
      <c r="FT2" s="41"/>
      <c r="FU2" s="41"/>
      <c r="FV2" s="41"/>
      <c r="FW2" s="41"/>
      <c r="FX2" s="41"/>
      <c r="FY2" s="41"/>
      <c r="FZ2" s="41"/>
      <c r="GA2" s="41"/>
      <c r="GB2" s="41"/>
      <c r="GC2" s="41"/>
      <c r="GD2" s="41"/>
      <c r="GE2" s="41"/>
      <c r="GF2" s="41"/>
      <c r="GG2" s="41"/>
      <c r="GH2" s="41"/>
      <c r="GI2" s="41"/>
      <c r="GJ2" s="41"/>
      <c r="GK2" s="41"/>
      <c r="GL2" s="41"/>
      <c r="GM2" s="41"/>
      <c r="GN2" s="41"/>
      <c r="GO2" s="41"/>
      <c r="GP2" s="41"/>
      <c r="GQ2" s="41"/>
      <c r="GR2" s="41"/>
      <c r="GS2" s="41"/>
      <c r="GT2" s="41"/>
      <c r="GU2" s="41"/>
      <c r="GV2" s="41"/>
      <c r="GW2" s="41"/>
      <c r="GX2" s="41"/>
      <c r="GY2" s="41"/>
      <c r="GZ2" s="41"/>
      <c r="HA2" s="41"/>
      <c r="HB2" s="41"/>
      <c r="HC2" s="41"/>
      <c r="HD2" s="41"/>
      <c r="HE2" s="41"/>
      <c r="HF2" s="41"/>
      <c r="HG2" s="41"/>
      <c r="HH2" s="41"/>
      <c r="HI2" s="41"/>
      <c r="HJ2" s="41"/>
      <c r="HK2" s="41"/>
      <c r="HL2" s="41"/>
      <c r="HM2" s="41"/>
      <c r="HN2" s="41"/>
      <c r="HO2" s="41"/>
      <c r="HP2" s="41"/>
      <c r="HQ2" s="41"/>
      <c r="HR2" s="41"/>
      <c r="HS2" s="41"/>
      <c r="HT2" s="41"/>
      <c r="HU2" s="41"/>
      <c r="HV2" s="41"/>
      <c r="HW2" s="41"/>
      <c r="HX2" s="41"/>
      <c r="HY2" s="41"/>
      <c r="HZ2" s="41"/>
      <c r="IA2" s="41"/>
      <c r="IB2" s="41"/>
      <c r="IC2" s="41"/>
      <c r="ID2" s="41"/>
      <c r="IE2" s="41"/>
      <c r="IF2" s="41"/>
      <c r="IG2" s="41"/>
      <c r="IH2" s="41"/>
      <c r="II2" s="41"/>
      <c r="IJ2" s="41"/>
      <c r="IK2" s="41"/>
      <c r="IL2" s="41"/>
      <c r="IM2" s="41"/>
      <c r="IN2" s="41"/>
      <c r="IO2" s="41"/>
      <c r="IP2" s="41"/>
      <c r="IQ2" s="41"/>
      <c r="IR2" s="41"/>
      <c r="IS2" s="41"/>
      <c r="IT2" s="41"/>
    </row>
    <row r="3" spans="1:254" s="35" customFormat="1" ht="65.099999999999994" customHeight="1" x14ac:dyDescent="0.2">
      <c r="B3" s="126" t="s">
        <v>172</v>
      </c>
      <c r="C3" s="122" t="s">
        <v>168</v>
      </c>
      <c r="D3" s="122" t="s">
        <v>173</v>
      </c>
      <c r="E3" s="125">
        <v>41452</v>
      </c>
      <c r="F3" s="122">
        <v>264</v>
      </c>
      <c r="G3" s="122">
        <v>39</v>
      </c>
      <c r="H3" s="124">
        <v>131004539</v>
      </c>
      <c r="I3" s="124">
        <v>1078430</v>
      </c>
      <c r="J3" s="15">
        <v>1775</v>
      </c>
      <c r="K3" s="123">
        <v>1</v>
      </c>
      <c r="L3" s="15">
        <f>+J3*H3</f>
        <v>232533056725</v>
      </c>
      <c r="M3" s="122" t="s">
        <v>137</v>
      </c>
      <c r="N3" s="122" t="s">
        <v>174</v>
      </c>
      <c r="O3" s="124">
        <v>102706032</v>
      </c>
      <c r="P3" s="122" t="s">
        <v>169</v>
      </c>
      <c r="Q3" s="124">
        <v>128382540</v>
      </c>
      <c r="R3" s="127">
        <v>0.625</v>
      </c>
      <c r="S3" s="122" t="s">
        <v>170</v>
      </c>
    </row>
    <row r="4" spans="1:254" s="35" customFormat="1" ht="65.099999999999994" customHeight="1" x14ac:dyDescent="0.2">
      <c r="B4" s="126" t="s">
        <v>244</v>
      </c>
      <c r="C4" s="122" t="s">
        <v>168</v>
      </c>
      <c r="D4" s="122" t="s">
        <v>247</v>
      </c>
      <c r="E4" s="125">
        <v>41540</v>
      </c>
      <c r="F4" s="122">
        <v>54</v>
      </c>
      <c r="G4" s="122">
        <v>11</v>
      </c>
      <c r="H4" s="124">
        <v>8793965</v>
      </c>
      <c r="I4" s="124">
        <v>2746110</v>
      </c>
      <c r="J4" s="15">
        <v>59</v>
      </c>
      <c r="K4" s="147">
        <v>0.51500000000000001</v>
      </c>
      <c r="L4" s="15">
        <f>+J4*H4</f>
        <v>518843935</v>
      </c>
      <c r="M4" s="122" t="s">
        <v>249</v>
      </c>
      <c r="N4" s="122"/>
      <c r="O4" s="124">
        <v>1</v>
      </c>
      <c r="P4" s="148" t="s">
        <v>251</v>
      </c>
      <c r="Q4" s="124">
        <v>17077265</v>
      </c>
      <c r="R4" s="127">
        <v>1.4200000000000001E-2</v>
      </c>
      <c r="S4" s="122" t="s">
        <v>252</v>
      </c>
    </row>
    <row r="5" spans="1:254" ht="21.75" customHeight="1" x14ac:dyDescent="0.2"/>
  </sheetData>
  <mergeCells count="2">
    <mergeCell ref="F1:G1"/>
    <mergeCell ref="B1:D1"/>
  </mergeCells>
  <conditionalFormatting sqref="L2">
    <cfRule type="expression" dxfId="6" priority="3" stopIfTrue="1">
      <formula>"="</formula>
    </cfRule>
  </conditionalFormatting>
  <conditionalFormatting sqref="L3:L4">
    <cfRule type="expression" dxfId="5" priority="2" stopIfTrue="1">
      <formula>"="</formula>
    </cfRule>
  </conditionalFormatting>
  <conditionalFormatting sqref="J3:J4">
    <cfRule type="expression" dxfId="4" priority="1" stopIfTrue="1">
      <formula>"="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showGridLines="0" zoomScale="75" zoomScaleNormal="75" workbookViewId="0">
      <selection activeCell="B2" sqref="B2"/>
    </sheetView>
  </sheetViews>
  <sheetFormatPr baseColWidth="10" defaultColWidth="0" defaultRowHeight="12.75" zeroHeight="1" x14ac:dyDescent="0.2"/>
  <cols>
    <col min="1" max="1" width="4.42578125" style="17" customWidth="1"/>
    <col min="2" max="2" width="31.42578125" style="26" customWidth="1"/>
    <col min="3" max="3" width="22.28515625" style="17" customWidth="1"/>
    <col min="4" max="4" width="24.85546875" style="17" customWidth="1"/>
    <col min="5" max="5" width="25.42578125" style="7" customWidth="1"/>
    <col min="6" max="6" width="30" style="7" customWidth="1"/>
    <col min="7" max="7" width="26.85546875" style="17" customWidth="1"/>
    <col min="8" max="8" width="22" style="7" bestFit="1" customWidth="1"/>
    <col min="9" max="9" width="28.85546875" style="7" customWidth="1"/>
    <col min="10" max="10" width="34.140625" style="17" customWidth="1"/>
    <col min="11" max="11" width="58.28515625" style="17" customWidth="1"/>
    <col min="12" max="12" width="23.42578125" style="18" customWidth="1"/>
    <col min="13" max="13" width="25.85546875" style="17" customWidth="1"/>
    <col min="14" max="14" width="25.7109375" style="17" customWidth="1"/>
    <col min="15" max="15" width="6.5703125" style="17" customWidth="1"/>
    <col min="16" max="16384" width="16.140625" style="17" hidden="1"/>
  </cols>
  <sheetData>
    <row r="1" spans="2:14" s="11" customFormat="1" ht="46.5" customHeight="1" x14ac:dyDescent="0.2">
      <c r="B1" s="163" t="s">
        <v>307</v>
      </c>
      <c r="C1" s="163"/>
      <c r="D1" s="163"/>
      <c r="E1" s="163"/>
      <c r="F1" s="33"/>
      <c r="G1" s="10"/>
      <c r="H1" s="10"/>
      <c r="I1" s="10"/>
      <c r="J1" s="10"/>
      <c r="K1" s="10"/>
      <c r="L1" s="10"/>
      <c r="M1" s="10"/>
      <c r="N1" s="10"/>
    </row>
    <row r="2" spans="2:14" s="14" customFormat="1" ht="57" x14ac:dyDescent="0.2">
      <c r="B2" s="47" t="s">
        <v>1</v>
      </c>
      <c r="C2" s="48" t="s">
        <v>6</v>
      </c>
      <c r="D2" s="48" t="s">
        <v>7</v>
      </c>
      <c r="E2" s="48" t="s">
        <v>13</v>
      </c>
      <c r="F2" s="48" t="s">
        <v>16</v>
      </c>
      <c r="G2" s="48" t="s">
        <v>8</v>
      </c>
      <c r="H2" s="48" t="s">
        <v>9</v>
      </c>
      <c r="I2" s="48" t="s">
        <v>11</v>
      </c>
      <c r="J2" s="48" t="s">
        <v>12</v>
      </c>
      <c r="K2" s="48" t="s">
        <v>3</v>
      </c>
      <c r="L2" s="49" t="s">
        <v>4</v>
      </c>
      <c r="M2" s="49" t="s">
        <v>5</v>
      </c>
      <c r="N2" s="46" t="s">
        <v>116</v>
      </c>
    </row>
    <row r="3" spans="2:14" s="14" customFormat="1" ht="83.25" customHeight="1" x14ac:dyDescent="0.2">
      <c r="B3" s="56" t="s">
        <v>175</v>
      </c>
      <c r="C3" s="81">
        <v>41498</v>
      </c>
      <c r="D3" s="100" t="s">
        <v>176</v>
      </c>
      <c r="E3" s="15">
        <v>6334720000</v>
      </c>
      <c r="F3" s="98">
        <v>808</v>
      </c>
      <c r="G3" s="15">
        <v>607466720000</v>
      </c>
      <c r="H3" s="15">
        <v>3706920</v>
      </c>
      <c r="I3" s="15">
        <v>7840000</v>
      </c>
      <c r="J3" s="100" t="s">
        <v>178</v>
      </c>
      <c r="K3" s="100" t="s">
        <v>137</v>
      </c>
      <c r="L3" s="100" t="s">
        <v>179</v>
      </c>
      <c r="M3" s="115" t="s">
        <v>53</v>
      </c>
      <c r="N3" s="115" t="s">
        <v>177</v>
      </c>
    </row>
    <row r="4" spans="2:14" s="12" customFormat="1" ht="14.25" x14ac:dyDescent="0.2">
      <c r="B4" s="25"/>
      <c r="C4" s="16"/>
      <c r="D4" s="3"/>
      <c r="E4" s="4"/>
      <c r="F4" s="4"/>
      <c r="G4" s="16"/>
      <c r="H4" s="4"/>
      <c r="I4" s="4"/>
      <c r="J4" s="16"/>
      <c r="K4" s="16"/>
    </row>
    <row r="5" spans="2:14" s="12" customFormat="1" ht="30.75" customHeight="1" x14ac:dyDescent="0.2">
      <c r="B5" s="25"/>
      <c r="C5" s="16"/>
      <c r="D5" s="34" t="s">
        <v>0</v>
      </c>
      <c r="E5" s="15">
        <f>SUM(E3:E4)</f>
        <v>6334720000</v>
      </c>
      <c r="F5" s="5"/>
      <c r="G5" s="16"/>
      <c r="H5" s="5"/>
      <c r="I5" s="4"/>
      <c r="J5" s="16"/>
      <c r="K5" s="16"/>
    </row>
    <row r="6" spans="2:14" ht="21.75" customHeight="1" x14ac:dyDescent="0.2">
      <c r="D6" s="6"/>
      <c r="G6" s="128"/>
    </row>
    <row r="7" spans="2:14" hidden="1" x14ac:dyDescent="0.2">
      <c r="D7" s="6"/>
    </row>
    <row r="8" spans="2:14" hidden="1" x14ac:dyDescent="0.2">
      <c r="D8" s="19"/>
    </row>
    <row r="9" spans="2:14" hidden="1" x14ac:dyDescent="0.2">
      <c r="G9" s="20"/>
    </row>
    <row r="10" spans="2:14" hidden="1" x14ac:dyDescent="0.2">
      <c r="G10" s="20"/>
    </row>
    <row r="11" spans="2:14" ht="14.25" hidden="1" x14ac:dyDescent="0.2">
      <c r="E11" s="129"/>
      <c r="G11" s="20"/>
    </row>
    <row r="12" spans="2:14" hidden="1" x14ac:dyDescent="0.2"/>
    <row r="13" spans="2:14" hidden="1" x14ac:dyDescent="0.2">
      <c r="G13" s="21"/>
    </row>
    <row r="14" spans="2:14" hidden="1" x14ac:dyDescent="0.2"/>
    <row r="15" spans="2:14" hidden="1" x14ac:dyDescent="0.2"/>
    <row r="16" spans="2:14" hidden="1" x14ac:dyDescent="0.2"/>
    <row r="17" spans="2:13" s="7" customFormat="1" hidden="1" x14ac:dyDescent="0.2">
      <c r="B17" s="26"/>
      <c r="C17" s="17"/>
      <c r="D17" s="17"/>
      <c r="E17" s="24"/>
      <c r="G17" s="17"/>
      <c r="J17" s="17"/>
      <c r="K17" s="17"/>
      <c r="L17" s="18"/>
      <c r="M17" s="17"/>
    </row>
    <row r="18" spans="2:13" hidden="1" x14ac:dyDescent="0.2"/>
    <row r="19" spans="2:13" hidden="1" x14ac:dyDescent="0.2"/>
    <row r="20" spans="2:13" hidden="1" x14ac:dyDescent="0.2"/>
    <row r="21" spans="2:13" hidden="1" x14ac:dyDescent="0.2"/>
    <row r="22" spans="2:13" hidden="1" x14ac:dyDescent="0.2"/>
    <row r="23" spans="2:13" hidden="1" x14ac:dyDescent="0.2"/>
    <row r="24" spans="2:13" hidden="1" x14ac:dyDescent="0.2"/>
    <row r="25" spans="2:13" hidden="1" x14ac:dyDescent="0.2"/>
    <row r="26" spans="2:13" hidden="1" x14ac:dyDescent="0.2"/>
    <row r="27" spans="2:13" hidden="1" x14ac:dyDescent="0.2"/>
    <row r="28" spans="2:13" hidden="1" x14ac:dyDescent="0.2"/>
    <row r="29" spans="2:13" hidden="1" x14ac:dyDescent="0.2"/>
    <row r="30" spans="2:13" hidden="1" x14ac:dyDescent="0.2"/>
    <row r="31" spans="2:13" hidden="1" x14ac:dyDescent="0.2"/>
    <row r="32" spans="2:13" s="7" customFormat="1" hidden="1" x14ac:dyDescent="0.2">
      <c r="B32" s="26"/>
      <c r="C32" s="17"/>
      <c r="D32" s="17"/>
      <c r="F32" s="22"/>
      <c r="G32" s="17"/>
      <c r="J32" s="17"/>
      <c r="K32" s="17"/>
      <c r="L32" s="18"/>
      <c r="M32" s="17"/>
    </row>
    <row r="33" spans="2:13" hidden="1" x14ac:dyDescent="0.2"/>
    <row r="34" spans="2:13" hidden="1" x14ac:dyDescent="0.2"/>
    <row r="35" spans="2:13" s="7" customFormat="1" hidden="1" x14ac:dyDescent="0.2">
      <c r="B35" s="26"/>
      <c r="C35" s="17"/>
      <c r="D35" s="17"/>
      <c r="G35" s="128"/>
      <c r="J35" s="17"/>
      <c r="K35" s="17"/>
      <c r="L35" s="18"/>
      <c r="M35" s="17"/>
    </row>
  </sheetData>
  <mergeCells count="1">
    <mergeCell ref="B1:E1"/>
  </mergeCells>
  <conditionalFormatting sqref="B1:B2 D5:E5 C2:D3 F2:K3 E2 E11 G3:L3">
    <cfRule type="expression" dxfId="3" priority="10" stopIfTrue="1">
      <formula>"="</formula>
    </cfRule>
  </conditionalFormatting>
  <conditionalFormatting sqref="E11">
    <cfRule type="expression" dxfId="2" priority="3" stopIfTrue="1">
      <formula>"="</formula>
    </cfRule>
  </conditionalFormatting>
  <conditionalFormatting sqref="E3">
    <cfRule type="expression" dxfId="1" priority="2" stopIfTrue="1">
      <formula>"="</formula>
    </cfRule>
  </conditionalFormatting>
  <conditionalFormatting sqref="G3">
    <cfRule type="expression" dxfId="0" priority="1" stopIfTrue="1">
      <formula>"="</formula>
    </cfRule>
  </conditionalFormatting>
  <pageMargins left="0.75" right="0.75" top="1" bottom="1" header="0" footer="0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Renta Fija - Fixed Income</vt:lpstr>
      <vt:lpstr>Acciones - Equity</vt:lpstr>
      <vt:lpstr>Tít. de Participación - Shares</vt:lpstr>
      <vt:lpstr>OPAs - Tender Offers</vt:lpstr>
      <vt:lpstr>Tít. de Participación - Shares </vt:lpstr>
    </vt:vector>
  </TitlesOfParts>
  <Company>bvc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OSCAR_DEL_REAL</dc:creator>
  <dc:description>odelreal@bvc.com.co</dc:description>
  <cp:lastModifiedBy>USUARIO</cp:lastModifiedBy>
  <dcterms:created xsi:type="dcterms:W3CDTF">2008-10-30T19:58:15Z</dcterms:created>
  <dcterms:modified xsi:type="dcterms:W3CDTF">2014-05-18T12:58:56Z</dcterms:modified>
</cp:coreProperties>
</file>